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firstSheet="39" activeTab="52"/>
  </bookViews>
  <sheets>
    <sheet name="Feb 21" sheetId="50" r:id="rId1"/>
    <sheet name="Feb 22" sheetId="52" r:id="rId2"/>
    <sheet name="Feb 23" sheetId="54" r:id="rId3"/>
    <sheet name="Feb 24" sheetId="55" r:id="rId4"/>
    <sheet name="Feb 25" sheetId="57" r:id="rId5"/>
    <sheet name="Feb 26" sheetId="58" r:id="rId6"/>
    <sheet name="Feb 27" sheetId="61" r:id="rId7"/>
    <sheet name="Feb 28" sheetId="64" r:id="rId8"/>
    <sheet name="Mar 1" sheetId="66" r:id="rId9"/>
    <sheet name="Mar 2" sheetId="68" r:id="rId10"/>
    <sheet name="Mar 3" sheetId="69" r:id="rId11"/>
    <sheet name="Mar 4" sheetId="70" r:id="rId12"/>
    <sheet name="Mar 5" sheetId="71" r:id="rId13"/>
    <sheet name="Mar 6" sheetId="73" r:id="rId14"/>
    <sheet name="Mar 7" sheetId="76" r:id="rId15"/>
    <sheet name="Mar 8" sheetId="77" r:id="rId16"/>
    <sheet name="Mar 9" sheetId="78" r:id="rId17"/>
    <sheet name="Mar 10a" sheetId="79" r:id="rId18"/>
    <sheet name="Mar 10b" sheetId="80" r:id="rId19"/>
    <sheet name="Mar 11" sheetId="81" r:id="rId20"/>
    <sheet name="Mar 24" sheetId="82" r:id="rId21"/>
    <sheet name="Mar 27" sheetId="83" r:id="rId22"/>
    <sheet name="Mar 31" sheetId="84" r:id="rId23"/>
    <sheet name="Apr 2" sheetId="85" r:id="rId24"/>
    <sheet name="Apr 3" sheetId="86" r:id="rId25"/>
    <sheet name="Apr 13" sheetId="87" r:id="rId26"/>
    <sheet name="Apr 14" sheetId="88" r:id="rId27"/>
    <sheet name="Apr 15" sheetId="89" r:id="rId28"/>
    <sheet name="Apr 16" sheetId="90" r:id="rId29"/>
    <sheet name="Apr 17" sheetId="91" r:id="rId30"/>
    <sheet name="Apr 17a" sheetId="92" r:id="rId31"/>
    <sheet name="Apr 19" sheetId="93" r:id="rId32"/>
    <sheet name="Apr 20" sheetId="94" r:id="rId33"/>
    <sheet name="Apr 21" sheetId="95" r:id="rId34"/>
    <sheet name="Apr 22" sheetId="96" r:id="rId35"/>
    <sheet name="Apr 23" sheetId="97" r:id="rId36"/>
    <sheet name="Apr 24" sheetId="98" r:id="rId37"/>
    <sheet name="Apr 27" sheetId="99" r:id="rId38"/>
    <sheet name="Apr 28" sheetId="100" r:id="rId39"/>
    <sheet name="Apr 29" sheetId="101" r:id="rId40"/>
    <sheet name="Apr 30" sheetId="102" r:id="rId41"/>
    <sheet name="May 03" sheetId="103" r:id="rId42"/>
    <sheet name="May 05" sheetId="104" r:id="rId43"/>
    <sheet name="May 06" sheetId="105" r:id="rId44"/>
    <sheet name="May 07" sheetId="106" r:id="rId45"/>
    <sheet name="May 08" sheetId="107" r:id="rId46"/>
    <sheet name="May 09" sheetId="108" r:id="rId47"/>
    <sheet name="May 12" sheetId="109" r:id="rId48"/>
    <sheet name="Oct 22" sheetId="110" r:id="rId49"/>
    <sheet name="Oct 23" sheetId="111" r:id="rId50"/>
    <sheet name="Oct 24" sheetId="112" r:id="rId51"/>
    <sheet name="Oct 25" sheetId="113" r:id="rId52"/>
    <sheet name="Oct 26" sheetId="114" r:id="rId53"/>
  </sheets>
  <calcPr calcId="145621"/>
</workbook>
</file>

<file path=xl/calcChain.xml><?xml version="1.0" encoding="utf-8"?>
<calcChain xmlns="http://schemas.openxmlformats.org/spreadsheetml/2006/main">
  <c r="O22" i="114" l="1"/>
  <c r="N22" i="114"/>
  <c r="I22" i="114"/>
  <c r="O21" i="114"/>
  <c r="N21" i="114"/>
  <c r="I21" i="114"/>
  <c r="O20" i="114"/>
  <c r="N20" i="114"/>
  <c r="J20" i="114"/>
  <c r="I20" i="114" s="1"/>
  <c r="O19" i="114"/>
  <c r="N19" i="114"/>
  <c r="J19" i="114"/>
  <c r="I19" i="114" s="1"/>
  <c r="O18" i="114"/>
  <c r="N18" i="114"/>
  <c r="J18" i="114"/>
  <c r="I18" i="114" s="1"/>
  <c r="O17" i="114"/>
  <c r="N17" i="114"/>
  <c r="I17" i="114"/>
  <c r="O103" i="114"/>
  <c r="N103" i="114"/>
  <c r="J103" i="114"/>
  <c r="I103" i="114" s="1"/>
  <c r="O102" i="114"/>
  <c r="N102" i="114"/>
  <c r="J102" i="114"/>
  <c r="I102" i="114" s="1"/>
  <c r="O101" i="114"/>
  <c r="N101" i="114"/>
  <c r="J101" i="114"/>
  <c r="I101" i="114" s="1"/>
  <c r="O100" i="114"/>
  <c r="N100" i="114"/>
  <c r="J100" i="114"/>
  <c r="I100" i="114" s="1"/>
  <c r="O16" i="114"/>
  <c r="N16" i="114"/>
  <c r="J16" i="114"/>
  <c r="I16" i="114" s="1"/>
  <c r="O15" i="114"/>
  <c r="N15" i="114"/>
  <c r="J15" i="114"/>
  <c r="I15" i="114" s="1"/>
  <c r="O12" i="114"/>
  <c r="N12" i="114"/>
  <c r="J12" i="114"/>
  <c r="I12" i="114" s="1"/>
  <c r="O11" i="114"/>
  <c r="N11" i="114"/>
  <c r="J11" i="114"/>
  <c r="I11" i="114" s="1"/>
  <c r="O10" i="114"/>
  <c r="N10" i="114"/>
  <c r="J10" i="114"/>
  <c r="I10" i="114" s="1"/>
  <c r="O9" i="114"/>
  <c r="N9" i="114"/>
  <c r="I9" i="114"/>
  <c r="O8" i="114"/>
  <c r="N8" i="114"/>
  <c r="J8" i="114"/>
  <c r="I8" i="114" s="1"/>
  <c r="O7" i="114"/>
  <c r="N7" i="114"/>
  <c r="J7" i="114"/>
  <c r="I7" i="114" s="1"/>
  <c r="O14" i="114"/>
  <c r="N14" i="114"/>
  <c r="J14" i="114"/>
  <c r="I14" i="114" s="1"/>
  <c r="O13" i="114"/>
  <c r="N13" i="114"/>
  <c r="J13" i="114"/>
  <c r="I13" i="114" s="1"/>
  <c r="J55" i="114"/>
  <c r="I55" i="114" s="1"/>
  <c r="J56" i="114"/>
  <c r="I56" i="114" s="1"/>
  <c r="J57" i="114"/>
  <c r="I57" i="114" s="1"/>
  <c r="J82" i="114"/>
  <c r="I82" i="114" s="1"/>
  <c r="J83" i="114"/>
  <c r="I83" i="114" s="1"/>
  <c r="I84" i="114"/>
  <c r="J85" i="114"/>
  <c r="I85" i="114" s="1"/>
  <c r="I86" i="114"/>
  <c r="J87" i="114"/>
  <c r="I87" i="114" s="1"/>
  <c r="J58" i="114"/>
  <c r="I58" i="114" s="1"/>
  <c r="J59" i="114"/>
  <c r="I59" i="114" s="1"/>
  <c r="J171" i="114"/>
  <c r="I171" i="114" s="1"/>
  <c r="I172" i="114"/>
  <c r="J173" i="114"/>
  <c r="I173" i="114" s="1"/>
  <c r="J174" i="114"/>
  <c r="I174" i="114" s="1"/>
  <c r="I175" i="114"/>
  <c r="J176" i="114"/>
  <c r="I176" i="114" s="1"/>
  <c r="J177" i="114"/>
  <c r="I177" i="114" s="1"/>
  <c r="J60" i="114"/>
  <c r="I60" i="114" s="1"/>
  <c r="J61" i="114"/>
  <c r="I61" i="114" s="1"/>
  <c r="J62" i="114"/>
  <c r="I62" i="114" s="1"/>
  <c r="J178" i="114"/>
  <c r="I178" i="114" s="1"/>
  <c r="J88" i="114"/>
  <c r="I88" i="114" s="1"/>
  <c r="J89" i="114"/>
  <c r="I89" i="114" s="1"/>
  <c r="I152" i="114"/>
  <c r="J153" i="114"/>
  <c r="I153" i="114" s="1"/>
  <c r="J154" i="114"/>
  <c r="I154" i="114" s="1"/>
  <c r="J23" i="114"/>
  <c r="I23" i="114" s="1"/>
  <c r="J24" i="114"/>
  <c r="I24" i="114" s="1"/>
  <c r="J155" i="114"/>
  <c r="I155" i="114" s="1"/>
  <c r="J156" i="114"/>
  <c r="I156" i="114" s="1"/>
  <c r="J157" i="114"/>
  <c r="I157" i="114" s="1"/>
  <c r="J158" i="114"/>
  <c r="I158" i="114" s="1"/>
  <c r="J159" i="114"/>
  <c r="I159" i="114" s="1"/>
  <c r="J160" i="114"/>
  <c r="I160" i="114" s="1"/>
  <c r="J25" i="114"/>
  <c r="I25" i="114" s="1"/>
  <c r="J26" i="114"/>
  <c r="I26" i="114" s="1"/>
  <c r="J161" i="114"/>
  <c r="I161" i="114" s="1"/>
  <c r="J90" i="114"/>
  <c r="I90" i="114" s="1"/>
  <c r="J91" i="114"/>
  <c r="I91" i="114" s="1"/>
  <c r="J92" i="114"/>
  <c r="I92" i="114" s="1"/>
  <c r="J27" i="114"/>
  <c r="I27" i="114" s="1"/>
  <c r="J28" i="114"/>
  <c r="I28" i="114" s="1"/>
  <c r="J29" i="114"/>
  <c r="I29" i="114" s="1"/>
  <c r="I30" i="114"/>
  <c r="J31" i="114"/>
  <c r="I31" i="114" s="1"/>
  <c r="J32" i="114"/>
  <c r="I32" i="114" s="1"/>
  <c r="J179" i="114"/>
  <c r="I179" i="114" s="1"/>
  <c r="J180" i="114"/>
  <c r="I180" i="114" s="1"/>
  <c r="J73" i="114"/>
  <c r="I73" i="114" s="1"/>
  <c r="J74" i="114"/>
  <c r="I74" i="114" s="1"/>
  <c r="J75" i="114"/>
  <c r="I75" i="114" s="1"/>
  <c r="J76" i="114"/>
  <c r="I76" i="114" s="1"/>
  <c r="J77" i="114"/>
  <c r="I77" i="114" s="1"/>
  <c r="J78" i="114"/>
  <c r="I78" i="114" s="1"/>
  <c r="J79" i="114"/>
  <c r="I79" i="114" s="1"/>
  <c r="J162" i="114"/>
  <c r="I162" i="114" s="1"/>
  <c r="J163" i="114"/>
  <c r="I163" i="114" s="1"/>
  <c r="J164" i="114"/>
  <c r="I164" i="114" s="1"/>
  <c r="J165" i="114"/>
  <c r="I165" i="114" s="1"/>
  <c r="J80" i="114"/>
  <c r="I80" i="114" s="1"/>
  <c r="J81" i="114"/>
  <c r="I81" i="114" s="1"/>
  <c r="J123" i="114"/>
  <c r="I123" i="114" s="1"/>
  <c r="J124" i="114"/>
  <c r="I124" i="114" s="1"/>
  <c r="J125" i="114"/>
  <c r="I125" i="114" s="1"/>
  <c r="I126" i="114"/>
  <c r="J127" i="114"/>
  <c r="I127" i="114" s="1"/>
  <c r="J128" i="114"/>
  <c r="I128" i="114" s="1"/>
  <c r="J129" i="114"/>
  <c r="I129" i="114" s="1"/>
  <c r="J130" i="114"/>
  <c r="I130" i="114" s="1"/>
  <c r="J131" i="114"/>
  <c r="I131" i="114" s="1"/>
  <c r="J132" i="114"/>
  <c r="I132" i="114" s="1"/>
  <c r="J166" i="114"/>
  <c r="I166" i="114" s="1"/>
  <c r="J167" i="114"/>
  <c r="I167" i="114" s="1"/>
  <c r="J142" i="114"/>
  <c r="I142" i="114" s="1"/>
  <c r="J143" i="114"/>
  <c r="I143" i="114" s="1"/>
  <c r="J144" i="114"/>
  <c r="I144" i="114" s="1"/>
  <c r="J145" i="114"/>
  <c r="I145" i="114" s="1"/>
  <c r="J146" i="114"/>
  <c r="I146" i="114" s="1"/>
  <c r="J147" i="114"/>
  <c r="I147" i="114" s="1"/>
  <c r="J148" i="114"/>
  <c r="I148" i="114" s="1"/>
  <c r="I181" i="114"/>
  <c r="I149" i="114"/>
  <c r="J150" i="114"/>
  <c r="I150" i="114" s="1"/>
  <c r="J151" i="114"/>
  <c r="I151" i="114" s="1"/>
  <c r="J133" i="114"/>
  <c r="I133" i="114" s="1"/>
  <c r="J134" i="114"/>
  <c r="I134" i="114" s="1"/>
  <c r="J135" i="114"/>
  <c r="I135" i="114" s="1"/>
  <c r="J168" i="114"/>
  <c r="I168" i="114" s="1"/>
  <c r="J169" i="114"/>
  <c r="I169" i="114" s="1"/>
  <c r="J170" i="114"/>
  <c r="I170" i="114" s="1"/>
  <c r="J136" i="114"/>
  <c r="I136" i="114" s="1"/>
  <c r="J137" i="114"/>
  <c r="I137" i="114" s="1"/>
  <c r="J138" i="114"/>
  <c r="I138" i="114" s="1"/>
  <c r="J139" i="114"/>
  <c r="I139" i="114" s="1"/>
  <c r="J140" i="114"/>
  <c r="I140" i="114" s="1"/>
  <c r="J141" i="114"/>
  <c r="I141" i="114" s="1"/>
  <c r="J33" i="114"/>
  <c r="I33" i="114" s="1"/>
  <c r="I34" i="114"/>
  <c r="J43" i="114"/>
  <c r="I43" i="114" s="1"/>
  <c r="J44" i="114"/>
  <c r="I44" i="114" s="1"/>
  <c r="J45" i="114"/>
  <c r="I45" i="114" s="1"/>
  <c r="J46" i="114"/>
  <c r="I46" i="114" s="1"/>
  <c r="J47" i="114"/>
  <c r="I47" i="114" s="1"/>
  <c r="J48" i="114"/>
  <c r="I48" i="114" s="1"/>
  <c r="J49" i="114"/>
  <c r="I49" i="114" s="1"/>
  <c r="I114" i="114"/>
  <c r="J115" i="114"/>
  <c r="I115" i="114" s="1"/>
  <c r="J116" i="114"/>
  <c r="I116" i="114" s="1"/>
  <c r="J117" i="114"/>
  <c r="I117" i="114" s="1"/>
  <c r="J50" i="114"/>
  <c r="I50" i="114" s="1"/>
  <c r="J51" i="114"/>
  <c r="I51" i="114" s="1"/>
  <c r="J104" i="114"/>
  <c r="I104" i="114" s="1"/>
  <c r="J105" i="114"/>
  <c r="I105" i="114" s="1"/>
  <c r="J106" i="114"/>
  <c r="I106" i="114" s="1"/>
  <c r="J107" i="114"/>
  <c r="I107" i="114" s="1"/>
  <c r="J108" i="114"/>
  <c r="I108" i="114" s="1"/>
  <c r="J109" i="114"/>
  <c r="I109" i="114" s="1"/>
  <c r="J110" i="114"/>
  <c r="I110" i="114" s="1"/>
  <c r="J52" i="114"/>
  <c r="I52" i="114" s="1"/>
  <c r="J111" i="114"/>
  <c r="I111" i="114" s="1"/>
  <c r="J112" i="114"/>
  <c r="I112" i="114" s="1"/>
  <c r="J113" i="114"/>
  <c r="I113" i="114" s="1"/>
  <c r="J118" i="114"/>
  <c r="I118" i="114" s="1"/>
  <c r="J119" i="114"/>
  <c r="I119" i="114" s="1"/>
  <c r="J120" i="114"/>
  <c r="I120" i="114" s="1"/>
  <c r="J121" i="114"/>
  <c r="I121" i="114" s="1"/>
  <c r="J122" i="114"/>
  <c r="I122" i="114" s="1"/>
  <c r="J2" i="114"/>
  <c r="I2" i="114" s="1"/>
  <c r="I3" i="114"/>
  <c r="I63" i="114"/>
  <c r="J64" i="114"/>
  <c r="I64" i="114" s="1"/>
  <c r="J65" i="114"/>
  <c r="I65" i="114" s="1"/>
  <c r="J66" i="114"/>
  <c r="I66" i="114" s="1"/>
  <c r="J67" i="114"/>
  <c r="I67" i="114" s="1"/>
  <c r="J68" i="114"/>
  <c r="I68" i="114" s="1"/>
  <c r="I93" i="114"/>
  <c r="J94" i="114"/>
  <c r="I94" i="114" s="1"/>
  <c r="J95" i="114"/>
  <c r="I95" i="114" s="1"/>
  <c r="J96" i="114"/>
  <c r="I96" i="114" s="1"/>
  <c r="J97" i="114"/>
  <c r="I97" i="114" s="1"/>
  <c r="J69" i="114"/>
  <c r="I69" i="114" s="1"/>
  <c r="J70" i="114"/>
  <c r="I70" i="114" s="1"/>
  <c r="J35" i="114"/>
  <c r="I35" i="114" s="1"/>
  <c r="J36" i="114"/>
  <c r="I36" i="114" s="1"/>
  <c r="J37" i="114"/>
  <c r="I37" i="114" s="1"/>
  <c r="J38" i="114"/>
  <c r="I38" i="114" s="1"/>
  <c r="J39" i="114"/>
  <c r="I39" i="114" s="1"/>
  <c r="J40" i="114"/>
  <c r="I40" i="114" s="1"/>
  <c r="J71" i="114"/>
  <c r="I71" i="114" s="1"/>
  <c r="J72" i="114"/>
  <c r="I72" i="114" s="1"/>
  <c r="I41" i="114"/>
  <c r="J42" i="114"/>
  <c r="I42" i="114" s="1"/>
  <c r="J98" i="114"/>
  <c r="I98" i="114" s="1"/>
  <c r="J99" i="114"/>
  <c r="I99" i="114" s="1"/>
  <c r="I4" i="114"/>
  <c r="J5" i="114"/>
  <c r="I5" i="114" s="1"/>
  <c r="J6" i="114"/>
  <c r="I6" i="114" s="1"/>
  <c r="C214" i="114"/>
  <c r="M149" i="114" s="1"/>
  <c r="C213" i="114"/>
  <c r="M138" i="114" s="1"/>
  <c r="C212" i="114"/>
  <c r="M31" i="114" s="1"/>
  <c r="C211" i="114"/>
  <c r="M181" i="114" s="1"/>
  <c r="C210" i="114"/>
  <c r="M170" i="114" s="1"/>
  <c r="C209" i="114"/>
  <c r="C208" i="114"/>
  <c r="M81" i="114" s="1"/>
  <c r="C207" i="114"/>
  <c r="M48" i="114" s="1"/>
  <c r="C206" i="114"/>
  <c r="M12" i="114" s="1"/>
  <c r="C205" i="114"/>
  <c r="C204" i="114"/>
  <c r="M22" i="114" s="1"/>
  <c r="C203" i="114"/>
  <c r="M60" i="114" s="1"/>
  <c r="C202" i="114"/>
  <c r="C201" i="114"/>
  <c r="C200" i="114"/>
  <c r="C199" i="114"/>
  <c r="C198" i="114"/>
  <c r="C197" i="114"/>
  <c r="M132" i="114" s="1"/>
  <c r="C196" i="114"/>
  <c r="M42" i="114" s="1"/>
  <c r="C195" i="114"/>
  <c r="M92" i="114" s="1"/>
  <c r="C194" i="114"/>
  <c r="C193" i="114"/>
  <c r="M120" i="114" s="1"/>
  <c r="C192" i="114"/>
  <c r="C191" i="114"/>
  <c r="C190" i="114"/>
  <c r="M71" i="114" s="1"/>
  <c r="C189" i="114"/>
  <c r="M160" i="114" s="1"/>
  <c r="C188" i="114"/>
  <c r="C187" i="114"/>
  <c r="M103" i="114" s="1"/>
  <c r="C186" i="114"/>
  <c r="C185" i="114"/>
  <c r="M111" i="114" s="1"/>
  <c r="O6" i="114"/>
  <c r="N6" i="114"/>
  <c r="O5" i="114"/>
  <c r="N5" i="114"/>
  <c r="O4" i="114"/>
  <c r="N4" i="114"/>
  <c r="O99" i="114"/>
  <c r="N99" i="114"/>
  <c r="O98" i="114"/>
  <c r="N98" i="114"/>
  <c r="O42" i="114"/>
  <c r="N42" i="114"/>
  <c r="O41" i="114"/>
  <c r="N41" i="114"/>
  <c r="O72" i="114"/>
  <c r="N72" i="114"/>
  <c r="O71" i="114"/>
  <c r="N71" i="114"/>
  <c r="O40" i="114"/>
  <c r="N40" i="114"/>
  <c r="O39" i="114"/>
  <c r="N39" i="114"/>
  <c r="O38" i="114"/>
  <c r="N38" i="114"/>
  <c r="O37" i="114"/>
  <c r="N37" i="114"/>
  <c r="O36" i="114"/>
  <c r="N36" i="114"/>
  <c r="O35" i="114"/>
  <c r="N35" i="114"/>
  <c r="O70" i="114"/>
  <c r="N70" i="114"/>
  <c r="O69" i="114"/>
  <c r="N69" i="114"/>
  <c r="O97" i="114"/>
  <c r="N97" i="114"/>
  <c r="O96" i="114"/>
  <c r="N96" i="114"/>
  <c r="O95" i="114"/>
  <c r="N95" i="114"/>
  <c r="O94" i="114"/>
  <c r="N94" i="114"/>
  <c r="O93" i="114"/>
  <c r="N93" i="114"/>
  <c r="O68" i="114"/>
  <c r="N68" i="114"/>
  <c r="O67" i="114"/>
  <c r="N67" i="114"/>
  <c r="O66" i="114"/>
  <c r="N66" i="114"/>
  <c r="O65" i="114"/>
  <c r="N65" i="114"/>
  <c r="O64" i="114"/>
  <c r="N64" i="114"/>
  <c r="O63" i="114"/>
  <c r="N63" i="114"/>
  <c r="O3" i="114"/>
  <c r="N3" i="114"/>
  <c r="O2" i="114"/>
  <c r="N2" i="114"/>
  <c r="O122" i="114"/>
  <c r="N122" i="114"/>
  <c r="O121" i="114"/>
  <c r="N121" i="114"/>
  <c r="O120" i="114"/>
  <c r="N120" i="114"/>
  <c r="O119" i="114"/>
  <c r="N119" i="114"/>
  <c r="O118" i="114"/>
  <c r="N118" i="114"/>
  <c r="O113" i="114"/>
  <c r="N113" i="114"/>
  <c r="O112" i="114"/>
  <c r="N112" i="114"/>
  <c r="O111" i="114"/>
  <c r="N111" i="114"/>
  <c r="O52" i="114"/>
  <c r="N52" i="114"/>
  <c r="O110" i="114"/>
  <c r="N110" i="114"/>
  <c r="O109" i="114"/>
  <c r="N109" i="114"/>
  <c r="O108" i="114"/>
  <c r="N108" i="114"/>
  <c r="O107" i="114"/>
  <c r="N107" i="114"/>
  <c r="O106" i="114"/>
  <c r="N106" i="114"/>
  <c r="O105" i="114"/>
  <c r="N105" i="114"/>
  <c r="O104" i="114"/>
  <c r="N104" i="114"/>
  <c r="O51" i="114"/>
  <c r="N51" i="114"/>
  <c r="O50" i="114"/>
  <c r="N50" i="114"/>
  <c r="O117" i="114"/>
  <c r="N117" i="114"/>
  <c r="O116" i="114"/>
  <c r="N116" i="114"/>
  <c r="O115" i="114"/>
  <c r="N115" i="114"/>
  <c r="O114" i="114"/>
  <c r="N114" i="114"/>
  <c r="O49" i="114"/>
  <c r="N49" i="114"/>
  <c r="O48" i="114"/>
  <c r="N48" i="114"/>
  <c r="O47" i="114"/>
  <c r="N47" i="114"/>
  <c r="O46" i="114"/>
  <c r="N46" i="114"/>
  <c r="O45" i="114"/>
  <c r="N45" i="114"/>
  <c r="O44" i="114"/>
  <c r="N44" i="114"/>
  <c r="O43" i="114"/>
  <c r="N43" i="114"/>
  <c r="M43" i="114"/>
  <c r="O34" i="114"/>
  <c r="N34" i="114"/>
  <c r="O33" i="114"/>
  <c r="N33" i="114"/>
  <c r="O141" i="114"/>
  <c r="N141" i="114"/>
  <c r="O140" i="114"/>
  <c r="N140" i="114"/>
  <c r="O139" i="114"/>
  <c r="N139" i="114"/>
  <c r="O138" i="114"/>
  <c r="N138" i="114"/>
  <c r="O137" i="114"/>
  <c r="N137" i="114"/>
  <c r="O136" i="114"/>
  <c r="N136" i="114"/>
  <c r="O170" i="114"/>
  <c r="N170" i="114"/>
  <c r="O169" i="114"/>
  <c r="N169" i="114"/>
  <c r="O168" i="114"/>
  <c r="N168" i="114"/>
  <c r="O135" i="114"/>
  <c r="N135" i="114"/>
  <c r="O134" i="114"/>
  <c r="N134" i="114"/>
  <c r="O133" i="114"/>
  <c r="N133" i="114"/>
  <c r="O151" i="114"/>
  <c r="N151" i="114"/>
  <c r="O150" i="114"/>
  <c r="N150" i="114"/>
  <c r="O149" i="114"/>
  <c r="N149" i="114"/>
  <c r="O181" i="114"/>
  <c r="N181" i="114"/>
  <c r="O148" i="114"/>
  <c r="N148" i="114"/>
  <c r="O147" i="114"/>
  <c r="N147" i="114"/>
  <c r="O146" i="114"/>
  <c r="N146" i="114"/>
  <c r="O145" i="114"/>
  <c r="N145" i="114"/>
  <c r="O144" i="114"/>
  <c r="N144" i="114"/>
  <c r="O143" i="114"/>
  <c r="N143" i="114"/>
  <c r="O142" i="114"/>
  <c r="N142" i="114"/>
  <c r="O167" i="114"/>
  <c r="N167" i="114"/>
  <c r="O166" i="114"/>
  <c r="N166" i="114"/>
  <c r="O132" i="114"/>
  <c r="N132" i="114"/>
  <c r="O131" i="114"/>
  <c r="N131" i="114"/>
  <c r="O130" i="114"/>
  <c r="N130" i="114"/>
  <c r="O129" i="114"/>
  <c r="N129" i="114"/>
  <c r="O128" i="114"/>
  <c r="N128" i="114"/>
  <c r="O127" i="114"/>
  <c r="N127" i="114"/>
  <c r="O126" i="114"/>
  <c r="N126" i="114"/>
  <c r="O125" i="114"/>
  <c r="N125" i="114"/>
  <c r="O124" i="114"/>
  <c r="N124" i="114"/>
  <c r="O123" i="114"/>
  <c r="N123" i="114"/>
  <c r="O81" i="114"/>
  <c r="N81" i="114"/>
  <c r="O80" i="114"/>
  <c r="N80" i="114"/>
  <c r="O165" i="114"/>
  <c r="N165" i="114"/>
  <c r="O164" i="114"/>
  <c r="N164" i="114"/>
  <c r="O163" i="114"/>
  <c r="N163" i="114"/>
  <c r="O162" i="114"/>
  <c r="N162" i="114"/>
  <c r="O79" i="114"/>
  <c r="N79" i="114"/>
  <c r="O78" i="114"/>
  <c r="N78" i="114"/>
  <c r="O77" i="114"/>
  <c r="N77" i="114"/>
  <c r="O76" i="114"/>
  <c r="N76" i="114"/>
  <c r="O75" i="114"/>
  <c r="N75" i="114"/>
  <c r="O74" i="114"/>
  <c r="N74" i="114"/>
  <c r="O73" i="114"/>
  <c r="N73" i="114"/>
  <c r="O180" i="114"/>
  <c r="N180" i="114"/>
  <c r="O179" i="114"/>
  <c r="N179" i="114"/>
  <c r="O32" i="114"/>
  <c r="N32" i="114"/>
  <c r="O31" i="114"/>
  <c r="N31" i="114"/>
  <c r="O30" i="114"/>
  <c r="N30" i="114"/>
  <c r="O29" i="114"/>
  <c r="N29" i="114"/>
  <c r="O28" i="114"/>
  <c r="N28" i="114"/>
  <c r="O27" i="114"/>
  <c r="N27" i="114"/>
  <c r="O92" i="114"/>
  <c r="N92" i="114"/>
  <c r="O91" i="114"/>
  <c r="N91" i="114"/>
  <c r="M91" i="114"/>
  <c r="O90" i="114"/>
  <c r="N90" i="114"/>
  <c r="O161" i="114"/>
  <c r="N161" i="114"/>
  <c r="O26" i="114"/>
  <c r="N26" i="114"/>
  <c r="O25" i="114"/>
  <c r="N25" i="114"/>
  <c r="O160" i="114"/>
  <c r="N160" i="114"/>
  <c r="O159" i="114"/>
  <c r="N159" i="114"/>
  <c r="O158" i="114"/>
  <c r="N158" i="114"/>
  <c r="O157" i="114"/>
  <c r="N157" i="114"/>
  <c r="O156" i="114"/>
  <c r="N156" i="114"/>
  <c r="O155" i="114"/>
  <c r="N155" i="114"/>
  <c r="M155" i="114"/>
  <c r="O24" i="114"/>
  <c r="N24" i="114"/>
  <c r="O23" i="114"/>
  <c r="N23" i="114"/>
  <c r="O154" i="114"/>
  <c r="N154" i="114"/>
  <c r="O153" i="114"/>
  <c r="N153" i="114"/>
  <c r="O152" i="114"/>
  <c r="N152" i="114"/>
  <c r="O89" i="114"/>
  <c r="N89" i="114"/>
  <c r="O88" i="114"/>
  <c r="N88" i="114"/>
  <c r="O178" i="114"/>
  <c r="N178" i="114"/>
  <c r="M178" i="114"/>
  <c r="O62" i="114"/>
  <c r="N62" i="114"/>
  <c r="O61" i="114"/>
  <c r="N61" i="114"/>
  <c r="O60" i="114"/>
  <c r="N60" i="114"/>
  <c r="O177" i="114"/>
  <c r="N177" i="114"/>
  <c r="M177" i="114"/>
  <c r="O176" i="114"/>
  <c r="N176" i="114"/>
  <c r="O175" i="114"/>
  <c r="N175" i="114"/>
  <c r="O174" i="114"/>
  <c r="N174" i="114"/>
  <c r="O173" i="114"/>
  <c r="N173" i="114"/>
  <c r="M173" i="114"/>
  <c r="O172" i="114"/>
  <c r="N172" i="114"/>
  <c r="O171" i="114"/>
  <c r="N171" i="114"/>
  <c r="O59" i="114"/>
  <c r="N59" i="114"/>
  <c r="O58" i="114"/>
  <c r="N58" i="114"/>
  <c r="M58" i="114"/>
  <c r="O87" i="114"/>
  <c r="N87" i="114"/>
  <c r="O86" i="114"/>
  <c r="N86" i="114"/>
  <c r="O85" i="114"/>
  <c r="N85" i="114"/>
  <c r="O84" i="114"/>
  <c r="N84" i="114"/>
  <c r="M84" i="114"/>
  <c r="O83" i="114"/>
  <c r="N83" i="114"/>
  <c r="O82" i="114"/>
  <c r="N82" i="114"/>
  <c r="O57" i="114"/>
  <c r="N57" i="114"/>
  <c r="O56" i="114"/>
  <c r="N56" i="114"/>
  <c r="M56" i="114"/>
  <c r="O55" i="114"/>
  <c r="N55" i="114"/>
  <c r="O54" i="114"/>
  <c r="N54" i="114"/>
  <c r="J54" i="114"/>
  <c r="I54" i="114" s="1"/>
  <c r="O53" i="114"/>
  <c r="N53" i="114"/>
  <c r="J53" i="114"/>
  <c r="I53" i="114" s="1"/>
  <c r="M131" i="114" l="1"/>
  <c r="M141" i="114"/>
  <c r="M159" i="114"/>
  <c r="M154" i="114"/>
  <c r="M135" i="114"/>
  <c r="M137" i="114"/>
  <c r="M140" i="114"/>
  <c r="R140" i="114" s="1"/>
  <c r="T140" i="114" s="1"/>
  <c r="M122" i="114"/>
  <c r="M158" i="114"/>
  <c r="M127" i="114"/>
  <c r="M130" i="114"/>
  <c r="M153" i="114"/>
  <c r="M157" i="114"/>
  <c r="M161" i="114"/>
  <c r="M123" i="114"/>
  <c r="R123" i="114" s="1"/>
  <c r="T123" i="114" s="1"/>
  <c r="M126" i="114"/>
  <c r="M129" i="114"/>
  <c r="M134" i="114"/>
  <c r="M136" i="114"/>
  <c r="R136" i="114" s="1"/>
  <c r="S136" i="114" s="1"/>
  <c r="M139" i="114"/>
  <c r="M114" i="114"/>
  <c r="M152" i="114"/>
  <c r="M156" i="114"/>
  <c r="R156" i="114" s="1"/>
  <c r="T156" i="114" s="1"/>
  <c r="M125" i="114"/>
  <c r="M133" i="114"/>
  <c r="M55" i="114"/>
  <c r="M83" i="114"/>
  <c r="M87" i="114"/>
  <c r="M172" i="114"/>
  <c r="R172" i="114" s="1"/>
  <c r="T172" i="114" s="1"/>
  <c r="M176" i="114"/>
  <c r="M62" i="114"/>
  <c r="M89" i="114"/>
  <c r="M47" i="114"/>
  <c r="R47" i="114" s="1"/>
  <c r="T47" i="114" s="1"/>
  <c r="M53" i="114"/>
  <c r="M54" i="114"/>
  <c r="R54" i="114" s="1"/>
  <c r="T54" i="114" s="1"/>
  <c r="M82" i="114"/>
  <c r="M86" i="114"/>
  <c r="R86" i="114" s="1"/>
  <c r="T86" i="114" s="1"/>
  <c r="M171" i="114"/>
  <c r="M175" i="114"/>
  <c r="R175" i="114" s="1"/>
  <c r="S175" i="114" s="1"/>
  <c r="M61" i="114"/>
  <c r="M57" i="114"/>
  <c r="R57" i="114" s="1"/>
  <c r="S57" i="114" s="1"/>
  <c r="M85" i="114"/>
  <c r="M59" i="114"/>
  <c r="R59" i="114" s="1"/>
  <c r="S59" i="114" s="1"/>
  <c r="M174" i="114"/>
  <c r="M88" i="114"/>
  <c r="R88" i="114" s="1"/>
  <c r="S88" i="114" s="1"/>
  <c r="M90" i="114"/>
  <c r="M180" i="114"/>
  <c r="R180" i="114" s="1"/>
  <c r="S180" i="114" s="1"/>
  <c r="M46" i="114"/>
  <c r="M51" i="114"/>
  <c r="R51" i="114" s="1"/>
  <c r="M179" i="114"/>
  <c r="M45" i="114"/>
  <c r="R45" i="114" s="1"/>
  <c r="S45" i="114" s="1"/>
  <c r="M49" i="114"/>
  <c r="M50" i="114"/>
  <c r="R50" i="114" s="1"/>
  <c r="S50" i="114" s="1"/>
  <c r="M52" i="114"/>
  <c r="M44" i="114"/>
  <c r="R44" i="114" s="1"/>
  <c r="S44" i="114" s="1"/>
  <c r="M28" i="114"/>
  <c r="M74" i="114"/>
  <c r="M32" i="114"/>
  <c r="M78" i="114"/>
  <c r="R78" i="114" s="1"/>
  <c r="S78" i="114" s="1"/>
  <c r="M34" i="114"/>
  <c r="R34" i="114" s="1"/>
  <c r="T34" i="114" s="1"/>
  <c r="M94" i="114"/>
  <c r="R94" i="114" s="1"/>
  <c r="T94" i="114" s="1"/>
  <c r="M97" i="114"/>
  <c r="M24" i="114"/>
  <c r="R24" i="114" s="1"/>
  <c r="T24" i="114" s="1"/>
  <c r="M30" i="114"/>
  <c r="R30" i="114" s="1"/>
  <c r="S30" i="114" s="1"/>
  <c r="M76" i="114"/>
  <c r="R76" i="114" s="1"/>
  <c r="M80" i="114"/>
  <c r="R80" i="114" s="1"/>
  <c r="M26" i="114"/>
  <c r="R26" i="114" s="1"/>
  <c r="S26" i="114" s="1"/>
  <c r="M23" i="114"/>
  <c r="R23" i="114" s="1"/>
  <c r="S23" i="114" s="1"/>
  <c r="M25" i="114"/>
  <c r="R25" i="114" s="1"/>
  <c r="T25" i="114" s="1"/>
  <c r="M29" i="114"/>
  <c r="R29" i="114" s="1"/>
  <c r="S29" i="114" s="1"/>
  <c r="M75" i="114"/>
  <c r="R75" i="114" s="1"/>
  <c r="S75" i="114" s="1"/>
  <c r="M79" i="114"/>
  <c r="R79" i="114" s="1"/>
  <c r="M27" i="114"/>
  <c r="R27" i="114" s="1"/>
  <c r="T27" i="114" s="1"/>
  <c r="M73" i="114"/>
  <c r="R73" i="114" s="1"/>
  <c r="S73" i="114" s="1"/>
  <c r="M77" i="114"/>
  <c r="R77" i="114" s="1"/>
  <c r="T77" i="114" s="1"/>
  <c r="M110" i="114"/>
  <c r="R110" i="114" s="1"/>
  <c r="S110" i="114" s="1"/>
  <c r="M107" i="114"/>
  <c r="R107" i="114" s="1"/>
  <c r="M117" i="114"/>
  <c r="R117" i="114" s="1"/>
  <c r="S117" i="114" s="1"/>
  <c r="M169" i="114"/>
  <c r="R169" i="114" s="1"/>
  <c r="T169" i="114" s="1"/>
  <c r="M106" i="114"/>
  <c r="R106" i="114" s="1"/>
  <c r="M109" i="114"/>
  <c r="R109" i="114" s="1"/>
  <c r="T109" i="114" s="1"/>
  <c r="M118" i="114"/>
  <c r="R118" i="114" s="1"/>
  <c r="T118" i="114" s="1"/>
  <c r="M115" i="114"/>
  <c r="R115" i="114" s="1"/>
  <c r="S115" i="114" s="1"/>
  <c r="M105" i="114"/>
  <c r="R105" i="114" s="1"/>
  <c r="T105" i="114" s="1"/>
  <c r="M113" i="114"/>
  <c r="R113" i="114" s="1"/>
  <c r="M112" i="114"/>
  <c r="R112" i="114" s="1"/>
  <c r="T112" i="114" s="1"/>
  <c r="M121" i="114"/>
  <c r="R121" i="114" s="1"/>
  <c r="S121" i="114" s="1"/>
  <c r="M124" i="114"/>
  <c r="R124" i="114" s="1"/>
  <c r="M128" i="114"/>
  <c r="R128" i="114" s="1"/>
  <c r="T128" i="114" s="1"/>
  <c r="M116" i="114"/>
  <c r="R116" i="114" s="1"/>
  <c r="T116" i="114" s="1"/>
  <c r="M104" i="114"/>
  <c r="R104" i="114" s="1"/>
  <c r="S104" i="114" s="1"/>
  <c r="M108" i="114"/>
  <c r="R108" i="114" s="1"/>
  <c r="M119" i="114"/>
  <c r="R119" i="114" s="1"/>
  <c r="S119" i="114" s="1"/>
  <c r="M163" i="114"/>
  <c r="R163" i="114" s="1"/>
  <c r="S163" i="114" s="1"/>
  <c r="M2" i="114"/>
  <c r="R2" i="114" s="1"/>
  <c r="S2" i="114" s="1"/>
  <c r="M167" i="114"/>
  <c r="R167" i="114" s="1"/>
  <c r="S167" i="114" s="1"/>
  <c r="M4" i="114"/>
  <c r="R4" i="114" s="1"/>
  <c r="T4" i="114" s="1"/>
  <c r="M145" i="114"/>
  <c r="M35" i="114"/>
  <c r="R35" i="114" s="1"/>
  <c r="S35" i="114" s="1"/>
  <c r="M39" i="114"/>
  <c r="R39" i="114" s="1"/>
  <c r="T39" i="114" s="1"/>
  <c r="M41" i="114"/>
  <c r="R41" i="114" s="1"/>
  <c r="S41" i="114" s="1"/>
  <c r="M72" i="114"/>
  <c r="R72" i="114" s="1"/>
  <c r="T72" i="114" s="1"/>
  <c r="M64" i="114"/>
  <c r="R64" i="114" s="1"/>
  <c r="S64" i="114" s="1"/>
  <c r="M162" i="114"/>
  <c r="R162" i="114" s="1"/>
  <c r="T162" i="114" s="1"/>
  <c r="M166" i="114"/>
  <c r="R166" i="114" s="1"/>
  <c r="S166" i="114" s="1"/>
  <c r="M144" i="114"/>
  <c r="R144" i="114" s="1"/>
  <c r="T144" i="114" s="1"/>
  <c r="M148" i="114"/>
  <c r="R148" i="114" s="1"/>
  <c r="T148" i="114" s="1"/>
  <c r="M151" i="114"/>
  <c r="R151" i="114" s="1"/>
  <c r="S151" i="114" s="1"/>
  <c r="M168" i="114"/>
  <c r="R168" i="114" s="1"/>
  <c r="T168" i="114" s="1"/>
  <c r="M66" i="114"/>
  <c r="R66" i="114" s="1"/>
  <c r="T66" i="114" s="1"/>
  <c r="M165" i="114"/>
  <c r="R165" i="114" s="1"/>
  <c r="M143" i="114"/>
  <c r="R143" i="114" s="1"/>
  <c r="S143" i="114" s="1"/>
  <c r="M147" i="114"/>
  <c r="R147" i="114" s="1"/>
  <c r="S147" i="114" s="1"/>
  <c r="M150" i="114"/>
  <c r="R150" i="114" s="1"/>
  <c r="T150" i="114" s="1"/>
  <c r="M6" i="114"/>
  <c r="R6" i="114" s="1"/>
  <c r="T6" i="114" s="1"/>
  <c r="M164" i="114"/>
  <c r="R164" i="114" s="1"/>
  <c r="S164" i="114" s="1"/>
  <c r="M142" i="114"/>
  <c r="R142" i="114" s="1"/>
  <c r="S142" i="114" s="1"/>
  <c r="M146" i="114"/>
  <c r="R146" i="114" s="1"/>
  <c r="T146" i="114" s="1"/>
  <c r="M3" i="114"/>
  <c r="R3" i="114" s="1"/>
  <c r="T3" i="114" s="1"/>
  <c r="M5" i="114"/>
  <c r="R5" i="114" s="1"/>
  <c r="S5" i="114" s="1"/>
  <c r="M68" i="114"/>
  <c r="R68" i="114" s="1"/>
  <c r="T68" i="114" s="1"/>
  <c r="M63" i="114"/>
  <c r="R63" i="114" s="1"/>
  <c r="S63" i="114" s="1"/>
  <c r="M67" i="114"/>
  <c r="R67" i="114" s="1"/>
  <c r="T67" i="114" s="1"/>
  <c r="M70" i="114"/>
  <c r="R70" i="114" s="1"/>
  <c r="T70" i="114" s="1"/>
  <c r="M65" i="114"/>
  <c r="R65" i="114" s="1"/>
  <c r="T65" i="114" s="1"/>
  <c r="M69" i="114"/>
  <c r="R69" i="114" s="1"/>
  <c r="T69" i="114" s="1"/>
  <c r="M33" i="114"/>
  <c r="R33" i="114" s="1"/>
  <c r="S33" i="114" s="1"/>
  <c r="M38" i="114"/>
  <c r="R38" i="114" s="1"/>
  <c r="M37" i="114"/>
  <c r="R37" i="114" s="1"/>
  <c r="T37" i="114" s="1"/>
  <c r="M36" i="114"/>
  <c r="R36" i="114" s="1"/>
  <c r="S36" i="114" s="1"/>
  <c r="M40" i="114"/>
  <c r="R40" i="114" s="1"/>
  <c r="T40" i="114" s="1"/>
  <c r="M13" i="114"/>
  <c r="R13" i="114" s="1"/>
  <c r="T13" i="114" s="1"/>
  <c r="M14" i="114"/>
  <c r="R14" i="114" s="1"/>
  <c r="T14" i="114" s="1"/>
  <c r="M7" i="114"/>
  <c r="R7" i="114" s="1"/>
  <c r="M8" i="114"/>
  <c r="R8" i="114" s="1"/>
  <c r="M9" i="114"/>
  <c r="R9" i="114" s="1"/>
  <c r="S9" i="114" s="1"/>
  <c r="M10" i="114"/>
  <c r="R10" i="114" s="1"/>
  <c r="S10" i="114" s="1"/>
  <c r="M11" i="114"/>
  <c r="R11" i="114" s="1"/>
  <c r="T11" i="114" s="1"/>
  <c r="M15" i="114"/>
  <c r="R15" i="114" s="1"/>
  <c r="T15" i="114" s="1"/>
  <c r="M16" i="114"/>
  <c r="R16" i="114" s="1"/>
  <c r="T16" i="114" s="1"/>
  <c r="M17" i="114"/>
  <c r="R17" i="114" s="1"/>
  <c r="S17" i="114" s="1"/>
  <c r="M18" i="114"/>
  <c r="R18" i="114" s="1"/>
  <c r="T18" i="114" s="1"/>
  <c r="M93" i="114"/>
  <c r="R93" i="114" s="1"/>
  <c r="S93" i="114" s="1"/>
  <c r="M96" i="114"/>
  <c r="R96" i="114" s="1"/>
  <c r="S96" i="114" s="1"/>
  <c r="M99" i="114"/>
  <c r="R99" i="114" s="1"/>
  <c r="S99" i="114" s="1"/>
  <c r="R12" i="114"/>
  <c r="S12" i="114" s="1"/>
  <c r="M100" i="114"/>
  <c r="R100" i="114" s="1"/>
  <c r="M101" i="114"/>
  <c r="R101" i="114" s="1"/>
  <c r="M102" i="114"/>
  <c r="R102" i="114" s="1"/>
  <c r="S102" i="114" s="1"/>
  <c r="M19" i="114"/>
  <c r="R19" i="114" s="1"/>
  <c r="M20" i="114"/>
  <c r="R20" i="114" s="1"/>
  <c r="M21" i="114"/>
  <c r="R21" i="114" s="1"/>
  <c r="M95" i="114"/>
  <c r="R95" i="114" s="1"/>
  <c r="S95" i="114" s="1"/>
  <c r="M98" i="114"/>
  <c r="R98" i="114" s="1"/>
  <c r="R103" i="114"/>
  <c r="S103" i="114" s="1"/>
  <c r="R22" i="114"/>
  <c r="S22" i="114" s="1"/>
  <c r="R161" i="114"/>
  <c r="T161" i="114" s="1"/>
  <c r="R145" i="114"/>
  <c r="T145" i="114" s="1"/>
  <c r="R173" i="114"/>
  <c r="T173" i="114" s="1"/>
  <c r="R171" i="114"/>
  <c r="T171" i="114" s="1"/>
  <c r="R85" i="114"/>
  <c r="S85" i="114" s="1"/>
  <c r="R155" i="114"/>
  <c r="S155" i="114" s="1"/>
  <c r="R126" i="114"/>
  <c r="S126" i="114" s="1"/>
  <c r="R134" i="114"/>
  <c r="T134" i="114" s="1"/>
  <c r="R135" i="114"/>
  <c r="S135" i="114" s="1"/>
  <c r="R122" i="114"/>
  <c r="T122" i="114" s="1"/>
  <c r="R84" i="114"/>
  <c r="T84" i="114" s="1"/>
  <c r="R91" i="114"/>
  <c r="S91" i="114" s="1"/>
  <c r="R181" i="114"/>
  <c r="T181" i="114" s="1"/>
  <c r="R31" i="114"/>
  <c r="S31" i="114" s="1"/>
  <c r="R125" i="114"/>
  <c r="T125" i="114" s="1"/>
  <c r="R127" i="114"/>
  <c r="S127" i="114" s="1"/>
  <c r="R60" i="114"/>
  <c r="T60" i="114" s="1"/>
  <c r="R61" i="114"/>
  <c r="S61" i="114" s="1"/>
  <c r="R62" i="114"/>
  <c r="T62" i="114" s="1"/>
  <c r="R178" i="114"/>
  <c r="T178" i="114" s="1"/>
  <c r="R157" i="114"/>
  <c r="T157" i="114" s="1"/>
  <c r="R179" i="114"/>
  <c r="S179" i="114" s="1"/>
  <c r="R131" i="114"/>
  <c r="T131" i="114" s="1"/>
  <c r="R141" i="114"/>
  <c r="S141" i="114" s="1"/>
  <c r="R71" i="114"/>
  <c r="T71" i="114" s="1"/>
  <c r="R174" i="114"/>
  <c r="T174" i="114" s="1"/>
  <c r="R90" i="114"/>
  <c r="S90" i="114" s="1"/>
  <c r="R32" i="114"/>
  <c r="T32" i="114" s="1"/>
  <c r="R129" i="114"/>
  <c r="S129" i="114" s="1"/>
  <c r="R130" i="114"/>
  <c r="S130" i="114" s="1"/>
  <c r="R43" i="114"/>
  <c r="T43" i="114" s="1"/>
  <c r="R42" i="114"/>
  <c r="S42" i="114" s="1"/>
  <c r="R87" i="114"/>
  <c r="T87" i="114" s="1"/>
  <c r="R176" i="114"/>
  <c r="T176" i="114" s="1"/>
  <c r="R89" i="114"/>
  <c r="T89" i="114" s="1"/>
  <c r="R152" i="114"/>
  <c r="S152" i="114" s="1"/>
  <c r="R153" i="114"/>
  <c r="T153" i="114" s="1"/>
  <c r="R158" i="114"/>
  <c r="T158" i="114" s="1"/>
  <c r="R159" i="114"/>
  <c r="S159" i="114" s="1"/>
  <c r="R92" i="114"/>
  <c r="T92" i="114" s="1"/>
  <c r="R132" i="114"/>
  <c r="T132" i="114" s="1"/>
  <c r="R149" i="114"/>
  <c r="T149" i="114" s="1"/>
  <c r="R170" i="114"/>
  <c r="T170" i="114" s="1"/>
  <c r="R46" i="114"/>
  <c r="S46" i="114" s="1"/>
  <c r="R48" i="114"/>
  <c r="T48" i="114" s="1"/>
  <c r="R55" i="114"/>
  <c r="T55" i="114" s="1"/>
  <c r="R58" i="114"/>
  <c r="S58" i="114" s="1"/>
  <c r="R177" i="114"/>
  <c r="T177" i="114" s="1"/>
  <c r="R82" i="114"/>
  <c r="T82" i="114" s="1"/>
  <c r="R83" i="114"/>
  <c r="T83" i="114" s="1"/>
  <c r="R154" i="114"/>
  <c r="T154" i="114" s="1"/>
  <c r="R160" i="114"/>
  <c r="T160" i="114" s="1"/>
  <c r="R28" i="114"/>
  <c r="T28" i="114" s="1"/>
  <c r="R74" i="114"/>
  <c r="T74" i="114" s="1"/>
  <c r="R81" i="114"/>
  <c r="S81" i="114" s="1"/>
  <c r="R133" i="114"/>
  <c r="T133" i="114" s="1"/>
  <c r="R137" i="114"/>
  <c r="S137" i="114" s="1"/>
  <c r="R138" i="114"/>
  <c r="S138" i="114" s="1"/>
  <c r="R139" i="114"/>
  <c r="S139" i="114" s="1"/>
  <c r="R49" i="114"/>
  <c r="T49" i="114" s="1"/>
  <c r="R114" i="114"/>
  <c r="S114" i="114" s="1"/>
  <c r="R52" i="114"/>
  <c r="S52" i="114" s="1"/>
  <c r="R120" i="114"/>
  <c r="S120" i="114" s="1"/>
  <c r="R97" i="114"/>
  <c r="T97" i="114" s="1"/>
  <c r="R53" i="114"/>
  <c r="R56" i="114"/>
  <c r="R111" i="114"/>
  <c r="R8" i="113"/>
  <c r="R13" i="113"/>
  <c r="S76" i="114" l="1"/>
  <c r="T76" i="114"/>
  <c r="T41" i="114"/>
  <c r="S170" i="114"/>
  <c r="T147" i="114"/>
  <c r="S144" i="114"/>
  <c r="T38" i="114"/>
  <c r="S38" i="114"/>
  <c r="T129" i="114"/>
  <c r="S123" i="114"/>
  <c r="S171" i="114"/>
  <c r="T127" i="114"/>
  <c r="S71" i="114"/>
  <c r="T104" i="114"/>
  <c r="S72" i="114"/>
  <c r="T30" i="114"/>
  <c r="T33" i="114"/>
  <c r="S84" i="114"/>
  <c r="T90" i="114"/>
  <c r="T12" i="114"/>
  <c r="S98" i="114"/>
  <c r="T98" i="114"/>
  <c r="S7" i="114"/>
  <c r="T7" i="114"/>
  <c r="S6" i="114"/>
  <c r="S168" i="114"/>
  <c r="S25" i="114"/>
  <c r="T152" i="114"/>
  <c r="T10" i="114"/>
  <c r="S11" i="114"/>
  <c r="T21" i="114"/>
  <c r="S21" i="114"/>
  <c r="S3" i="114"/>
  <c r="S122" i="114"/>
  <c r="T17" i="114"/>
  <c r="S39" i="114"/>
  <c r="S178" i="114"/>
  <c r="S54" i="114"/>
  <c r="T42" i="114"/>
  <c r="T143" i="114"/>
  <c r="S169" i="114"/>
  <c r="S34" i="114"/>
  <c r="T135" i="114"/>
  <c r="T155" i="114"/>
  <c r="T103" i="114"/>
  <c r="T45" i="114"/>
  <c r="T59" i="114"/>
  <c r="S92" i="114"/>
  <c r="S101" i="114"/>
  <c r="T101" i="114"/>
  <c r="T8" i="114"/>
  <c r="S8" i="114"/>
  <c r="S20" i="114"/>
  <c r="T20" i="114"/>
  <c r="T110" i="114"/>
  <c r="T64" i="114"/>
  <c r="S48" i="114"/>
  <c r="S158" i="114"/>
  <c r="S157" i="114"/>
  <c r="T26" i="114"/>
  <c r="S14" i="114"/>
  <c r="S16" i="114"/>
  <c r="T136" i="114"/>
  <c r="T29" i="114"/>
  <c r="T91" i="114"/>
  <c r="T100" i="114"/>
  <c r="S100" i="114"/>
  <c r="S19" i="114"/>
  <c r="T19" i="114"/>
  <c r="T9" i="114"/>
  <c r="S132" i="114"/>
  <c r="T73" i="114"/>
  <c r="T5" i="114"/>
  <c r="T2" i="114"/>
  <c r="S37" i="114"/>
  <c r="T141" i="114"/>
  <c r="S43" i="114"/>
  <c r="T78" i="114"/>
  <c r="S89" i="114"/>
  <c r="S174" i="114"/>
  <c r="T61" i="114"/>
  <c r="T85" i="114"/>
  <c r="S18" i="114"/>
  <c r="S15" i="114"/>
  <c r="S13" i="114"/>
  <c r="S47" i="114"/>
  <c r="T120" i="114"/>
  <c r="S65" i="114"/>
  <c r="S4" i="114"/>
  <c r="T137" i="114"/>
  <c r="T167" i="114"/>
  <c r="T50" i="114"/>
  <c r="S83" i="114"/>
  <c r="T159" i="114"/>
  <c r="S172" i="114"/>
  <c r="S161" i="114"/>
  <c r="S68" i="114"/>
  <c r="T93" i="114"/>
  <c r="S112" i="114"/>
  <c r="T119" i="114"/>
  <c r="T117" i="114"/>
  <c r="T44" i="114"/>
  <c r="S146" i="114"/>
  <c r="S60" i="114"/>
  <c r="S86" i="114"/>
  <c r="T31" i="114"/>
  <c r="S87" i="114"/>
  <c r="T22" i="114"/>
  <c r="S153" i="114"/>
  <c r="S105" i="114"/>
  <c r="S148" i="114"/>
  <c r="S128" i="114"/>
  <c r="T142" i="114"/>
  <c r="T81" i="114"/>
  <c r="S55" i="114"/>
  <c r="T102" i="114"/>
  <c r="T121" i="114"/>
  <c r="T96" i="114"/>
  <c r="S134" i="114"/>
  <c r="T166" i="114"/>
  <c r="T46" i="114"/>
  <c r="S131" i="114"/>
  <c r="S145" i="114"/>
  <c r="T75" i="114"/>
  <c r="S176" i="114"/>
  <c r="T180" i="114"/>
  <c r="S156" i="114"/>
  <c r="S62" i="114"/>
  <c r="T35" i="114"/>
  <c r="S140" i="114"/>
  <c r="S125" i="114"/>
  <c r="T151" i="114"/>
  <c r="T88" i="114"/>
  <c r="T175" i="114"/>
  <c r="T95" i="114"/>
  <c r="S133" i="114"/>
  <c r="T164" i="114"/>
  <c r="S160" i="114"/>
  <c r="T115" i="114"/>
  <c r="T58" i="114"/>
  <c r="S40" i="114"/>
  <c r="S109" i="114"/>
  <c r="T179" i="114"/>
  <c r="S150" i="114"/>
  <c r="T36" i="114"/>
  <c r="T99" i="114"/>
  <c r="T63" i="114"/>
  <c r="S181" i="114"/>
  <c r="T126" i="114"/>
  <c r="S24" i="114"/>
  <c r="S82" i="114"/>
  <c r="T163" i="114"/>
  <c r="S27" i="114"/>
  <c r="S77" i="114"/>
  <c r="S173" i="114"/>
  <c r="S70" i="114"/>
  <c r="S94" i="114"/>
  <c r="S118" i="114"/>
  <c r="S116" i="114"/>
  <c r="T139" i="114"/>
  <c r="T138" i="114"/>
  <c r="S162" i="114"/>
  <c r="S67" i="114"/>
  <c r="T114" i="114"/>
  <c r="S149" i="114"/>
  <c r="S74" i="114"/>
  <c r="T23" i="114"/>
  <c r="T57" i="114"/>
  <c r="S32" i="114"/>
  <c r="S69" i="114"/>
  <c r="S97" i="114"/>
  <c r="S66" i="114"/>
  <c r="S49" i="114"/>
  <c r="S177" i="114"/>
  <c r="S28" i="114"/>
  <c r="S154" i="114"/>
  <c r="T52" i="114"/>
  <c r="T130" i="114"/>
  <c r="S106" i="114"/>
  <c r="T106" i="114"/>
  <c r="T79" i="114"/>
  <c r="S79" i="114"/>
  <c r="T111" i="114"/>
  <c r="S111" i="114"/>
  <c r="T51" i="114"/>
  <c r="S51" i="114"/>
  <c r="S124" i="114"/>
  <c r="T124" i="114"/>
  <c r="T56" i="114"/>
  <c r="S56" i="114"/>
  <c r="T108" i="114"/>
  <c r="S108" i="114"/>
  <c r="T80" i="114"/>
  <c r="S80" i="114"/>
  <c r="S107" i="114"/>
  <c r="T107" i="114"/>
  <c r="T113" i="114"/>
  <c r="S113" i="114"/>
  <c r="T165" i="114"/>
  <c r="S165" i="114"/>
  <c r="S53" i="114"/>
  <c r="T53" i="114"/>
  <c r="J3" i="113"/>
  <c r="J4" i="113"/>
  <c r="J5" i="113"/>
  <c r="J6" i="113"/>
  <c r="J7" i="113"/>
  <c r="J8" i="113"/>
  <c r="J9" i="113"/>
  <c r="J10" i="113"/>
  <c r="J11" i="113"/>
  <c r="J12" i="113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74" i="113"/>
  <c r="J75" i="113"/>
  <c r="J77" i="113"/>
  <c r="J78" i="113"/>
  <c r="J79" i="113"/>
  <c r="J80" i="113"/>
  <c r="J81" i="113"/>
  <c r="J82" i="113"/>
  <c r="J84" i="113"/>
  <c r="J85" i="113"/>
  <c r="J86" i="113"/>
  <c r="J88" i="113"/>
  <c r="J90" i="113"/>
  <c r="J91" i="113"/>
  <c r="J92" i="113"/>
  <c r="J93" i="113"/>
  <c r="J94" i="113"/>
  <c r="J95" i="113"/>
  <c r="J96" i="113"/>
  <c r="J97" i="113"/>
  <c r="J99" i="113"/>
  <c r="J100" i="113"/>
  <c r="J101" i="113"/>
  <c r="J102" i="113"/>
  <c r="J103" i="113"/>
  <c r="J104" i="113"/>
  <c r="J105" i="113"/>
  <c r="J106" i="113"/>
  <c r="J107" i="113"/>
  <c r="J108" i="113"/>
  <c r="J110" i="113"/>
  <c r="J111" i="113"/>
  <c r="J112" i="113"/>
  <c r="J113" i="113"/>
  <c r="J114" i="113"/>
  <c r="J115" i="113"/>
  <c r="J116" i="113"/>
  <c r="J117" i="113"/>
  <c r="J118" i="113"/>
  <c r="J119" i="113"/>
  <c r="J120" i="113"/>
  <c r="J121" i="113"/>
  <c r="J122" i="113"/>
  <c r="J123" i="113"/>
  <c r="J124" i="113"/>
  <c r="J127" i="113"/>
  <c r="J128" i="113"/>
  <c r="J129" i="113"/>
  <c r="J132" i="113"/>
  <c r="J133" i="113"/>
  <c r="J134" i="113"/>
  <c r="J135" i="113"/>
  <c r="J136" i="113"/>
  <c r="J137" i="113"/>
  <c r="J138" i="113"/>
  <c r="J141" i="113"/>
  <c r="J142" i="113"/>
  <c r="J143" i="113"/>
  <c r="J144" i="113"/>
  <c r="J145" i="113"/>
  <c r="J146" i="113"/>
  <c r="J147" i="113"/>
  <c r="J148" i="113"/>
  <c r="J150" i="113"/>
  <c r="J152" i="113"/>
  <c r="J153" i="113"/>
  <c r="J155" i="113"/>
  <c r="J156" i="113"/>
  <c r="J157" i="113"/>
  <c r="J158" i="113"/>
  <c r="J159" i="113"/>
  <c r="J160" i="113"/>
  <c r="J161" i="113"/>
  <c r="J162" i="113"/>
  <c r="J163" i="113"/>
  <c r="J164" i="113"/>
  <c r="J165" i="113"/>
  <c r="J166" i="113"/>
  <c r="J168" i="113"/>
  <c r="J169" i="113"/>
  <c r="J171" i="113"/>
  <c r="J172" i="113"/>
  <c r="J173" i="113"/>
  <c r="J174" i="113"/>
  <c r="J175" i="113"/>
  <c r="J176" i="113"/>
  <c r="J177" i="113"/>
  <c r="J179" i="113"/>
  <c r="J180" i="113"/>
  <c r="J181" i="113"/>
  <c r="J182" i="113"/>
  <c r="J183" i="113"/>
  <c r="J2" i="113"/>
  <c r="C199" i="113"/>
  <c r="C200" i="113"/>
  <c r="M144" i="113" s="1"/>
  <c r="C201" i="113"/>
  <c r="M115" i="113" s="1"/>
  <c r="C202" i="113"/>
  <c r="C203" i="113"/>
  <c r="C204" i="113"/>
  <c r="M170" i="113" s="1"/>
  <c r="C205" i="113"/>
  <c r="M142" i="113" s="1"/>
  <c r="C206" i="113"/>
  <c r="M106" i="113" s="1"/>
  <c r="C207" i="113"/>
  <c r="M178" i="113" s="1"/>
  <c r="C208" i="113"/>
  <c r="C209" i="113"/>
  <c r="C210" i="113"/>
  <c r="M18" i="113" s="1"/>
  <c r="C211" i="113"/>
  <c r="M133" i="113" s="1"/>
  <c r="C212" i="113"/>
  <c r="M153" i="113" s="1"/>
  <c r="C213" i="113"/>
  <c r="C214" i="113"/>
  <c r="M168" i="113" s="1"/>
  <c r="C215" i="113"/>
  <c r="M45" i="113" s="1"/>
  <c r="C216" i="113"/>
  <c r="M150" i="113" s="1"/>
  <c r="C188" i="113"/>
  <c r="M169" i="113" s="1"/>
  <c r="C189" i="113"/>
  <c r="M149" i="113" s="1"/>
  <c r="C190" i="113"/>
  <c r="M71" i="113" s="1"/>
  <c r="C191" i="113"/>
  <c r="C192" i="113"/>
  <c r="C193" i="113"/>
  <c r="M151" i="113" s="1"/>
  <c r="C194" i="113"/>
  <c r="M148" i="113" s="1"/>
  <c r="C195" i="113"/>
  <c r="C196" i="113"/>
  <c r="C197" i="113"/>
  <c r="C198" i="113"/>
  <c r="C187" i="113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88" i="113"/>
  <c r="I89" i="113"/>
  <c r="I90" i="113"/>
  <c r="I91" i="113"/>
  <c r="I92" i="113"/>
  <c r="I93" i="113"/>
  <c r="I94" i="113"/>
  <c r="I95" i="113"/>
  <c r="I96" i="113"/>
  <c r="I97" i="113"/>
  <c r="I98" i="113"/>
  <c r="I99" i="113"/>
  <c r="I100" i="113"/>
  <c r="I101" i="113"/>
  <c r="I102" i="113"/>
  <c r="I103" i="113"/>
  <c r="I104" i="113"/>
  <c r="I105" i="113"/>
  <c r="I106" i="113"/>
  <c r="I107" i="113"/>
  <c r="I108" i="113"/>
  <c r="I109" i="113"/>
  <c r="I110" i="113"/>
  <c r="I111" i="113"/>
  <c r="I112" i="113"/>
  <c r="I113" i="113"/>
  <c r="I114" i="113"/>
  <c r="I115" i="113"/>
  <c r="I116" i="113"/>
  <c r="I117" i="113"/>
  <c r="I118" i="113"/>
  <c r="I119" i="113"/>
  <c r="I120" i="113"/>
  <c r="I121" i="113"/>
  <c r="I122" i="113"/>
  <c r="I123" i="113"/>
  <c r="I124" i="113"/>
  <c r="I125" i="113"/>
  <c r="I126" i="113"/>
  <c r="I127" i="113"/>
  <c r="I128" i="113"/>
  <c r="I129" i="113"/>
  <c r="I130" i="113"/>
  <c r="I131" i="113"/>
  <c r="I132" i="113"/>
  <c r="I133" i="113"/>
  <c r="I134" i="113"/>
  <c r="I135" i="113"/>
  <c r="I136" i="113"/>
  <c r="I137" i="113"/>
  <c r="I138" i="113"/>
  <c r="I139" i="113"/>
  <c r="I140" i="113"/>
  <c r="I141" i="113"/>
  <c r="I142" i="113"/>
  <c r="I143" i="113"/>
  <c r="I144" i="113"/>
  <c r="I145" i="113"/>
  <c r="I146" i="113"/>
  <c r="I147" i="113"/>
  <c r="I148" i="113"/>
  <c r="I149" i="113"/>
  <c r="I150" i="113"/>
  <c r="I151" i="113"/>
  <c r="I152" i="113"/>
  <c r="I153" i="113"/>
  <c r="I154" i="113"/>
  <c r="I155" i="113"/>
  <c r="I156" i="113"/>
  <c r="I157" i="113"/>
  <c r="I158" i="113"/>
  <c r="I159" i="113"/>
  <c r="I160" i="113"/>
  <c r="I161" i="113"/>
  <c r="I162" i="113"/>
  <c r="I163" i="113"/>
  <c r="I164" i="113"/>
  <c r="I165" i="113"/>
  <c r="I166" i="113"/>
  <c r="I167" i="113"/>
  <c r="I168" i="113"/>
  <c r="I169" i="113"/>
  <c r="I170" i="113"/>
  <c r="I171" i="113"/>
  <c r="I172" i="113"/>
  <c r="I173" i="113"/>
  <c r="I174" i="113"/>
  <c r="I175" i="113"/>
  <c r="I176" i="113"/>
  <c r="I177" i="113"/>
  <c r="I178" i="113"/>
  <c r="I179" i="113"/>
  <c r="I180" i="113"/>
  <c r="I181" i="113"/>
  <c r="I182" i="113"/>
  <c r="I183" i="113"/>
  <c r="I2" i="113"/>
  <c r="M182" i="113"/>
  <c r="M125" i="113"/>
  <c r="O183" i="113"/>
  <c r="N183" i="113"/>
  <c r="O182" i="113"/>
  <c r="N182" i="113"/>
  <c r="O181" i="113"/>
  <c r="N181" i="113"/>
  <c r="O180" i="113"/>
  <c r="N180" i="113"/>
  <c r="O179" i="113"/>
  <c r="N179" i="113"/>
  <c r="O178" i="113"/>
  <c r="N178" i="113"/>
  <c r="O177" i="113"/>
  <c r="N177" i="113"/>
  <c r="O176" i="113"/>
  <c r="N176" i="113"/>
  <c r="O175" i="113"/>
  <c r="N175" i="113"/>
  <c r="O174" i="113"/>
  <c r="N174" i="113"/>
  <c r="O173" i="113"/>
  <c r="N173" i="113"/>
  <c r="O172" i="113"/>
  <c r="N172" i="113"/>
  <c r="O171" i="113"/>
  <c r="N171" i="113"/>
  <c r="O170" i="113"/>
  <c r="N170" i="113"/>
  <c r="O169" i="113"/>
  <c r="N169" i="113"/>
  <c r="O168" i="113"/>
  <c r="N168" i="113"/>
  <c r="O167" i="113"/>
  <c r="N167" i="113"/>
  <c r="O166" i="113"/>
  <c r="N166" i="113"/>
  <c r="O165" i="113"/>
  <c r="N165" i="113"/>
  <c r="O164" i="113"/>
  <c r="N164" i="113"/>
  <c r="O163" i="113"/>
  <c r="N163" i="113"/>
  <c r="O162" i="113"/>
  <c r="N162" i="113"/>
  <c r="O161" i="113"/>
  <c r="N161" i="113"/>
  <c r="O160" i="113"/>
  <c r="N160" i="113"/>
  <c r="O159" i="113"/>
  <c r="N159" i="113"/>
  <c r="O158" i="113"/>
  <c r="N158" i="113"/>
  <c r="O157" i="113"/>
  <c r="N157" i="113"/>
  <c r="O156" i="113"/>
  <c r="N156" i="113"/>
  <c r="O155" i="113"/>
  <c r="N155" i="113"/>
  <c r="O154" i="113"/>
  <c r="N154" i="113"/>
  <c r="O153" i="113"/>
  <c r="N153" i="113"/>
  <c r="O152" i="113"/>
  <c r="N152" i="113"/>
  <c r="O151" i="113"/>
  <c r="N151" i="113"/>
  <c r="O150" i="113"/>
  <c r="N150" i="113"/>
  <c r="O149" i="113"/>
  <c r="N149" i="113"/>
  <c r="O148" i="113"/>
  <c r="N148" i="113"/>
  <c r="O147" i="113"/>
  <c r="N147" i="113"/>
  <c r="O146" i="113"/>
  <c r="N146" i="113"/>
  <c r="O145" i="113"/>
  <c r="N145" i="113"/>
  <c r="O144" i="113"/>
  <c r="N144" i="113"/>
  <c r="O143" i="113"/>
  <c r="N143" i="113"/>
  <c r="O142" i="113"/>
  <c r="N142" i="113"/>
  <c r="O141" i="113"/>
  <c r="N141" i="113"/>
  <c r="O140" i="113"/>
  <c r="N140" i="113"/>
  <c r="O139" i="113"/>
  <c r="N139" i="113"/>
  <c r="O138" i="113"/>
  <c r="N138" i="113"/>
  <c r="M138" i="113"/>
  <c r="O137" i="113"/>
  <c r="N137" i="113"/>
  <c r="O136" i="113"/>
  <c r="N136" i="113"/>
  <c r="O135" i="113"/>
  <c r="N135" i="113"/>
  <c r="M135" i="113"/>
  <c r="O134" i="113"/>
  <c r="N134" i="113"/>
  <c r="O133" i="113"/>
  <c r="N133" i="113"/>
  <c r="O132" i="113"/>
  <c r="N132" i="113"/>
  <c r="O131" i="113"/>
  <c r="N131" i="113"/>
  <c r="O130" i="113"/>
  <c r="N130" i="113"/>
  <c r="O129" i="113"/>
  <c r="N129" i="113"/>
  <c r="O128" i="113"/>
  <c r="N128" i="113"/>
  <c r="O127" i="113"/>
  <c r="N127" i="113"/>
  <c r="O126" i="113"/>
  <c r="N126" i="113"/>
  <c r="O125" i="113"/>
  <c r="N125" i="113"/>
  <c r="O124" i="113"/>
  <c r="N124" i="113"/>
  <c r="O123" i="113"/>
  <c r="N123" i="113"/>
  <c r="O122" i="113"/>
  <c r="N122" i="113"/>
  <c r="M122" i="113"/>
  <c r="O121" i="113"/>
  <c r="N121" i="113"/>
  <c r="O120" i="113"/>
  <c r="N120" i="113"/>
  <c r="O119" i="113"/>
  <c r="N119" i="113"/>
  <c r="O118" i="113"/>
  <c r="N118" i="113"/>
  <c r="O117" i="113"/>
  <c r="N117" i="113"/>
  <c r="O116" i="113"/>
  <c r="N116" i="113"/>
  <c r="O115" i="113"/>
  <c r="N115" i="113"/>
  <c r="O114" i="113"/>
  <c r="N114" i="113"/>
  <c r="O113" i="113"/>
  <c r="N113" i="113"/>
  <c r="O112" i="113"/>
  <c r="N112" i="113"/>
  <c r="M112" i="113"/>
  <c r="O111" i="113"/>
  <c r="N111" i="113"/>
  <c r="O110" i="113"/>
  <c r="N110" i="113"/>
  <c r="O109" i="113"/>
  <c r="N109" i="113"/>
  <c r="O108" i="113"/>
  <c r="N108" i="113"/>
  <c r="M108" i="113"/>
  <c r="O107" i="113"/>
  <c r="N107" i="113"/>
  <c r="O106" i="113"/>
  <c r="N106" i="113"/>
  <c r="O105" i="113"/>
  <c r="N105" i="113"/>
  <c r="M105" i="113"/>
  <c r="O104" i="113"/>
  <c r="N104" i="113"/>
  <c r="O103" i="113"/>
  <c r="N103" i="113"/>
  <c r="O102" i="113"/>
  <c r="N102" i="113"/>
  <c r="O101" i="113"/>
  <c r="N101" i="113"/>
  <c r="O100" i="113"/>
  <c r="N100" i="113"/>
  <c r="O99" i="113"/>
  <c r="N99" i="113"/>
  <c r="O98" i="113"/>
  <c r="N98" i="113"/>
  <c r="O97" i="113"/>
  <c r="N97" i="113"/>
  <c r="O96" i="113"/>
  <c r="N96" i="113"/>
  <c r="O95" i="113"/>
  <c r="N95" i="113"/>
  <c r="O94" i="113"/>
  <c r="N94" i="113"/>
  <c r="O93" i="113"/>
  <c r="N93" i="113"/>
  <c r="O92" i="113"/>
  <c r="N92" i="113"/>
  <c r="O91" i="113"/>
  <c r="N91" i="113"/>
  <c r="O90" i="113"/>
  <c r="N90" i="113"/>
  <c r="O89" i="113"/>
  <c r="N89" i="113"/>
  <c r="O88" i="113"/>
  <c r="N88" i="113"/>
  <c r="O87" i="113"/>
  <c r="N87" i="113"/>
  <c r="O86" i="113"/>
  <c r="N86" i="113"/>
  <c r="M86" i="113"/>
  <c r="O85" i="113"/>
  <c r="N85" i="113"/>
  <c r="O84" i="113"/>
  <c r="N84" i="113"/>
  <c r="M84" i="113"/>
  <c r="O83" i="113"/>
  <c r="N83" i="113"/>
  <c r="O82" i="113"/>
  <c r="N82" i="113"/>
  <c r="O81" i="113"/>
  <c r="N81" i="113"/>
  <c r="O80" i="113"/>
  <c r="N80" i="113"/>
  <c r="O79" i="113"/>
  <c r="N79" i="113"/>
  <c r="O78" i="113"/>
  <c r="N78" i="113"/>
  <c r="M78" i="113"/>
  <c r="O77" i="113"/>
  <c r="N77" i="113"/>
  <c r="O76" i="113"/>
  <c r="N76" i="113"/>
  <c r="O75" i="113"/>
  <c r="N75" i="113"/>
  <c r="O74" i="113"/>
  <c r="N74" i="113"/>
  <c r="O73" i="113"/>
  <c r="N73" i="113"/>
  <c r="O72" i="113"/>
  <c r="N72" i="113"/>
  <c r="O71" i="113"/>
  <c r="N71" i="113"/>
  <c r="O70" i="113"/>
  <c r="N70" i="113"/>
  <c r="O69" i="113"/>
  <c r="N69" i="113"/>
  <c r="O68" i="113"/>
  <c r="N68" i="113"/>
  <c r="O67" i="113"/>
  <c r="N67" i="113"/>
  <c r="M67" i="113"/>
  <c r="O66" i="113"/>
  <c r="N66" i="113"/>
  <c r="O65" i="113"/>
  <c r="N65" i="113"/>
  <c r="O64" i="113"/>
  <c r="N64" i="113"/>
  <c r="O63" i="113"/>
  <c r="N63" i="113"/>
  <c r="O62" i="113"/>
  <c r="N62" i="113"/>
  <c r="O61" i="113"/>
  <c r="N61" i="113"/>
  <c r="O60" i="113"/>
  <c r="N60" i="113"/>
  <c r="O59" i="113"/>
  <c r="N59" i="113"/>
  <c r="O58" i="113"/>
  <c r="N58" i="113"/>
  <c r="O57" i="113"/>
  <c r="N57" i="113"/>
  <c r="M57" i="113"/>
  <c r="O56" i="113"/>
  <c r="N56" i="113"/>
  <c r="O55" i="113"/>
  <c r="N55" i="113"/>
  <c r="O54" i="113"/>
  <c r="N54" i="113"/>
  <c r="O53" i="113"/>
  <c r="N53" i="113"/>
  <c r="O52" i="113"/>
  <c r="N52" i="113"/>
  <c r="O51" i="113"/>
  <c r="N51" i="113"/>
  <c r="O50" i="113"/>
  <c r="N50" i="113"/>
  <c r="O49" i="113"/>
  <c r="N49" i="113"/>
  <c r="O48" i="113"/>
  <c r="N48" i="113"/>
  <c r="O47" i="113"/>
  <c r="N47" i="113"/>
  <c r="O46" i="113"/>
  <c r="N46" i="113"/>
  <c r="M46" i="113"/>
  <c r="O45" i="113"/>
  <c r="N45" i="113"/>
  <c r="O44" i="113"/>
  <c r="N44" i="113"/>
  <c r="O43" i="113"/>
  <c r="N43" i="113"/>
  <c r="O42" i="113"/>
  <c r="N42" i="113"/>
  <c r="M42" i="113"/>
  <c r="O41" i="113"/>
  <c r="N41" i="113"/>
  <c r="M41" i="113"/>
  <c r="O40" i="113"/>
  <c r="N40" i="113"/>
  <c r="O39" i="113"/>
  <c r="N39" i="113"/>
  <c r="M39" i="113"/>
  <c r="O38" i="113"/>
  <c r="N38" i="113"/>
  <c r="M38" i="113"/>
  <c r="O37" i="113"/>
  <c r="N37" i="113"/>
  <c r="O36" i="113"/>
  <c r="N36" i="113"/>
  <c r="O35" i="113"/>
  <c r="N35" i="113"/>
  <c r="M35" i="113"/>
  <c r="O34" i="113"/>
  <c r="N34" i="113"/>
  <c r="M34" i="113"/>
  <c r="O33" i="113"/>
  <c r="N33" i="113"/>
  <c r="O32" i="113"/>
  <c r="N32" i="113"/>
  <c r="O31" i="113"/>
  <c r="N31" i="113"/>
  <c r="O30" i="113"/>
  <c r="N30" i="113"/>
  <c r="O29" i="113"/>
  <c r="N29" i="113"/>
  <c r="O28" i="113"/>
  <c r="N28" i="113"/>
  <c r="O27" i="113"/>
  <c r="N27" i="113"/>
  <c r="O26" i="113"/>
  <c r="N26" i="113"/>
  <c r="O25" i="113"/>
  <c r="N25" i="113"/>
  <c r="M25" i="113"/>
  <c r="O24" i="113"/>
  <c r="N24" i="113"/>
  <c r="O23" i="113"/>
  <c r="N23" i="113"/>
  <c r="O22" i="113"/>
  <c r="N22" i="113"/>
  <c r="O21" i="113"/>
  <c r="N21" i="113"/>
  <c r="O20" i="113"/>
  <c r="N20" i="113"/>
  <c r="O19" i="113"/>
  <c r="N19" i="113"/>
  <c r="O18" i="113"/>
  <c r="N18" i="113"/>
  <c r="O17" i="113"/>
  <c r="N17" i="113"/>
  <c r="M17" i="113"/>
  <c r="O16" i="113"/>
  <c r="N16" i="113"/>
  <c r="O15" i="113"/>
  <c r="N15" i="113"/>
  <c r="M15" i="113"/>
  <c r="O14" i="113"/>
  <c r="N14" i="113"/>
  <c r="O13" i="113"/>
  <c r="N13" i="113"/>
  <c r="M13" i="113"/>
  <c r="O12" i="113"/>
  <c r="N12" i="113"/>
  <c r="O11" i="113"/>
  <c r="N11" i="113"/>
  <c r="O10" i="113"/>
  <c r="N10" i="113"/>
  <c r="O9" i="113"/>
  <c r="N9" i="113"/>
  <c r="M9" i="113"/>
  <c r="O8" i="113"/>
  <c r="N8" i="113"/>
  <c r="O7" i="113"/>
  <c r="N7" i="113"/>
  <c r="O6" i="113"/>
  <c r="N6" i="113"/>
  <c r="M6" i="113"/>
  <c r="O5" i="113"/>
  <c r="N5" i="113"/>
  <c r="O4" i="113"/>
  <c r="N4" i="113"/>
  <c r="O3" i="113"/>
  <c r="N3" i="113"/>
  <c r="A3" i="113"/>
  <c r="A4" i="113" s="1"/>
  <c r="A5" i="113" s="1"/>
  <c r="A6" i="113" s="1"/>
  <c r="A7" i="113" s="1"/>
  <c r="A8" i="113" s="1"/>
  <c r="A9" i="113" s="1"/>
  <c r="A10" i="113" s="1"/>
  <c r="A11" i="113" s="1"/>
  <c r="A12" i="113" s="1"/>
  <c r="A13" i="113" s="1"/>
  <c r="A14" i="113" s="1"/>
  <c r="A15" i="113" s="1"/>
  <c r="A16" i="113" s="1"/>
  <c r="A17" i="113" s="1"/>
  <c r="A18" i="113" s="1"/>
  <c r="A19" i="113" s="1"/>
  <c r="A20" i="113" s="1"/>
  <c r="A21" i="113" s="1"/>
  <c r="A22" i="113" s="1"/>
  <c r="A23" i="113" s="1"/>
  <c r="A24" i="113" s="1"/>
  <c r="A25" i="113" s="1"/>
  <c r="A26" i="113" s="1"/>
  <c r="A27" i="113" s="1"/>
  <c r="A28" i="113" s="1"/>
  <c r="A29" i="113" s="1"/>
  <c r="A30" i="113" s="1"/>
  <c r="A31" i="113" s="1"/>
  <c r="A32" i="113" s="1"/>
  <c r="A33" i="113" s="1"/>
  <c r="A34" i="113" s="1"/>
  <c r="A35" i="113" s="1"/>
  <c r="A36" i="113" s="1"/>
  <c r="A37" i="113" s="1"/>
  <c r="A38" i="113" s="1"/>
  <c r="A39" i="113" s="1"/>
  <c r="A40" i="113" s="1"/>
  <c r="A41" i="113" s="1"/>
  <c r="A42" i="113" s="1"/>
  <c r="A43" i="113" s="1"/>
  <c r="A44" i="113" s="1"/>
  <c r="A45" i="113" s="1"/>
  <c r="A46" i="113" s="1"/>
  <c r="A47" i="113" s="1"/>
  <c r="A48" i="113" s="1"/>
  <c r="A49" i="113" s="1"/>
  <c r="A50" i="113" s="1"/>
  <c r="A51" i="113" s="1"/>
  <c r="A52" i="113" s="1"/>
  <c r="A53" i="113" s="1"/>
  <c r="A54" i="113" s="1"/>
  <c r="A55" i="113" s="1"/>
  <c r="A56" i="113" s="1"/>
  <c r="A57" i="113" s="1"/>
  <c r="A58" i="113" s="1"/>
  <c r="A59" i="113" s="1"/>
  <c r="A60" i="113" s="1"/>
  <c r="A61" i="113" s="1"/>
  <c r="A62" i="113" s="1"/>
  <c r="A63" i="113" s="1"/>
  <c r="A64" i="113" s="1"/>
  <c r="A65" i="113" s="1"/>
  <c r="A66" i="113" s="1"/>
  <c r="A67" i="113" s="1"/>
  <c r="A68" i="113" s="1"/>
  <c r="A69" i="113" s="1"/>
  <c r="A70" i="113" s="1"/>
  <c r="A71" i="113" s="1"/>
  <c r="A72" i="113" s="1"/>
  <c r="A73" i="113" s="1"/>
  <c r="A74" i="113" s="1"/>
  <c r="A75" i="113" s="1"/>
  <c r="A76" i="113" s="1"/>
  <c r="A77" i="113" s="1"/>
  <c r="A78" i="113" s="1"/>
  <c r="A79" i="113" s="1"/>
  <c r="A80" i="113" s="1"/>
  <c r="A81" i="113" s="1"/>
  <c r="A82" i="113" s="1"/>
  <c r="A83" i="113" s="1"/>
  <c r="A84" i="113" s="1"/>
  <c r="A85" i="113" s="1"/>
  <c r="A86" i="113" s="1"/>
  <c r="A87" i="113" s="1"/>
  <c r="A88" i="113" s="1"/>
  <c r="A89" i="113" s="1"/>
  <c r="A90" i="113" s="1"/>
  <c r="A91" i="113" s="1"/>
  <c r="A92" i="113" s="1"/>
  <c r="A93" i="113" s="1"/>
  <c r="A94" i="113" s="1"/>
  <c r="A95" i="113" s="1"/>
  <c r="A96" i="113" s="1"/>
  <c r="A97" i="113" s="1"/>
  <c r="A98" i="113" s="1"/>
  <c r="A99" i="113" s="1"/>
  <c r="A100" i="113" s="1"/>
  <c r="A101" i="113" s="1"/>
  <c r="A102" i="113" s="1"/>
  <c r="A103" i="113" s="1"/>
  <c r="A104" i="113" s="1"/>
  <c r="A105" i="113" s="1"/>
  <c r="A106" i="113" s="1"/>
  <c r="A107" i="113" s="1"/>
  <c r="A108" i="113" s="1"/>
  <c r="A109" i="113" s="1"/>
  <c r="A110" i="113" s="1"/>
  <c r="A111" i="113" s="1"/>
  <c r="A112" i="113" s="1"/>
  <c r="A113" i="113" s="1"/>
  <c r="A114" i="113" s="1"/>
  <c r="A115" i="113" s="1"/>
  <c r="A116" i="113" s="1"/>
  <c r="A117" i="113" s="1"/>
  <c r="A118" i="113" s="1"/>
  <c r="A119" i="113" s="1"/>
  <c r="A120" i="113" s="1"/>
  <c r="A121" i="113" s="1"/>
  <c r="A122" i="113" s="1"/>
  <c r="A123" i="113" s="1"/>
  <c r="A124" i="113" s="1"/>
  <c r="A125" i="113" s="1"/>
  <c r="A126" i="113" s="1"/>
  <c r="A127" i="113" s="1"/>
  <c r="A128" i="113" s="1"/>
  <c r="A129" i="113" s="1"/>
  <c r="A130" i="113" s="1"/>
  <c r="A131" i="113" s="1"/>
  <c r="A132" i="113" s="1"/>
  <c r="A133" i="113" s="1"/>
  <c r="A134" i="113" s="1"/>
  <c r="A135" i="113" s="1"/>
  <c r="A136" i="113" s="1"/>
  <c r="A137" i="113" s="1"/>
  <c r="A138" i="113" s="1"/>
  <c r="A139" i="113" s="1"/>
  <c r="A140" i="113" s="1"/>
  <c r="A141" i="113" s="1"/>
  <c r="A142" i="113" s="1"/>
  <c r="A143" i="113" s="1"/>
  <c r="A144" i="113" s="1"/>
  <c r="A145" i="113" s="1"/>
  <c r="A146" i="113" s="1"/>
  <c r="A147" i="113" s="1"/>
  <c r="A148" i="113" s="1"/>
  <c r="A149" i="113" s="1"/>
  <c r="A150" i="113" s="1"/>
  <c r="A151" i="113" s="1"/>
  <c r="A152" i="113" s="1"/>
  <c r="A153" i="113" s="1"/>
  <c r="A154" i="113" s="1"/>
  <c r="A155" i="113" s="1"/>
  <c r="A156" i="113" s="1"/>
  <c r="A157" i="113" s="1"/>
  <c r="A158" i="113" s="1"/>
  <c r="A159" i="113" s="1"/>
  <c r="A160" i="113" s="1"/>
  <c r="A161" i="113" s="1"/>
  <c r="A162" i="113" s="1"/>
  <c r="A163" i="113" s="1"/>
  <c r="A164" i="113" s="1"/>
  <c r="A165" i="113" s="1"/>
  <c r="A166" i="113" s="1"/>
  <c r="A167" i="113" s="1"/>
  <c r="A168" i="113" s="1"/>
  <c r="A169" i="113" s="1"/>
  <c r="A170" i="113" s="1"/>
  <c r="A171" i="113" s="1"/>
  <c r="A172" i="113" s="1"/>
  <c r="A173" i="113" s="1"/>
  <c r="A174" i="113" s="1"/>
  <c r="A175" i="113" s="1"/>
  <c r="A176" i="113" s="1"/>
  <c r="A177" i="113" s="1"/>
  <c r="A178" i="113" s="1"/>
  <c r="A179" i="113" s="1"/>
  <c r="A180" i="113" s="1"/>
  <c r="A181" i="113" s="1"/>
  <c r="A182" i="113" s="1"/>
  <c r="A183" i="113" s="1"/>
  <c r="O2" i="113"/>
  <c r="N2" i="113"/>
  <c r="M31" i="113" l="1"/>
  <c r="M37" i="113"/>
  <c r="M69" i="113"/>
  <c r="M85" i="113"/>
  <c r="R85" i="113" s="1"/>
  <c r="T85" i="113" s="1"/>
  <c r="M88" i="113"/>
  <c r="M95" i="113"/>
  <c r="M102" i="113"/>
  <c r="M132" i="113"/>
  <c r="R132" i="113" s="1"/>
  <c r="M21" i="113"/>
  <c r="M28" i="113"/>
  <c r="M36" i="113"/>
  <c r="M63" i="113"/>
  <c r="R63" i="113" s="1"/>
  <c r="S63" i="113" s="1"/>
  <c r="M77" i="113"/>
  <c r="M90" i="113"/>
  <c r="M97" i="113"/>
  <c r="M104" i="113"/>
  <c r="R104" i="113" s="1"/>
  <c r="T104" i="113" s="1"/>
  <c r="M110" i="113"/>
  <c r="M53" i="113"/>
  <c r="M60" i="113"/>
  <c r="M65" i="113"/>
  <c r="R65" i="113" s="1"/>
  <c r="S65" i="113" s="1"/>
  <c r="M109" i="113"/>
  <c r="M136" i="113"/>
  <c r="M139" i="113"/>
  <c r="M160" i="113"/>
  <c r="R160" i="113" s="1"/>
  <c r="S160" i="113" s="1"/>
  <c r="M2" i="113"/>
  <c r="M3" i="113"/>
  <c r="M124" i="113"/>
  <c r="M56" i="113"/>
  <c r="R56" i="113" s="1"/>
  <c r="S56" i="113" s="1"/>
  <c r="M93" i="113"/>
  <c r="M120" i="113"/>
  <c r="M145" i="113"/>
  <c r="M161" i="113"/>
  <c r="R161" i="113" s="1"/>
  <c r="T161" i="113" s="1"/>
  <c r="M172" i="113"/>
  <c r="R172" i="113" s="1"/>
  <c r="T172" i="113" s="1"/>
  <c r="M164" i="113"/>
  <c r="R164" i="113" s="1"/>
  <c r="T164" i="113" s="1"/>
  <c r="M100" i="113"/>
  <c r="R100" i="113" s="1"/>
  <c r="T100" i="113" s="1"/>
  <c r="M116" i="113"/>
  <c r="R116" i="113" s="1"/>
  <c r="S116" i="113" s="1"/>
  <c r="M128" i="113"/>
  <c r="R128" i="113" s="1"/>
  <c r="T128" i="113" s="1"/>
  <c r="M155" i="113"/>
  <c r="R155" i="113" s="1"/>
  <c r="T155" i="113" s="1"/>
  <c r="M19" i="113"/>
  <c r="R19" i="113" s="1"/>
  <c r="T19" i="113" s="1"/>
  <c r="M83" i="113"/>
  <c r="R83" i="113" s="1"/>
  <c r="T83" i="113" s="1"/>
  <c r="M7" i="113"/>
  <c r="R7" i="113" s="1"/>
  <c r="T7" i="113" s="1"/>
  <c r="M10" i="113"/>
  <c r="R10" i="113" s="1"/>
  <c r="T10" i="113" s="1"/>
  <c r="M30" i="113"/>
  <c r="R30" i="113" s="1"/>
  <c r="T30" i="113" s="1"/>
  <c r="M48" i="113"/>
  <c r="R48" i="113" s="1"/>
  <c r="S48" i="113" s="1"/>
  <c r="M58" i="113"/>
  <c r="R58" i="113" s="1"/>
  <c r="M80" i="113"/>
  <c r="R80" i="113" s="1"/>
  <c r="S80" i="113" s="1"/>
  <c r="M173" i="113"/>
  <c r="R173" i="113" s="1"/>
  <c r="T173" i="113" s="1"/>
  <c r="M91" i="113"/>
  <c r="R91" i="113" s="1"/>
  <c r="T91" i="113" s="1"/>
  <c r="M50" i="113"/>
  <c r="R50" i="113" s="1"/>
  <c r="T50" i="113" s="1"/>
  <c r="M66" i="113"/>
  <c r="R66" i="113" s="1"/>
  <c r="T66" i="113" s="1"/>
  <c r="M96" i="113"/>
  <c r="R96" i="113" s="1"/>
  <c r="S96" i="113" s="1"/>
  <c r="M72" i="113"/>
  <c r="R72" i="113" s="1"/>
  <c r="S72" i="113" s="1"/>
  <c r="M127" i="113"/>
  <c r="R127" i="113" s="1"/>
  <c r="S127" i="113" s="1"/>
  <c r="M152" i="113"/>
  <c r="R152" i="113" s="1"/>
  <c r="T152" i="113" s="1"/>
  <c r="M157" i="113"/>
  <c r="R157" i="113" s="1"/>
  <c r="S157" i="113" s="1"/>
  <c r="M11" i="113"/>
  <c r="R11" i="113" s="1"/>
  <c r="T11" i="113" s="1"/>
  <c r="M27" i="113"/>
  <c r="R27" i="113" s="1"/>
  <c r="S27" i="113" s="1"/>
  <c r="M43" i="113"/>
  <c r="R43" i="113" s="1"/>
  <c r="T43" i="113" s="1"/>
  <c r="M49" i="113"/>
  <c r="R49" i="113" s="1"/>
  <c r="S49" i="113" s="1"/>
  <c r="M52" i="113"/>
  <c r="R52" i="113" s="1"/>
  <c r="T52" i="113" s="1"/>
  <c r="M55" i="113"/>
  <c r="R55" i="113" s="1"/>
  <c r="T55" i="113" s="1"/>
  <c r="M68" i="113"/>
  <c r="R68" i="113" s="1"/>
  <c r="T68" i="113" s="1"/>
  <c r="M76" i="113"/>
  <c r="R76" i="113" s="1"/>
  <c r="S76" i="113" s="1"/>
  <c r="M82" i="113"/>
  <c r="R82" i="113" s="1"/>
  <c r="S82" i="113" s="1"/>
  <c r="M89" i="113"/>
  <c r="R89" i="113" s="1"/>
  <c r="T89" i="113" s="1"/>
  <c r="M113" i="113"/>
  <c r="R113" i="113" s="1"/>
  <c r="S113" i="113" s="1"/>
  <c r="M137" i="113"/>
  <c r="R137" i="113" s="1"/>
  <c r="M146" i="113"/>
  <c r="R146" i="113" s="1"/>
  <c r="S146" i="113" s="1"/>
  <c r="M159" i="113"/>
  <c r="R159" i="113" s="1"/>
  <c r="S159" i="113" s="1"/>
  <c r="M175" i="113"/>
  <c r="R175" i="113" s="1"/>
  <c r="T175" i="113" s="1"/>
  <c r="M166" i="113"/>
  <c r="R166" i="113" s="1"/>
  <c r="S166" i="113" s="1"/>
  <c r="M154" i="113"/>
  <c r="R154" i="113" s="1"/>
  <c r="T154" i="113" s="1"/>
  <c r="M16" i="113"/>
  <c r="R16" i="113" s="1"/>
  <c r="T16" i="113" s="1"/>
  <c r="M20" i="113"/>
  <c r="R20" i="113" s="1"/>
  <c r="T20" i="113" s="1"/>
  <c r="M23" i="113"/>
  <c r="R23" i="113" s="1"/>
  <c r="S23" i="113" s="1"/>
  <c r="M26" i="113"/>
  <c r="R26" i="113" s="1"/>
  <c r="T26" i="113" s="1"/>
  <c r="M61" i="113"/>
  <c r="R61" i="113" s="1"/>
  <c r="S61" i="113" s="1"/>
  <c r="M103" i="113"/>
  <c r="R103" i="113" s="1"/>
  <c r="T103" i="113" s="1"/>
  <c r="M123" i="113"/>
  <c r="R123" i="113" s="1"/>
  <c r="T123" i="113" s="1"/>
  <c r="M171" i="113"/>
  <c r="R171" i="113" s="1"/>
  <c r="T171" i="113" s="1"/>
  <c r="M183" i="113"/>
  <c r="R183" i="113" s="1"/>
  <c r="S183" i="113" s="1"/>
  <c r="M5" i="113"/>
  <c r="R5" i="113" s="1"/>
  <c r="T5" i="113" s="1"/>
  <c r="M33" i="113"/>
  <c r="R33" i="113" s="1"/>
  <c r="T33" i="113" s="1"/>
  <c r="M64" i="113"/>
  <c r="R64" i="113" s="1"/>
  <c r="T64" i="113" s="1"/>
  <c r="M87" i="113"/>
  <c r="R87" i="113" s="1"/>
  <c r="S87" i="113" s="1"/>
  <c r="M94" i="113"/>
  <c r="R94" i="113" s="1"/>
  <c r="T94" i="113" s="1"/>
  <c r="M98" i="113"/>
  <c r="R98" i="113" s="1"/>
  <c r="T98" i="113" s="1"/>
  <c r="M101" i="113"/>
  <c r="R101" i="113" s="1"/>
  <c r="S101" i="113" s="1"/>
  <c r="M119" i="113"/>
  <c r="R119" i="113" s="1"/>
  <c r="T119" i="113" s="1"/>
  <c r="M134" i="113"/>
  <c r="R134" i="113" s="1"/>
  <c r="S134" i="113" s="1"/>
  <c r="M158" i="113"/>
  <c r="R158" i="113" s="1"/>
  <c r="S158" i="113" s="1"/>
  <c r="M14" i="113"/>
  <c r="R14" i="113" s="1"/>
  <c r="T14" i="113" s="1"/>
  <c r="M22" i="113"/>
  <c r="R22" i="113" s="1"/>
  <c r="T22" i="113" s="1"/>
  <c r="M29" i="113"/>
  <c r="R29" i="113" s="1"/>
  <c r="T29" i="113" s="1"/>
  <c r="M40" i="113"/>
  <c r="R40" i="113" s="1"/>
  <c r="S40" i="113" s="1"/>
  <c r="M107" i="113"/>
  <c r="R107" i="113" s="1"/>
  <c r="T107" i="113" s="1"/>
  <c r="M114" i="113"/>
  <c r="R114" i="113" s="1"/>
  <c r="M118" i="113"/>
  <c r="R118" i="113" s="1"/>
  <c r="T118" i="113" s="1"/>
  <c r="M59" i="113"/>
  <c r="R59" i="113" s="1"/>
  <c r="S59" i="113" s="1"/>
  <c r="M73" i="113"/>
  <c r="R73" i="113" s="1"/>
  <c r="T73" i="113" s="1"/>
  <c r="M117" i="113"/>
  <c r="R117" i="113" s="1"/>
  <c r="T117" i="113" s="1"/>
  <c r="M121" i="113"/>
  <c r="R121" i="113" s="1"/>
  <c r="T121" i="113" s="1"/>
  <c r="M140" i="113"/>
  <c r="R140" i="113" s="1"/>
  <c r="T140" i="113" s="1"/>
  <c r="M174" i="113"/>
  <c r="R174" i="113" s="1"/>
  <c r="S174" i="113" s="1"/>
  <c r="M180" i="113"/>
  <c r="R180" i="113" s="1"/>
  <c r="T180" i="113" s="1"/>
  <c r="M179" i="113"/>
  <c r="R179" i="113" s="1"/>
  <c r="S179" i="113" s="1"/>
  <c r="M131" i="113"/>
  <c r="R131" i="113" s="1"/>
  <c r="S131" i="113" s="1"/>
  <c r="M165" i="113"/>
  <c r="R165" i="113" s="1"/>
  <c r="T165" i="113" s="1"/>
  <c r="M143" i="113"/>
  <c r="R143" i="113" s="1"/>
  <c r="M162" i="113"/>
  <c r="R162" i="113" s="1"/>
  <c r="T162" i="113" s="1"/>
  <c r="M130" i="113"/>
  <c r="R130" i="113" s="1"/>
  <c r="M167" i="113"/>
  <c r="R167" i="113" s="1"/>
  <c r="M163" i="113"/>
  <c r="R163" i="113" s="1"/>
  <c r="M8" i="113"/>
  <c r="S8" i="113" s="1"/>
  <c r="M24" i="113"/>
  <c r="R24" i="113" s="1"/>
  <c r="T24" i="113" s="1"/>
  <c r="M32" i="113"/>
  <c r="R32" i="113" s="1"/>
  <c r="S32" i="113" s="1"/>
  <c r="M44" i="113"/>
  <c r="R44" i="113" s="1"/>
  <c r="S44" i="113" s="1"/>
  <c r="M51" i="113"/>
  <c r="R51" i="113" s="1"/>
  <c r="M92" i="113"/>
  <c r="R92" i="113" s="1"/>
  <c r="S92" i="113" s="1"/>
  <c r="M129" i="113"/>
  <c r="R129" i="113" s="1"/>
  <c r="T129" i="113" s="1"/>
  <c r="M141" i="113"/>
  <c r="R141" i="113" s="1"/>
  <c r="M177" i="113"/>
  <c r="R177" i="113" s="1"/>
  <c r="S177" i="113" s="1"/>
  <c r="M126" i="113"/>
  <c r="R126" i="113" s="1"/>
  <c r="M4" i="113"/>
  <c r="R4" i="113" s="1"/>
  <c r="T4" i="113" s="1"/>
  <c r="M12" i="113"/>
  <c r="R12" i="113" s="1"/>
  <c r="S12" i="113" s="1"/>
  <c r="M54" i="113"/>
  <c r="R54" i="113" s="1"/>
  <c r="S54" i="113" s="1"/>
  <c r="M62" i="113"/>
  <c r="R62" i="113" s="1"/>
  <c r="M70" i="113"/>
  <c r="R70" i="113" s="1"/>
  <c r="S70" i="113" s="1"/>
  <c r="M74" i="113"/>
  <c r="R74" i="113" s="1"/>
  <c r="T74" i="113" s="1"/>
  <c r="M81" i="113"/>
  <c r="R81" i="113" s="1"/>
  <c r="S81" i="113" s="1"/>
  <c r="M181" i="113"/>
  <c r="R181" i="113" s="1"/>
  <c r="T181" i="113" s="1"/>
  <c r="M156" i="113"/>
  <c r="R156" i="113" s="1"/>
  <c r="M176" i="113"/>
  <c r="R176" i="113" s="1"/>
  <c r="S176" i="113" s="1"/>
  <c r="M47" i="113"/>
  <c r="R47" i="113" s="1"/>
  <c r="M75" i="113"/>
  <c r="R75" i="113" s="1"/>
  <c r="T75" i="113" s="1"/>
  <c r="M79" i="113"/>
  <c r="R79" i="113" s="1"/>
  <c r="T79" i="113" s="1"/>
  <c r="M99" i="113"/>
  <c r="R99" i="113" s="1"/>
  <c r="T99" i="113" s="1"/>
  <c r="M111" i="113"/>
  <c r="R111" i="113" s="1"/>
  <c r="T111" i="113" s="1"/>
  <c r="M147" i="113"/>
  <c r="R147" i="113" s="1"/>
  <c r="R2" i="113"/>
  <c r="S2" i="113" s="1"/>
  <c r="R31" i="113"/>
  <c r="S31" i="113" s="1"/>
  <c r="R35" i="113"/>
  <c r="S35" i="113" s="1"/>
  <c r="R39" i="113"/>
  <c r="S39" i="113" s="1"/>
  <c r="R15" i="113"/>
  <c r="S15" i="113" s="1"/>
  <c r="R67" i="113"/>
  <c r="T67" i="113" s="1"/>
  <c r="R71" i="113"/>
  <c r="T71" i="113" s="1"/>
  <c r="R135" i="113"/>
  <c r="R139" i="113"/>
  <c r="R6" i="113"/>
  <c r="T6" i="113" s="1"/>
  <c r="R18" i="113"/>
  <c r="T18" i="113" s="1"/>
  <c r="R34" i="113"/>
  <c r="T34" i="113" s="1"/>
  <c r="R38" i="113"/>
  <c r="T38" i="113" s="1"/>
  <c r="R42" i="113"/>
  <c r="S42" i="113" s="1"/>
  <c r="R46" i="113"/>
  <c r="S46" i="113" s="1"/>
  <c r="R78" i="113"/>
  <c r="S78" i="113" s="1"/>
  <c r="R86" i="113"/>
  <c r="T86" i="113" s="1"/>
  <c r="R90" i="113"/>
  <c r="T90" i="113" s="1"/>
  <c r="R102" i="113"/>
  <c r="T102" i="113" s="1"/>
  <c r="R106" i="113"/>
  <c r="T106" i="113" s="1"/>
  <c r="R110" i="113"/>
  <c r="T110" i="113" s="1"/>
  <c r="R122" i="113"/>
  <c r="S122" i="113" s="1"/>
  <c r="R138" i="113"/>
  <c r="S138" i="113" s="1"/>
  <c r="R142" i="113"/>
  <c r="R150" i="113"/>
  <c r="S150" i="113" s="1"/>
  <c r="R170" i="113"/>
  <c r="T170" i="113" s="1"/>
  <c r="R178" i="113"/>
  <c r="T178" i="113" s="1"/>
  <c r="R182" i="113"/>
  <c r="T182" i="113" s="1"/>
  <c r="R151" i="113"/>
  <c r="R95" i="113"/>
  <c r="T95" i="113" s="1"/>
  <c r="R115" i="113"/>
  <c r="S115" i="113" s="1"/>
  <c r="R9" i="113"/>
  <c r="T9" i="113" s="1"/>
  <c r="T13" i="113"/>
  <c r="R17" i="113"/>
  <c r="T17" i="113" s="1"/>
  <c r="R21" i="113"/>
  <c r="T21" i="113" s="1"/>
  <c r="R25" i="113"/>
  <c r="S25" i="113" s="1"/>
  <c r="R37" i="113"/>
  <c r="T37" i="113" s="1"/>
  <c r="R41" i="113"/>
  <c r="T41" i="113" s="1"/>
  <c r="R45" i="113"/>
  <c r="T45" i="113" s="1"/>
  <c r="R53" i="113"/>
  <c r="R57" i="113"/>
  <c r="S57" i="113" s="1"/>
  <c r="R69" i="113"/>
  <c r="S69" i="113" s="1"/>
  <c r="R77" i="113"/>
  <c r="R93" i="113"/>
  <c r="S93" i="113" s="1"/>
  <c r="R97" i="113"/>
  <c r="T97" i="113" s="1"/>
  <c r="R105" i="113"/>
  <c r="T105" i="113" s="1"/>
  <c r="R109" i="113"/>
  <c r="T109" i="113" s="1"/>
  <c r="R125" i="113"/>
  <c r="S125" i="113" s="1"/>
  <c r="R133" i="113"/>
  <c r="S133" i="113" s="1"/>
  <c r="R145" i="113"/>
  <c r="T145" i="113" s="1"/>
  <c r="R149" i="113"/>
  <c r="S149" i="113" s="1"/>
  <c r="R153" i="113"/>
  <c r="S153" i="113" s="1"/>
  <c r="R169" i="113"/>
  <c r="T169" i="113" s="1"/>
  <c r="R28" i="113"/>
  <c r="S28" i="113" s="1"/>
  <c r="R36" i="113"/>
  <c r="T36" i="113" s="1"/>
  <c r="R60" i="113"/>
  <c r="T60" i="113" s="1"/>
  <c r="R84" i="113"/>
  <c r="T84" i="113" s="1"/>
  <c r="R88" i="113"/>
  <c r="T88" i="113" s="1"/>
  <c r="R108" i="113"/>
  <c r="T108" i="113" s="1"/>
  <c r="R112" i="113"/>
  <c r="S112" i="113" s="1"/>
  <c r="R120" i="113"/>
  <c r="T120" i="113" s="1"/>
  <c r="R124" i="113"/>
  <c r="S124" i="113" s="1"/>
  <c r="R136" i="113"/>
  <c r="T136" i="113" s="1"/>
  <c r="R144" i="113"/>
  <c r="S144" i="113" s="1"/>
  <c r="R148" i="113"/>
  <c r="S148" i="113" s="1"/>
  <c r="R168" i="113"/>
  <c r="T168" i="113" s="1"/>
  <c r="R3" i="113"/>
  <c r="T3" i="113" s="1"/>
  <c r="I21" i="112"/>
  <c r="I11" i="112"/>
  <c r="I3" i="112"/>
  <c r="I31" i="112"/>
  <c r="I10" i="112"/>
  <c r="I27" i="112"/>
  <c r="I23" i="112"/>
  <c r="I22" i="112"/>
  <c r="I30" i="112"/>
  <c r="I16" i="112"/>
  <c r="I28" i="112"/>
  <c r="I29" i="112"/>
  <c r="I12" i="112"/>
  <c r="I45" i="112"/>
  <c r="I35" i="112"/>
  <c r="I39" i="112"/>
  <c r="I15" i="112"/>
  <c r="I34" i="112"/>
  <c r="I26" i="112"/>
  <c r="I7" i="112"/>
  <c r="I19" i="112"/>
  <c r="I20" i="112"/>
  <c r="I18" i="112"/>
  <c r="I32" i="112"/>
  <c r="I24" i="112"/>
  <c r="I46" i="112"/>
  <c r="I37" i="112"/>
  <c r="I41" i="112"/>
  <c r="I43" i="112"/>
  <c r="I17" i="112"/>
  <c r="I42" i="112"/>
  <c r="I40" i="112"/>
  <c r="I49" i="112"/>
  <c r="I47" i="112"/>
  <c r="I52" i="112"/>
  <c r="I53" i="112"/>
  <c r="I51" i="112"/>
  <c r="I54" i="112"/>
  <c r="I55" i="112"/>
  <c r="I48" i="112"/>
  <c r="I59" i="112"/>
  <c r="I44" i="112"/>
  <c r="I60" i="112"/>
  <c r="I56" i="112"/>
  <c r="I57" i="112"/>
  <c r="I58" i="112"/>
  <c r="I61" i="112"/>
  <c r="I62" i="112"/>
  <c r="I36" i="112"/>
  <c r="C95" i="112"/>
  <c r="C94" i="112"/>
  <c r="C93" i="112"/>
  <c r="C92" i="112"/>
  <c r="C91" i="112"/>
  <c r="C90" i="112"/>
  <c r="C89" i="112"/>
  <c r="C88" i="112"/>
  <c r="C87" i="112"/>
  <c r="C86" i="112"/>
  <c r="C85" i="112"/>
  <c r="C84" i="112"/>
  <c r="C83" i="112"/>
  <c r="C82" i="112"/>
  <c r="K58" i="112" s="1"/>
  <c r="C81" i="112"/>
  <c r="C80" i="112"/>
  <c r="C79" i="112"/>
  <c r="C78" i="112"/>
  <c r="K50" i="112" s="1"/>
  <c r="C77" i="112"/>
  <c r="C76" i="112"/>
  <c r="K47" i="112" s="1"/>
  <c r="C75" i="112"/>
  <c r="K51" i="112" s="1"/>
  <c r="C74" i="112"/>
  <c r="K61" i="112" s="1"/>
  <c r="C73" i="112"/>
  <c r="C72" i="112"/>
  <c r="C71" i="112"/>
  <c r="C70" i="112"/>
  <c r="C69" i="112"/>
  <c r="C68" i="112"/>
  <c r="C67" i="112"/>
  <c r="C66" i="112"/>
  <c r="K53" i="112" s="1"/>
  <c r="M62" i="112"/>
  <c r="L62" i="112"/>
  <c r="M61" i="112"/>
  <c r="L61" i="112"/>
  <c r="M58" i="112"/>
  <c r="L58" i="112"/>
  <c r="M57" i="112"/>
  <c r="L57" i="112"/>
  <c r="M56" i="112"/>
  <c r="L56" i="112"/>
  <c r="M60" i="112"/>
  <c r="L60" i="112"/>
  <c r="M44" i="112"/>
  <c r="L44" i="112"/>
  <c r="M59" i="112"/>
  <c r="L59" i="112"/>
  <c r="M48" i="112"/>
  <c r="L48" i="112"/>
  <c r="M55" i="112"/>
  <c r="L55" i="112"/>
  <c r="M54" i="112"/>
  <c r="L54" i="112"/>
  <c r="M51" i="112"/>
  <c r="L51" i="112"/>
  <c r="M53" i="112"/>
  <c r="L53" i="112"/>
  <c r="M52" i="112"/>
  <c r="L52" i="112"/>
  <c r="M47" i="112"/>
  <c r="L47" i="112"/>
  <c r="M49" i="112"/>
  <c r="L49" i="112"/>
  <c r="M40" i="112"/>
  <c r="L40" i="112"/>
  <c r="M42" i="112"/>
  <c r="L42" i="112"/>
  <c r="M50" i="112"/>
  <c r="L50" i="112"/>
  <c r="M17" i="112"/>
  <c r="L17" i="112"/>
  <c r="M43" i="112"/>
  <c r="L43" i="112"/>
  <c r="M41" i="112"/>
  <c r="L41" i="112"/>
  <c r="M37" i="112"/>
  <c r="L37" i="112"/>
  <c r="M46" i="112"/>
  <c r="L46" i="112"/>
  <c r="M24" i="112"/>
  <c r="L24" i="112"/>
  <c r="M32" i="112"/>
  <c r="L32" i="112"/>
  <c r="M18" i="112"/>
  <c r="L18" i="112"/>
  <c r="M20" i="112"/>
  <c r="L20" i="112"/>
  <c r="M19" i="112"/>
  <c r="L19" i="112"/>
  <c r="M7" i="112"/>
  <c r="L7" i="112"/>
  <c r="M6" i="112"/>
  <c r="L6" i="112"/>
  <c r="M26" i="112"/>
  <c r="L26" i="112"/>
  <c r="M34" i="112"/>
  <c r="L34" i="112"/>
  <c r="M15" i="112"/>
  <c r="L15" i="112"/>
  <c r="M39" i="112"/>
  <c r="L39" i="112"/>
  <c r="M35" i="112"/>
  <c r="L35" i="112"/>
  <c r="M45" i="112"/>
  <c r="L45" i="112"/>
  <c r="M12" i="112"/>
  <c r="L12" i="112"/>
  <c r="M13" i="112"/>
  <c r="L13" i="112"/>
  <c r="M38" i="112"/>
  <c r="L38" i="112"/>
  <c r="M29" i="112"/>
  <c r="L29" i="112"/>
  <c r="M28" i="112"/>
  <c r="L28" i="112"/>
  <c r="M5" i="112"/>
  <c r="L5" i="112"/>
  <c r="M4" i="112"/>
  <c r="L4" i="112"/>
  <c r="M16" i="112"/>
  <c r="L16" i="112"/>
  <c r="M30" i="112"/>
  <c r="L30" i="112"/>
  <c r="M25" i="112"/>
  <c r="L25" i="112"/>
  <c r="M8" i="112"/>
  <c r="L8" i="112"/>
  <c r="M22" i="112"/>
  <c r="L22" i="112"/>
  <c r="M33" i="112"/>
  <c r="L33" i="112"/>
  <c r="M23" i="112"/>
  <c r="L23" i="112"/>
  <c r="M27" i="112"/>
  <c r="L27" i="112"/>
  <c r="M14" i="112"/>
  <c r="L14" i="112"/>
  <c r="M10" i="112"/>
  <c r="L10" i="112"/>
  <c r="M31" i="112"/>
  <c r="L31" i="112"/>
  <c r="M3" i="112"/>
  <c r="L3" i="112"/>
  <c r="M11" i="112"/>
  <c r="L11" i="112"/>
  <c r="M21" i="112"/>
  <c r="L21" i="112"/>
  <c r="M2" i="112"/>
  <c r="L2" i="112"/>
  <c r="M9" i="112"/>
  <c r="L9" i="112"/>
  <c r="A3" i="112"/>
  <c r="A4" i="112" s="1"/>
  <c r="A5" i="112" s="1"/>
  <c r="A6" i="112" s="1"/>
  <c r="A7" i="112" s="1"/>
  <c r="A8" i="112" s="1"/>
  <c r="A9" i="112" s="1"/>
  <c r="A10" i="112" s="1"/>
  <c r="A11" i="112" s="1"/>
  <c r="A12" i="112" s="1"/>
  <c r="A13" i="112" s="1"/>
  <c r="A14" i="112" s="1"/>
  <c r="A15" i="112" s="1"/>
  <c r="A16" i="112" s="1"/>
  <c r="A17" i="112" s="1"/>
  <c r="A18" i="112" s="1"/>
  <c r="A19" i="112" s="1"/>
  <c r="A20" i="112" s="1"/>
  <c r="A21" i="112" s="1"/>
  <c r="A22" i="112" s="1"/>
  <c r="A23" i="112" s="1"/>
  <c r="A24" i="112" s="1"/>
  <c r="A25" i="112" s="1"/>
  <c r="A26" i="112" s="1"/>
  <c r="A27" i="112" s="1"/>
  <c r="A28" i="112" s="1"/>
  <c r="A29" i="112" s="1"/>
  <c r="A30" i="112" s="1"/>
  <c r="A31" i="112" s="1"/>
  <c r="A32" i="112" s="1"/>
  <c r="A33" i="112" s="1"/>
  <c r="A34" i="112" s="1"/>
  <c r="A35" i="112" s="1"/>
  <c r="A36" i="112" s="1"/>
  <c r="A37" i="112" s="1"/>
  <c r="A38" i="112" s="1"/>
  <c r="A39" i="112" s="1"/>
  <c r="A40" i="112" s="1"/>
  <c r="A41" i="112" s="1"/>
  <c r="A42" i="112" s="1"/>
  <c r="A43" i="112" s="1"/>
  <c r="A44" i="112" s="1"/>
  <c r="A45" i="112" s="1"/>
  <c r="A46" i="112" s="1"/>
  <c r="A47" i="112" s="1"/>
  <c r="A48" i="112" s="1"/>
  <c r="A49" i="112" s="1"/>
  <c r="A50" i="112" s="1"/>
  <c r="A51" i="112" s="1"/>
  <c r="A52" i="112" s="1"/>
  <c r="A53" i="112" s="1"/>
  <c r="A54" i="112" s="1"/>
  <c r="A55" i="112" s="1"/>
  <c r="A56" i="112" s="1"/>
  <c r="A57" i="112" s="1"/>
  <c r="A58" i="112" s="1"/>
  <c r="A59" i="112" s="1"/>
  <c r="A60" i="112" s="1"/>
  <c r="A61" i="112" s="1"/>
  <c r="A62" i="112" s="1"/>
  <c r="M36" i="112"/>
  <c r="L36" i="112"/>
  <c r="T158" i="113" l="1"/>
  <c r="T31" i="113"/>
  <c r="S19" i="113"/>
  <c r="T114" i="113"/>
  <c r="S114" i="113"/>
  <c r="T163" i="113"/>
  <c r="S163" i="113"/>
  <c r="S91" i="113"/>
  <c r="S90" i="113"/>
  <c r="S18" i="113"/>
  <c r="S41" i="113"/>
  <c r="T183" i="113"/>
  <c r="S178" i="113"/>
  <c r="S71" i="113"/>
  <c r="S17" i="113"/>
  <c r="T42" i="113"/>
  <c r="T149" i="113"/>
  <c r="S89" i="113"/>
  <c r="S16" i="113"/>
  <c r="S105" i="113"/>
  <c r="S73" i="113"/>
  <c r="S7" i="113"/>
  <c r="T25" i="113"/>
  <c r="T179" i="113"/>
  <c r="T115" i="113"/>
  <c r="T2" i="113"/>
  <c r="S109" i="113"/>
  <c r="T57" i="113"/>
  <c r="S167" i="113"/>
  <c r="T167" i="113"/>
  <c r="S181" i="113"/>
  <c r="S118" i="113"/>
  <c r="S55" i="113"/>
  <c r="T131" i="113"/>
  <c r="T150" i="113"/>
  <c r="T28" i="113"/>
  <c r="T82" i="113"/>
  <c r="S155" i="113"/>
  <c r="T148" i="113"/>
  <c r="T96" i="113"/>
  <c r="T80" i="113"/>
  <c r="T69" i="113"/>
  <c r="T32" i="113"/>
  <c r="S161" i="113"/>
  <c r="T166" i="113"/>
  <c r="S34" i="113"/>
  <c r="S43" i="113"/>
  <c r="T15" i="113"/>
  <c r="S66" i="113"/>
  <c r="S10" i="113"/>
  <c r="S83" i="113"/>
  <c r="S182" i="113"/>
  <c r="S145" i="113"/>
  <c r="T134" i="113"/>
  <c r="T47" i="113"/>
  <c r="S47" i="113"/>
  <c r="S95" i="113"/>
  <c r="S79" i="113"/>
  <c r="T44" i="113"/>
  <c r="S21" i="113"/>
  <c r="S111" i="113"/>
  <c r="T125" i="113"/>
  <c r="S162" i="113"/>
  <c r="T144" i="113"/>
  <c r="T177" i="113"/>
  <c r="T124" i="113"/>
  <c r="T92" i="113"/>
  <c r="T78" i="113"/>
  <c r="S104" i="113"/>
  <c r="S26" i="113"/>
  <c r="T23" i="113"/>
  <c r="S5" i="113"/>
  <c r="S6" i="113"/>
  <c r="T46" i="113"/>
  <c r="T146" i="113"/>
  <c r="T160" i="113"/>
  <c r="S94" i="113"/>
  <c r="T12" i="113"/>
  <c r="S45" i="113"/>
  <c r="S172" i="113"/>
  <c r="S52" i="113"/>
  <c r="T54" i="113"/>
  <c r="T61" i="113"/>
  <c r="T122" i="113"/>
  <c r="T70" i="113"/>
  <c r="S102" i="113"/>
  <c r="S165" i="113"/>
  <c r="T153" i="113"/>
  <c r="T93" i="113"/>
  <c r="T133" i="113"/>
  <c r="T112" i="113"/>
  <c r="S50" i="113"/>
  <c r="S29" i="113"/>
  <c r="T63" i="113"/>
  <c r="S86" i="113"/>
  <c r="T87" i="113"/>
  <c r="T27" i="113"/>
  <c r="T35" i="113"/>
  <c r="S170" i="113"/>
  <c r="S175" i="113"/>
  <c r="T59" i="113"/>
  <c r="S9" i="113"/>
  <c r="T48" i="113"/>
  <c r="S106" i="113"/>
  <c r="S119" i="113"/>
  <c r="S60" i="113"/>
  <c r="T76" i="113"/>
  <c r="S67" i="113"/>
  <c r="S103" i="113"/>
  <c r="T81" i="113"/>
  <c r="S38" i="113"/>
  <c r="S14" i="113"/>
  <c r="S4" i="113"/>
  <c r="S36" i="113"/>
  <c r="T138" i="113"/>
  <c r="S154" i="113"/>
  <c r="T159" i="113"/>
  <c r="S97" i="113"/>
  <c r="S108" i="113"/>
  <c r="S13" i="113"/>
  <c r="T113" i="113"/>
  <c r="T116" i="113"/>
  <c r="S136" i="113"/>
  <c r="S24" i="113"/>
  <c r="T174" i="113"/>
  <c r="S85" i="113"/>
  <c r="S110" i="113"/>
  <c r="S74" i="113"/>
  <c r="S123" i="113"/>
  <c r="T40" i="113"/>
  <c r="T157" i="113"/>
  <c r="S68" i="113"/>
  <c r="S22" i="113"/>
  <c r="S164" i="113"/>
  <c r="S75" i="113"/>
  <c r="S180" i="113"/>
  <c r="T127" i="113"/>
  <c r="S168" i="113"/>
  <c r="S88" i="113"/>
  <c r="T8" i="113"/>
  <c r="S84" i="113"/>
  <c r="T56" i="113"/>
  <c r="S121" i="113"/>
  <c r="T101" i="113"/>
  <c r="S117" i="113"/>
  <c r="S98" i="113"/>
  <c r="S107" i="113"/>
  <c r="S100" i="113"/>
  <c r="S3" i="113"/>
  <c r="S33" i="113"/>
  <c r="S20" i="113"/>
  <c r="S140" i="113"/>
  <c r="T65" i="113"/>
  <c r="T49" i="113"/>
  <c r="S152" i="113"/>
  <c r="S120" i="113"/>
  <c r="T176" i="113"/>
  <c r="S128" i="113"/>
  <c r="S30" i="113"/>
  <c r="S129" i="113"/>
  <c r="S11" i="113"/>
  <c r="T137" i="113"/>
  <c r="S137" i="113"/>
  <c r="S173" i="113"/>
  <c r="S169" i="113"/>
  <c r="S171" i="113"/>
  <c r="S64" i="113"/>
  <c r="T147" i="113"/>
  <c r="S147" i="113"/>
  <c r="S99" i="113"/>
  <c r="T39" i="113"/>
  <c r="S37" i="113"/>
  <c r="S142" i="113"/>
  <c r="T142" i="113"/>
  <c r="T151" i="113"/>
  <c r="S151" i="113"/>
  <c r="T72" i="113"/>
  <c r="T141" i="113"/>
  <c r="S141" i="113"/>
  <c r="T132" i="113"/>
  <c r="S132" i="113"/>
  <c r="T156" i="113"/>
  <c r="S156" i="113"/>
  <c r="T58" i="113"/>
  <c r="S58" i="113"/>
  <c r="T143" i="113"/>
  <c r="S143" i="113"/>
  <c r="S130" i="113"/>
  <c r="T130" i="113"/>
  <c r="T139" i="113"/>
  <c r="S139" i="113"/>
  <c r="S77" i="113"/>
  <c r="T77" i="113"/>
  <c r="T51" i="113"/>
  <c r="S51" i="113"/>
  <c r="T135" i="113"/>
  <c r="S135" i="113"/>
  <c r="S126" i="113"/>
  <c r="T126" i="113"/>
  <c r="T62" i="113"/>
  <c r="S62" i="113"/>
  <c r="T53" i="113"/>
  <c r="S53" i="113"/>
  <c r="K30" i="112"/>
  <c r="P30" i="112" s="1"/>
  <c r="R30" i="112" s="1"/>
  <c r="P47" i="112"/>
  <c r="P53" i="112"/>
  <c r="P61" i="112"/>
  <c r="Q61" i="112" s="1"/>
  <c r="P50" i="112"/>
  <c r="Q50" i="112" s="1"/>
  <c r="P58" i="112"/>
  <c r="R58" i="112" s="1"/>
  <c r="P51" i="112"/>
  <c r="Q51" i="112" s="1"/>
  <c r="K2" i="112"/>
  <c r="P2" i="112" s="1"/>
  <c r="Q2" i="112" s="1"/>
  <c r="K28" i="112"/>
  <c r="P28" i="112" s="1"/>
  <c r="K25" i="112"/>
  <c r="P25" i="112" s="1"/>
  <c r="R25" i="112" s="1"/>
  <c r="K4" i="112"/>
  <c r="P4" i="112" s="1"/>
  <c r="Q4" i="112" s="1"/>
  <c r="K34" i="112"/>
  <c r="K11" i="112"/>
  <c r="K21" i="112"/>
  <c r="P21" i="112" s="1"/>
  <c r="K14" i="112"/>
  <c r="P14" i="112" s="1"/>
  <c r="R14" i="112" s="1"/>
  <c r="K55" i="112"/>
  <c r="K31" i="112"/>
  <c r="K33" i="112"/>
  <c r="P33" i="112" s="1"/>
  <c r="Q33" i="112" s="1"/>
  <c r="K7" i="112"/>
  <c r="P7" i="112" s="1"/>
  <c r="K40" i="112"/>
  <c r="K5" i="112"/>
  <c r="K35" i="112"/>
  <c r="P35" i="112" s="1"/>
  <c r="Q35" i="112" s="1"/>
  <c r="K56" i="112"/>
  <c r="P56" i="112" s="1"/>
  <c r="Q56" i="112" s="1"/>
  <c r="K37" i="112"/>
  <c r="K19" i="112"/>
  <c r="K42" i="112"/>
  <c r="P42" i="112" s="1"/>
  <c r="R42" i="112" s="1"/>
  <c r="K57" i="112"/>
  <c r="K59" i="112"/>
  <c r="K48" i="112"/>
  <c r="K62" i="112"/>
  <c r="P62" i="112" s="1"/>
  <c r="Q62" i="112" s="1"/>
  <c r="K38" i="112"/>
  <c r="K18" i="112"/>
  <c r="K46" i="112"/>
  <c r="K36" i="112"/>
  <c r="P36" i="112" s="1"/>
  <c r="Q36" i="112" s="1"/>
  <c r="K9" i="112"/>
  <c r="K23" i="112"/>
  <c r="K8" i="112"/>
  <c r="K29" i="112"/>
  <c r="P29" i="112" s="1"/>
  <c r="K12" i="112"/>
  <c r="K26" i="112"/>
  <c r="K20" i="112"/>
  <c r="K24" i="112"/>
  <c r="K49" i="112"/>
  <c r="P49" i="112" s="1"/>
  <c r="Q49" i="112" s="1"/>
  <c r="K54" i="112"/>
  <c r="K44" i="112"/>
  <c r="K45" i="112"/>
  <c r="K6" i="112"/>
  <c r="K60" i="112"/>
  <c r="K13" i="112"/>
  <c r="K39" i="112"/>
  <c r="K22" i="112"/>
  <c r="K16" i="112"/>
  <c r="K32" i="112"/>
  <c r="K27" i="112"/>
  <c r="K17" i="112"/>
  <c r="K43" i="112"/>
  <c r="K3" i="112"/>
  <c r="P3" i="112" s="1"/>
  <c r="K10" i="112"/>
  <c r="K15" i="112"/>
  <c r="K41" i="112"/>
  <c r="K52" i="112"/>
  <c r="Q29" i="112"/>
  <c r="R53" i="112"/>
  <c r="R21" i="112"/>
  <c r="Q28" i="112"/>
  <c r="R7" i="112"/>
  <c r="R47" i="112"/>
  <c r="P5" i="110"/>
  <c r="P6" i="110"/>
  <c r="P7" i="110"/>
  <c r="P8" i="110"/>
  <c r="A4" i="111"/>
  <c r="A5" i="111"/>
  <c r="A6" i="111"/>
  <c r="A7" i="111"/>
  <c r="A8" i="111" s="1"/>
  <c r="A9" i="111" s="1"/>
  <c r="A10" i="111" s="1"/>
  <c r="A11" i="111" s="1"/>
  <c r="A12" i="111" s="1"/>
  <c r="A13" i="111" s="1"/>
  <c r="A14" i="111" s="1"/>
  <c r="A15" i="111" s="1"/>
  <c r="A16" i="111" s="1"/>
  <c r="A17" i="111" s="1"/>
  <c r="A18" i="111" s="1"/>
  <c r="A19" i="111" s="1"/>
  <c r="A20" i="111" s="1"/>
  <c r="A21" i="111" s="1"/>
  <c r="A22" i="111" s="1"/>
  <c r="A23" i="111" s="1"/>
  <c r="A24" i="111" s="1"/>
  <c r="A25" i="111" s="1"/>
  <c r="A26" i="111" s="1"/>
  <c r="A27" i="111" s="1"/>
  <c r="A28" i="111" s="1"/>
  <c r="A29" i="111" s="1"/>
  <c r="A30" i="111" s="1"/>
  <c r="A31" i="111" s="1"/>
  <c r="A32" i="111" s="1"/>
  <c r="A33" i="111" s="1"/>
  <c r="A34" i="111" s="1"/>
  <c r="A35" i="111" s="1"/>
  <c r="A36" i="111" s="1"/>
  <c r="A37" i="111" s="1"/>
  <c r="A38" i="111" s="1"/>
  <c r="A39" i="111" s="1"/>
  <c r="A40" i="111" s="1"/>
  <c r="A41" i="111" s="1"/>
  <c r="A42" i="111" s="1"/>
  <c r="A43" i="111" s="1"/>
  <c r="A44" i="111" s="1"/>
  <c r="A45" i="111" s="1"/>
  <c r="A46" i="111" s="1"/>
  <c r="A47" i="111" s="1"/>
  <c r="A48" i="111" s="1"/>
  <c r="A49" i="111" s="1"/>
  <c r="A50" i="111" s="1"/>
  <c r="A51" i="111" s="1"/>
  <c r="A52" i="111" s="1"/>
  <c r="A53" i="111" s="1"/>
  <c r="A54" i="111" s="1"/>
  <c r="A55" i="111" s="1"/>
  <c r="A56" i="111" s="1"/>
  <c r="A57" i="111" s="1"/>
  <c r="A58" i="111" s="1"/>
  <c r="A59" i="111" s="1"/>
  <c r="A60" i="111" s="1"/>
  <c r="A61" i="111" s="1"/>
  <c r="A62" i="111" s="1"/>
  <c r="A63" i="111" s="1"/>
  <c r="A64" i="111" s="1"/>
  <c r="A65" i="111" s="1"/>
  <c r="A66" i="111" s="1"/>
  <c r="A67" i="111" s="1"/>
  <c r="A68" i="111" s="1"/>
  <c r="A69" i="111" s="1"/>
  <c r="A70" i="111" s="1"/>
  <c r="A71" i="111" s="1"/>
  <c r="A72" i="111" s="1"/>
  <c r="A73" i="111" s="1"/>
  <c r="A74" i="111" s="1"/>
  <c r="A75" i="111" s="1"/>
  <c r="A76" i="111" s="1"/>
  <c r="A77" i="111" s="1"/>
  <c r="A78" i="111" s="1"/>
  <c r="A79" i="111" s="1"/>
  <c r="A80" i="111" s="1"/>
  <c r="A81" i="111" s="1"/>
  <c r="A82" i="111" s="1"/>
  <c r="A83" i="111" s="1"/>
  <c r="A84" i="111" s="1"/>
  <c r="A85" i="111" s="1"/>
  <c r="A86" i="111" s="1"/>
  <c r="A87" i="111" s="1"/>
  <c r="A88" i="111" s="1"/>
  <c r="A89" i="111" s="1"/>
  <c r="A90" i="111" s="1"/>
  <c r="A91" i="111" s="1"/>
  <c r="A92" i="111" s="1"/>
  <c r="A93" i="111" s="1"/>
  <c r="A94" i="111" s="1"/>
  <c r="A95" i="111" s="1"/>
  <c r="A96" i="111" s="1"/>
  <c r="A97" i="111" s="1"/>
  <c r="A98" i="111" s="1"/>
  <c r="A99" i="111" s="1"/>
  <c r="A100" i="111" s="1"/>
  <c r="A101" i="111" s="1"/>
  <c r="A102" i="111" s="1"/>
  <c r="A103" i="111" s="1"/>
  <c r="A104" i="111" s="1"/>
  <c r="A105" i="111" s="1"/>
  <c r="A106" i="111" s="1"/>
  <c r="A107" i="111" s="1"/>
  <c r="A108" i="111" s="1"/>
  <c r="A109" i="111" s="1"/>
  <c r="A110" i="111" s="1"/>
  <c r="A111" i="111" s="1"/>
  <c r="A112" i="111" s="1"/>
  <c r="A113" i="111" s="1"/>
  <c r="A114" i="111" s="1"/>
  <c r="A115" i="111" s="1"/>
  <c r="A116" i="111" s="1"/>
  <c r="A117" i="111" s="1"/>
  <c r="A118" i="111" s="1"/>
  <c r="A119" i="111" s="1"/>
  <c r="A120" i="111" s="1"/>
  <c r="A121" i="111" s="1"/>
  <c r="A122" i="111" s="1"/>
  <c r="A123" i="111" s="1"/>
  <c r="A124" i="111" s="1"/>
  <c r="A125" i="111" s="1"/>
  <c r="A126" i="111" s="1"/>
  <c r="A127" i="111" s="1"/>
  <c r="A128" i="111" s="1"/>
  <c r="A129" i="111" s="1"/>
  <c r="A130" i="111" s="1"/>
  <c r="A131" i="111" s="1"/>
  <c r="A132" i="111" s="1"/>
  <c r="A133" i="111" s="1"/>
  <c r="A134" i="111" s="1"/>
  <c r="A135" i="111" s="1"/>
  <c r="A136" i="111" s="1"/>
  <c r="A137" i="111" s="1"/>
  <c r="A138" i="111" s="1"/>
  <c r="A139" i="111" s="1"/>
  <c r="A140" i="111" s="1"/>
  <c r="A141" i="111" s="1"/>
  <c r="A142" i="111" s="1"/>
  <c r="A143" i="111" s="1"/>
  <c r="A144" i="111" s="1"/>
  <c r="A145" i="111" s="1"/>
  <c r="A146" i="111" s="1"/>
  <c r="A147" i="111" s="1"/>
  <c r="A148" i="111" s="1"/>
  <c r="A149" i="111" s="1"/>
  <c r="A150" i="111" s="1"/>
  <c r="A151" i="111" s="1"/>
  <c r="A152" i="111" s="1"/>
  <c r="A153" i="111" s="1"/>
  <c r="A154" i="111" s="1"/>
  <c r="A155" i="111" s="1"/>
  <c r="A156" i="111" s="1"/>
  <c r="A157" i="111" s="1"/>
  <c r="A158" i="111" s="1"/>
  <c r="A159" i="111" s="1"/>
  <c r="A160" i="111" s="1"/>
  <c r="A161" i="111" s="1"/>
  <c r="A162" i="111" s="1"/>
  <c r="A163" i="111" s="1"/>
  <c r="A164" i="111" s="1"/>
  <c r="A165" i="111" s="1"/>
  <c r="A166" i="111" s="1"/>
  <c r="A167" i="111" s="1"/>
  <c r="A168" i="111" s="1"/>
  <c r="A169" i="111" s="1"/>
  <c r="A170" i="111" s="1"/>
  <c r="A171" i="111" s="1"/>
  <c r="A172" i="111" s="1"/>
  <c r="A173" i="111" s="1"/>
  <c r="A174" i="111" s="1"/>
  <c r="A175" i="111" s="1"/>
  <c r="A176" i="111" s="1"/>
  <c r="A177" i="111" s="1"/>
  <c r="A178" i="111" s="1"/>
  <c r="A179" i="111" s="1"/>
  <c r="A180" i="111" s="1"/>
  <c r="A181" i="111" s="1"/>
  <c r="A182" i="111" s="1"/>
  <c r="A183" i="111" s="1"/>
  <c r="A184" i="111" s="1"/>
  <c r="A185" i="111" s="1"/>
  <c r="A186" i="111" s="1"/>
  <c r="A187" i="111" s="1"/>
  <c r="A188" i="111" s="1"/>
  <c r="A189" i="111" s="1"/>
  <c r="A190" i="111" s="1"/>
  <c r="A191" i="111" s="1"/>
  <c r="A192" i="111" s="1"/>
  <c r="A193" i="111" s="1"/>
  <c r="A194" i="111" s="1"/>
  <c r="A195" i="111" s="1"/>
  <c r="A196" i="111" s="1"/>
  <c r="A197" i="111" s="1"/>
  <c r="A198" i="111" s="1"/>
  <c r="A199" i="111" s="1"/>
  <c r="A200" i="111" s="1"/>
  <c r="A201" i="111" s="1"/>
  <c r="A202" i="111" s="1"/>
  <c r="A203" i="111" s="1"/>
  <c r="A204" i="111" s="1"/>
  <c r="A205" i="111" s="1"/>
  <c r="A206" i="111" s="1"/>
  <c r="A207" i="111" s="1"/>
  <c r="A208" i="111" s="1"/>
  <c r="A209" i="111" s="1"/>
  <c r="A210" i="111" s="1"/>
  <c r="A211" i="111" s="1"/>
  <c r="A3" i="111"/>
  <c r="L17" i="111"/>
  <c r="M17" i="111"/>
  <c r="C231" i="111"/>
  <c r="C232" i="111"/>
  <c r="K7" i="111" s="1"/>
  <c r="C233" i="111"/>
  <c r="C234" i="111"/>
  <c r="K193" i="111" s="1"/>
  <c r="C235" i="111"/>
  <c r="K200" i="111" s="1"/>
  <c r="C236" i="111"/>
  <c r="K39" i="111" s="1"/>
  <c r="C237" i="111"/>
  <c r="K19" i="111" s="1"/>
  <c r="C238" i="111"/>
  <c r="K175" i="111" s="1"/>
  <c r="C239" i="111"/>
  <c r="C240" i="111"/>
  <c r="K162" i="111" s="1"/>
  <c r="C241" i="111"/>
  <c r="K123" i="111" s="1"/>
  <c r="C242" i="111"/>
  <c r="C243" i="111"/>
  <c r="K132" i="111" s="1"/>
  <c r="C244" i="111"/>
  <c r="K52" i="111" s="1"/>
  <c r="C216" i="111"/>
  <c r="K113" i="111" s="1"/>
  <c r="C217" i="111"/>
  <c r="K150" i="111" s="1"/>
  <c r="C218" i="111"/>
  <c r="K35" i="111" s="1"/>
  <c r="C219" i="111"/>
  <c r="C220" i="111"/>
  <c r="K143" i="111" s="1"/>
  <c r="C221" i="111"/>
  <c r="K211" i="111" s="1"/>
  <c r="C222" i="111"/>
  <c r="K173" i="111" s="1"/>
  <c r="C223" i="111"/>
  <c r="K77" i="111" s="1"/>
  <c r="C224" i="111"/>
  <c r="C225" i="111"/>
  <c r="C226" i="111"/>
  <c r="K75" i="111" s="1"/>
  <c r="C227" i="111"/>
  <c r="C228" i="111"/>
  <c r="C229" i="111"/>
  <c r="C230" i="111"/>
  <c r="K94" i="111" s="1"/>
  <c r="C215" i="111"/>
  <c r="M144" i="111"/>
  <c r="L144" i="111"/>
  <c r="M83" i="111"/>
  <c r="L83" i="111"/>
  <c r="M143" i="111"/>
  <c r="L143" i="111"/>
  <c r="M163" i="111"/>
  <c r="L163" i="111"/>
  <c r="M194" i="111"/>
  <c r="L194" i="111"/>
  <c r="M124" i="111"/>
  <c r="L124" i="111"/>
  <c r="M11" i="111"/>
  <c r="L11" i="111"/>
  <c r="K11" i="111"/>
  <c r="M19" i="111"/>
  <c r="L19" i="111"/>
  <c r="M204" i="111"/>
  <c r="L204" i="111"/>
  <c r="M75" i="111"/>
  <c r="L75" i="111"/>
  <c r="M172" i="111"/>
  <c r="L172" i="111"/>
  <c r="M193" i="111"/>
  <c r="L193" i="111"/>
  <c r="M35" i="111"/>
  <c r="L35" i="111"/>
  <c r="M36" i="111"/>
  <c r="L36" i="111"/>
  <c r="M150" i="111"/>
  <c r="L150" i="111"/>
  <c r="M123" i="111"/>
  <c r="L123" i="111"/>
  <c r="M181" i="111"/>
  <c r="L181" i="111"/>
  <c r="M70" i="111"/>
  <c r="L70" i="111"/>
  <c r="M9" i="111"/>
  <c r="L9" i="111"/>
  <c r="M95" i="111"/>
  <c r="L95" i="111"/>
  <c r="M189" i="111"/>
  <c r="L189" i="111"/>
  <c r="M122" i="111"/>
  <c r="L122" i="111"/>
  <c r="M183" i="111"/>
  <c r="L183" i="111"/>
  <c r="M84" i="111"/>
  <c r="L84" i="111"/>
  <c r="M85" i="111"/>
  <c r="L85" i="111"/>
  <c r="M133" i="111"/>
  <c r="L133" i="111"/>
  <c r="M180" i="111"/>
  <c r="L180" i="111"/>
  <c r="M200" i="111"/>
  <c r="L200" i="111"/>
  <c r="M159" i="111"/>
  <c r="L159" i="111"/>
  <c r="M113" i="111"/>
  <c r="L113" i="111"/>
  <c r="M81" i="111"/>
  <c r="L81" i="111"/>
  <c r="M151" i="111"/>
  <c r="L151" i="111"/>
  <c r="M161" i="111"/>
  <c r="L161" i="111"/>
  <c r="M111" i="111"/>
  <c r="L111" i="111"/>
  <c r="M44" i="111"/>
  <c r="L44" i="111"/>
  <c r="M121" i="111"/>
  <c r="L121" i="111"/>
  <c r="M45" i="111"/>
  <c r="L45" i="111"/>
  <c r="M132" i="111"/>
  <c r="L132" i="111"/>
  <c r="M53" i="111"/>
  <c r="L53" i="111"/>
  <c r="M10" i="111"/>
  <c r="L10" i="111"/>
  <c r="M192" i="111"/>
  <c r="L192" i="111"/>
  <c r="M34" i="111"/>
  <c r="L34" i="111"/>
  <c r="M201" i="111"/>
  <c r="L201" i="111"/>
  <c r="M118" i="111"/>
  <c r="L118" i="111"/>
  <c r="M112" i="111"/>
  <c r="L112" i="111"/>
  <c r="M211" i="111"/>
  <c r="L211" i="111"/>
  <c r="M162" i="111"/>
  <c r="L162" i="111"/>
  <c r="M102" i="111"/>
  <c r="L102" i="111"/>
  <c r="M140" i="111"/>
  <c r="L140" i="111"/>
  <c r="M61" i="111"/>
  <c r="L61" i="111"/>
  <c r="M82" i="111"/>
  <c r="L82" i="111"/>
  <c r="M87" i="111"/>
  <c r="L87" i="111"/>
  <c r="M55" i="111"/>
  <c r="L55" i="111"/>
  <c r="M23" i="111"/>
  <c r="L23" i="111"/>
  <c r="M173" i="111"/>
  <c r="L173" i="111"/>
  <c r="M152" i="111"/>
  <c r="L152" i="111"/>
  <c r="M94" i="111"/>
  <c r="L94" i="111"/>
  <c r="M103" i="111"/>
  <c r="L103" i="111"/>
  <c r="M109" i="111"/>
  <c r="L109" i="111"/>
  <c r="M71" i="111"/>
  <c r="L71" i="111"/>
  <c r="M114" i="111"/>
  <c r="L114" i="111"/>
  <c r="M171" i="111"/>
  <c r="L171" i="111"/>
  <c r="M141" i="111"/>
  <c r="L141" i="111"/>
  <c r="M32" i="111"/>
  <c r="L32" i="111"/>
  <c r="M51" i="111"/>
  <c r="L51" i="111"/>
  <c r="M68" i="111"/>
  <c r="L68" i="111"/>
  <c r="M119" i="111"/>
  <c r="L119" i="111"/>
  <c r="M65" i="111"/>
  <c r="L65" i="111"/>
  <c r="M72" i="111"/>
  <c r="L72" i="111"/>
  <c r="M39" i="111"/>
  <c r="L39" i="111"/>
  <c r="M198" i="111"/>
  <c r="L198" i="111"/>
  <c r="M90" i="111"/>
  <c r="L90" i="111"/>
  <c r="M42" i="111"/>
  <c r="L42" i="111"/>
  <c r="M120" i="111"/>
  <c r="L120" i="111"/>
  <c r="M63" i="111"/>
  <c r="L63" i="111"/>
  <c r="M40" i="111"/>
  <c r="L40" i="111"/>
  <c r="M153" i="111"/>
  <c r="L153" i="111"/>
  <c r="M15" i="111"/>
  <c r="L15" i="111"/>
  <c r="M170" i="111"/>
  <c r="L170" i="111"/>
  <c r="M202" i="111"/>
  <c r="L202" i="111"/>
  <c r="M115" i="111"/>
  <c r="L115" i="111"/>
  <c r="M12" i="111"/>
  <c r="L12" i="111"/>
  <c r="M116" i="111"/>
  <c r="L116" i="111"/>
  <c r="M89" i="111"/>
  <c r="L89" i="111"/>
  <c r="M136" i="111"/>
  <c r="L136" i="111"/>
  <c r="M182" i="111"/>
  <c r="L182" i="111"/>
  <c r="M28" i="111"/>
  <c r="L28" i="111"/>
  <c r="M5" i="111"/>
  <c r="L5" i="111"/>
  <c r="M22" i="111"/>
  <c r="L22" i="111"/>
  <c r="M48" i="111"/>
  <c r="L48" i="111"/>
  <c r="M25" i="111"/>
  <c r="L25" i="111"/>
  <c r="M14" i="111"/>
  <c r="L14" i="111"/>
  <c r="M64" i="111"/>
  <c r="L64" i="111"/>
  <c r="M41" i="111"/>
  <c r="L41" i="111"/>
  <c r="M29" i="111"/>
  <c r="L29" i="111"/>
  <c r="M38" i="111"/>
  <c r="L38" i="111"/>
  <c r="M139" i="111"/>
  <c r="L139" i="111"/>
  <c r="M187" i="111"/>
  <c r="L187" i="111"/>
  <c r="M130" i="111"/>
  <c r="L130" i="111"/>
  <c r="M138" i="111"/>
  <c r="L138" i="111"/>
  <c r="M203" i="111"/>
  <c r="L203" i="111"/>
  <c r="M126" i="111"/>
  <c r="L126" i="111"/>
  <c r="M37" i="111"/>
  <c r="L37" i="111"/>
  <c r="M93" i="111"/>
  <c r="L93" i="111"/>
  <c r="M197" i="111"/>
  <c r="L197" i="111"/>
  <c r="M199" i="111"/>
  <c r="L199" i="111"/>
  <c r="M167" i="111"/>
  <c r="L167" i="111"/>
  <c r="M99" i="111"/>
  <c r="L99" i="111"/>
  <c r="M169" i="111"/>
  <c r="L169" i="111"/>
  <c r="M43" i="111"/>
  <c r="L43" i="111"/>
  <c r="M20" i="111"/>
  <c r="L20" i="111"/>
  <c r="M62" i="111"/>
  <c r="L62" i="111"/>
  <c r="M33" i="111"/>
  <c r="L33" i="111"/>
  <c r="M101" i="111"/>
  <c r="L101" i="111"/>
  <c r="M177" i="111"/>
  <c r="L177" i="111"/>
  <c r="M164" i="111"/>
  <c r="L164" i="111"/>
  <c r="M3" i="111"/>
  <c r="L3" i="111"/>
  <c r="M7" i="111"/>
  <c r="L7" i="111"/>
  <c r="M165" i="111"/>
  <c r="L165" i="111"/>
  <c r="M13" i="111"/>
  <c r="L13" i="111"/>
  <c r="M26" i="111"/>
  <c r="L26" i="111"/>
  <c r="M52" i="111"/>
  <c r="L52" i="111"/>
  <c r="M49" i="111"/>
  <c r="L49" i="111"/>
  <c r="M67" i="111"/>
  <c r="L67" i="111"/>
  <c r="M27" i="111"/>
  <c r="L27" i="111"/>
  <c r="M104" i="111"/>
  <c r="L104" i="111"/>
  <c r="M30" i="111"/>
  <c r="L30" i="111"/>
  <c r="M92" i="111"/>
  <c r="L92" i="111"/>
  <c r="M147" i="111"/>
  <c r="L147" i="111"/>
  <c r="M168" i="111"/>
  <c r="L168" i="111"/>
  <c r="M110" i="111"/>
  <c r="L110" i="111"/>
  <c r="M108" i="111"/>
  <c r="L108" i="111"/>
  <c r="M155" i="111"/>
  <c r="L155" i="111"/>
  <c r="M86" i="111"/>
  <c r="L86" i="111"/>
  <c r="M157" i="111"/>
  <c r="L157" i="111"/>
  <c r="M142" i="111"/>
  <c r="L142" i="111"/>
  <c r="M31" i="111"/>
  <c r="L31" i="111"/>
  <c r="M186" i="111"/>
  <c r="L186" i="111"/>
  <c r="M210" i="111"/>
  <c r="L210" i="111"/>
  <c r="M18" i="111"/>
  <c r="L18" i="111"/>
  <c r="M175" i="111"/>
  <c r="L175" i="111"/>
  <c r="M100" i="111"/>
  <c r="L100" i="111"/>
  <c r="M137" i="111"/>
  <c r="L137" i="111"/>
  <c r="M21" i="111"/>
  <c r="L21" i="111"/>
  <c r="M98" i="111"/>
  <c r="L98" i="111"/>
  <c r="M88" i="111"/>
  <c r="L88" i="111"/>
  <c r="M4" i="111"/>
  <c r="L4" i="111"/>
  <c r="M125" i="111"/>
  <c r="L125" i="111"/>
  <c r="M77" i="111"/>
  <c r="L77" i="111"/>
  <c r="M146" i="111"/>
  <c r="L146" i="111"/>
  <c r="M131" i="111"/>
  <c r="L131" i="111"/>
  <c r="M96" i="111"/>
  <c r="L96" i="111"/>
  <c r="M6" i="111"/>
  <c r="L6" i="111"/>
  <c r="M176" i="111"/>
  <c r="L176" i="111"/>
  <c r="M80" i="111"/>
  <c r="L80" i="111"/>
  <c r="M60" i="111"/>
  <c r="L60" i="111"/>
  <c r="M190" i="111"/>
  <c r="L190" i="111"/>
  <c r="M188" i="111"/>
  <c r="L188" i="111"/>
  <c r="M158" i="111"/>
  <c r="L158" i="111"/>
  <c r="M24" i="111"/>
  <c r="L24" i="111"/>
  <c r="M160" i="111"/>
  <c r="L160" i="111"/>
  <c r="M178" i="111"/>
  <c r="L178" i="111"/>
  <c r="K178" i="111"/>
  <c r="M128" i="111"/>
  <c r="L128" i="111"/>
  <c r="M196" i="111"/>
  <c r="L196" i="111"/>
  <c r="M91" i="111"/>
  <c r="L91" i="111"/>
  <c r="M106" i="111"/>
  <c r="L106" i="111"/>
  <c r="M135" i="111"/>
  <c r="L135" i="111"/>
  <c r="M58" i="111"/>
  <c r="L58" i="111"/>
  <c r="M149" i="111"/>
  <c r="L149" i="111"/>
  <c r="M195" i="111"/>
  <c r="L195" i="111"/>
  <c r="M166" i="111"/>
  <c r="L166" i="111"/>
  <c r="M16" i="111"/>
  <c r="L16" i="111"/>
  <c r="M134" i="111"/>
  <c r="L134" i="111"/>
  <c r="K134" i="111"/>
  <c r="M2" i="111"/>
  <c r="L2" i="111"/>
  <c r="M46" i="111"/>
  <c r="L46" i="111"/>
  <c r="M191" i="111"/>
  <c r="L191" i="111"/>
  <c r="M54" i="111"/>
  <c r="L54" i="111"/>
  <c r="M205" i="111"/>
  <c r="L205" i="111"/>
  <c r="M57" i="111"/>
  <c r="L57" i="111"/>
  <c r="M107" i="111"/>
  <c r="L107" i="111"/>
  <c r="M97" i="111"/>
  <c r="L97" i="111"/>
  <c r="K97" i="111"/>
  <c r="M206" i="111"/>
  <c r="L206" i="111"/>
  <c r="M78" i="111"/>
  <c r="L78" i="111"/>
  <c r="M47" i="111"/>
  <c r="L47" i="111"/>
  <c r="M154" i="111"/>
  <c r="L154" i="111"/>
  <c r="M79" i="111"/>
  <c r="L79" i="111"/>
  <c r="M127" i="111"/>
  <c r="L127" i="111"/>
  <c r="M185" i="111"/>
  <c r="L185" i="111"/>
  <c r="M179" i="111"/>
  <c r="L179" i="111"/>
  <c r="M50" i="111"/>
  <c r="L50" i="111"/>
  <c r="M148" i="111"/>
  <c r="L148" i="111"/>
  <c r="M174" i="111"/>
  <c r="L174" i="111"/>
  <c r="M117" i="111"/>
  <c r="L117" i="111"/>
  <c r="M207" i="111"/>
  <c r="L207" i="111"/>
  <c r="M145" i="111"/>
  <c r="L145" i="111"/>
  <c r="M209" i="111"/>
  <c r="L209" i="111"/>
  <c r="M208" i="111"/>
  <c r="L208" i="111"/>
  <c r="M76" i="111"/>
  <c r="L76" i="111"/>
  <c r="M184" i="111"/>
  <c r="L184" i="111"/>
  <c r="M59" i="111"/>
  <c r="L59" i="111"/>
  <c r="M156" i="111"/>
  <c r="L156" i="111"/>
  <c r="M66" i="111"/>
  <c r="L66" i="111"/>
  <c r="M129" i="111"/>
  <c r="L129" i="111"/>
  <c r="M69" i="111"/>
  <c r="L69" i="111"/>
  <c r="M56" i="111"/>
  <c r="L56" i="111"/>
  <c r="M8" i="111"/>
  <c r="L8" i="111"/>
  <c r="M105" i="111"/>
  <c r="L105" i="111"/>
  <c r="M73" i="111"/>
  <c r="L73" i="111"/>
  <c r="M74" i="111"/>
  <c r="L74" i="111"/>
  <c r="P15" i="112" l="1"/>
  <c r="Q15" i="112" s="1"/>
  <c r="P22" i="112"/>
  <c r="R22" i="112" s="1"/>
  <c r="P9" i="112"/>
  <c r="R9" i="112" s="1"/>
  <c r="P10" i="112"/>
  <c r="R10" i="112" s="1"/>
  <c r="P27" i="112"/>
  <c r="Q27" i="112" s="1"/>
  <c r="P39" i="112"/>
  <c r="R39" i="112" s="1"/>
  <c r="P45" i="112"/>
  <c r="R45" i="112" s="1"/>
  <c r="P24" i="112"/>
  <c r="R24" i="112" s="1"/>
  <c r="P17" i="112"/>
  <c r="Q17" i="112" s="1"/>
  <c r="P6" i="112"/>
  <c r="Q6" i="112" s="1"/>
  <c r="P12" i="112"/>
  <c r="R12" i="112" s="1"/>
  <c r="P38" i="112"/>
  <c r="R38" i="112" s="1"/>
  <c r="P52" i="112"/>
  <c r="R52" i="112" s="1"/>
  <c r="P32" i="112"/>
  <c r="Q32" i="112" s="1"/>
  <c r="P13" i="112"/>
  <c r="R13" i="112" s="1"/>
  <c r="P44" i="112"/>
  <c r="Q44" i="112" s="1"/>
  <c r="P20" i="112"/>
  <c r="Q20" i="112" s="1"/>
  <c r="P8" i="112"/>
  <c r="Q8" i="112" s="1"/>
  <c r="P46" i="112"/>
  <c r="Q46" i="112" s="1"/>
  <c r="P48" i="112"/>
  <c r="Q48" i="112" s="1"/>
  <c r="P19" i="112"/>
  <c r="R19" i="112" s="1"/>
  <c r="P5" i="112"/>
  <c r="Q5" i="112" s="1"/>
  <c r="P31" i="112"/>
  <c r="R31" i="112" s="1"/>
  <c r="P11" i="112"/>
  <c r="Q11" i="112" s="1"/>
  <c r="P57" i="112"/>
  <c r="Q57" i="112" s="1"/>
  <c r="P41" i="112"/>
  <c r="Q41" i="112" s="1"/>
  <c r="P43" i="112"/>
  <c r="R43" i="112" s="1"/>
  <c r="P16" i="112"/>
  <c r="R16" i="112" s="1"/>
  <c r="P60" i="112"/>
  <c r="R60" i="112" s="1"/>
  <c r="P54" i="112"/>
  <c r="Q54" i="112" s="1"/>
  <c r="P26" i="112"/>
  <c r="Q26" i="112" s="1"/>
  <c r="P23" i="112"/>
  <c r="R23" i="112" s="1"/>
  <c r="P18" i="112"/>
  <c r="Q18" i="112" s="1"/>
  <c r="P59" i="112"/>
  <c r="Q59" i="112" s="1"/>
  <c r="P37" i="112"/>
  <c r="R37" i="112" s="1"/>
  <c r="P40" i="112"/>
  <c r="Q40" i="112" s="1"/>
  <c r="P55" i="112"/>
  <c r="Q55" i="112" s="1"/>
  <c r="P34" i="112"/>
  <c r="Q34" i="112" s="1"/>
  <c r="Q30" i="112"/>
  <c r="Q53" i="112"/>
  <c r="Q3" i="112"/>
  <c r="R3" i="112"/>
  <c r="R62" i="112"/>
  <c r="Q7" i="112"/>
  <c r="Q58" i="112"/>
  <c r="R35" i="112"/>
  <c r="R61" i="112"/>
  <c r="R33" i="112"/>
  <c r="R50" i="112"/>
  <c r="Q42" i="112"/>
  <c r="Q13" i="112"/>
  <c r="R29" i="112"/>
  <c r="R17" i="112"/>
  <c r="R56" i="112"/>
  <c r="Q52" i="112"/>
  <c r="R57" i="112"/>
  <c r="R49" i="112"/>
  <c r="Q21" i="112"/>
  <c r="R36" i="112"/>
  <c r="Q14" i="112"/>
  <c r="R4" i="112"/>
  <c r="R51" i="112"/>
  <c r="R2" i="112"/>
  <c r="Q47" i="112"/>
  <c r="Q25" i="112"/>
  <c r="R28" i="112"/>
  <c r="K17" i="111"/>
  <c r="P17" i="111" s="1"/>
  <c r="K115" i="111"/>
  <c r="K149" i="111"/>
  <c r="K145" i="111"/>
  <c r="R145" i="111" s="1"/>
  <c r="K126" i="111"/>
  <c r="P126" i="111" s="1"/>
  <c r="R126" i="111" s="1"/>
  <c r="K29" i="111"/>
  <c r="P29" i="111" s="1"/>
  <c r="R29" i="111" s="1"/>
  <c r="K74" i="111"/>
  <c r="K86" i="111"/>
  <c r="P86" i="111" s="1"/>
  <c r="R86" i="111" s="1"/>
  <c r="K59" i="111"/>
  <c r="P59" i="111" s="1"/>
  <c r="R59" i="111" s="1"/>
  <c r="K89" i="111"/>
  <c r="P89" i="111" s="1"/>
  <c r="Q89" i="111" s="1"/>
  <c r="K125" i="111"/>
  <c r="P125" i="111" s="1"/>
  <c r="Q125" i="111" s="1"/>
  <c r="K169" i="111"/>
  <c r="P169" i="111" s="1"/>
  <c r="Q169" i="111" s="1"/>
  <c r="K138" i="111"/>
  <c r="K198" i="111"/>
  <c r="K31" i="111"/>
  <c r="P31" i="111" s="1"/>
  <c r="R31" i="111" s="1"/>
  <c r="K92" i="111"/>
  <c r="P92" i="111" s="1"/>
  <c r="R92" i="111" s="1"/>
  <c r="K197" i="111"/>
  <c r="P197" i="111" s="1"/>
  <c r="Q197" i="111" s="1"/>
  <c r="K28" i="111"/>
  <c r="P28" i="111" s="1"/>
  <c r="Q28" i="111" s="1"/>
  <c r="K171" i="111"/>
  <c r="P171" i="111" s="1"/>
  <c r="R171" i="111" s="1"/>
  <c r="K129" i="111"/>
  <c r="P129" i="111" s="1"/>
  <c r="Q129" i="111" s="1"/>
  <c r="K58" i="111"/>
  <c r="P58" i="111" s="1"/>
  <c r="Q58" i="111" s="1"/>
  <c r="K131" i="111"/>
  <c r="P131" i="111" s="1"/>
  <c r="R131" i="111" s="1"/>
  <c r="K117" i="111"/>
  <c r="P117" i="111" s="1"/>
  <c r="R117" i="111" s="1"/>
  <c r="K141" i="111"/>
  <c r="K14" i="111"/>
  <c r="P14" i="111" s="1"/>
  <c r="R14" i="111" s="1"/>
  <c r="K105" i="111"/>
  <c r="Q105" i="111" s="1"/>
  <c r="K107" i="111"/>
  <c r="P107" i="111" s="1"/>
  <c r="R107" i="111" s="1"/>
  <c r="K110" i="111"/>
  <c r="P110" i="111" s="1"/>
  <c r="Q110" i="111" s="1"/>
  <c r="K15" i="111"/>
  <c r="P15" i="111" s="1"/>
  <c r="R15" i="111" s="1"/>
  <c r="K122" i="111"/>
  <c r="P122" i="111" s="1"/>
  <c r="Q122" i="111" s="1"/>
  <c r="K16" i="111"/>
  <c r="P16" i="111" s="1"/>
  <c r="R16" i="111" s="1"/>
  <c r="K116" i="111"/>
  <c r="P116" i="111" s="1"/>
  <c r="Q116" i="111" s="1"/>
  <c r="K109" i="111"/>
  <c r="P109" i="111" s="1"/>
  <c r="R109" i="111" s="1"/>
  <c r="K87" i="111"/>
  <c r="P87" i="111" s="1"/>
  <c r="Q87" i="111" s="1"/>
  <c r="K176" i="111"/>
  <c r="P176" i="111" s="1"/>
  <c r="R176" i="111" s="1"/>
  <c r="K81" i="111"/>
  <c r="P81" i="111" s="1"/>
  <c r="Q81" i="111" s="1"/>
  <c r="K147" i="111"/>
  <c r="P147" i="111" s="1"/>
  <c r="R147" i="111" s="1"/>
  <c r="K98" i="111"/>
  <c r="P98" i="111" s="1"/>
  <c r="Q98" i="111" s="1"/>
  <c r="K207" i="111"/>
  <c r="P207" i="111" s="1"/>
  <c r="R207" i="111" s="1"/>
  <c r="K148" i="111"/>
  <c r="P148" i="111" s="1"/>
  <c r="R148" i="111" s="1"/>
  <c r="K160" i="111"/>
  <c r="P160" i="111" s="1"/>
  <c r="Q160" i="111" s="1"/>
  <c r="K96" i="111"/>
  <c r="P96" i="111" s="1"/>
  <c r="Q96" i="111" s="1"/>
  <c r="K186" i="111"/>
  <c r="P186" i="111" s="1"/>
  <c r="R186" i="111" s="1"/>
  <c r="K157" i="111"/>
  <c r="P157" i="111" s="1"/>
  <c r="Q157" i="111" s="1"/>
  <c r="K187" i="111"/>
  <c r="P187" i="111" s="1"/>
  <c r="Q187" i="111" s="1"/>
  <c r="K5" i="111"/>
  <c r="P5" i="111" s="1"/>
  <c r="R5" i="111" s="1"/>
  <c r="K120" i="111"/>
  <c r="P120" i="111" s="1"/>
  <c r="Q120" i="111" s="1"/>
  <c r="K119" i="111"/>
  <c r="P119" i="111" s="1"/>
  <c r="R119" i="111" s="1"/>
  <c r="K112" i="111"/>
  <c r="P112" i="111" s="1"/>
  <c r="Q112" i="111" s="1"/>
  <c r="K9" i="111"/>
  <c r="P9" i="111" s="1"/>
  <c r="R9" i="111" s="1"/>
  <c r="K50" i="111"/>
  <c r="K38" i="111"/>
  <c r="P38" i="111" s="1"/>
  <c r="R38" i="111" s="1"/>
  <c r="K82" i="111"/>
  <c r="P82" i="111" s="1"/>
  <c r="R82" i="111" s="1"/>
  <c r="K49" i="111"/>
  <c r="P49" i="111" s="1"/>
  <c r="Q49" i="111" s="1"/>
  <c r="K47" i="111"/>
  <c r="R47" i="111" s="1"/>
  <c r="K62" i="111"/>
  <c r="P62" i="111" s="1"/>
  <c r="Q62" i="111" s="1"/>
  <c r="K68" i="111"/>
  <c r="P68" i="111" s="1"/>
  <c r="R68" i="111" s="1"/>
  <c r="K71" i="111"/>
  <c r="P71" i="111" s="1"/>
  <c r="R71" i="111" s="1"/>
  <c r="K204" i="111"/>
  <c r="K128" i="111"/>
  <c r="P128" i="111" s="1"/>
  <c r="Q128" i="111" s="1"/>
  <c r="K209" i="111"/>
  <c r="P209" i="111" s="1"/>
  <c r="R209" i="111" s="1"/>
  <c r="K127" i="111"/>
  <c r="P127" i="111" s="1"/>
  <c r="Q127" i="111" s="1"/>
  <c r="K206" i="111"/>
  <c r="P206" i="111" s="1"/>
  <c r="Q206" i="111" s="1"/>
  <c r="K205" i="111"/>
  <c r="R205" i="111" s="1"/>
  <c r="K195" i="111"/>
  <c r="Q195" i="111" s="1"/>
  <c r="K196" i="111"/>
  <c r="P196" i="111" s="1"/>
  <c r="R196" i="111" s="1"/>
  <c r="K188" i="111"/>
  <c r="K210" i="111"/>
  <c r="P210" i="111" s="1"/>
  <c r="R210" i="111" s="1"/>
  <c r="K168" i="111"/>
  <c r="P168" i="111" s="1"/>
  <c r="Q168" i="111" s="1"/>
  <c r="K104" i="111"/>
  <c r="P104" i="111" s="1"/>
  <c r="Q104" i="111" s="1"/>
  <c r="K164" i="111"/>
  <c r="K33" i="111"/>
  <c r="P33" i="111" s="1"/>
  <c r="Q33" i="111" s="1"/>
  <c r="K167" i="111"/>
  <c r="P167" i="111" s="1"/>
  <c r="R167" i="111" s="1"/>
  <c r="K202" i="111"/>
  <c r="P202" i="111" s="1"/>
  <c r="R202" i="111" s="1"/>
  <c r="K32" i="111"/>
  <c r="P32" i="111" s="1"/>
  <c r="Q32" i="111" s="1"/>
  <c r="K61" i="111"/>
  <c r="P61" i="111" s="1"/>
  <c r="R61" i="111" s="1"/>
  <c r="K36" i="111"/>
  <c r="P36" i="111" s="1"/>
  <c r="K69" i="111"/>
  <c r="P69" i="111" s="1"/>
  <c r="Q69" i="111" s="1"/>
  <c r="K88" i="111"/>
  <c r="P88" i="111" s="1"/>
  <c r="Q88" i="111" s="1"/>
  <c r="K199" i="111"/>
  <c r="P199" i="111" s="1"/>
  <c r="R199" i="111" s="1"/>
  <c r="K130" i="111"/>
  <c r="P130" i="111" s="1"/>
  <c r="R130" i="111" s="1"/>
  <c r="K64" i="111"/>
  <c r="P64" i="111" s="1"/>
  <c r="R64" i="111" s="1"/>
  <c r="K170" i="111"/>
  <c r="P170" i="111" s="1"/>
  <c r="R170" i="111" s="1"/>
  <c r="K63" i="111"/>
  <c r="P63" i="111" s="1"/>
  <c r="Q63" i="111" s="1"/>
  <c r="K90" i="111"/>
  <c r="P90" i="111" s="1"/>
  <c r="Q90" i="111" s="1"/>
  <c r="K73" i="111"/>
  <c r="P73" i="111" s="1"/>
  <c r="Q73" i="111" s="1"/>
  <c r="K66" i="111"/>
  <c r="R66" i="111" s="1"/>
  <c r="K208" i="111"/>
  <c r="P208" i="111" s="1"/>
  <c r="R208" i="111" s="1"/>
  <c r="K57" i="111"/>
  <c r="Q57" i="111" s="1"/>
  <c r="K166" i="111"/>
  <c r="P166" i="111" s="1"/>
  <c r="Q166" i="111" s="1"/>
  <c r="K91" i="111"/>
  <c r="P91" i="111" s="1"/>
  <c r="R91" i="111" s="1"/>
  <c r="K60" i="111"/>
  <c r="P60" i="111" s="1"/>
  <c r="R60" i="111" s="1"/>
  <c r="K146" i="111"/>
  <c r="Q146" i="111" s="1"/>
  <c r="K100" i="111"/>
  <c r="P100" i="111" s="1"/>
  <c r="Q100" i="111" s="1"/>
  <c r="K30" i="111"/>
  <c r="P30" i="111" s="1"/>
  <c r="R30" i="111" s="1"/>
  <c r="K67" i="111"/>
  <c r="P67" i="111" s="1"/>
  <c r="Q67" i="111" s="1"/>
  <c r="K165" i="111"/>
  <c r="P165" i="111" s="1"/>
  <c r="R165" i="111" s="1"/>
  <c r="K101" i="111"/>
  <c r="P101" i="111" s="1"/>
  <c r="R101" i="111" s="1"/>
  <c r="K99" i="111"/>
  <c r="P99" i="111" s="1"/>
  <c r="R99" i="111" s="1"/>
  <c r="K93" i="111"/>
  <c r="P93" i="111" s="1"/>
  <c r="R93" i="111" s="1"/>
  <c r="K203" i="111"/>
  <c r="P203" i="111" s="1"/>
  <c r="R203" i="111" s="1"/>
  <c r="K182" i="111"/>
  <c r="P182" i="111" s="1"/>
  <c r="Q182" i="111" s="1"/>
  <c r="K65" i="111"/>
  <c r="K152" i="111"/>
  <c r="P152" i="111" s="1"/>
  <c r="Q152" i="111" s="1"/>
  <c r="K201" i="111"/>
  <c r="P201" i="111" s="1"/>
  <c r="R201" i="111" s="1"/>
  <c r="K192" i="111"/>
  <c r="P192" i="111" s="1"/>
  <c r="Q192" i="111" s="1"/>
  <c r="K151" i="111"/>
  <c r="P151" i="111" s="1"/>
  <c r="R151" i="111" s="1"/>
  <c r="K181" i="111"/>
  <c r="P181" i="111" s="1"/>
  <c r="Q181" i="111" s="1"/>
  <c r="K194" i="111"/>
  <c r="P194" i="111" s="1"/>
  <c r="K124" i="111"/>
  <c r="P124" i="111" s="1"/>
  <c r="R124" i="111" s="1"/>
  <c r="K56" i="111"/>
  <c r="K156" i="111"/>
  <c r="P156" i="111" s="1"/>
  <c r="R156" i="111" s="1"/>
  <c r="K76" i="111"/>
  <c r="P76" i="111" s="1"/>
  <c r="Q76" i="111" s="1"/>
  <c r="K137" i="111"/>
  <c r="P137" i="111" s="1"/>
  <c r="K142" i="111"/>
  <c r="P142" i="111" s="1"/>
  <c r="R142" i="111" s="1"/>
  <c r="K108" i="111"/>
  <c r="P108" i="111" s="1"/>
  <c r="K13" i="111"/>
  <c r="P13" i="111" s="1"/>
  <c r="Q13" i="111" s="1"/>
  <c r="K139" i="111"/>
  <c r="P139" i="111" s="1"/>
  <c r="R139" i="111" s="1"/>
  <c r="K22" i="111"/>
  <c r="P22" i="111" s="1"/>
  <c r="Q22" i="111" s="1"/>
  <c r="K136" i="111"/>
  <c r="P136" i="111" s="1"/>
  <c r="Q136" i="111" s="1"/>
  <c r="K12" i="111"/>
  <c r="Q12" i="111" s="1"/>
  <c r="K40" i="111"/>
  <c r="P40" i="111" s="1"/>
  <c r="Q40" i="111" s="1"/>
  <c r="K51" i="111"/>
  <c r="P51" i="111" s="1"/>
  <c r="R51" i="111" s="1"/>
  <c r="K114" i="111"/>
  <c r="P114" i="111" s="1"/>
  <c r="Q114" i="111" s="1"/>
  <c r="K53" i="111"/>
  <c r="P53" i="111" s="1"/>
  <c r="Q53" i="111" s="1"/>
  <c r="K45" i="111"/>
  <c r="P45" i="111" s="1"/>
  <c r="R45" i="111" s="1"/>
  <c r="K111" i="111"/>
  <c r="P111" i="111" s="1"/>
  <c r="K159" i="111"/>
  <c r="P159" i="111" s="1"/>
  <c r="R159" i="111" s="1"/>
  <c r="K85" i="111"/>
  <c r="P85" i="111" s="1"/>
  <c r="K163" i="111"/>
  <c r="P163" i="111" s="1"/>
  <c r="K154" i="111"/>
  <c r="R154" i="111" s="1"/>
  <c r="K54" i="111"/>
  <c r="P54" i="111" s="1"/>
  <c r="R54" i="111" s="1"/>
  <c r="K2" i="111"/>
  <c r="R2" i="111" s="1"/>
  <c r="K106" i="111"/>
  <c r="P106" i="111" s="1"/>
  <c r="R106" i="111" s="1"/>
  <c r="K80" i="111"/>
  <c r="P80" i="111" s="1"/>
  <c r="R80" i="111" s="1"/>
  <c r="K4" i="111"/>
  <c r="P4" i="111" s="1"/>
  <c r="R4" i="111" s="1"/>
  <c r="K18" i="111"/>
  <c r="P18" i="111" s="1"/>
  <c r="R18" i="111" s="1"/>
  <c r="K8" i="111"/>
  <c r="P8" i="111" s="1"/>
  <c r="Q8" i="111" s="1"/>
  <c r="K79" i="111"/>
  <c r="P79" i="111" s="1"/>
  <c r="R79" i="111" s="1"/>
  <c r="K46" i="111"/>
  <c r="P46" i="111" s="1"/>
  <c r="R46" i="111" s="1"/>
  <c r="K135" i="111"/>
  <c r="P135" i="111" s="1"/>
  <c r="R135" i="111" s="1"/>
  <c r="K158" i="111"/>
  <c r="P158" i="111" s="1"/>
  <c r="R158" i="111" s="1"/>
  <c r="K21" i="111"/>
  <c r="P21" i="111" s="1"/>
  <c r="Q21" i="111" s="1"/>
  <c r="K155" i="111"/>
  <c r="K27" i="111"/>
  <c r="P27" i="111" s="1"/>
  <c r="R27" i="111" s="1"/>
  <c r="K26" i="111"/>
  <c r="P26" i="111" s="1"/>
  <c r="Q26" i="111" s="1"/>
  <c r="K3" i="111"/>
  <c r="P3" i="111" s="1"/>
  <c r="R3" i="111" s="1"/>
  <c r="K43" i="111"/>
  <c r="P43" i="111" s="1"/>
  <c r="R43" i="111" s="1"/>
  <c r="K41" i="111"/>
  <c r="P41" i="111" s="1"/>
  <c r="Q41" i="111" s="1"/>
  <c r="K48" i="111"/>
  <c r="R48" i="111" s="1"/>
  <c r="K42" i="111"/>
  <c r="P42" i="111" s="1"/>
  <c r="R42" i="111" s="1"/>
  <c r="K55" i="111"/>
  <c r="P55" i="111" s="1"/>
  <c r="R55" i="111" s="1"/>
  <c r="K140" i="111"/>
  <c r="P140" i="111" s="1"/>
  <c r="R140" i="111" s="1"/>
  <c r="K10" i="111"/>
  <c r="P10" i="111" s="1"/>
  <c r="R10" i="111" s="1"/>
  <c r="K44" i="111"/>
  <c r="P44" i="111" s="1"/>
  <c r="R44" i="111" s="1"/>
  <c r="K161" i="111"/>
  <c r="P161" i="111" s="1"/>
  <c r="K133" i="111"/>
  <c r="P133" i="111" s="1"/>
  <c r="K84" i="111"/>
  <c r="P84" i="111" s="1"/>
  <c r="R84" i="111" s="1"/>
  <c r="K172" i="111"/>
  <c r="P172" i="111" s="1"/>
  <c r="Q172" i="111" s="1"/>
  <c r="K83" i="111"/>
  <c r="P83" i="111" s="1"/>
  <c r="Q83" i="111" s="1"/>
  <c r="K78" i="111"/>
  <c r="P78" i="111" s="1"/>
  <c r="Q78" i="111" s="1"/>
  <c r="K24" i="111"/>
  <c r="P24" i="111" s="1"/>
  <c r="R24" i="111" s="1"/>
  <c r="K6" i="111"/>
  <c r="P6" i="111" s="1"/>
  <c r="R6" i="111" s="1"/>
  <c r="K20" i="111"/>
  <c r="P20" i="111" s="1"/>
  <c r="R20" i="111" s="1"/>
  <c r="K37" i="111"/>
  <c r="P37" i="111" s="1"/>
  <c r="Q37" i="111" s="1"/>
  <c r="K25" i="111"/>
  <c r="P25" i="111" s="1"/>
  <c r="R25" i="111" s="1"/>
  <c r="K23" i="111"/>
  <c r="P23" i="111" s="1"/>
  <c r="R23" i="111" s="1"/>
  <c r="K153" i="111"/>
  <c r="P153" i="111" s="1"/>
  <c r="R153" i="111" s="1"/>
  <c r="K103" i="111"/>
  <c r="P103" i="111" s="1"/>
  <c r="R103" i="111" s="1"/>
  <c r="K102" i="111"/>
  <c r="P102" i="111" s="1"/>
  <c r="R102" i="111" s="1"/>
  <c r="K118" i="111"/>
  <c r="P118" i="111" s="1"/>
  <c r="R118" i="111" s="1"/>
  <c r="K95" i="111"/>
  <c r="P95" i="111" s="1"/>
  <c r="Q95" i="111" s="1"/>
  <c r="K72" i="111"/>
  <c r="P72" i="111" s="1"/>
  <c r="R72" i="111" s="1"/>
  <c r="K70" i="111"/>
  <c r="P70" i="111" s="1"/>
  <c r="Q70" i="111" s="1"/>
  <c r="K144" i="111"/>
  <c r="P144" i="111" s="1"/>
  <c r="R144" i="111" s="1"/>
  <c r="K34" i="111"/>
  <c r="P34" i="111" s="1"/>
  <c r="R34" i="111" s="1"/>
  <c r="K177" i="111"/>
  <c r="P177" i="111" s="1"/>
  <c r="R177" i="111" s="1"/>
  <c r="K183" i="111"/>
  <c r="P183" i="111" s="1"/>
  <c r="R183" i="111" s="1"/>
  <c r="K184" i="111"/>
  <c r="P184" i="111" s="1"/>
  <c r="R184" i="111" s="1"/>
  <c r="K174" i="111"/>
  <c r="P174" i="111" s="1"/>
  <c r="Q174" i="111" s="1"/>
  <c r="K185" i="111"/>
  <c r="P185" i="111" s="1"/>
  <c r="Q185" i="111" s="1"/>
  <c r="K191" i="111"/>
  <c r="P191" i="111" s="1"/>
  <c r="R191" i="111" s="1"/>
  <c r="K121" i="111"/>
  <c r="P121" i="111" s="1"/>
  <c r="Q121" i="111" s="1"/>
  <c r="K180" i="111"/>
  <c r="P180" i="111" s="1"/>
  <c r="R180" i="111" s="1"/>
  <c r="K179" i="111"/>
  <c r="P179" i="111" s="1"/>
  <c r="Q179" i="111" s="1"/>
  <c r="K190" i="111"/>
  <c r="P190" i="111" s="1"/>
  <c r="Q190" i="111" s="1"/>
  <c r="K189" i="111"/>
  <c r="P189" i="111" s="1"/>
  <c r="R189" i="111" s="1"/>
  <c r="P141" i="111"/>
  <c r="Q141" i="111" s="1"/>
  <c r="P52" i="111"/>
  <c r="R52" i="111" s="1"/>
  <c r="P7" i="111"/>
  <c r="R7" i="111" s="1"/>
  <c r="P204" i="111"/>
  <c r="R204" i="111" s="1"/>
  <c r="P178" i="111"/>
  <c r="R178" i="111" s="1"/>
  <c r="P138" i="111"/>
  <c r="R138" i="111" s="1"/>
  <c r="P39" i="111"/>
  <c r="R39" i="111" s="1"/>
  <c r="P56" i="111"/>
  <c r="R56" i="111" s="1"/>
  <c r="P50" i="111"/>
  <c r="R50" i="111" s="1"/>
  <c r="P65" i="111"/>
  <c r="Q65" i="111" s="1"/>
  <c r="P143" i="111"/>
  <c r="R143" i="111" s="1"/>
  <c r="P74" i="111"/>
  <c r="Q74" i="111" s="1"/>
  <c r="P188" i="111"/>
  <c r="R188" i="111" s="1"/>
  <c r="P77" i="111"/>
  <c r="R77" i="111" s="1"/>
  <c r="P175" i="111"/>
  <c r="R175" i="111" s="1"/>
  <c r="R164" i="111"/>
  <c r="P173" i="111"/>
  <c r="R173" i="111" s="1"/>
  <c r="P162" i="111"/>
  <c r="R162" i="111" s="1"/>
  <c r="P132" i="111"/>
  <c r="R132" i="111" s="1"/>
  <c r="P193" i="111"/>
  <c r="R193" i="111" s="1"/>
  <c r="P115" i="111"/>
  <c r="R115" i="111" s="1"/>
  <c r="P94" i="111"/>
  <c r="R94" i="111" s="1"/>
  <c r="P97" i="111"/>
  <c r="Q97" i="111" s="1"/>
  <c r="P198" i="111"/>
  <c r="R198" i="111" s="1"/>
  <c r="P211" i="111"/>
  <c r="R211" i="111" s="1"/>
  <c r="P123" i="111"/>
  <c r="P19" i="111"/>
  <c r="P113" i="111"/>
  <c r="P200" i="111"/>
  <c r="P35" i="111"/>
  <c r="P75" i="111"/>
  <c r="P11" i="111"/>
  <c r="P150" i="111"/>
  <c r="R134" i="111"/>
  <c r="P149" i="111"/>
  <c r="R149" i="111" s="1"/>
  <c r="P6" i="108"/>
  <c r="A36" i="110"/>
  <c r="A37" i="110" s="1"/>
  <c r="A38" i="110" s="1"/>
  <c r="A39" i="110" s="1"/>
  <c r="A40" i="110" s="1"/>
  <c r="A41" i="110" s="1"/>
  <c r="A42" i="110" s="1"/>
  <c r="A43" i="110" s="1"/>
  <c r="K27" i="110"/>
  <c r="L27" i="110"/>
  <c r="M27" i="110"/>
  <c r="K35" i="110"/>
  <c r="L35" i="110"/>
  <c r="M35" i="110"/>
  <c r="K37" i="110"/>
  <c r="L37" i="110"/>
  <c r="M37" i="110"/>
  <c r="K39" i="110"/>
  <c r="L39" i="110"/>
  <c r="M39" i="110"/>
  <c r="K32" i="110"/>
  <c r="L32" i="110"/>
  <c r="M32" i="110"/>
  <c r="K42" i="110"/>
  <c r="L42" i="110"/>
  <c r="M42" i="110"/>
  <c r="K40" i="110"/>
  <c r="L40" i="110"/>
  <c r="M40" i="110"/>
  <c r="K38" i="110"/>
  <c r="L38" i="110"/>
  <c r="M38" i="110"/>
  <c r="M34" i="110"/>
  <c r="L34" i="110"/>
  <c r="K34" i="110"/>
  <c r="M24" i="110"/>
  <c r="L24" i="110"/>
  <c r="K24" i="110"/>
  <c r="M19" i="110"/>
  <c r="L19" i="110"/>
  <c r="K19" i="110"/>
  <c r="M22" i="110"/>
  <c r="L22" i="110"/>
  <c r="K22" i="110"/>
  <c r="M30" i="110"/>
  <c r="L30" i="110"/>
  <c r="K30" i="110"/>
  <c r="M29" i="110"/>
  <c r="L29" i="110"/>
  <c r="K29" i="110"/>
  <c r="M36" i="110"/>
  <c r="L36" i="110"/>
  <c r="K36" i="110"/>
  <c r="M23" i="110"/>
  <c r="L23" i="110"/>
  <c r="K23" i="110"/>
  <c r="M43" i="110"/>
  <c r="L43" i="110"/>
  <c r="K43" i="110"/>
  <c r="M4" i="110"/>
  <c r="L4" i="110"/>
  <c r="K4" i="110"/>
  <c r="M17" i="110"/>
  <c r="L17" i="110"/>
  <c r="K17" i="110"/>
  <c r="M20" i="110"/>
  <c r="L20" i="110"/>
  <c r="K20" i="110"/>
  <c r="M18" i="110"/>
  <c r="L18" i="110"/>
  <c r="K18" i="110"/>
  <c r="M8" i="110"/>
  <c r="L8" i="110"/>
  <c r="K8" i="110"/>
  <c r="M41" i="110"/>
  <c r="L41" i="110"/>
  <c r="K41" i="110"/>
  <c r="M28" i="110"/>
  <c r="L28" i="110"/>
  <c r="K28" i="110"/>
  <c r="M26" i="110"/>
  <c r="L26" i="110"/>
  <c r="K26" i="110"/>
  <c r="M13" i="110"/>
  <c r="L13" i="110"/>
  <c r="K13" i="110"/>
  <c r="M5" i="110"/>
  <c r="L5" i="110"/>
  <c r="K5" i="110"/>
  <c r="M2" i="110"/>
  <c r="L2" i="110"/>
  <c r="K2" i="110"/>
  <c r="M15" i="110"/>
  <c r="L15" i="110"/>
  <c r="K15" i="110"/>
  <c r="M12" i="110"/>
  <c r="L12" i="110"/>
  <c r="K12" i="110"/>
  <c r="M3" i="110"/>
  <c r="L3" i="110"/>
  <c r="K3" i="110"/>
  <c r="M6" i="110"/>
  <c r="L6" i="110"/>
  <c r="K6" i="110"/>
  <c r="M33" i="110"/>
  <c r="L33" i="110"/>
  <c r="K33" i="110"/>
  <c r="M11" i="110"/>
  <c r="L11" i="110"/>
  <c r="K11" i="110"/>
  <c r="M9" i="110"/>
  <c r="L9" i="110"/>
  <c r="K9" i="110"/>
  <c r="M7" i="110"/>
  <c r="L7" i="110"/>
  <c r="K7" i="110"/>
  <c r="M10" i="110"/>
  <c r="L10" i="110"/>
  <c r="K10" i="110"/>
  <c r="M14" i="110"/>
  <c r="L14" i="110"/>
  <c r="K14" i="110"/>
  <c r="M25" i="110"/>
  <c r="L25" i="110"/>
  <c r="K25" i="110"/>
  <c r="M21" i="110"/>
  <c r="L21" i="110"/>
  <c r="K21" i="110"/>
  <c r="M31" i="110"/>
  <c r="L31" i="110"/>
  <c r="K31" i="110"/>
  <c r="M16" i="110"/>
  <c r="L16" i="110"/>
  <c r="K16" i="110"/>
  <c r="R18" i="112" l="1"/>
  <c r="R46" i="112"/>
  <c r="R32" i="112"/>
  <c r="R8" i="112"/>
  <c r="R15" i="112"/>
  <c r="Q12" i="112"/>
  <c r="Q9" i="112"/>
  <c r="Q60" i="112"/>
  <c r="R27" i="112"/>
  <c r="Q24" i="112"/>
  <c r="Q43" i="112"/>
  <c r="R40" i="112"/>
  <c r="R34" i="112"/>
  <c r="R59" i="112"/>
  <c r="R55" i="112"/>
  <c r="Q31" i="112"/>
  <c r="R26" i="112"/>
  <c r="Q10" i="112"/>
  <c r="R5" i="112"/>
  <c r="R44" i="112"/>
  <c r="R48" i="112"/>
  <c r="Q45" i="112"/>
  <c r="Q23" i="112"/>
  <c r="R54" i="112"/>
  <c r="Q16" i="112"/>
  <c r="R41" i="112"/>
  <c r="R11" i="112"/>
  <c r="Q38" i="112"/>
  <c r="R6" i="112"/>
  <c r="Q39" i="112"/>
  <c r="Q22" i="112"/>
  <c r="R20" i="112"/>
  <c r="Q19" i="112"/>
  <c r="Q37" i="112"/>
  <c r="Q155" i="111"/>
  <c r="P155" i="111"/>
  <c r="Q17" i="111"/>
  <c r="R17" i="111"/>
  <c r="Q103" i="111"/>
  <c r="R108" i="111"/>
  <c r="Q108" i="111"/>
  <c r="R125" i="111"/>
  <c r="R73" i="111"/>
  <c r="R104" i="111"/>
  <c r="R137" i="111"/>
  <c r="Q137" i="111"/>
  <c r="R49" i="111"/>
  <c r="Q167" i="111"/>
  <c r="R37" i="111"/>
  <c r="R187" i="111"/>
  <c r="R206" i="111"/>
  <c r="Q59" i="111"/>
  <c r="Q170" i="111"/>
  <c r="Q24" i="111"/>
  <c r="Q165" i="111"/>
  <c r="R32" i="111"/>
  <c r="Q154" i="111"/>
  <c r="R63" i="111"/>
  <c r="R197" i="111"/>
  <c r="R70" i="111"/>
  <c r="Q18" i="111"/>
  <c r="R116" i="111"/>
  <c r="R65" i="111"/>
  <c r="Q176" i="111"/>
  <c r="Q159" i="111"/>
  <c r="Q39" i="111"/>
  <c r="R97" i="111"/>
  <c r="Q189" i="111"/>
  <c r="Q209" i="111"/>
  <c r="Q124" i="111"/>
  <c r="Q91" i="111"/>
  <c r="Q77" i="111"/>
  <c r="Q82" i="111"/>
  <c r="R89" i="111"/>
  <c r="Q178" i="111"/>
  <c r="R100" i="111"/>
  <c r="R87" i="111"/>
  <c r="R112" i="111"/>
  <c r="Q153" i="111"/>
  <c r="R62" i="111"/>
  <c r="R120" i="111"/>
  <c r="R141" i="111"/>
  <c r="R192" i="111"/>
  <c r="Q80" i="111"/>
  <c r="Q3" i="111"/>
  <c r="R152" i="111"/>
  <c r="Q191" i="111"/>
  <c r="Q50" i="111"/>
  <c r="R190" i="111"/>
  <c r="R110" i="111"/>
  <c r="Q31" i="111"/>
  <c r="Q45" i="111"/>
  <c r="Q119" i="111"/>
  <c r="R114" i="111"/>
  <c r="Q25" i="111"/>
  <c r="Q132" i="111"/>
  <c r="Q9" i="111"/>
  <c r="R105" i="111"/>
  <c r="Q205" i="111"/>
  <c r="Q208" i="111"/>
  <c r="R179" i="111"/>
  <c r="Q175" i="111"/>
  <c r="Q43" i="111"/>
  <c r="Q99" i="111"/>
  <c r="Q34" i="111"/>
  <c r="Q42" i="111"/>
  <c r="Q126" i="111"/>
  <c r="Q140" i="111"/>
  <c r="Q68" i="111"/>
  <c r="Q61" i="111"/>
  <c r="Q151" i="111"/>
  <c r="Q204" i="111"/>
  <c r="R128" i="111"/>
  <c r="Q64" i="111"/>
  <c r="R83" i="111"/>
  <c r="Q79" i="111"/>
  <c r="Q117" i="111"/>
  <c r="R69" i="111"/>
  <c r="Q158" i="111"/>
  <c r="Q142" i="111"/>
  <c r="R168" i="111"/>
  <c r="Q30" i="111"/>
  <c r="Q162" i="111"/>
  <c r="Q23" i="111"/>
  <c r="Q86" i="111"/>
  <c r="Q92" i="111"/>
  <c r="Q147" i="111"/>
  <c r="R121" i="111"/>
  <c r="Q131" i="111"/>
  <c r="R90" i="111"/>
  <c r="R22" i="111"/>
  <c r="R95" i="111"/>
  <c r="R96" i="111"/>
  <c r="Q171" i="111"/>
  <c r="R40" i="111"/>
  <c r="Q102" i="111"/>
  <c r="Q16" i="111"/>
  <c r="Q54" i="111"/>
  <c r="Q135" i="111"/>
  <c r="Q60" i="111"/>
  <c r="R58" i="111"/>
  <c r="R157" i="111"/>
  <c r="R146" i="111"/>
  <c r="Q7" i="111"/>
  <c r="R26" i="111"/>
  <c r="Q177" i="111"/>
  <c r="Q101" i="111"/>
  <c r="Q55" i="111"/>
  <c r="Q15" i="111"/>
  <c r="Q139" i="111"/>
  <c r="R12" i="111"/>
  <c r="Q203" i="111"/>
  <c r="R195" i="111"/>
  <c r="Q106" i="111"/>
  <c r="Q20" i="111"/>
  <c r="Q10" i="111"/>
  <c r="Q188" i="111"/>
  <c r="Q4" i="111"/>
  <c r="Q186" i="111"/>
  <c r="R21" i="111"/>
  <c r="R33" i="111"/>
  <c r="Q173" i="111"/>
  <c r="Q72" i="111"/>
  <c r="Q143" i="111"/>
  <c r="Q180" i="111"/>
  <c r="R160" i="111"/>
  <c r="Q201" i="111"/>
  <c r="R166" i="111"/>
  <c r="Q156" i="111"/>
  <c r="R127" i="111"/>
  <c r="Q52" i="111"/>
  <c r="Q164" i="111"/>
  <c r="Q93" i="111"/>
  <c r="Q48" i="111"/>
  <c r="R41" i="111"/>
  <c r="Q115" i="111"/>
  <c r="R53" i="111"/>
  <c r="R172" i="111"/>
  <c r="Q210" i="111"/>
  <c r="Q202" i="111"/>
  <c r="Q14" i="111"/>
  <c r="Q109" i="111"/>
  <c r="Q130" i="111"/>
  <c r="Q145" i="111"/>
  <c r="R182" i="111"/>
  <c r="Q207" i="111"/>
  <c r="Q184" i="111"/>
  <c r="Q44" i="111"/>
  <c r="Q144" i="111"/>
  <c r="R57" i="111"/>
  <c r="R76" i="111"/>
  <c r="Q47" i="111"/>
  <c r="R78" i="111"/>
  <c r="R13" i="111"/>
  <c r="Q29" i="111"/>
  <c r="R136" i="111"/>
  <c r="Q211" i="111"/>
  <c r="Q71" i="111"/>
  <c r="Q66" i="111"/>
  <c r="Q199" i="111"/>
  <c r="Q56" i="111"/>
  <c r="Q46" i="111"/>
  <c r="R129" i="111"/>
  <c r="R185" i="111"/>
  <c r="Q196" i="111"/>
  <c r="R155" i="111"/>
  <c r="R98" i="111"/>
  <c r="Q118" i="111"/>
  <c r="Q51" i="111"/>
  <c r="Q38" i="111"/>
  <c r="Q94" i="111"/>
  <c r="Q193" i="111"/>
  <c r="R122" i="111"/>
  <c r="Q183" i="111"/>
  <c r="Q84" i="111"/>
  <c r="R74" i="111"/>
  <c r="Q6" i="111"/>
  <c r="Q5" i="111"/>
  <c r="Q138" i="111"/>
  <c r="R181" i="111"/>
  <c r="Q149" i="111"/>
  <c r="Q107" i="111"/>
  <c r="R88" i="111"/>
  <c r="Q27" i="111"/>
  <c r="R169" i="111"/>
  <c r="R67" i="111"/>
  <c r="Q198" i="111"/>
  <c r="R28" i="111"/>
  <c r="R81" i="111"/>
  <c r="R8" i="111"/>
  <c r="R174" i="111"/>
  <c r="R36" i="111"/>
  <c r="Q36" i="111"/>
  <c r="R133" i="111"/>
  <c r="Q133" i="111"/>
  <c r="Q19" i="111"/>
  <c r="R19" i="111"/>
  <c r="R123" i="111"/>
  <c r="Q123" i="111"/>
  <c r="R194" i="111"/>
  <c r="Q194" i="111"/>
  <c r="R75" i="111"/>
  <c r="Q75" i="111"/>
  <c r="R35" i="111"/>
  <c r="Q35" i="111"/>
  <c r="R161" i="111"/>
  <c r="Q161" i="111"/>
  <c r="R150" i="111"/>
  <c r="Q150" i="111"/>
  <c r="R113" i="111"/>
  <c r="Q113" i="111"/>
  <c r="R111" i="111"/>
  <c r="Q111" i="111"/>
  <c r="R163" i="111"/>
  <c r="Q163" i="111"/>
  <c r="R85" i="111"/>
  <c r="Q85" i="111"/>
  <c r="R11" i="111"/>
  <c r="Q11" i="111"/>
  <c r="R200" i="111"/>
  <c r="Q200" i="111"/>
  <c r="Q2" i="111"/>
  <c r="Q134" i="111"/>
  <c r="Q148" i="111"/>
  <c r="P16" i="110"/>
  <c r="Q16" i="110" s="1"/>
  <c r="P31" i="110"/>
  <c r="R31" i="110" s="1"/>
  <c r="P21" i="110"/>
  <c r="R21" i="110" s="1"/>
  <c r="P25" i="110"/>
  <c r="Q25" i="110" s="1"/>
  <c r="P38" i="110"/>
  <c r="Q38" i="110" s="1"/>
  <c r="P42" i="110"/>
  <c r="Q42" i="110" s="1"/>
  <c r="P32" i="110"/>
  <c r="Q32" i="110" s="1"/>
  <c r="P39" i="110"/>
  <c r="Q39" i="110" s="1"/>
  <c r="P35" i="110"/>
  <c r="Q35" i="110" s="1"/>
  <c r="P27" i="110"/>
  <c r="Q27" i="110" s="1"/>
  <c r="Q7" i="110"/>
  <c r="P11" i="110"/>
  <c r="R11" i="110" s="1"/>
  <c r="P33" i="110"/>
  <c r="R33" i="110" s="1"/>
  <c r="R6" i="110"/>
  <c r="P12" i="110"/>
  <c r="Q12" i="110" s="1"/>
  <c r="P15" i="110"/>
  <c r="Q15" i="110" s="1"/>
  <c r="P13" i="110"/>
  <c r="R13" i="110" s="1"/>
  <c r="P26" i="110"/>
  <c r="R26" i="110" s="1"/>
  <c r="P28" i="110"/>
  <c r="R28" i="110" s="1"/>
  <c r="P41" i="110"/>
  <c r="Q41" i="110" s="1"/>
  <c r="Q8" i="110"/>
  <c r="P18" i="110"/>
  <c r="R18" i="110" s="1"/>
  <c r="P20" i="110"/>
  <c r="R20" i="110" s="1"/>
  <c r="P17" i="110"/>
  <c r="R17" i="110" s="1"/>
  <c r="P43" i="110"/>
  <c r="R43" i="110" s="1"/>
  <c r="P23" i="110"/>
  <c r="R23" i="110" s="1"/>
  <c r="P36" i="110"/>
  <c r="Q36" i="110" s="1"/>
  <c r="P29" i="110"/>
  <c r="R29" i="110" s="1"/>
  <c r="P30" i="110"/>
  <c r="Q30" i="110" s="1"/>
  <c r="P22" i="110"/>
  <c r="R22" i="110" s="1"/>
  <c r="P19" i="110"/>
  <c r="R19" i="110" s="1"/>
  <c r="P24" i="110"/>
  <c r="Q24" i="110" s="1"/>
  <c r="P34" i="110"/>
  <c r="R34" i="110" s="1"/>
  <c r="P10" i="110"/>
  <c r="R10" i="110" s="1"/>
  <c r="P9" i="110"/>
  <c r="R9" i="110" s="1"/>
  <c r="P40" i="110"/>
  <c r="Q40" i="110" s="1"/>
  <c r="P14" i="110"/>
  <c r="Q14" i="110" s="1"/>
  <c r="P37" i="110"/>
  <c r="R37" i="110" s="1"/>
  <c r="M25" i="109"/>
  <c r="L25" i="109"/>
  <c r="K25" i="109"/>
  <c r="J25" i="109"/>
  <c r="M27" i="109"/>
  <c r="L27" i="109"/>
  <c r="K27" i="109"/>
  <c r="J27" i="109"/>
  <c r="M33" i="109"/>
  <c r="L33" i="109"/>
  <c r="K33" i="109"/>
  <c r="J33" i="109"/>
  <c r="M18" i="109"/>
  <c r="L18" i="109"/>
  <c r="K18" i="109"/>
  <c r="J18" i="109"/>
  <c r="M17" i="109"/>
  <c r="L17" i="109"/>
  <c r="K17" i="109"/>
  <c r="J17" i="109"/>
  <c r="M28" i="109"/>
  <c r="L28" i="109"/>
  <c r="K28" i="109"/>
  <c r="J28" i="109"/>
  <c r="M3" i="109"/>
  <c r="L3" i="109"/>
  <c r="K3" i="109"/>
  <c r="J3" i="109"/>
  <c r="M7" i="109"/>
  <c r="L7" i="109"/>
  <c r="K7" i="109"/>
  <c r="J7" i="109"/>
  <c r="M31" i="109"/>
  <c r="L31" i="109"/>
  <c r="K31" i="109"/>
  <c r="J31" i="109"/>
  <c r="M26" i="109"/>
  <c r="L26" i="109"/>
  <c r="K26" i="109"/>
  <c r="J26" i="109"/>
  <c r="M20" i="109"/>
  <c r="L20" i="109"/>
  <c r="K20" i="109"/>
  <c r="J20" i="109"/>
  <c r="M22" i="109"/>
  <c r="L22" i="109"/>
  <c r="K22" i="109"/>
  <c r="J22" i="109"/>
  <c r="M13" i="109"/>
  <c r="L13" i="109"/>
  <c r="K13" i="109"/>
  <c r="J13" i="109"/>
  <c r="M2" i="109"/>
  <c r="L2" i="109"/>
  <c r="K2" i="109"/>
  <c r="J2" i="109"/>
  <c r="M8" i="109"/>
  <c r="L8" i="109"/>
  <c r="K8" i="109"/>
  <c r="J8" i="109"/>
  <c r="M24" i="109"/>
  <c r="L24" i="109"/>
  <c r="K24" i="109"/>
  <c r="J24" i="109"/>
  <c r="M12" i="109"/>
  <c r="L12" i="109"/>
  <c r="K12" i="109"/>
  <c r="J12" i="109"/>
  <c r="M34" i="109"/>
  <c r="L34" i="109"/>
  <c r="K34" i="109"/>
  <c r="J34" i="109"/>
  <c r="M10" i="109"/>
  <c r="L10" i="109"/>
  <c r="K10" i="109"/>
  <c r="J10" i="109"/>
  <c r="M9" i="109"/>
  <c r="L9" i="109"/>
  <c r="K9" i="109"/>
  <c r="J9" i="109"/>
  <c r="M19" i="109"/>
  <c r="L19" i="109"/>
  <c r="K19" i="109"/>
  <c r="J19" i="109"/>
  <c r="M35" i="109"/>
  <c r="L35" i="109"/>
  <c r="K35" i="109"/>
  <c r="J35" i="109"/>
  <c r="M16" i="109"/>
  <c r="L16" i="109"/>
  <c r="K16" i="109"/>
  <c r="J16" i="109"/>
  <c r="M11" i="109"/>
  <c r="L11" i="109"/>
  <c r="K11" i="109"/>
  <c r="J11" i="109"/>
  <c r="M21" i="109"/>
  <c r="L21" i="109"/>
  <c r="K21" i="109"/>
  <c r="J21" i="109"/>
  <c r="M6" i="109"/>
  <c r="L6" i="109"/>
  <c r="K6" i="109"/>
  <c r="J6" i="109"/>
  <c r="M23" i="109"/>
  <c r="L23" i="109"/>
  <c r="K23" i="109"/>
  <c r="J23" i="109"/>
  <c r="M29" i="109"/>
  <c r="L29" i="109"/>
  <c r="K29" i="109"/>
  <c r="J29" i="109"/>
  <c r="M4" i="109"/>
  <c r="L4" i="109"/>
  <c r="K4" i="109"/>
  <c r="J4" i="109"/>
  <c r="M32" i="109"/>
  <c r="L32" i="109"/>
  <c r="K32" i="109"/>
  <c r="J32" i="109"/>
  <c r="M5" i="109"/>
  <c r="L5" i="109"/>
  <c r="K5" i="109"/>
  <c r="J5" i="109"/>
  <c r="M30" i="109"/>
  <c r="L30" i="109"/>
  <c r="K30" i="109"/>
  <c r="J30" i="109"/>
  <c r="M15" i="109"/>
  <c r="L15" i="109"/>
  <c r="K15" i="109"/>
  <c r="J15" i="109"/>
  <c r="M14" i="109"/>
  <c r="L14" i="109"/>
  <c r="K14" i="109"/>
  <c r="J14" i="109"/>
  <c r="R16" i="110" l="1"/>
  <c r="Q20" i="110"/>
  <c r="R42" i="110"/>
  <c r="Q21" i="110"/>
  <c r="Q18" i="110"/>
  <c r="R15" i="110"/>
  <c r="Q29" i="110"/>
  <c r="Q13" i="110"/>
  <c r="Q31" i="110"/>
  <c r="R30" i="110"/>
  <c r="R40" i="110"/>
  <c r="R7" i="110"/>
  <c r="Q34" i="110"/>
  <c r="R35" i="110"/>
  <c r="R25" i="110"/>
  <c r="Q28" i="110"/>
  <c r="Q43" i="110"/>
  <c r="Q26" i="110"/>
  <c r="Q33" i="110"/>
  <c r="R38" i="110"/>
  <c r="R14" i="110"/>
  <c r="R39" i="110"/>
  <c r="R8" i="110"/>
  <c r="Q11" i="110"/>
  <c r="R12" i="110"/>
  <c r="R24" i="110"/>
  <c r="Q19" i="110"/>
  <c r="Q17" i="110"/>
  <c r="Q9" i="110"/>
  <c r="R36" i="110"/>
  <c r="R41" i="110"/>
  <c r="Q23" i="110"/>
  <c r="Q6" i="110"/>
  <c r="R27" i="110"/>
  <c r="Q22" i="110"/>
  <c r="R32" i="110"/>
  <c r="Q37" i="110"/>
  <c r="Q10" i="110"/>
  <c r="R5" i="109"/>
  <c r="P9" i="109"/>
  <c r="P10" i="109"/>
  <c r="R10" i="109" s="1"/>
  <c r="P20" i="109"/>
  <c r="P14" i="109"/>
  <c r="Q14" i="109" s="1"/>
  <c r="P15" i="109"/>
  <c r="Q15" i="109" s="1"/>
  <c r="R4" i="109"/>
  <c r="P29" i="109"/>
  <c r="Q29" i="109" s="1"/>
  <c r="P34" i="109"/>
  <c r="Q34" i="109" s="1"/>
  <c r="P12" i="109"/>
  <c r="Q12" i="109" s="1"/>
  <c r="P24" i="109"/>
  <c r="Q24" i="109" s="1"/>
  <c r="P8" i="109"/>
  <c r="R2" i="109"/>
  <c r="P13" i="109"/>
  <c r="R13" i="109" s="1"/>
  <c r="P22" i="109"/>
  <c r="Q22" i="109" s="1"/>
  <c r="Q20" i="109"/>
  <c r="P26" i="109"/>
  <c r="Q26" i="109" s="1"/>
  <c r="P31" i="109"/>
  <c r="Q31" i="109" s="1"/>
  <c r="P7" i="109"/>
  <c r="Q7" i="109" s="1"/>
  <c r="R3" i="109"/>
  <c r="P28" i="109"/>
  <c r="Q28" i="109" s="1"/>
  <c r="P17" i="109"/>
  <c r="Q17" i="109" s="1"/>
  <c r="P18" i="109"/>
  <c r="R18" i="109" s="1"/>
  <c r="P33" i="109"/>
  <c r="Q33" i="109" s="1"/>
  <c r="P27" i="109"/>
  <c r="R27" i="109" s="1"/>
  <c r="P25" i="109"/>
  <c r="R25" i="109" s="1"/>
  <c r="P30" i="109"/>
  <c r="R30" i="109" s="1"/>
  <c r="P32" i="109"/>
  <c r="R32" i="109" s="1"/>
  <c r="Q5" i="109"/>
  <c r="R9" i="109"/>
  <c r="Q9" i="109"/>
  <c r="P23" i="109"/>
  <c r="R23" i="109" s="1"/>
  <c r="P6" i="109"/>
  <c r="R6" i="109" s="1"/>
  <c r="P21" i="109"/>
  <c r="Q21" i="109" s="1"/>
  <c r="P11" i="109"/>
  <c r="Q11" i="109" s="1"/>
  <c r="P16" i="109"/>
  <c r="Q16" i="109" s="1"/>
  <c r="P35" i="109"/>
  <c r="R35" i="109" s="1"/>
  <c r="P19" i="109"/>
  <c r="R19" i="109" s="1"/>
  <c r="Q8" i="109"/>
  <c r="Q32" i="109"/>
  <c r="R24" i="109"/>
  <c r="R16" i="109"/>
  <c r="R20" i="109"/>
  <c r="R28" i="109"/>
  <c r="R15" i="109"/>
  <c r="R26" i="109"/>
  <c r="M12" i="108"/>
  <c r="L12" i="108"/>
  <c r="K12" i="108"/>
  <c r="J12" i="108"/>
  <c r="M21" i="108"/>
  <c r="L21" i="108"/>
  <c r="K21" i="108"/>
  <c r="J21" i="108"/>
  <c r="M33" i="108"/>
  <c r="L33" i="108"/>
  <c r="K33" i="108"/>
  <c r="J33" i="108"/>
  <c r="M23" i="108"/>
  <c r="L23" i="108"/>
  <c r="K23" i="108"/>
  <c r="J23" i="108"/>
  <c r="M17" i="108"/>
  <c r="L17" i="108"/>
  <c r="K17" i="108"/>
  <c r="J17" i="108"/>
  <c r="M8" i="108"/>
  <c r="L8" i="108"/>
  <c r="K8" i="108"/>
  <c r="J8" i="108"/>
  <c r="M24" i="108"/>
  <c r="L24" i="108"/>
  <c r="K24" i="108"/>
  <c r="J24" i="108"/>
  <c r="M11" i="108"/>
  <c r="L11" i="108"/>
  <c r="K11" i="108"/>
  <c r="J11" i="108"/>
  <c r="M36" i="108"/>
  <c r="L36" i="108"/>
  <c r="K36" i="108"/>
  <c r="J36" i="108"/>
  <c r="M9" i="108"/>
  <c r="L9" i="108"/>
  <c r="K9" i="108"/>
  <c r="J9" i="108"/>
  <c r="M27" i="108"/>
  <c r="L27" i="108"/>
  <c r="K27" i="108"/>
  <c r="J27" i="108"/>
  <c r="M4" i="108"/>
  <c r="L4" i="108"/>
  <c r="K4" i="108"/>
  <c r="J4" i="108"/>
  <c r="M34" i="108"/>
  <c r="L34" i="108"/>
  <c r="K34" i="108"/>
  <c r="J34" i="108"/>
  <c r="M10" i="108"/>
  <c r="L10" i="108"/>
  <c r="K10" i="108"/>
  <c r="J10" i="108"/>
  <c r="M26" i="108"/>
  <c r="L26" i="108"/>
  <c r="K26" i="108"/>
  <c r="J26" i="108"/>
  <c r="M13" i="108"/>
  <c r="L13" i="108"/>
  <c r="K13" i="108"/>
  <c r="J13" i="108"/>
  <c r="M2" i="108"/>
  <c r="L2" i="108"/>
  <c r="K2" i="108"/>
  <c r="J2" i="108"/>
  <c r="M35" i="108"/>
  <c r="L35" i="108"/>
  <c r="K35" i="108"/>
  <c r="J35" i="108"/>
  <c r="M14" i="108"/>
  <c r="L14" i="108"/>
  <c r="K14" i="108"/>
  <c r="J14" i="108"/>
  <c r="M22" i="108"/>
  <c r="L22" i="108"/>
  <c r="K22" i="108"/>
  <c r="J22" i="108"/>
  <c r="M5" i="108"/>
  <c r="L5" i="108"/>
  <c r="K5" i="108"/>
  <c r="J5" i="108"/>
  <c r="M32" i="108"/>
  <c r="L32" i="108"/>
  <c r="K32" i="108"/>
  <c r="J32" i="108"/>
  <c r="M25" i="108"/>
  <c r="L25" i="108"/>
  <c r="K25" i="108"/>
  <c r="J25" i="108"/>
  <c r="M18" i="108"/>
  <c r="L18" i="108"/>
  <c r="K18" i="108"/>
  <c r="J18" i="108"/>
  <c r="M20" i="108"/>
  <c r="L20" i="108"/>
  <c r="K20" i="108"/>
  <c r="J20" i="108"/>
  <c r="M6" i="108"/>
  <c r="L6" i="108"/>
  <c r="K6" i="108"/>
  <c r="J6" i="108"/>
  <c r="M30" i="108"/>
  <c r="L30" i="108"/>
  <c r="K30" i="108"/>
  <c r="J30" i="108"/>
  <c r="M19" i="108"/>
  <c r="L19" i="108"/>
  <c r="K19" i="108"/>
  <c r="J19" i="108"/>
  <c r="M28" i="108"/>
  <c r="L28" i="108"/>
  <c r="K28" i="108"/>
  <c r="J28" i="108"/>
  <c r="M3" i="108"/>
  <c r="L3" i="108"/>
  <c r="K3" i="108"/>
  <c r="J3" i="108"/>
  <c r="M29" i="108"/>
  <c r="L29" i="108"/>
  <c r="K29" i="108"/>
  <c r="J29" i="108"/>
  <c r="M16" i="108"/>
  <c r="L16" i="108"/>
  <c r="K16" i="108"/>
  <c r="J16" i="108"/>
  <c r="M31" i="108"/>
  <c r="L31" i="108"/>
  <c r="K31" i="108"/>
  <c r="J31" i="108"/>
  <c r="M15" i="108"/>
  <c r="L15" i="108"/>
  <c r="K15" i="108"/>
  <c r="J15" i="108"/>
  <c r="M7" i="108"/>
  <c r="L7" i="108"/>
  <c r="K7" i="108"/>
  <c r="J7" i="108"/>
  <c r="R33" i="109" l="1"/>
  <c r="Q23" i="109"/>
  <c r="Q10" i="109"/>
  <c r="R7" i="109"/>
  <c r="R34" i="109"/>
  <c r="Q2" i="109"/>
  <c r="R21" i="109"/>
  <c r="Q19" i="109"/>
  <c r="Q4" i="109"/>
  <c r="Q27" i="109"/>
  <c r="R11" i="109"/>
  <c r="R14" i="109"/>
  <c r="R22" i="109"/>
  <c r="Q13" i="109"/>
  <c r="R29" i="109"/>
  <c r="R12" i="109"/>
  <c r="Q30" i="109"/>
  <c r="R17" i="109"/>
  <c r="Q35" i="109"/>
  <c r="R31" i="109"/>
  <c r="Q25" i="109"/>
  <c r="Q18" i="109"/>
  <c r="Q3" i="109"/>
  <c r="Q6" i="109"/>
  <c r="R8" i="109"/>
  <c r="P30" i="108"/>
  <c r="R30" i="108" s="1"/>
  <c r="P20" i="108"/>
  <c r="R20" i="108" s="1"/>
  <c r="P18" i="108"/>
  <c r="Q18" i="108" s="1"/>
  <c r="P25" i="108"/>
  <c r="R25" i="108" s="1"/>
  <c r="P14" i="108"/>
  <c r="Q14" i="108" s="1"/>
  <c r="P35" i="108"/>
  <c r="Q35" i="108" s="1"/>
  <c r="P2" i="108"/>
  <c r="Q2" i="108" s="1"/>
  <c r="P13" i="108"/>
  <c r="P34" i="108"/>
  <c r="R34" i="108" s="1"/>
  <c r="P36" i="108"/>
  <c r="R36" i="108" s="1"/>
  <c r="P11" i="108"/>
  <c r="Q11" i="108" s="1"/>
  <c r="P17" i="108"/>
  <c r="Q17" i="108" s="1"/>
  <c r="P26" i="108"/>
  <c r="R26" i="108" s="1"/>
  <c r="P10" i="108"/>
  <c r="Q10" i="108" s="1"/>
  <c r="P27" i="108"/>
  <c r="P9" i="108"/>
  <c r="P24" i="108"/>
  <c r="Q24" i="108" s="1"/>
  <c r="P8" i="108"/>
  <c r="Q4" i="108"/>
  <c r="R4" i="108"/>
  <c r="R22" i="108"/>
  <c r="Q22" i="108"/>
  <c r="Q34" i="108"/>
  <c r="P7" i="108"/>
  <c r="Q7" i="108" s="1"/>
  <c r="P15" i="108"/>
  <c r="Q15" i="108" s="1"/>
  <c r="P31" i="108"/>
  <c r="R31" i="108" s="1"/>
  <c r="Q16" i="108"/>
  <c r="P29" i="108"/>
  <c r="R29" i="108" s="1"/>
  <c r="P3" i="108"/>
  <c r="Q3" i="108" s="1"/>
  <c r="P28" i="108"/>
  <c r="R28" i="108" s="1"/>
  <c r="P19" i="108"/>
  <c r="Q19" i="108" s="1"/>
  <c r="Q30" i="108"/>
  <c r="R5" i="108"/>
  <c r="P23" i="108"/>
  <c r="Q23" i="108" s="1"/>
  <c r="P33" i="108"/>
  <c r="R33" i="108" s="1"/>
  <c r="P21" i="108"/>
  <c r="R21" i="108" s="1"/>
  <c r="P12" i="108"/>
  <c r="R12" i="108" s="1"/>
  <c r="R35" i="108"/>
  <c r="R13" i="108"/>
  <c r="R10" i="108"/>
  <c r="Q27" i="108"/>
  <c r="R9" i="108"/>
  <c r="R8" i="108"/>
  <c r="Q28" i="108"/>
  <c r="Q6" i="108"/>
  <c r="R6" i="108"/>
  <c r="Q20" i="108"/>
  <c r="R32" i="108"/>
  <c r="Q32" i="108"/>
  <c r="Q5" i="108"/>
  <c r="Q21" i="108"/>
  <c r="Q31" i="108"/>
  <c r="Q13" i="108"/>
  <c r="R14" i="108"/>
  <c r="Q26" i="108"/>
  <c r="J38" i="107"/>
  <c r="K38" i="107"/>
  <c r="L38" i="107"/>
  <c r="M38" i="107"/>
  <c r="J19" i="107"/>
  <c r="K19" i="107"/>
  <c r="L19" i="107"/>
  <c r="M19" i="107"/>
  <c r="M15" i="107"/>
  <c r="L15" i="107"/>
  <c r="K15" i="107"/>
  <c r="J15" i="107"/>
  <c r="M20" i="107"/>
  <c r="L20" i="107"/>
  <c r="K20" i="107"/>
  <c r="J20" i="107"/>
  <c r="M33" i="107"/>
  <c r="L33" i="107"/>
  <c r="K33" i="107"/>
  <c r="J33" i="107"/>
  <c r="M10" i="107"/>
  <c r="L10" i="107"/>
  <c r="K10" i="107"/>
  <c r="J10" i="107"/>
  <c r="M21" i="107"/>
  <c r="L21" i="107"/>
  <c r="K21" i="107"/>
  <c r="J21" i="107"/>
  <c r="M5" i="107"/>
  <c r="L5" i="107"/>
  <c r="K5" i="107"/>
  <c r="J5" i="107"/>
  <c r="M37" i="107"/>
  <c r="L37" i="107"/>
  <c r="K37" i="107"/>
  <c r="J37" i="107"/>
  <c r="M8" i="107"/>
  <c r="L8" i="107"/>
  <c r="K8" i="107"/>
  <c r="J8" i="107"/>
  <c r="M17" i="107"/>
  <c r="L17" i="107"/>
  <c r="K17" i="107"/>
  <c r="J17" i="107"/>
  <c r="M29" i="107"/>
  <c r="L29" i="107"/>
  <c r="K29" i="107"/>
  <c r="J29" i="107"/>
  <c r="M31" i="107"/>
  <c r="L31" i="107"/>
  <c r="K31" i="107"/>
  <c r="J31" i="107"/>
  <c r="M7" i="107"/>
  <c r="L7" i="107"/>
  <c r="K7" i="107"/>
  <c r="J7" i="107"/>
  <c r="M24" i="107"/>
  <c r="L24" i="107"/>
  <c r="K24" i="107"/>
  <c r="J24" i="107"/>
  <c r="M13" i="107"/>
  <c r="L13" i="107"/>
  <c r="K13" i="107"/>
  <c r="J13" i="107"/>
  <c r="M9" i="107"/>
  <c r="L9" i="107"/>
  <c r="K9" i="107"/>
  <c r="J9" i="107"/>
  <c r="M34" i="107"/>
  <c r="L34" i="107"/>
  <c r="K34" i="107"/>
  <c r="J34" i="107"/>
  <c r="M32" i="107"/>
  <c r="L32" i="107"/>
  <c r="K32" i="107"/>
  <c r="J32" i="107"/>
  <c r="M35" i="107"/>
  <c r="L35" i="107"/>
  <c r="K35" i="107"/>
  <c r="J35" i="107"/>
  <c r="M23" i="107"/>
  <c r="L23" i="107"/>
  <c r="K23" i="107"/>
  <c r="J23" i="107"/>
  <c r="M25" i="107"/>
  <c r="L25" i="107"/>
  <c r="K25" i="107"/>
  <c r="J25" i="107"/>
  <c r="M27" i="107"/>
  <c r="L27" i="107"/>
  <c r="K27" i="107"/>
  <c r="J27" i="107"/>
  <c r="M18" i="107"/>
  <c r="L18" i="107"/>
  <c r="K18" i="107"/>
  <c r="J18" i="107"/>
  <c r="M12" i="107"/>
  <c r="L12" i="107"/>
  <c r="K12" i="107"/>
  <c r="J12" i="107"/>
  <c r="M22" i="107"/>
  <c r="L22" i="107"/>
  <c r="K22" i="107"/>
  <c r="J22" i="107"/>
  <c r="M14" i="107"/>
  <c r="L14" i="107"/>
  <c r="K14" i="107"/>
  <c r="J14" i="107"/>
  <c r="M11" i="107"/>
  <c r="L11" i="107"/>
  <c r="K11" i="107"/>
  <c r="J11" i="107"/>
  <c r="M28" i="107"/>
  <c r="L28" i="107"/>
  <c r="K28" i="107"/>
  <c r="J28" i="107"/>
  <c r="M4" i="107"/>
  <c r="L4" i="107"/>
  <c r="K4" i="107"/>
  <c r="J4" i="107"/>
  <c r="M16" i="107"/>
  <c r="L16" i="107"/>
  <c r="K16" i="107"/>
  <c r="J16" i="107"/>
  <c r="M2" i="107"/>
  <c r="L2" i="107"/>
  <c r="K2" i="107"/>
  <c r="J2" i="107"/>
  <c r="M30" i="107"/>
  <c r="L30" i="107"/>
  <c r="K30" i="107"/>
  <c r="J30" i="107"/>
  <c r="M6" i="107"/>
  <c r="L6" i="107"/>
  <c r="K6" i="107"/>
  <c r="J6" i="107"/>
  <c r="M36" i="107"/>
  <c r="L36" i="107"/>
  <c r="K36" i="107"/>
  <c r="J36" i="107"/>
  <c r="M26" i="107"/>
  <c r="L26" i="107"/>
  <c r="K26" i="107"/>
  <c r="J26" i="107"/>
  <c r="M3" i="107"/>
  <c r="L3" i="107"/>
  <c r="K3" i="107"/>
  <c r="J3" i="107"/>
  <c r="Q36" i="108" l="1"/>
  <c r="R11" i="108"/>
  <c r="Q12" i="108"/>
  <c r="Q29" i="108"/>
  <c r="R7" i="108"/>
  <c r="Q33" i="108"/>
  <c r="Q25" i="108"/>
  <c r="R17" i="108"/>
  <c r="R15" i="108"/>
  <c r="R3" i="108"/>
  <c r="R24" i="108"/>
  <c r="R27" i="108"/>
  <c r="R2" i="108"/>
  <c r="R16" i="108"/>
  <c r="Q8" i="108"/>
  <c r="Q9" i="108"/>
  <c r="R23" i="108"/>
  <c r="R18" i="108"/>
  <c r="R19" i="108"/>
  <c r="P3" i="107"/>
  <c r="Q3" i="107" s="1"/>
  <c r="P26" i="107"/>
  <c r="P36" i="107"/>
  <c r="Q36" i="107" s="1"/>
  <c r="P38" i="107"/>
  <c r="Q38" i="107" s="1"/>
  <c r="P6" i="107"/>
  <c r="Q6" i="107" s="1"/>
  <c r="P30" i="107"/>
  <c r="P2" i="107"/>
  <c r="R2" i="107" s="1"/>
  <c r="P16" i="107"/>
  <c r="P4" i="107"/>
  <c r="R4" i="107" s="1"/>
  <c r="P28" i="107"/>
  <c r="P11" i="107"/>
  <c r="R11" i="107" s="1"/>
  <c r="P14" i="107"/>
  <c r="P22" i="107"/>
  <c r="Q22" i="107" s="1"/>
  <c r="P12" i="107"/>
  <c r="P18" i="107"/>
  <c r="R18" i="107" s="1"/>
  <c r="P27" i="107"/>
  <c r="P23" i="107"/>
  <c r="R23" i="107" s="1"/>
  <c r="P35" i="107"/>
  <c r="P34" i="107"/>
  <c r="R34" i="107" s="1"/>
  <c r="P9" i="107"/>
  <c r="P13" i="107"/>
  <c r="R13" i="107" s="1"/>
  <c r="P7" i="107"/>
  <c r="P31" i="107"/>
  <c r="Q31" i="107" s="1"/>
  <c r="P29" i="107"/>
  <c r="P8" i="107"/>
  <c r="R8" i="107" s="1"/>
  <c r="P37" i="107"/>
  <c r="P5" i="107"/>
  <c r="R5" i="107" s="1"/>
  <c r="P21" i="107"/>
  <c r="P10" i="107"/>
  <c r="Q10" i="107" s="1"/>
  <c r="P33" i="107"/>
  <c r="P20" i="107"/>
  <c r="R20" i="107" s="1"/>
  <c r="P15" i="107"/>
  <c r="R26" i="107"/>
  <c r="Q26" i="107"/>
  <c r="R6" i="107"/>
  <c r="R3" i="107"/>
  <c r="R36" i="107"/>
  <c r="P19" i="107"/>
  <c r="R19" i="107" s="1"/>
  <c r="R38" i="107"/>
  <c r="R16" i="107"/>
  <c r="Q16" i="107"/>
  <c r="R22" i="107"/>
  <c r="R27" i="107"/>
  <c r="Q27" i="107"/>
  <c r="R32" i="107"/>
  <c r="Q32" i="107"/>
  <c r="R24" i="107"/>
  <c r="Q24" i="107"/>
  <c r="Q29" i="107"/>
  <c r="R29" i="107"/>
  <c r="R37" i="107"/>
  <c r="Q37" i="107"/>
  <c r="R33" i="107"/>
  <c r="Q33" i="107"/>
  <c r="R30" i="107"/>
  <c r="Q30" i="107"/>
  <c r="Q4" i="107"/>
  <c r="R14" i="107"/>
  <c r="Q14" i="107"/>
  <c r="Q23" i="107"/>
  <c r="Q9" i="107"/>
  <c r="R9" i="107"/>
  <c r="Q7" i="107"/>
  <c r="R7" i="107"/>
  <c r="Q8" i="107"/>
  <c r="R21" i="107"/>
  <c r="Q21" i="107"/>
  <c r="Q2" i="107"/>
  <c r="Q28" i="107"/>
  <c r="R28" i="107"/>
  <c r="R12" i="107"/>
  <c r="Q12" i="107"/>
  <c r="R25" i="107"/>
  <c r="Q25" i="107"/>
  <c r="Q35" i="107"/>
  <c r="R35" i="107"/>
  <c r="R31" i="107"/>
  <c r="R17" i="107"/>
  <c r="Q17" i="107"/>
  <c r="R15" i="107"/>
  <c r="Q15" i="107"/>
  <c r="J17" i="106"/>
  <c r="J8" i="106"/>
  <c r="J7" i="106"/>
  <c r="J5" i="106"/>
  <c r="J19" i="106"/>
  <c r="J13" i="106"/>
  <c r="J34" i="106"/>
  <c r="J28" i="106"/>
  <c r="J16" i="106"/>
  <c r="J32" i="106"/>
  <c r="J18" i="106"/>
  <c r="J11" i="106"/>
  <c r="J24" i="106"/>
  <c r="J6" i="106"/>
  <c r="J4" i="106"/>
  <c r="J3" i="106"/>
  <c r="J12" i="106"/>
  <c r="J25" i="106"/>
  <c r="J15" i="106"/>
  <c r="J27" i="106"/>
  <c r="J20" i="106"/>
  <c r="J31" i="106"/>
  <c r="J33" i="106"/>
  <c r="J2" i="106"/>
  <c r="J35" i="106"/>
  <c r="J9" i="106"/>
  <c r="J36" i="106"/>
  <c r="J14" i="106"/>
  <c r="J23" i="106"/>
  <c r="J22" i="106"/>
  <c r="J30" i="106"/>
  <c r="J10" i="106"/>
  <c r="J26" i="106"/>
  <c r="J21" i="106"/>
  <c r="J29" i="106"/>
  <c r="Q5" i="107" l="1"/>
  <c r="Q13" i="107"/>
  <c r="Q18" i="107"/>
  <c r="R10" i="107"/>
  <c r="Q11" i="107"/>
  <c r="Q20" i="107"/>
  <c r="Q34" i="107"/>
  <c r="Q19" i="107"/>
  <c r="M9" i="106"/>
  <c r="L9" i="106"/>
  <c r="K9" i="106"/>
  <c r="M25" i="106"/>
  <c r="L25" i="106"/>
  <c r="K25" i="106"/>
  <c r="M22" i="106"/>
  <c r="L22" i="106"/>
  <c r="K22" i="106"/>
  <c r="M16" i="106"/>
  <c r="L16" i="106"/>
  <c r="K16" i="106"/>
  <c r="M36" i="106"/>
  <c r="L36" i="106"/>
  <c r="K36" i="106"/>
  <c r="M12" i="106"/>
  <c r="L12" i="106"/>
  <c r="K12" i="106"/>
  <c r="M15" i="106"/>
  <c r="L15" i="106"/>
  <c r="K15" i="106"/>
  <c r="M28" i="106"/>
  <c r="L28" i="106"/>
  <c r="K28" i="106"/>
  <c r="M29" i="106"/>
  <c r="L29" i="106"/>
  <c r="K29" i="106"/>
  <c r="M18" i="106"/>
  <c r="L18" i="106"/>
  <c r="K18" i="106"/>
  <c r="M21" i="106"/>
  <c r="L21" i="106"/>
  <c r="K21" i="106"/>
  <c r="M17" i="106"/>
  <c r="L17" i="106"/>
  <c r="K17" i="106"/>
  <c r="M26" i="106"/>
  <c r="L26" i="106"/>
  <c r="K26" i="106"/>
  <c r="M10" i="106"/>
  <c r="L10" i="106"/>
  <c r="K10" i="106"/>
  <c r="M2" i="106"/>
  <c r="L2" i="106"/>
  <c r="K2" i="106"/>
  <c r="M33" i="106"/>
  <c r="L33" i="106"/>
  <c r="K33" i="106"/>
  <c r="M4" i="106"/>
  <c r="L4" i="106"/>
  <c r="K4" i="106"/>
  <c r="M35" i="106"/>
  <c r="L35" i="106"/>
  <c r="K35" i="106"/>
  <c r="M24" i="106"/>
  <c r="L24" i="106"/>
  <c r="K24" i="106"/>
  <c r="M7" i="106"/>
  <c r="L7" i="106"/>
  <c r="K7" i="106"/>
  <c r="M8" i="106"/>
  <c r="L8" i="106"/>
  <c r="K8" i="106"/>
  <c r="M19" i="106"/>
  <c r="L19" i="106"/>
  <c r="K19" i="106"/>
  <c r="M31" i="106"/>
  <c r="L31" i="106"/>
  <c r="K31" i="106"/>
  <c r="M13" i="106"/>
  <c r="L13" i="106"/>
  <c r="K13" i="106"/>
  <c r="M20" i="106"/>
  <c r="L20" i="106"/>
  <c r="K20" i="106"/>
  <c r="M23" i="106"/>
  <c r="L23" i="106"/>
  <c r="K23" i="106"/>
  <c r="M3" i="106"/>
  <c r="L3" i="106"/>
  <c r="K3" i="106"/>
  <c r="M30" i="106"/>
  <c r="L30" i="106"/>
  <c r="K30" i="106"/>
  <c r="M14" i="106"/>
  <c r="L14" i="106"/>
  <c r="K14" i="106"/>
  <c r="M11" i="106"/>
  <c r="L11" i="106"/>
  <c r="K11" i="106"/>
  <c r="M27" i="106"/>
  <c r="L27" i="106"/>
  <c r="K27" i="106"/>
  <c r="M5" i="106"/>
  <c r="L5" i="106"/>
  <c r="K5" i="106"/>
  <c r="M32" i="106"/>
  <c r="L32" i="106"/>
  <c r="K32" i="106"/>
  <c r="M34" i="106"/>
  <c r="L34" i="106"/>
  <c r="K34" i="106"/>
  <c r="M6" i="106"/>
  <c r="L6" i="106"/>
  <c r="K6" i="106"/>
  <c r="P32" i="106" l="1"/>
  <c r="P14" i="106"/>
  <c r="Q14" i="106" s="1"/>
  <c r="P6" i="106"/>
  <c r="P11" i="106"/>
  <c r="R11" i="106" s="1"/>
  <c r="P34" i="106"/>
  <c r="R34" i="106" s="1"/>
  <c r="P27" i="106"/>
  <c r="R27" i="106" s="1"/>
  <c r="P30" i="106"/>
  <c r="Q30" i="106" s="1"/>
  <c r="R3" i="106"/>
  <c r="P23" i="106"/>
  <c r="Q23" i="106" s="1"/>
  <c r="P20" i="106"/>
  <c r="R20" i="106" s="1"/>
  <c r="P13" i="106"/>
  <c r="Q13" i="106" s="1"/>
  <c r="P31" i="106"/>
  <c r="R31" i="106" s="1"/>
  <c r="P19" i="106"/>
  <c r="Q19" i="106" s="1"/>
  <c r="R5" i="106"/>
  <c r="Q6" i="106"/>
  <c r="R6" i="106"/>
  <c r="Q32" i="106"/>
  <c r="R32" i="106"/>
  <c r="P8" i="106"/>
  <c r="Q8" i="106" s="1"/>
  <c r="P7" i="106"/>
  <c r="Q7" i="106" s="1"/>
  <c r="P24" i="106"/>
  <c r="R24" i="106" s="1"/>
  <c r="P35" i="106"/>
  <c r="R35" i="106" s="1"/>
  <c r="Q4" i="106"/>
  <c r="P33" i="106"/>
  <c r="Q33" i="106" s="1"/>
  <c r="R2" i="106"/>
  <c r="P10" i="106"/>
  <c r="R10" i="106" s="1"/>
  <c r="P26" i="106"/>
  <c r="Q26" i="106" s="1"/>
  <c r="P17" i="106"/>
  <c r="Q17" i="106" s="1"/>
  <c r="P21" i="106"/>
  <c r="R21" i="106" s="1"/>
  <c r="P18" i="106"/>
  <c r="R18" i="106" s="1"/>
  <c r="P29" i="106"/>
  <c r="Q29" i="106" s="1"/>
  <c r="P28" i="106"/>
  <c r="Q28" i="106" s="1"/>
  <c r="P15" i="106"/>
  <c r="R15" i="106" s="1"/>
  <c r="P12" i="106"/>
  <c r="R12" i="106" s="1"/>
  <c r="P36" i="106"/>
  <c r="Q36" i="106" s="1"/>
  <c r="P16" i="106"/>
  <c r="Q16" i="106" s="1"/>
  <c r="P22" i="106"/>
  <c r="R22" i="106" s="1"/>
  <c r="P25" i="106"/>
  <c r="R25" i="106" s="1"/>
  <c r="P9" i="106"/>
  <c r="Q9" i="106" s="1"/>
  <c r="Q11" i="106"/>
  <c r="R23" i="106"/>
  <c r="R14" i="106"/>
  <c r="Q3" i="106"/>
  <c r="R9" i="106"/>
  <c r="M39" i="105"/>
  <c r="L39" i="105"/>
  <c r="K39" i="105"/>
  <c r="J39" i="105"/>
  <c r="M24" i="105"/>
  <c r="L24" i="105"/>
  <c r="K24" i="105"/>
  <c r="J24" i="105"/>
  <c r="M32" i="105"/>
  <c r="L32" i="105"/>
  <c r="K32" i="105"/>
  <c r="J32" i="105"/>
  <c r="M6" i="105"/>
  <c r="L6" i="105"/>
  <c r="K6" i="105"/>
  <c r="J6" i="105"/>
  <c r="M35" i="105"/>
  <c r="L35" i="105"/>
  <c r="K35" i="105"/>
  <c r="J35" i="105"/>
  <c r="M38" i="105"/>
  <c r="L38" i="105"/>
  <c r="K38" i="105"/>
  <c r="J38" i="105"/>
  <c r="M26" i="105"/>
  <c r="L26" i="105"/>
  <c r="K26" i="105"/>
  <c r="J26" i="105"/>
  <c r="M20" i="105"/>
  <c r="L20" i="105"/>
  <c r="K20" i="105"/>
  <c r="J20" i="105"/>
  <c r="M23" i="105"/>
  <c r="L23" i="105"/>
  <c r="K23" i="105"/>
  <c r="J23" i="105"/>
  <c r="M29" i="105"/>
  <c r="L29" i="105"/>
  <c r="K29" i="105"/>
  <c r="J29" i="105"/>
  <c r="M22" i="105"/>
  <c r="L22" i="105"/>
  <c r="K22" i="105"/>
  <c r="J22" i="105"/>
  <c r="M17" i="105"/>
  <c r="L17" i="105"/>
  <c r="K17" i="105"/>
  <c r="J17" i="105"/>
  <c r="M5" i="105"/>
  <c r="L5" i="105"/>
  <c r="K5" i="105"/>
  <c r="J5" i="105"/>
  <c r="M11" i="105"/>
  <c r="L11" i="105"/>
  <c r="K11" i="105"/>
  <c r="J11" i="105"/>
  <c r="M9" i="105"/>
  <c r="L9" i="105"/>
  <c r="K9" i="105"/>
  <c r="J9" i="105"/>
  <c r="M31" i="105"/>
  <c r="L31" i="105"/>
  <c r="K31" i="105"/>
  <c r="J31" i="105"/>
  <c r="M4" i="105"/>
  <c r="L4" i="105"/>
  <c r="K4" i="105"/>
  <c r="J4" i="105"/>
  <c r="M37" i="105"/>
  <c r="L37" i="105"/>
  <c r="K37" i="105"/>
  <c r="J37" i="105"/>
  <c r="M12" i="105"/>
  <c r="L12" i="105"/>
  <c r="K12" i="105"/>
  <c r="J12" i="105"/>
  <c r="M16" i="105"/>
  <c r="L16" i="105"/>
  <c r="K16" i="105"/>
  <c r="J16" i="105"/>
  <c r="M2" i="105"/>
  <c r="L2" i="105"/>
  <c r="K2" i="105"/>
  <c r="J2" i="105"/>
  <c r="M34" i="105"/>
  <c r="L34" i="105"/>
  <c r="K34" i="105"/>
  <c r="J34" i="105"/>
  <c r="M19" i="105"/>
  <c r="L19" i="105"/>
  <c r="K19" i="105"/>
  <c r="J19" i="105"/>
  <c r="M3" i="105"/>
  <c r="L3" i="105"/>
  <c r="K3" i="105"/>
  <c r="J3" i="105"/>
  <c r="M33" i="105"/>
  <c r="L33" i="105"/>
  <c r="K33" i="105"/>
  <c r="J33" i="105"/>
  <c r="M25" i="105"/>
  <c r="L25" i="105"/>
  <c r="K25" i="105"/>
  <c r="J25" i="105"/>
  <c r="M30" i="105"/>
  <c r="L30" i="105"/>
  <c r="K30" i="105"/>
  <c r="J30" i="105"/>
  <c r="M14" i="105"/>
  <c r="L14" i="105"/>
  <c r="K14" i="105"/>
  <c r="J14" i="105"/>
  <c r="M15" i="105"/>
  <c r="L15" i="105"/>
  <c r="K15" i="105"/>
  <c r="J15" i="105"/>
  <c r="M7" i="105"/>
  <c r="L7" i="105"/>
  <c r="K7" i="105"/>
  <c r="J7" i="105"/>
  <c r="M13" i="105"/>
  <c r="L13" i="105"/>
  <c r="K13" i="105"/>
  <c r="J13" i="105"/>
  <c r="M8" i="105"/>
  <c r="L8" i="105"/>
  <c r="K8" i="105"/>
  <c r="J8" i="105"/>
  <c r="M21" i="105"/>
  <c r="L21" i="105"/>
  <c r="K21" i="105"/>
  <c r="J21" i="105"/>
  <c r="M27" i="105"/>
  <c r="L27" i="105"/>
  <c r="K27" i="105"/>
  <c r="J27" i="105"/>
  <c r="M28" i="105"/>
  <c r="L28" i="105"/>
  <c r="K28" i="105"/>
  <c r="J28" i="105"/>
  <c r="M18" i="105"/>
  <c r="L18" i="105"/>
  <c r="K18" i="105"/>
  <c r="J18" i="105"/>
  <c r="M36" i="105"/>
  <c r="L36" i="105"/>
  <c r="K36" i="105"/>
  <c r="J36" i="105"/>
  <c r="M10" i="105"/>
  <c r="L10" i="105"/>
  <c r="K10" i="105"/>
  <c r="J10" i="105"/>
  <c r="Q24" i="106" l="1"/>
  <c r="Q31" i="106"/>
  <c r="R17" i="106"/>
  <c r="Q34" i="106"/>
  <c r="R29" i="106"/>
  <c r="Q27" i="106"/>
  <c r="R19" i="106"/>
  <c r="Q21" i="106"/>
  <c r="R13" i="106"/>
  <c r="Q22" i="106"/>
  <c r="Q2" i="106"/>
  <c r="R33" i="106"/>
  <c r="Q15" i="106"/>
  <c r="R4" i="106"/>
  <c r="R7" i="106"/>
  <c r="R30" i="106"/>
  <c r="Q20" i="106"/>
  <c r="R16" i="106"/>
  <c r="R36" i="106"/>
  <c r="R26" i="106"/>
  <c r="R8" i="106"/>
  <c r="R28" i="106"/>
  <c r="Q5" i="106"/>
  <c r="Q25" i="106"/>
  <c r="Q12" i="106"/>
  <c r="Q18" i="106"/>
  <c r="Q10" i="106"/>
  <c r="Q35" i="106"/>
  <c r="P36" i="105"/>
  <c r="Q36" i="105" s="1"/>
  <c r="P28" i="105"/>
  <c r="R28" i="105" s="1"/>
  <c r="P10" i="105"/>
  <c r="Q10" i="105" s="1"/>
  <c r="P18" i="105"/>
  <c r="R10" i="105"/>
  <c r="R36" i="105"/>
  <c r="Q18" i="105"/>
  <c r="R18" i="105"/>
  <c r="P27" i="105"/>
  <c r="R27" i="105" s="1"/>
  <c r="P21" i="105"/>
  <c r="Q21" i="105" s="1"/>
  <c r="P8" i="105"/>
  <c r="Q8" i="105" s="1"/>
  <c r="P13" i="105"/>
  <c r="R13" i="105" s="1"/>
  <c r="P7" i="105"/>
  <c r="Q7" i="105" s="1"/>
  <c r="P15" i="105"/>
  <c r="Q15" i="105" s="1"/>
  <c r="P14" i="105"/>
  <c r="Q14" i="105" s="1"/>
  <c r="P30" i="105"/>
  <c r="R30" i="105" s="1"/>
  <c r="P25" i="105"/>
  <c r="Q25" i="105" s="1"/>
  <c r="P33" i="105"/>
  <c r="R3" i="105"/>
  <c r="P19" i="105"/>
  <c r="Q19" i="105" s="1"/>
  <c r="P34" i="105"/>
  <c r="Q34" i="105" s="1"/>
  <c r="P16" i="105"/>
  <c r="Q16" i="105" s="1"/>
  <c r="P12" i="105"/>
  <c r="Q12" i="105" s="1"/>
  <c r="P37" i="105"/>
  <c r="P31" i="105"/>
  <c r="Q31" i="105" s="1"/>
  <c r="P9" i="105"/>
  <c r="Q9" i="105" s="1"/>
  <c r="P11" i="105"/>
  <c r="R11" i="105" s="1"/>
  <c r="P17" i="105"/>
  <c r="R17" i="105" s="1"/>
  <c r="P22" i="105"/>
  <c r="Q22" i="105" s="1"/>
  <c r="P29" i="105"/>
  <c r="P23" i="105"/>
  <c r="Q23" i="105" s="1"/>
  <c r="P20" i="105"/>
  <c r="R20" i="105" s="1"/>
  <c r="P26" i="105"/>
  <c r="R26" i="105" s="1"/>
  <c r="P38" i="105"/>
  <c r="P35" i="105"/>
  <c r="Q35" i="105" s="1"/>
  <c r="P6" i="105"/>
  <c r="Q6" i="105" s="1"/>
  <c r="P32" i="105"/>
  <c r="R32" i="105" s="1"/>
  <c r="P24" i="105"/>
  <c r="P39" i="105"/>
  <c r="R39" i="105" s="1"/>
  <c r="Q28" i="105"/>
  <c r="Q27" i="105"/>
  <c r="R8" i="105"/>
  <c r="R15" i="105"/>
  <c r="Q3" i="105"/>
  <c r="R2" i="105"/>
  <c r="Q2" i="105"/>
  <c r="R16" i="105"/>
  <c r="R4" i="105"/>
  <c r="Q4" i="105"/>
  <c r="R9" i="105"/>
  <c r="Q17" i="105"/>
  <c r="R23" i="105"/>
  <c r="R21" i="105"/>
  <c r="R7" i="105"/>
  <c r="R25" i="105"/>
  <c r="R33" i="105"/>
  <c r="Q33" i="105"/>
  <c r="R34" i="105"/>
  <c r="R5" i="105"/>
  <c r="Q5" i="105"/>
  <c r="R22" i="105"/>
  <c r="Q20" i="105"/>
  <c r="R6" i="105"/>
  <c r="Q39" i="105"/>
  <c r="Q13" i="105"/>
  <c r="R14" i="105"/>
  <c r="R19" i="105"/>
  <c r="Q37" i="105"/>
  <c r="R37" i="105"/>
  <c r="Q11" i="105"/>
  <c r="Q29" i="105"/>
  <c r="R29" i="105"/>
  <c r="Q38" i="105"/>
  <c r="R38" i="105"/>
  <c r="Q24" i="105"/>
  <c r="R24" i="105"/>
  <c r="M28" i="104"/>
  <c r="L28" i="104"/>
  <c r="K28" i="104"/>
  <c r="J28" i="104"/>
  <c r="M20" i="104"/>
  <c r="L20" i="104"/>
  <c r="K20" i="104"/>
  <c r="J20" i="104"/>
  <c r="M23" i="104"/>
  <c r="L23" i="104"/>
  <c r="K23" i="104"/>
  <c r="J23" i="104"/>
  <c r="M9" i="104"/>
  <c r="L9" i="104"/>
  <c r="K9" i="104"/>
  <c r="J9" i="104"/>
  <c r="M35" i="104"/>
  <c r="L35" i="104"/>
  <c r="K35" i="104"/>
  <c r="J35" i="104"/>
  <c r="M24" i="104"/>
  <c r="L24" i="104"/>
  <c r="K24" i="104"/>
  <c r="J24" i="104"/>
  <c r="M21" i="104"/>
  <c r="L21" i="104"/>
  <c r="K21" i="104"/>
  <c r="J21" i="104"/>
  <c r="M13" i="104"/>
  <c r="L13" i="104"/>
  <c r="K13" i="104"/>
  <c r="J13" i="104"/>
  <c r="M34" i="104"/>
  <c r="L34" i="104"/>
  <c r="K34" i="104"/>
  <c r="J34" i="104"/>
  <c r="M2" i="104"/>
  <c r="L2" i="104"/>
  <c r="K2" i="104"/>
  <c r="J2" i="104"/>
  <c r="M31" i="104"/>
  <c r="L31" i="104"/>
  <c r="K31" i="104"/>
  <c r="J31" i="104"/>
  <c r="M29" i="104"/>
  <c r="L29" i="104"/>
  <c r="K29" i="104"/>
  <c r="J29" i="104"/>
  <c r="M17" i="104"/>
  <c r="L17" i="104"/>
  <c r="K17" i="104"/>
  <c r="J17" i="104"/>
  <c r="M27" i="104"/>
  <c r="L27" i="104"/>
  <c r="K27" i="104"/>
  <c r="J27" i="104"/>
  <c r="M15" i="104"/>
  <c r="L15" i="104"/>
  <c r="K15" i="104"/>
  <c r="J15" i="104"/>
  <c r="M22" i="104"/>
  <c r="L22" i="104"/>
  <c r="K22" i="104"/>
  <c r="J22" i="104"/>
  <c r="M12" i="104"/>
  <c r="L12" i="104"/>
  <c r="K12" i="104"/>
  <c r="J12" i="104"/>
  <c r="M5" i="104"/>
  <c r="L5" i="104"/>
  <c r="K5" i="104"/>
  <c r="J5" i="104"/>
  <c r="M39" i="104"/>
  <c r="L39" i="104"/>
  <c r="K39" i="104"/>
  <c r="J39" i="104"/>
  <c r="M3" i="104"/>
  <c r="L3" i="104"/>
  <c r="K3" i="104"/>
  <c r="J3" i="104"/>
  <c r="M38" i="104"/>
  <c r="L38" i="104"/>
  <c r="K38" i="104"/>
  <c r="J38" i="104"/>
  <c r="M6" i="104"/>
  <c r="L6" i="104"/>
  <c r="K6" i="104"/>
  <c r="J6" i="104"/>
  <c r="M37" i="104"/>
  <c r="L37" i="104"/>
  <c r="K37" i="104"/>
  <c r="J37" i="104"/>
  <c r="M26" i="104"/>
  <c r="L26" i="104"/>
  <c r="K26" i="104"/>
  <c r="J26" i="104"/>
  <c r="M11" i="104"/>
  <c r="L11" i="104"/>
  <c r="K11" i="104"/>
  <c r="J11" i="104"/>
  <c r="M16" i="104"/>
  <c r="L16" i="104"/>
  <c r="K16" i="104"/>
  <c r="J16" i="104"/>
  <c r="M30" i="104"/>
  <c r="L30" i="104"/>
  <c r="K30" i="104"/>
  <c r="J30" i="104"/>
  <c r="M14" i="104"/>
  <c r="L14" i="104"/>
  <c r="K14" i="104"/>
  <c r="J14" i="104"/>
  <c r="M25" i="104"/>
  <c r="L25" i="104"/>
  <c r="K25" i="104"/>
  <c r="J25" i="104"/>
  <c r="M33" i="104"/>
  <c r="L33" i="104"/>
  <c r="K33" i="104"/>
  <c r="J33" i="104"/>
  <c r="M36" i="104"/>
  <c r="L36" i="104"/>
  <c r="K36" i="104"/>
  <c r="J36" i="104"/>
  <c r="M10" i="104"/>
  <c r="L10" i="104"/>
  <c r="K10" i="104"/>
  <c r="J10" i="104"/>
  <c r="M19" i="104"/>
  <c r="L19" i="104"/>
  <c r="K19" i="104"/>
  <c r="J19" i="104"/>
  <c r="M4" i="104"/>
  <c r="L4" i="104"/>
  <c r="K4" i="104"/>
  <c r="J4" i="104"/>
  <c r="M8" i="104"/>
  <c r="L8" i="104"/>
  <c r="K8" i="104"/>
  <c r="J8" i="104"/>
  <c r="M32" i="104"/>
  <c r="L32" i="104"/>
  <c r="K32" i="104"/>
  <c r="J32" i="104"/>
  <c r="M7" i="104"/>
  <c r="L7" i="104"/>
  <c r="K7" i="104"/>
  <c r="J7" i="104"/>
  <c r="M18" i="104"/>
  <c r="L18" i="104"/>
  <c r="K18" i="104"/>
  <c r="J18" i="104"/>
  <c r="R35" i="105" l="1"/>
  <c r="R31" i="105"/>
  <c r="Q32" i="105"/>
  <c r="Q26" i="105"/>
  <c r="Q30" i="105"/>
  <c r="R12" i="105"/>
  <c r="P18" i="104"/>
  <c r="R18" i="104" s="1"/>
  <c r="P8" i="104"/>
  <c r="Q8" i="104" s="1"/>
  <c r="P19" i="104"/>
  <c r="R19" i="104" s="1"/>
  <c r="P10" i="104"/>
  <c r="R10" i="104" s="1"/>
  <c r="P36" i="104"/>
  <c r="Q36" i="104" s="1"/>
  <c r="P33" i="104"/>
  <c r="P25" i="104"/>
  <c r="Q25" i="104" s="1"/>
  <c r="P14" i="104"/>
  <c r="Q14" i="104" s="1"/>
  <c r="P30" i="104"/>
  <c r="R30" i="104" s="1"/>
  <c r="P16" i="104"/>
  <c r="P11" i="104"/>
  <c r="Q11" i="104" s="1"/>
  <c r="P26" i="104"/>
  <c r="R26" i="104" s="1"/>
  <c r="P37" i="104"/>
  <c r="Q37" i="104" s="1"/>
  <c r="P6" i="104"/>
  <c r="P38" i="104"/>
  <c r="R38" i="104" s="1"/>
  <c r="Q3" i="104"/>
  <c r="P39" i="104"/>
  <c r="R39" i="104" s="1"/>
  <c r="P12" i="104"/>
  <c r="Q12" i="104" s="1"/>
  <c r="P22" i="104"/>
  <c r="R22" i="104" s="1"/>
  <c r="P15" i="104"/>
  <c r="Q15" i="104" s="1"/>
  <c r="P27" i="104"/>
  <c r="P17" i="104"/>
  <c r="Q17" i="104" s="1"/>
  <c r="P29" i="104"/>
  <c r="Q29" i="104" s="1"/>
  <c r="P31" i="104"/>
  <c r="Q31" i="104" s="1"/>
  <c r="P34" i="104"/>
  <c r="R34" i="104" s="1"/>
  <c r="P13" i="104"/>
  <c r="P21" i="104"/>
  <c r="Q21" i="104" s="1"/>
  <c r="P24" i="104"/>
  <c r="R24" i="104" s="1"/>
  <c r="P7" i="104"/>
  <c r="Q7" i="104" s="1"/>
  <c r="P32" i="104"/>
  <c r="Q32" i="104" s="1"/>
  <c r="R8" i="104"/>
  <c r="P35" i="104"/>
  <c r="Q35" i="104" s="1"/>
  <c r="P9" i="104"/>
  <c r="R9" i="104" s="1"/>
  <c r="P23" i="104"/>
  <c r="R23" i="104" s="1"/>
  <c r="P20" i="104"/>
  <c r="R20" i="104" s="1"/>
  <c r="P28" i="104"/>
  <c r="Q28" i="104" s="1"/>
  <c r="R33" i="104"/>
  <c r="Q33" i="104"/>
  <c r="R6" i="104"/>
  <c r="Q6" i="104"/>
  <c r="R5" i="104"/>
  <c r="Q5" i="104"/>
  <c r="R27" i="104"/>
  <c r="Q27" i="104"/>
  <c r="R2" i="104"/>
  <c r="Q2" i="104"/>
  <c r="Q13" i="104"/>
  <c r="R13" i="104"/>
  <c r="Q19" i="104"/>
  <c r="R11" i="104"/>
  <c r="Q22" i="104"/>
  <c r="Q20" i="104"/>
  <c r="R4" i="104"/>
  <c r="Q4" i="104"/>
  <c r="R36" i="104"/>
  <c r="R16" i="104"/>
  <c r="Q16" i="104"/>
  <c r="R37" i="104"/>
  <c r="Q39" i="104"/>
  <c r="Q34" i="104"/>
  <c r="R3" i="104"/>
  <c r="R29" i="104"/>
  <c r="Q9" i="104"/>
  <c r="P29" i="103"/>
  <c r="Q29" i="103" s="1"/>
  <c r="P30" i="103"/>
  <c r="R30" i="103" s="1"/>
  <c r="Q30" i="103"/>
  <c r="P31" i="103"/>
  <c r="Q31" i="103" s="1"/>
  <c r="R31" i="103"/>
  <c r="P32" i="103"/>
  <c r="Q32" i="103"/>
  <c r="R32" i="103"/>
  <c r="P33" i="103"/>
  <c r="Q33" i="103" s="1"/>
  <c r="J33" i="103"/>
  <c r="K33" i="103"/>
  <c r="L33" i="103"/>
  <c r="M33" i="103"/>
  <c r="J29" i="103"/>
  <c r="K29" i="103"/>
  <c r="L29" i="103"/>
  <c r="M29" i="103"/>
  <c r="M22" i="103"/>
  <c r="L22" i="103"/>
  <c r="K22" i="103"/>
  <c r="J22" i="103"/>
  <c r="M21" i="103"/>
  <c r="L21" i="103"/>
  <c r="K21" i="103"/>
  <c r="J21" i="103"/>
  <c r="M30" i="103"/>
  <c r="L30" i="103"/>
  <c r="K30" i="103"/>
  <c r="J30" i="103"/>
  <c r="M36" i="103"/>
  <c r="L36" i="103"/>
  <c r="K36" i="103"/>
  <c r="J36" i="103"/>
  <c r="M39" i="103"/>
  <c r="L39" i="103"/>
  <c r="K39" i="103"/>
  <c r="J39" i="103"/>
  <c r="M24" i="103"/>
  <c r="L24" i="103"/>
  <c r="K24" i="103"/>
  <c r="J24" i="103"/>
  <c r="M38" i="103"/>
  <c r="L38" i="103"/>
  <c r="K38" i="103"/>
  <c r="J38" i="103"/>
  <c r="M12" i="103"/>
  <c r="L12" i="103"/>
  <c r="K12" i="103"/>
  <c r="J12" i="103"/>
  <c r="M26" i="103"/>
  <c r="L26" i="103"/>
  <c r="K26" i="103"/>
  <c r="J26" i="103"/>
  <c r="M23" i="103"/>
  <c r="L23" i="103"/>
  <c r="K23" i="103"/>
  <c r="J23" i="103"/>
  <c r="M2" i="103"/>
  <c r="L2" i="103"/>
  <c r="K2" i="103"/>
  <c r="J2" i="103"/>
  <c r="M32" i="103"/>
  <c r="L32" i="103"/>
  <c r="K32" i="103"/>
  <c r="J32" i="103"/>
  <c r="M20" i="103"/>
  <c r="L20" i="103"/>
  <c r="K20" i="103"/>
  <c r="J20" i="103"/>
  <c r="M27" i="103"/>
  <c r="L27" i="103"/>
  <c r="K27" i="103"/>
  <c r="J27" i="103"/>
  <c r="M18" i="103"/>
  <c r="L18" i="103"/>
  <c r="K18" i="103"/>
  <c r="J18" i="103"/>
  <c r="M25" i="103"/>
  <c r="L25" i="103"/>
  <c r="K25" i="103"/>
  <c r="J25" i="103"/>
  <c r="M5" i="103"/>
  <c r="L5" i="103"/>
  <c r="K5" i="103"/>
  <c r="J5" i="103"/>
  <c r="M7" i="103"/>
  <c r="L7" i="103"/>
  <c r="K7" i="103"/>
  <c r="J7" i="103"/>
  <c r="M13" i="103"/>
  <c r="L13" i="103"/>
  <c r="K13" i="103"/>
  <c r="J13" i="103"/>
  <c r="M14" i="103"/>
  <c r="L14" i="103"/>
  <c r="K14" i="103"/>
  <c r="J14" i="103"/>
  <c r="M9" i="103"/>
  <c r="L9" i="103"/>
  <c r="K9" i="103"/>
  <c r="J9" i="103"/>
  <c r="M41" i="103"/>
  <c r="L41" i="103"/>
  <c r="K41" i="103"/>
  <c r="J41" i="103"/>
  <c r="M15" i="103"/>
  <c r="L15" i="103"/>
  <c r="K15" i="103"/>
  <c r="J15" i="103"/>
  <c r="M3" i="103"/>
  <c r="L3" i="103"/>
  <c r="K3" i="103"/>
  <c r="J3" i="103"/>
  <c r="M28" i="103"/>
  <c r="L28" i="103"/>
  <c r="K28" i="103"/>
  <c r="J28" i="103"/>
  <c r="M16" i="103"/>
  <c r="L16" i="103"/>
  <c r="K16" i="103"/>
  <c r="J16" i="103"/>
  <c r="M35" i="103"/>
  <c r="L35" i="103"/>
  <c r="K35" i="103"/>
  <c r="J35" i="103"/>
  <c r="M31" i="103"/>
  <c r="L31" i="103"/>
  <c r="K31" i="103"/>
  <c r="J31" i="103"/>
  <c r="M11" i="103"/>
  <c r="L11" i="103"/>
  <c r="K11" i="103"/>
  <c r="J11" i="103"/>
  <c r="P11" i="103" s="1"/>
  <c r="M10" i="103"/>
  <c r="L10" i="103"/>
  <c r="K10" i="103"/>
  <c r="J10" i="103"/>
  <c r="P10" i="103" s="1"/>
  <c r="M40" i="103"/>
  <c r="L40" i="103"/>
  <c r="K40" i="103"/>
  <c r="J40" i="103"/>
  <c r="P40" i="103" s="1"/>
  <c r="M4" i="103"/>
  <c r="L4" i="103"/>
  <c r="K4" i="103"/>
  <c r="J4" i="103"/>
  <c r="M8" i="103"/>
  <c r="L8" i="103"/>
  <c r="K8" i="103"/>
  <c r="J8" i="103"/>
  <c r="P8" i="103" s="1"/>
  <c r="M17" i="103"/>
  <c r="L17" i="103"/>
  <c r="K17" i="103"/>
  <c r="J17" i="103"/>
  <c r="P17" i="103" s="1"/>
  <c r="M37" i="103"/>
  <c r="L37" i="103"/>
  <c r="K37" i="103"/>
  <c r="J37" i="103"/>
  <c r="P37" i="103" s="1"/>
  <c r="M34" i="103"/>
  <c r="L34" i="103"/>
  <c r="K34" i="103"/>
  <c r="J34" i="103"/>
  <c r="P34" i="103" s="1"/>
  <c r="M19" i="103"/>
  <c r="L19" i="103"/>
  <c r="K19" i="103"/>
  <c r="J19" i="103"/>
  <c r="P19" i="103" s="1"/>
  <c r="Q19" i="103" s="1"/>
  <c r="M6" i="103"/>
  <c r="L6" i="103"/>
  <c r="K6" i="103"/>
  <c r="J6" i="103"/>
  <c r="P6" i="103" s="1"/>
  <c r="Q26" i="104" l="1"/>
  <c r="R15" i="104"/>
  <c r="R14" i="104"/>
  <c r="Q24" i="104"/>
  <c r="Q10" i="104"/>
  <c r="R12" i="104"/>
  <c r="R17" i="104"/>
  <c r="R7" i="104"/>
  <c r="Q38" i="104"/>
  <c r="R25" i="104"/>
  <c r="R21" i="104"/>
  <c r="R31" i="104"/>
  <c r="Q30" i="104"/>
  <c r="R32" i="104"/>
  <c r="Q23" i="104"/>
  <c r="Q18" i="104"/>
  <c r="R35" i="104"/>
  <c r="R28" i="104"/>
  <c r="R33" i="103"/>
  <c r="R29" i="103"/>
  <c r="P35" i="103"/>
  <c r="P16" i="103"/>
  <c r="Q16" i="103" s="1"/>
  <c r="P28" i="103"/>
  <c r="R28" i="103" s="1"/>
  <c r="P15" i="103"/>
  <c r="P41" i="103"/>
  <c r="P9" i="103"/>
  <c r="R9" i="103" s="1"/>
  <c r="P14" i="103"/>
  <c r="R14" i="103" s="1"/>
  <c r="P13" i="103"/>
  <c r="P7" i="103"/>
  <c r="P25" i="103"/>
  <c r="Q25" i="103" s="1"/>
  <c r="P18" i="103"/>
  <c r="R18" i="103" s="1"/>
  <c r="P27" i="103"/>
  <c r="P20" i="103"/>
  <c r="P23" i="103"/>
  <c r="Q23" i="103" s="1"/>
  <c r="P26" i="103"/>
  <c r="P12" i="103"/>
  <c r="P38" i="103"/>
  <c r="R38" i="103" s="1"/>
  <c r="P24" i="103"/>
  <c r="Q24" i="103" s="1"/>
  <c r="P39" i="103"/>
  <c r="P36" i="103"/>
  <c r="P21" i="103"/>
  <c r="Q21" i="103" s="1"/>
  <c r="P22" i="103"/>
  <c r="Q6" i="103"/>
  <c r="R6" i="103"/>
  <c r="Q34" i="103"/>
  <c r="R34" i="103"/>
  <c r="Q17" i="103"/>
  <c r="R17" i="103"/>
  <c r="R37" i="103"/>
  <c r="Q37" i="103"/>
  <c r="R19" i="103"/>
  <c r="R40" i="103"/>
  <c r="Q40" i="103"/>
  <c r="R15" i="103"/>
  <c r="Q15" i="103"/>
  <c r="Q7" i="103"/>
  <c r="R7" i="103"/>
  <c r="R20" i="103"/>
  <c r="Q20" i="103"/>
  <c r="R12" i="103"/>
  <c r="Q12" i="103"/>
  <c r="R4" i="103"/>
  <c r="Q4" i="103"/>
  <c r="R11" i="103"/>
  <c r="Q11" i="103"/>
  <c r="R3" i="103"/>
  <c r="Q3" i="103"/>
  <c r="R13" i="103"/>
  <c r="Q13" i="103"/>
  <c r="Q18" i="103"/>
  <c r="R23" i="103"/>
  <c r="R39" i="103"/>
  <c r="Q39" i="103"/>
  <c r="R22" i="103"/>
  <c r="Q22" i="103"/>
  <c r="R8" i="103"/>
  <c r="Q8" i="103"/>
  <c r="Q10" i="103"/>
  <c r="R10" i="103"/>
  <c r="R35" i="103"/>
  <c r="Q35" i="103"/>
  <c r="Q41" i="103"/>
  <c r="R41" i="103"/>
  <c r="R5" i="103"/>
  <c r="Q5" i="103"/>
  <c r="Q27" i="103"/>
  <c r="R27" i="103"/>
  <c r="R2" i="103"/>
  <c r="Q2" i="103"/>
  <c r="R26" i="103"/>
  <c r="Q26" i="103"/>
  <c r="R24" i="103"/>
  <c r="R36" i="103"/>
  <c r="Q36" i="103"/>
  <c r="R21" i="103"/>
  <c r="M25" i="102"/>
  <c r="L25" i="102"/>
  <c r="K25" i="102"/>
  <c r="J25" i="102"/>
  <c r="M23" i="102"/>
  <c r="L23" i="102"/>
  <c r="K23" i="102"/>
  <c r="J23" i="102"/>
  <c r="M6" i="102"/>
  <c r="L6" i="102"/>
  <c r="K6" i="102"/>
  <c r="J6" i="102"/>
  <c r="M32" i="102"/>
  <c r="L32" i="102"/>
  <c r="K32" i="102"/>
  <c r="J32" i="102"/>
  <c r="M38" i="102"/>
  <c r="L38" i="102"/>
  <c r="K38" i="102"/>
  <c r="J38" i="102"/>
  <c r="M24" i="102"/>
  <c r="L24" i="102"/>
  <c r="K24" i="102"/>
  <c r="J24" i="102"/>
  <c r="M19" i="102"/>
  <c r="L19" i="102"/>
  <c r="K19" i="102"/>
  <c r="J19" i="102"/>
  <c r="M27" i="102"/>
  <c r="L27" i="102"/>
  <c r="K27" i="102"/>
  <c r="J27" i="102"/>
  <c r="M37" i="102"/>
  <c r="L37" i="102"/>
  <c r="K37" i="102"/>
  <c r="J37" i="102"/>
  <c r="M20" i="102"/>
  <c r="L20" i="102"/>
  <c r="K20" i="102"/>
  <c r="J20" i="102"/>
  <c r="M5" i="102"/>
  <c r="L5" i="102"/>
  <c r="K5" i="102"/>
  <c r="J5" i="102"/>
  <c r="M13" i="102"/>
  <c r="L13" i="102"/>
  <c r="K13" i="102"/>
  <c r="J13" i="102"/>
  <c r="M12" i="102"/>
  <c r="L12" i="102"/>
  <c r="K12" i="102"/>
  <c r="J12" i="102"/>
  <c r="M28" i="102"/>
  <c r="L28" i="102"/>
  <c r="K28" i="102"/>
  <c r="J28" i="102"/>
  <c r="M4" i="102"/>
  <c r="L4" i="102"/>
  <c r="K4" i="102"/>
  <c r="J4" i="102"/>
  <c r="M14" i="102"/>
  <c r="L14" i="102"/>
  <c r="K14" i="102"/>
  <c r="J14" i="102"/>
  <c r="M18" i="102"/>
  <c r="L18" i="102"/>
  <c r="K18" i="102"/>
  <c r="J18" i="102"/>
  <c r="M2" i="102"/>
  <c r="L2" i="102"/>
  <c r="K2" i="102"/>
  <c r="J2" i="102"/>
  <c r="M36" i="102"/>
  <c r="L36" i="102"/>
  <c r="K36" i="102"/>
  <c r="J36" i="102"/>
  <c r="M16" i="102"/>
  <c r="L16" i="102"/>
  <c r="K16" i="102"/>
  <c r="J16" i="102"/>
  <c r="M3" i="102"/>
  <c r="L3" i="102"/>
  <c r="K3" i="102"/>
  <c r="J3" i="102"/>
  <c r="M33" i="102"/>
  <c r="L33" i="102"/>
  <c r="K33" i="102"/>
  <c r="J33" i="102"/>
  <c r="M26" i="102"/>
  <c r="L26" i="102"/>
  <c r="K26" i="102"/>
  <c r="J26" i="102"/>
  <c r="M31" i="102"/>
  <c r="L31" i="102"/>
  <c r="K31" i="102"/>
  <c r="J31" i="102"/>
  <c r="M17" i="102"/>
  <c r="L17" i="102"/>
  <c r="K17" i="102"/>
  <c r="J17" i="102"/>
  <c r="P17" i="102" s="1"/>
  <c r="M11" i="102"/>
  <c r="L11" i="102"/>
  <c r="K11" i="102"/>
  <c r="J11" i="102"/>
  <c r="P11" i="102" s="1"/>
  <c r="M8" i="102"/>
  <c r="L8" i="102"/>
  <c r="K8" i="102"/>
  <c r="J8" i="102"/>
  <c r="P8" i="102" s="1"/>
  <c r="M30" i="102"/>
  <c r="L30" i="102"/>
  <c r="K30" i="102"/>
  <c r="J30" i="102"/>
  <c r="P30" i="102" s="1"/>
  <c r="M35" i="102"/>
  <c r="L35" i="102"/>
  <c r="K35" i="102"/>
  <c r="J35" i="102"/>
  <c r="P35" i="102" s="1"/>
  <c r="M9" i="102"/>
  <c r="L9" i="102"/>
  <c r="K9" i="102"/>
  <c r="J9" i="102"/>
  <c r="P9" i="102" s="1"/>
  <c r="M7" i="102"/>
  <c r="L7" i="102"/>
  <c r="K7" i="102"/>
  <c r="J7" i="102"/>
  <c r="P7" i="102" s="1"/>
  <c r="M15" i="102"/>
  <c r="L15" i="102"/>
  <c r="K15" i="102"/>
  <c r="J15" i="102"/>
  <c r="P15" i="102" s="1"/>
  <c r="M39" i="102"/>
  <c r="L39" i="102"/>
  <c r="K39" i="102"/>
  <c r="J39" i="102"/>
  <c r="P39" i="102" s="1"/>
  <c r="M29" i="102"/>
  <c r="L29" i="102"/>
  <c r="K29" i="102"/>
  <c r="J29" i="102"/>
  <c r="P29" i="102" s="1"/>
  <c r="M22" i="102"/>
  <c r="L22" i="102"/>
  <c r="K22" i="102"/>
  <c r="J22" i="102"/>
  <c r="P22" i="102" s="1"/>
  <c r="M21" i="102"/>
  <c r="L21" i="102"/>
  <c r="K21" i="102"/>
  <c r="J21" i="102"/>
  <c r="P21" i="102" s="1"/>
  <c r="M34" i="102"/>
  <c r="L34" i="102"/>
  <c r="K34" i="102"/>
  <c r="J34" i="102"/>
  <c r="P34" i="102" s="1"/>
  <c r="M10" i="102"/>
  <c r="L10" i="102"/>
  <c r="K10" i="102"/>
  <c r="J10" i="102"/>
  <c r="P10" i="102" s="1"/>
  <c r="Q14" i="103" l="1"/>
  <c r="Q28" i="103"/>
  <c r="Q38" i="103"/>
  <c r="R25" i="103"/>
  <c r="Q9" i="103"/>
  <c r="R16" i="103"/>
  <c r="P31" i="102"/>
  <c r="Q31" i="102" s="1"/>
  <c r="Q10" i="102"/>
  <c r="R10" i="102"/>
  <c r="R22" i="102"/>
  <c r="Q22" i="102"/>
  <c r="Q21" i="102"/>
  <c r="R21" i="102"/>
  <c r="Q34" i="102"/>
  <c r="R34" i="102"/>
  <c r="P26" i="102"/>
  <c r="Q26" i="102" s="1"/>
  <c r="P33" i="102"/>
  <c r="Q33" i="102" s="1"/>
  <c r="R3" i="102"/>
  <c r="P16" i="102"/>
  <c r="Q16" i="102" s="1"/>
  <c r="P36" i="102"/>
  <c r="R36" i="102" s="1"/>
  <c r="Q2" i="102"/>
  <c r="P18" i="102"/>
  <c r="R18" i="102" s="1"/>
  <c r="P14" i="102"/>
  <c r="R14" i="102" s="1"/>
  <c r="R4" i="102"/>
  <c r="P28" i="102"/>
  <c r="R28" i="102" s="1"/>
  <c r="P12" i="102"/>
  <c r="R12" i="102" s="1"/>
  <c r="P13" i="102"/>
  <c r="R13" i="102" s="1"/>
  <c r="Q5" i="102"/>
  <c r="P20" i="102"/>
  <c r="R20" i="102" s="1"/>
  <c r="P37" i="102"/>
  <c r="R37" i="102" s="1"/>
  <c r="P27" i="102"/>
  <c r="R27" i="102" s="1"/>
  <c r="P19" i="102"/>
  <c r="Q19" i="102" s="1"/>
  <c r="P24" i="102"/>
  <c r="Q24" i="102" s="1"/>
  <c r="P38" i="102"/>
  <c r="R38" i="102" s="1"/>
  <c r="P32" i="102"/>
  <c r="R32" i="102" s="1"/>
  <c r="Q6" i="102"/>
  <c r="P23" i="102"/>
  <c r="R23" i="102" s="1"/>
  <c r="P25" i="102"/>
  <c r="R25" i="102" s="1"/>
  <c r="Q29" i="102"/>
  <c r="R29" i="102"/>
  <c r="Q15" i="102"/>
  <c r="R15" i="102"/>
  <c r="Q9" i="102"/>
  <c r="R9" i="102"/>
  <c r="R30" i="102"/>
  <c r="Q30" i="102"/>
  <c r="Q11" i="102"/>
  <c r="R11" i="102"/>
  <c r="R2" i="102"/>
  <c r="Q14" i="102"/>
  <c r="Q25" i="102"/>
  <c r="R39" i="102"/>
  <c r="Q39" i="102"/>
  <c r="R7" i="102"/>
  <c r="Q7" i="102"/>
  <c r="R35" i="102"/>
  <c r="Q35" i="102"/>
  <c r="Q8" i="102"/>
  <c r="R8" i="102"/>
  <c r="R17" i="102"/>
  <c r="Q17" i="102"/>
  <c r="Q3" i="102"/>
  <c r="Q18" i="102"/>
  <c r="Q12" i="102"/>
  <c r="R5" i="102"/>
  <c r="Q37" i="102"/>
  <c r="Q38" i="102"/>
  <c r="R6" i="102"/>
  <c r="M35" i="101"/>
  <c r="L35" i="101"/>
  <c r="K35" i="101"/>
  <c r="J35" i="101"/>
  <c r="P35" i="101" s="1"/>
  <c r="M24" i="101"/>
  <c r="L24" i="101"/>
  <c r="K24" i="101"/>
  <c r="J24" i="101"/>
  <c r="P24" i="101" s="1"/>
  <c r="M21" i="101"/>
  <c r="L21" i="101"/>
  <c r="K21" i="101"/>
  <c r="J21" i="101"/>
  <c r="P21" i="101" s="1"/>
  <c r="M8" i="101"/>
  <c r="L8" i="101"/>
  <c r="K8" i="101"/>
  <c r="J8" i="101"/>
  <c r="P8" i="101" s="1"/>
  <c r="M34" i="101"/>
  <c r="L34" i="101"/>
  <c r="K34" i="101"/>
  <c r="J34" i="101"/>
  <c r="P34" i="101" s="1"/>
  <c r="M27" i="101"/>
  <c r="L27" i="101"/>
  <c r="K27" i="101"/>
  <c r="J27" i="101"/>
  <c r="P27" i="101" s="1"/>
  <c r="M20" i="101"/>
  <c r="L20" i="101"/>
  <c r="K20" i="101"/>
  <c r="J20" i="101"/>
  <c r="P20" i="101" s="1"/>
  <c r="M33" i="101"/>
  <c r="L33" i="101"/>
  <c r="K33" i="101"/>
  <c r="J33" i="101"/>
  <c r="P33" i="101" s="1"/>
  <c r="M16" i="101"/>
  <c r="L16" i="101"/>
  <c r="K16" i="101"/>
  <c r="J16" i="101"/>
  <c r="P16" i="101" s="1"/>
  <c r="M7" i="101"/>
  <c r="L7" i="101"/>
  <c r="K7" i="101"/>
  <c r="J7" i="101"/>
  <c r="P7" i="101" s="1"/>
  <c r="M31" i="101"/>
  <c r="L31" i="101"/>
  <c r="K31" i="101"/>
  <c r="J31" i="101"/>
  <c r="P31" i="101" s="1"/>
  <c r="M2" i="101"/>
  <c r="L2" i="101"/>
  <c r="K2" i="101"/>
  <c r="J2" i="101"/>
  <c r="M26" i="101"/>
  <c r="L26" i="101"/>
  <c r="K26" i="101"/>
  <c r="J26" i="101"/>
  <c r="P26" i="101" s="1"/>
  <c r="M36" i="101"/>
  <c r="L36" i="101"/>
  <c r="K36" i="101"/>
  <c r="J36" i="101"/>
  <c r="P36" i="101" s="1"/>
  <c r="M18" i="101"/>
  <c r="L18" i="101"/>
  <c r="K18" i="101"/>
  <c r="J18" i="101"/>
  <c r="P18" i="101" s="1"/>
  <c r="M30" i="101"/>
  <c r="L30" i="101"/>
  <c r="K30" i="101"/>
  <c r="J30" i="101"/>
  <c r="P30" i="101" s="1"/>
  <c r="M14" i="101"/>
  <c r="L14" i="101"/>
  <c r="K14" i="101"/>
  <c r="J14" i="101"/>
  <c r="P14" i="101" s="1"/>
  <c r="M25" i="101"/>
  <c r="L25" i="101"/>
  <c r="K25" i="101"/>
  <c r="J25" i="101"/>
  <c r="P25" i="101" s="1"/>
  <c r="M10" i="101"/>
  <c r="L10" i="101"/>
  <c r="K10" i="101"/>
  <c r="J10" i="101"/>
  <c r="P10" i="101" s="1"/>
  <c r="M5" i="101"/>
  <c r="L5" i="101"/>
  <c r="K5" i="101"/>
  <c r="J5" i="101"/>
  <c r="M39" i="101"/>
  <c r="L39" i="101"/>
  <c r="K39" i="101"/>
  <c r="J39" i="101"/>
  <c r="P39" i="101" s="1"/>
  <c r="M3" i="101"/>
  <c r="L3" i="101"/>
  <c r="K3" i="101"/>
  <c r="J3" i="101"/>
  <c r="M11" i="101"/>
  <c r="L11" i="101"/>
  <c r="K11" i="101"/>
  <c r="J11" i="101"/>
  <c r="P11" i="101" s="1"/>
  <c r="M38" i="101"/>
  <c r="L38" i="101"/>
  <c r="K38" i="101"/>
  <c r="J38" i="101"/>
  <c r="P38" i="101" s="1"/>
  <c r="M29" i="101"/>
  <c r="L29" i="101"/>
  <c r="K29" i="101"/>
  <c r="J29" i="101"/>
  <c r="P29" i="101" s="1"/>
  <c r="M12" i="101"/>
  <c r="L12" i="101"/>
  <c r="K12" i="101"/>
  <c r="J12" i="101"/>
  <c r="P12" i="101" s="1"/>
  <c r="M17" i="101"/>
  <c r="L17" i="101"/>
  <c r="K17" i="101"/>
  <c r="J17" i="101"/>
  <c r="P17" i="101" s="1"/>
  <c r="M15" i="101"/>
  <c r="L15" i="101"/>
  <c r="K15" i="101"/>
  <c r="J15" i="101"/>
  <c r="P15" i="101" s="1"/>
  <c r="M37" i="101"/>
  <c r="L37" i="101"/>
  <c r="K37" i="101"/>
  <c r="J37" i="101"/>
  <c r="P37" i="101" s="1"/>
  <c r="M23" i="101"/>
  <c r="L23" i="101"/>
  <c r="K23" i="101"/>
  <c r="J23" i="101"/>
  <c r="P23" i="101" s="1"/>
  <c r="M32" i="101"/>
  <c r="L32" i="101"/>
  <c r="K32" i="101"/>
  <c r="J32" i="101"/>
  <c r="P32" i="101" s="1"/>
  <c r="M13" i="101"/>
  <c r="L13" i="101"/>
  <c r="K13" i="101"/>
  <c r="J13" i="101"/>
  <c r="P13" i="101" s="1"/>
  <c r="M22" i="101"/>
  <c r="L22" i="101"/>
  <c r="K22" i="101"/>
  <c r="J22" i="101"/>
  <c r="P22" i="101" s="1"/>
  <c r="M4" i="101"/>
  <c r="L4" i="101"/>
  <c r="K4" i="101"/>
  <c r="J4" i="101"/>
  <c r="R4" i="101" s="1"/>
  <c r="M9" i="101"/>
  <c r="L9" i="101"/>
  <c r="K9" i="101"/>
  <c r="J9" i="101"/>
  <c r="P9" i="101" s="1"/>
  <c r="M28" i="101"/>
  <c r="L28" i="101"/>
  <c r="K28" i="101"/>
  <c r="J28" i="101"/>
  <c r="P28" i="101" s="1"/>
  <c r="M6" i="101"/>
  <c r="L6" i="101"/>
  <c r="K6" i="101"/>
  <c r="J6" i="101"/>
  <c r="P6" i="101" s="1"/>
  <c r="M19" i="101"/>
  <c r="L19" i="101"/>
  <c r="K19" i="101"/>
  <c r="J19" i="101"/>
  <c r="P19" i="101" s="1"/>
  <c r="Q27" i="102" l="1"/>
  <c r="R16" i="102"/>
  <c r="Q32" i="102"/>
  <c r="Q13" i="102"/>
  <c r="R31" i="102"/>
  <c r="Q36" i="102"/>
  <c r="R33" i="102"/>
  <c r="Q23" i="102"/>
  <c r="R24" i="102"/>
  <c r="Q20" i="102"/>
  <c r="Q28" i="102"/>
  <c r="R19" i="102"/>
  <c r="Q4" i="102"/>
  <c r="R26" i="102"/>
  <c r="Q19" i="101"/>
  <c r="R19" i="101"/>
  <c r="R28" i="101"/>
  <c r="Q28" i="101"/>
  <c r="R6" i="101"/>
  <c r="Q6" i="101"/>
  <c r="R9" i="101"/>
  <c r="Q9" i="101"/>
  <c r="Q4" i="101"/>
  <c r="Q22" i="101"/>
  <c r="R22" i="101"/>
  <c r="R13" i="101"/>
  <c r="Q13" i="101"/>
  <c r="Q37" i="101"/>
  <c r="R37" i="101"/>
  <c r="R17" i="101"/>
  <c r="Q17" i="101"/>
  <c r="Q29" i="101"/>
  <c r="R29" i="101"/>
  <c r="R11" i="101"/>
  <c r="Q11" i="101"/>
  <c r="Q39" i="101"/>
  <c r="R39" i="101"/>
  <c r="R10" i="101"/>
  <c r="Q10" i="101"/>
  <c r="Q14" i="101"/>
  <c r="R14" i="101"/>
  <c r="R18" i="101"/>
  <c r="Q18" i="101"/>
  <c r="Q26" i="101"/>
  <c r="R26" i="101"/>
  <c r="R31" i="101"/>
  <c r="Q31" i="101"/>
  <c r="R7" i="101"/>
  <c r="Q7" i="101"/>
  <c r="R20" i="101"/>
  <c r="Q20" i="101"/>
  <c r="Q34" i="101"/>
  <c r="R34" i="101"/>
  <c r="R8" i="101"/>
  <c r="Q8" i="101"/>
  <c r="R35" i="101"/>
  <c r="Q35" i="101"/>
  <c r="R32" i="101"/>
  <c r="Q32" i="101"/>
  <c r="R23" i="101"/>
  <c r="Q23" i="101"/>
  <c r="R15" i="101"/>
  <c r="Q15" i="101"/>
  <c r="R12" i="101"/>
  <c r="Q12" i="101"/>
  <c r="R38" i="101"/>
  <c r="Q38" i="101"/>
  <c r="R3" i="101"/>
  <c r="Q3" i="101"/>
  <c r="R5" i="101"/>
  <c r="Q5" i="101"/>
  <c r="Q25" i="101"/>
  <c r="R25" i="101"/>
  <c r="R30" i="101"/>
  <c r="Q30" i="101"/>
  <c r="Q36" i="101"/>
  <c r="R36" i="101"/>
  <c r="R2" i="101"/>
  <c r="Q2" i="101"/>
  <c r="Q16" i="101"/>
  <c r="R16" i="101"/>
  <c r="R33" i="101"/>
  <c r="Q33" i="101"/>
  <c r="R27" i="101"/>
  <c r="Q27" i="101"/>
  <c r="R21" i="101"/>
  <c r="Q21" i="101"/>
  <c r="Q24" i="101"/>
  <c r="R24" i="101"/>
  <c r="P7" i="100"/>
  <c r="J25" i="100" l="1"/>
  <c r="K25" i="100"/>
  <c r="L25" i="100"/>
  <c r="M25" i="100"/>
  <c r="M23" i="100"/>
  <c r="L23" i="100"/>
  <c r="K23" i="100"/>
  <c r="J23" i="100"/>
  <c r="M6" i="100"/>
  <c r="L6" i="100"/>
  <c r="K6" i="100"/>
  <c r="J6" i="100"/>
  <c r="M32" i="100"/>
  <c r="L32" i="100"/>
  <c r="K32" i="100"/>
  <c r="J32" i="100"/>
  <c r="M38" i="100"/>
  <c r="L38" i="100"/>
  <c r="K38" i="100"/>
  <c r="J38" i="100"/>
  <c r="M24" i="100"/>
  <c r="L24" i="100"/>
  <c r="K24" i="100"/>
  <c r="J24" i="100"/>
  <c r="M19" i="100"/>
  <c r="L19" i="100"/>
  <c r="K19" i="100"/>
  <c r="J19" i="100"/>
  <c r="M27" i="100"/>
  <c r="L27" i="100"/>
  <c r="K27" i="100"/>
  <c r="J27" i="100"/>
  <c r="M20" i="100"/>
  <c r="L20" i="100"/>
  <c r="K20" i="100"/>
  <c r="J20" i="100"/>
  <c r="M5" i="100"/>
  <c r="L5" i="100"/>
  <c r="K5" i="100"/>
  <c r="J5" i="100"/>
  <c r="M13" i="100"/>
  <c r="L13" i="100"/>
  <c r="K13" i="100"/>
  <c r="J13" i="100"/>
  <c r="M12" i="100"/>
  <c r="L12" i="100"/>
  <c r="K12" i="100"/>
  <c r="J12" i="100"/>
  <c r="M28" i="100"/>
  <c r="L28" i="100"/>
  <c r="K28" i="100"/>
  <c r="J28" i="100"/>
  <c r="M4" i="100"/>
  <c r="L4" i="100"/>
  <c r="K4" i="100"/>
  <c r="J4" i="100"/>
  <c r="M33" i="100"/>
  <c r="L33" i="100"/>
  <c r="K33" i="100"/>
  <c r="J33" i="100"/>
  <c r="M37" i="100"/>
  <c r="L37" i="100"/>
  <c r="K37" i="100"/>
  <c r="J37" i="100"/>
  <c r="M14" i="100"/>
  <c r="L14" i="100"/>
  <c r="K14" i="100"/>
  <c r="J14" i="100"/>
  <c r="M18" i="100"/>
  <c r="L18" i="100"/>
  <c r="K18" i="100"/>
  <c r="J18" i="100"/>
  <c r="M2" i="100"/>
  <c r="L2" i="100"/>
  <c r="K2" i="100"/>
  <c r="J2" i="100"/>
  <c r="M16" i="100"/>
  <c r="L16" i="100"/>
  <c r="K16" i="100"/>
  <c r="J16" i="100"/>
  <c r="M3" i="100"/>
  <c r="L3" i="100"/>
  <c r="K3" i="100"/>
  <c r="J3" i="100"/>
  <c r="M34" i="100"/>
  <c r="L34" i="100"/>
  <c r="K34" i="100"/>
  <c r="J34" i="100"/>
  <c r="M26" i="100"/>
  <c r="L26" i="100"/>
  <c r="K26" i="100"/>
  <c r="J26" i="100"/>
  <c r="M31" i="100"/>
  <c r="L31" i="100"/>
  <c r="K31" i="100"/>
  <c r="J31" i="100"/>
  <c r="M17" i="100"/>
  <c r="L17" i="100"/>
  <c r="K17" i="100"/>
  <c r="J17" i="100"/>
  <c r="M11" i="100"/>
  <c r="L11" i="100"/>
  <c r="K11" i="100"/>
  <c r="J11" i="100"/>
  <c r="M8" i="100"/>
  <c r="L8" i="100"/>
  <c r="K8" i="100"/>
  <c r="J8" i="100"/>
  <c r="M30" i="100"/>
  <c r="L30" i="100"/>
  <c r="K30" i="100"/>
  <c r="J30" i="100"/>
  <c r="M36" i="100"/>
  <c r="L36" i="100"/>
  <c r="K36" i="100"/>
  <c r="J36" i="100"/>
  <c r="M9" i="100"/>
  <c r="L9" i="100"/>
  <c r="K9" i="100"/>
  <c r="J9" i="100"/>
  <c r="M7" i="100"/>
  <c r="L7" i="100"/>
  <c r="K7" i="100"/>
  <c r="J7" i="100"/>
  <c r="M15" i="100"/>
  <c r="L15" i="100"/>
  <c r="K15" i="100"/>
  <c r="J15" i="100"/>
  <c r="M39" i="100"/>
  <c r="L39" i="100"/>
  <c r="K39" i="100"/>
  <c r="J39" i="100"/>
  <c r="M29" i="100"/>
  <c r="L29" i="100"/>
  <c r="K29" i="100"/>
  <c r="J29" i="100"/>
  <c r="M22" i="100"/>
  <c r="L22" i="100"/>
  <c r="K22" i="100"/>
  <c r="J22" i="100"/>
  <c r="M21" i="100"/>
  <c r="L21" i="100"/>
  <c r="K21" i="100"/>
  <c r="J21" i="100"/>
  <c r="M35" i="100"/>
  <c r="L35" i="100"/>
  <c r="K35" i="100"/>
  <c r="J35" i="100"/>
  <c r="M10" i="100"/>
  <c r="L10" i="100"/>
  <c r="K10" i="100"/>
  <c r="J10" i="100"/>
  <c r="P35" i="100" l="1"/>
  <c r="Q35" i="100" s="1"/>
  <c r="P10" i="100"/>
  <c r="R10" i="100" s="1"/>
  <c r="P21" i="100"/>
  <c r="Q21" i="100" s="1"/>
  <c r="P25" i="100"/>
  <c r="Q25" i="100" s="1"/>
  <c r="P22" i="100"/>
  <c r="Q22" i="100" s="1"/>
  <c r="Q10" i="100"/>
  <c r="P29" i="100"/>
  <c r="R29" i="100" s="1"/>
  <c r="P15" i="100"/>
  <c r="R15" i="100" s="1"/>
  <c r="R7" i="100"/>
  <c r="P30" i="100"/>
  <c r="Q30" i="100" s="1"/>
  <c r="P8" i="100"/>
  <c r="R8" i="100" s="1"/>
  <c r="P17" i="100"/>
  <c r="Q17" i="100" s="1"/>
  <c r="P26" i="100"/>
  <c r="R26" i="100" s="1"/>
  <c r="R3" i="100"/>
  <c r="Q2" i="100"/>
  <c r="P18" i="100"/>
  <c r="R18" i="100" s="1"/>
  <c r="P14" i="100"/>
  <c r="Q14" i="100" s="1"/>
  <c r="P37" i="100"/>
  <c r="Q37" i="100" s="1"/>
  <c r="P33" i="100"/>
  <c r="R33" i="100" s="1"/>
  <c r="Q4" i="100"/>
  <c r="P28" i="100"/>
  <c r="Q28" i="100" s="1"/>
  <c r="P12" i="100"/>
  <c r="Q12" i="100" s="1"/>
  <c r="P13" i="100"/>
  <c r="Q13" i="100" s="1"/>
  <c r="P20" i="100"/>
  <c r="R20" i="100" s="1"/>
  <c r="P27" i="100"/>
  <c r="Q27" i="100" s="1"/>
  <c r="P19" i="100"/>
  <c r="Q19" i="100" s="1"/>
  <c r="P24" i="100"/>
  <c r="R24" i="100" s="1"/>
  <c r="P38" i="100"/>
  <c r="Q38" i="100" s="1"/>
  <c r="P32" i="100"/>
  <c r="R32" i="100" s="1"/>
  <c r="R6" i="100"/>
  <c r="P23" i="100"/>
  <c r="R23" i="100" s="1"/>
  <c r="P39" i="100"/>
  <c r="R39" i="100" s="1"/>
  <c r="P9" i="100"/>
  <c r="R9" i="100" s="1"/>
  <c r="P36" i="100"/>
  <c r="Q36" i="100" s="1"/>
  <c r="P11" i="100"/>
  <c r="Q11" i="100" s="1"/>
  <c r="P31" i="100"/>
  <c r="R31" i="100" s="1"/>
  <c r="P34" i="100"/>
  <c r="R34" i="100" s="1"/>
  <c r="P16" i="100"/>
  <c r="R16" i="100" s="1"/>
  <c r="Q8" i="100"/>
  <c r="R17" i="100"/>
  <c r="R2" i="100"/>
  <c r="R30" i="100"/>
  <c r="R4" i="100"/>
  <c r="R5" i="100"/>
  <c r="Q5" i="100"/>
  <c r="Q6" i="100"/>
  <c r="M25" i="99"/>
  <c r="L25" i="99"/>
  <c r="K25" i="99"/>
  <c r="J25" i="99"/>
  <c r="M21" i="99"/>
  <c r="L21" i="99"/>
  <c r="K21" i="99"/>
  <c r="J21" i="99"/>
  <c r="M9" i="99"/>
  <c r="L9" i="99"/>
  <c r="K9" i="99"/>
  <c r="J9" i="99"/>
  <c r="M34" i="99"/>
  <c r="L34" i="99"/>
  <c r="K34" i="99"/>
  <c r="J34" i="99"/>
  <c r="M19" i="99"/>
  <c r="L19" i="99"/>
  <c r="K19" i="99"/>
  <c r="J19" i="99"/>
  <c r="M14" i="99"/>
  <c r="L14" i="99"/>
  <c r="K14" i="99"/>
  <c r="J14" i="99"/>
  <c r="M16" i="99"/>
  <c r="L16" i="99"/>
  <c r="K16" i="99"/>
  <c r="J16" i="99"/>
  <c r="M32" i="99"/>
  <c r="L32" i="99"/>
  <c r="K32" i="99"/>
  <c r="J32" i="99"/>
  <c r="M8" i="99"/>
  <c r="L8" i="99"/>
  <c r="K8" i="99"/>
  <c r="J8" i="99"/>
  <c r="M30" i="99"/>
  <c r="L30" i="99"/>
  <c r="K30" i="99"/>
  <c r="J30" i="99"/>
  <c r="M2" i="99"/>
  <c r="L2" i="99"/>
  <c r="K2" i="99"/>
  <c r="J2" i="99"/>
  <c r="M27" i="99"/>
  <c r="L27" i="99"/>
  <c r="K27" i="99"/>
  <c r="J27" i="99"/>
  <c r="M31" i="99"/>
  <c r="L31" i="99"/>
  <c r="K31" i="99"/>
  <c r="J31" i="99"/>
  <c r="M35" i="99"/>
  <c r="L35" i="99"/>
  <c r="K35" i="99"/>
  <c r="J35" i="99"/>
  <c r="M15" i="99"/>
  <c r="L15" i="99"/>
  <c r="K15" i="99"/>
  <c r="J15" i="99"/>
  <c r="M28" i="99"/>
  <c r="L28" i="99"/>
  <c r="K28" i="99"/>
  <c r="J28" i="99"/>
  <c r="M6" i="99"/>
  <c r="L6" i="99"/>
  <c r="K6" i="99"/>
  <c r="J6" i="99"/>
  <c r="M10" i="99"/>
  <c r="L10" i="99"/>
  <c r="K10" i="99"/>
  <c r="J10" i="99"/>
  <c r="M4" i="99"/>
  <c r="L4" i="99"/>
  <c r="K4" i="99"/>
  <c r="J4" i="99"/>
  <c r="M37" i="99"/>
  <c r="L37" i="99"/>
  <c r="K37" i="99"/>
  <c r="J37" i="99"/>
  <c r="M3" i="99"/>
  <c r="L3" i="99"/>
  <c r="K3" i="99"/>
  <c r="J3" i="99"/>
  <c r="M38" i="99"/>
  <c r="L38" i="99"/>
  <c r="K38" i="99"/>
  <c r="J38" i="99"/>
  <c r="M11" i="99"/>
  <c r="L11" i="99"/>
  <c r="K11" i="99"/>
  <c r="J11" i="99"/>
  <c r="M29" i="99"/>
  <c r="L29" i="99"/>
  <c r="K29" i="99"/>
  <c r="J29" i="99"/>
  <c r="M12" i="99"/>
  <c r="L12" i="99"/>
  <c r="K12" i="99"/>
  <c r="J12" i="99"/>
  <c r="M20" i="99"/>
  <c r="L20" i="99"/>
  <c r="K20" i="99"/>
  <c r="J20" i="99"/>
  <c r="M18" i="99"/>
  <c r="L18" i="99"/>
  <c r="K18" i="99"/>
  <c r="J18" i="99"/>
  <c r="M33" i="99"/>
  <c r="L33" i="99"/>
  <c r="K33" i="99"/>
  <c r="J33" i="99"/>
  <c r="M17" i="99"/>
  <c r="L17" i="99"/>
  <c r="K17" i="99"/>
  <c r="J17" i="99"/>
  <c r="M24" i="99"/>
  <c r="L24" i="99"/>
  <c r="K24" i="99"/>
  <c r="J24" i="99"/>
  <c r="M13" i="99"/>
  <c r="L13" i="99"/>
  <c r="K13" i="99"/>
  <c r="J13" i="99"/>
  <c r="M7" i="99"/>
  <c r="L7" i="99"/>
  <c r="K7" i="99"/>
  <c r="J7" i="99"/>
  <c r="M36" i="99"/>
  <c r="L36" i="99"/>
  <c r="K36" i="99"/>
  <c r="J36" i="99"/>
  <c r="M22" i="99"/>
  <c r="L22" i="99"/>
  <c r="K22" i="99"/>
  <c r="J22" i="99"/>
  <c r="M26" i="99"/>
  <c r="L26" i="99"/>
  <c r="K26" i="99"/>
  <c r="J26" i="99"/>
  <c r="M23" i="99"/>
  <c r="L23" i="99"/>
  <c r="K23" i="99"/>
  <c r="J23" i="99"/>
  <c r="M5" i="99"/>
  <c r="L5" i="99"/>
  <c r="K5" i="99"/>
  <c r="J5" i="99"/>
  <c r="R38" i="100" l="1"/>
  <c r="R25" i="100"/>
  <c r="Q39" i="100"/>
  <c r="R12" i="100"/>
  <c r="R27" i="100"/>
  <c r="R28" i="100"/>
  <c r="R35" i="100"/>
  <c r="R19" i="100"/>
  <c r="R37" i="100"/>
  <c r="R21" i="100"/>
  <c r="Q16" i="100"/>
  <c r="R36" i="100"/>
  <c r="Q24" i="100"/>
  <c r="R11" i="100"/>
  <c r="R13" i="100"/>
  <c r="Q26" i="100"/>
  <c r="R22" i="100"/>
  <c r="Q29" i="100"/>
  <c r="Q33" i="100"/>
  <c r="Q7" i="100"/>
  <c r="R14" i="100"/>
  <c r="Q18" i="100"/>
  <c r="Q31" i="100"/>
  <c r="Q15" i="100"/>
  <c r="Q23" i="100"/>
  <c r="Q20" i="100"/>
  <c r="Q34" i="100"/>
  <c r="Q9" i="100"/>
  <c r="Q32" i="100"/>
  <c r="Q3" i="100"/>
  <c r="Q5" i="99"/>
  <c r="P23" i="99"/>
  <c r="Q23" i="99" s="1"/>
  <c r="P26" i="99"/>
  <c r="R26" i="99" s="1"/>
  <c r="P22" i="99"/>
  <c r="Q22" i="99" s="1"/>
  <c r="P36" i="99"/>
  <c r="R36" i="99" s="1"/>
  <c r="P13" i="99"/>
  <c r="Q13" i="99" s="1"/>
  <c r="P17" i="99"/>
  <c r="Q17" i="99" s="1"/>
  <c r="P18" i="99"/>
  <c r="Q18" i="99" s="1"/>
  <c r="P12" i="99"/>
  <c r="Q12" i="99" s="1"/>
  <c r="P11" i="99"/>
  <c r="Q11" i="99" s="1"/>
  <c r="R3" i="99"/>
  <c r="Q4" i="99"/>
  <c r="P10" i="99"/>
  <c r="Q10" i="99" s="1"/>
  <c r="P6" i="99"/>
  <c r="R6" i="99" s="1"/>
  <c r="P28" i="99"/>
  <c r="Q28" i="99" s="1"/>
  <c r="P15" i="99"/>
  <c r="Q15" i="99" s="1"/>
  <c r="P35" i="99"/>
  <c r="R35" i="99" s="1"/>
  <c r="P31" i="99"/>
  <c r="Q31" i="99" s="1"/>
  <c r="P27" i="99"/>
  <c r="Q27" i="99" s="1"/>
  <c r="Q2" i="99"/>
  <c r="P30" i="99"/>
  <c r="Q30" i="99" s="1"/>
  <c r="P8" i="99"/>
  <c r="R8" i="99" s="1"/>
  <c r="P32" i="99"/>
  <c r="Q32" i="99" s="1"/>
  <c r="P16" i="99"/>
  <c r="Q16" i="99" s="1"/>
  <c r="P14" i="99"/>
  <c r="R14" i="99" s="1"/>
  <c r="P19" i="99"/>
  <c r="Q19" i="99" s="1"/>
  <c r="P34" i="99"/>
  <c r="R34" i="99" s="1"/>
  <c r="P9" i="99"/>
  <c r="Q9" i="99" s="1"/>
  <c r="P21" i="99"/>
  <c r="Q21" i="99" s="1"/>
  <c r="P25" i="99"/>
  <c r="R25" i="99" s="1"/>
  <c r="P7" i="99"/>
  <c r="Q7" i="99" s="1"/>
  <c r="P24" i="99"/>
  <c r="Q24" i="99" s="1"/>
  <c r="P33" i="99"/>
  <c r="Q33" i="99" s="1"/>
  <c r="P20" i="99"/>
  <c r="Q20" i="99" s="1"/>
  <c r="P29" i="99"/>
  <c r="Q29" i="99" s="1"/>
  <c r="P38" i="99"/>
  <c r="Q38" i="99" s="1"/>
  <c r="P37" i="99"/>
  <c r="R37" i="99" s="1"/>
  <c r="R13" i="99"/>
  <c r="Q3" i="99"/>
  <c r="M19" i="98"/>
  <c r="L19" i="98"/>
  <c r="K19" i="98"/>
  <c r="J19" i="98"/>
  <c r="M29" i="98"/>
  <c r="L29" i="98"/>
  <c r="K29" i="98"/>
  <c r="J29" i="98"/>
  <c r="M2" i="98"/>
  <c r="L2" i="98"/>
  <c r="K2" i="98"/>
  <c r="J2" i="98"/>
  <c r="M32" i="98"/>
  <c r="L32" i="98"/>
  <c r="K32" i="98"/>
  <c r="J32" i="98"/>
  <c r="M20" i="98"/>
  <c r="L20" i="98"/>
  <c r="K20" i="98"/>
  <c r="J20" i="98"/>
  <c r="M28" i="98"/>
  <c r="L28" i="98"/>
  <c r="K28" i="98"/>
  <c r="J28" i="98"/>
  <c r="M9" i="98"/>
  <c r="L9" i="98"/>
  <c r="K9" i="98"/>
  <c r="J9" i="98"/>
  <c r="M6" i="98"/>
  <c r="L6" i="98"/>
  <c r="K6" i="98"/>
  <c r="J6" i="98"/>
  <c r="M31" i="98"/>
  <c r="L31" i="98"/>
  <c r="K31" i="98"/>
  <c r="J31" i="98"/>
  <c r="M3" i="98"/>
  <c r="L3" i="98"/>
  <c r="K3" i="98"/>
  <c r="J3" i="98"/>
  <c r="M37" i="98"/>
  <c r="L37" i="98"/>
  <c r="K37" i="98"/>
  <c r="J37" i="98"/>
  <c r="M12" i="98"/>
  <c r="L12" i="98"/>
  <c r="K12" i="98"/>
  <c r="J12" i="98"/>
  <c r="M27" i="98"/>
  <c r="L27" i="98"/>
  <c r="K27" i="98"/>
  <c r="J27" i="98"/>
  <c r="M4" i="98"/>
  <c r="L4" i="98"/>
  <c r="K4" i="98"/>
  <c r="J4" i="98"/>
  <c r="M10" i="98"/>
  <c r="L10" i="98"/>
  <c r="K10" i="98"/>
  <c r="J10" i="98"/>
  <c r="M17" i="98"/>
  <c r="L17" i="98"/>
  <c r="K17" i="98"/>
  <c r="J17" i="98"/>
  <c r="M23" i="98"/>
  <c r="L23" i="98"/>
  <c r="K23" i="98"/>
  <c r="J23" i="98"/>
  <c r="M34" i="98"/>
  <c r="L34" i="98"/>
  <c r="K34" i="98"/>
  <c r="J34" i="98"/>
  <c r="M38" i="98"/>
  <c r="L38" i="98"/>
  <c r="K38" i="98"/>
  <c r="J38" i="98"/>
  <c r="M8" i="98"/>
  <c r="L8" i="98"/>
  <c r="K8" i="98"/>
  <c r="J8" i="98"/>
  <c r="M24" i="98"/>
  <c r="L24" i="98"/>
  <c r="K24" i="98"/>
  <c r="J24" i="98"/>
  <c r="M14" i="98"/>
  <c r="L14" i="98"/>
  <c r="K14" i="98"/>
  <c r="J14" i="98"/>
  <c r="M36" i="98"/>
  <c r="L36" i="98"/>
  <c r="K36" i="98"/>
  <c r="J36" i="98"/>
  <c r="M16" i="98"/>
  <c r="L16" i="98"/>
  <c r="K16" i="98"/>
  <c r="J16" i="98"/>
  <c r="M22" i="98"/>
  <c r="L22" i="98"/>
  <c r="K22" i="98"/>
  <c r="J22" i="98"/>
  <c r="M30" i="98"/>
  <c r="L30" i="98"/>
  <c r="K30" i="98"/>
  <c r="J30" i="98"/>
  <c r="M5" i="98"/>
  <c r="L5" i="98"/>
  <c r="K5" i="98"/>
  <c r="J5" i="98"/>
  <c r="M15" i="98"/>
  <c r="L15" i="98"/>
  <c r="K15" i="98"/>
  <c r="J15" i="98"/>
  <c r="M39" i="98"/>
  <c r="L39" i="98"/>
  <c r="K39" i="98"/>
  <c r="J39" i="98"/>
  <c r="M18" i="98"/>
  <c r="L18" i="98"/>
  <c r="K18" i="98"/>
  <c r="J18" i="98"/>
  <c r="M21" i="98"/>
  <c r="L21" i="98"/>
  <c r="K21" i="98"/>
  <c r="J21" i="98"/>
  <c r="M13" i="98"/>
  <c r="L13" i="98"/>
  <c r="K13" i="98"/>
  <c r="J13" i="98"/>
  <c r="M7" i="98"/>
  <c r="L7" i="98"/>
  <c r="K7" i="98"/>
  <c r="J7" i="98"/>
  <c r="M26" i="98"/>
  <c r="L26" i="98"/>
  <c r="K26" i="98"/>
  <c r="J26" i="98"/>
  <c r="M33" i="98"/>
  <c r="L33" i="98"/>
  <c r="K33" i="98"/>
  <c r="J33" i="98"/>
  <c r="M25" i="98"/>
  <c r="L25" i="98"/>
  <c r="K25" i="98"/>
  <c r="J25" i="98"/>
  <c r="M35" i="98"/>
  <c r="L35" i="98"/>
  <c r="K35" i="98"/>
  <c r="J35" i="98"/>
  <c r="M11" i="98"/>
  <c r="L11" i="98"/>
  <c r="K11" i="98"/>
  <c r="J11" i="98"/>
  <c r="R11" i="99" l="1"/>
  <c r="R31" i="99"/>
  <c r="R12" i="99"/>
  <c r="Q34" i="99"/>
  <c r="R33" i="99"/>
  <c r="R21" i="99"/>
  <c r="R10" i="99"/>
  <c r="Q14" i="99"/>
  <c r="R38" i="99"/>
  <c r="R9" i="99"/>
  <c r="R17" i="99"/>
  <c r="Q35" i="99"/>
  <c r="Q37" i="99"/>
  <c r="R30" i="99"/>
  <c r="Q36" i="99"/>
  <c r="R23" i="99"/>
  <c r="Q26" i="99"/>
  <c r="R15" i="99"/>
  <c r="R18" i="99"/>
  <c r="Q6" i="99"/>
  <c r="R22" i="99"/>
  <c r="R16" i="99"/>
  <c r="R28" i="99"/>
  <c r="R5" i="99"/>
  <c r="R24" i="99"/>
  <c r="R2" i="99"/>
  <c r="R27" i="99"/>
  <c r="R4" i="99"/>
  <c r="R29" i="99"/>
  <c r="Q25" i="99"/>
  <c r="Q8" i="99"/>
  <c r="R7" i="99"/>
  <c r="R32" i="99"/>
  <c r="R19" i="99"/>
  <c r="R20" i="99"/>
  <c r="P35" i="98"/>
  <c r="Q35" i="98" s="1"/>
  <c r="P33" i="98"/>
  <c r="R33" i="98" s="1"/>
  <c r="P7" i="98"/>
  <c r="Q7" i="98" s="1"/>
  <c r="P13" i="98"/>
  <c r="R13" i="98" s="1"/>
  <c r="P21" i="98"/>
  <c r="R21" i="98" s="1"/>
  <c r="P11" i="98"/>
  <c r="Q11" i="98" s="1"/>
  <c r="P25" i="98"/>
  <c r="Q25" i="98" s="1"/>
  <c r="P26" i="98"/>
  <c r="R26" i="98" s="1"/>
  <c r="P18" i="98"/>
  <c r="Q18" i="98" s="1"/>
  <c r="P39" i="98"/>
  <c r="Q39" i="98" s="1"/>
  <c r="P15" i="98"/>
  <c r="R15" i="98" s="1"/>
  <c r="P5" i="98"/>
  <c r="R5" i="98" s="1"/>
  <c r="P30" i="98"/>
  <c r="R30" i="98" s="1"/>
  <c r="P22" i="98"/>
  <c r="Q22" i="98" s="1"/>
  <c r="P16" i="98"/>
  <c r="Q16" i="98" s="1"/>
  <c r="P36" i="98"/>
  <c r="R36" i="98" s="1"/>
  <c r="P14" i="98"/>
  <c r="R14" i="98" s="1"/>
  <c r="R25" i="98"/>
  <c r="R7" i="98"/>
  <c r="Q13" i="98"/>
  <c r="P24" i="98"/>
  <c r="R24" i="98" s="1"/>
  <c r="P8" i="98"/>
  <c r="R8" i="98" s="1"/>
  <c r="P38" i="98"/>
  <c r="P34" i="98"/>
  <c r="R34" i="98" s="1"/>
  <c r="P23" i="98"/>
  <c r="Q23" i="98" s="1"/>
  <c r="P17" i="98"/>
  <c r="Q17" i="98" s="1"/>
  <c r="P10" i="98"/>
  <c r="Q4" i="98"/>
  <c r="P27" i="98"/>
  <c r="Q27" i="98" s="1"/>
  <c r="P12" i="98"/>
  <c r="Q12" i="98" s="1"/>
  <c r="P37" i="98"/>
  <c r="R37" i="98" s="1"/>
  <c r="Q3" i="98"/>
  <c r="P31" i="98"/>
  <c r="Q31" i="98" s="1"/>
  <c r="P6" i="98"/>
  <c r="Q6" i="98" s="1"/>
  <c r="P9" i="98"/>
  <c r="P28" i="98"/>
  <c r="Q28" i="98" s="1"/>
  <c r="P20" i="98"/>
  <c r="Q20" i="98" s="1"/>
  <c r="P32" i="98"/>
  <c r="R32" i="98" s="1"/>
  <c r="Q2" i="98"/>
  <c r="P29" i="98"/>
  <c r="R29" i="98" s="1"/>
  <c r="P19" i="98"/>
  <c r="Q19" i="98" s="1"/>
  <c r="R16" i="98"/>
  <c r="R38" i="98"/>
  <c r="Q38" i="98"/>
  <c r="Q8" i="98"/>
  <c r="R10" i="98"/>
  <c r="Q10" i="98"/>
  <c r="R9" i="98"/>
  <c r="Q9" i="98"/>
  <c r="J39" i="97"/>
  <c r="K39" i="97"/>
  <c r="L39" i="97"/>
  <c r="M39" i="97"/>
  <c r="J62" i="97"/>
  <c r="K62" i="97"/>
  <c r="L62" i="97"/>
  <c r="M62" i="97"/>
  <c r="J11" i="97"/>
  <c r="K11" i="97"/>
  <c r="L11" i="97"/>
  <c r="M11" i="97"/>
  <c r="J49" i="97"/>
  <c r="K49" i="97"/>
  <c r="L49" i="97"/>
  <c r="M49" i="97"/>
  <c r="J24" i="97"/>
  <c r="K24" i="97"/>
  <c r="L24" i="97"/>
  <c r="M24" i="97"/>
  <c r="J66" i="97"/>
  <c r="K66" i="97"/>
  <c r="L66" i="97"/>
  <c r="M66" i="97"/>
  <c r="J60" i="97"/>
  <c r="K60" i="97"/>
  <c r="L60" i="97"/>
  <c r="M60" i="97"/>
  <c r="J50" i="97"/>
  <c r="K50" i="97"/>
  <c r="L50" i="97"/>
  <c r="M50" i="97"/>
  <c r="J38" i="97"/>
  <c r="K38" i="97"/>
  <c r="L38" i="97"/>
  <c r="M38" i="97"/>
  <c r="J71" i="97"/>
  <c r="K71" i="97"/>
  <c r="L71" i="97"/>
  <c r="M71" i="97"/>
  <c r="J51" i="97"/>
  <c r="K51" i="97"/>
  <c r="L51" i="97"/>
  <c r="M51" i="97"/>
  <c r="J54" i="97"/>
  <c r="K54" i="97"/>
  <c r="L54" i="97"/>
  <c r="M54" i="97"/>
  <c r="J48" i="97"/>
  <c r="K48" i="97"/>
  <c r="L48" i="97"/>
  <c r="M48" i="97"/>
  <c r="J67" i="97"/>
  <c r="K67" i="97"/>
  <c r="L67" i="97"/>
  <c r="M67" i="97"/>
  <c r="J4" i="97"/>
  <c r="K4" i="97"/>
  <c r="L4" i="97"/>
  <c r="M4" i="97"/>
  <c r="J12" i="97"/>
  <c r="K12" i="97"/>
  <c r="L12" i="97"/>
  <c r="M12" i="97"/>
  <c r="J55" i="97"/>
  <c r="K55" i="97"/>
  <c r="L55" i="97"/>
  <c r="M55" i="97"/>
  <c r="J13" i="97"/>
  <c r="K13" i="97"/>
  <c r="L13" i="97"/>
  <c r="M13" i="97"/>
  <c r="J76" i="97"/>
  <c r="K76" i="97"/>
  <c r="L76" i="97"/>
  <c r="M76" i="97"/>
  <c r="J58" i="97"/>
  <c r="K58" i="97"/>
  <c r="L58" i="97"/>
  <c r="M58" i="97"/>
  <c r="J5" i="97"/>
  <c r="K5" i="97"/>
  <c r="L5" i="97"/>
  <c r="M5" i="97"/>
  <c r="J27" i="97"/>
  <c r="K27" i="97"/>
  <c r="L27" i="97"/>
  <c r="M27" i="97"/>
  <c r="J72" i="97"/>
  <c r="K72" i="97"/>
  <c r="L72" i="97"/>
  <c r="M72" i="97"/>
  <c r="J68" i="97"/>
  <c r="K68" i="97"/>
  <c r="L68" i="97"/>
  <c r="M68" i="97"/>
  <c r="J52" i="97"/>
  <c r="K52" i="97"/>
  <c r="L52" i="97"/>
  <c r="M52" i="97"/>
  <c r="J33" i="97"/>
  <c r="K33" i="97"/>
  <c r="L33" i="97"/>
  <c r="M33" i="97"/>
  <c r="J2" i="97"/>
  <c r="K2" i="97"/>
  <c r="L2" i="97"/>
  <c r="M2" i="97"/>
  <c r="J35" i="97"/>
  <c r="K35" i="97"/>
  <c r="L35" i="97"/>
  <c r="M35" i="97"/>
  <c r="J69" i="97"/>
  <c r="K69" i="97"/>
  <c r="L69" i="97"/>
  <c r="M69" i="97"/>
  <c r="J34" i="97"/>
  <c r="K34" i="97"/>
  <c r="L34" i="97"/>
  <c r="M34" i="97"/>
  <c r="J23" i="97"/>
  <c r="K23" i="97"/>
  <c r="L23" i="97"/>
  <c r="M23" i="97"/>
  <c r="J73" i="97"/>
  <c r="K73" i="97"/>
  <c r="L73" i="97"/>
  <c r="M73" i="97"/>
  <c r="J61" i="97"/>
  <c r="K61" i="97"/>
  <c r="L61" i="97"/>
  <c r="M61" i="97"/>
  <c r="J31" i="97"/>
  <c r="K31" i="97"/>
  <c r="L31" i="97"/>
  <c r="M31" i="97"/>
  <c r="J17" i="97"/>
  <c r="K17" i="97"/>
  <c r="L17" i="97"/>
  <c r="M17" i="97"/>
  <c r="J56" i="97"/>
  <c r="K56" i="97"/>
  <c r="L56" i="97"/>
  <c r="M56" i="97"/>
  <c r="J74" i="97"/>
  <c r="K74" i="97"/>
  <c r="L74" i="97"/>
  <c r="M74" i="97"/>
  <c r="J75" i="97"/>
  <c r="K75" i="97"/>
  <c r="L75" i="97"/>
  <c r="M75" i="97"/>
  <c r="M16" i="97"/>
  <c r="L16" i="97"/>
  <c r="K16" i="97"/>
  <c r="J16" i="97"/>
  <c r="M65" i="97"/>
  <c r="L65" i="97"/>
  <c r="K65" i="97"/>
  <c r="J65" i="97"/>
  <c r="M8" i="97"/>
  <c r="L8" i="97"/>
  <c r="K8" i="97"/>
  <c r="J8" i="97"/>
  <c r="M42" i="97"/>
  <c r="L42" i="97"/>
  <c r="K42" i="97"/>
  <c r="J42" i="97"/>
  <c r="M3" i="97"/>
  <c r="L3" i="97"/>
  <c r="K3" i="97"/>
  <c r="J3" i="97"/>
  <c r="M43" i="97"/>
  <c r="L43" i="97"/>
  <c r="K43" i="97"/>
  <c r="J43" i="97"/>
  <c r="M70" i="97"/>
  <c r="L70" i="97"/>
  <c r="K70" i="97"/>
  <c r="J70" i="97"/>
  <c r="M15" i="97"/>
  <c r="L15" i="97"/>
  <c r="K15" i="97"/>
  <c r="J15" i="97"/>
  <c r="M30" i="97"/>
  <c r="L30" i="97"/>
  <c r="K30" i="97"/>
  <c r="J30" i="97"/>
  <c r="M25" i="97"/>
  <c r="L25" i="97"/>
  <c r="K25" i="97"/>
  <c r="J25" i="97"/>
  <c r="M57" i="97"/>
  <c r="L57" i="97"/>
  <c r="K57" i="97"/>
  <c r="J57" i="97"/>
  <c r="M64" i="97"/>
  <c r="L64" i="97"/>
  <c r="K64" i="97"/>
  <c r="J64" i="97"/>
  <c r="M19" i="97"/>
  <c r="L19" i="97"/>
  <c r="K19" i="97"/>
  <c r="J19" i="97"/>
  <c r="M44" i="97"/>
  <c r="L44" i="97"/>
  <c r="K44" i="97"/>
  <c r="J44" i="97"/>
  <c r="M36" i="97"/>
  <c r="L36" i="97"/>
  <c r="K36" i="97"/>
  <c r="J36" i="97"/>
  <c r="M29" i="97"/>
  <c r="L29" i="97"/>
  <c r="K29" i="97"/>
  <c r="J29" i="97"/>
  <c r="M47" i="97"/>
  <c r="L47" i="97"/>
  <c r="K47" i="97"/>
  <c r="J47" i="97"/>
  <c r="M59" i="97"/>
  <c r="L59" i="97"/>
  <c r="K59" i="97"/>
  <c r="J59" i="97"/>
  <c r="M28" i="97"/>
  <c r="L28" i="97"/>
  <c r="K28" i="97"/>
  <c r="J28" i="97"/>
  <c r="M20" i="97"/>
  <c r="L20" i="97"/>
  <c r="K20" i="97"/>
  <c r="J20" i="97"/>
  <c r="M53" i="97"/>
  <c r="L53" i="97"/>
  <c r="K53" i="97"/>
  <c r="J53" i="97"/>
  <c r="M22" i="97"/>
  <c r="L22" i="97"/>
  <c r="K22" i="97"/>
  <c r="J22" i="97"/>
  <c r="M26" i="97"/>
  <c r="L26" i="97"/>
  <c r="K26" i="97"/>
  <c r="J26" i="97"/>
  <c r="M45" i="97"/>
  <c r="L45" i="97"/>
  <c r="K45" i="97"/>
  <c r="J45" i="97"/>
  <c r="M10" i="97"/>
  <c r="L10" i="97"/>
  <c r="K10" i="97"/>
  <c r="J10" i="97"/>
  <c r="M63" i="97"/>
  <c r="L63" i="97"/>
  <c r="K63" i="97"/>
  <c r="J63" i="97"/>
  <c r="M41" i="97"/>
  <c r="L41" i="97"/>
  <c r="K41" i="97"/>
  <c r="J41" i="97"/>
  <c r="M9" i="97"/>
  <c r="L9" i="97"/>
  <c r="K9" i="97"/>
  <c r="J9" i="97"/>
  <c r="M6" i="97"/>
  <c r="L6" i="97"/>
  <c r="K6" i="97"/>
  <c r="J6" i="97"/>
  <c r="M32" i="97"/>
  <c r="L32" i="97"/>
  <c r="K32" i="97"/>
  <c r="J32" i="97"/>
  <c r="M21" i="97"/>
  <c r="L21" i="97"/>
  <c r="K21" i="97"/>
  <c r="J21" i="97"/>
  <c r="M14" i="97"/>
  <c r="L14" i="97"/>
  <c r="K14" i="97"/>
  <c r="J14" i="97"/>
  <c r="M46" i="97"/>
  <c r="L46" i="97"/>
  <c r="K46" i="97"/>
  <c r="J46" i="97"/>
  <c r="M40" i="97"/>
  <c r="L40" i="97"/>
  <c r="K40" i="97"/>
  <c r="J40" i="97"/>
  <c r="M7" i="97"/>
  <c r="L7" i="97"/>
  <c r="K7" i="97"/>
  <c r="J7" i="97"/>
  <c r="M37" i="97"/>
  <c r="L37" i="97"/>
  <c r="K37" i="97"/>
  <c r="J37" i="97"/>
  <c r="M18" i="97"/>
  <c r="L18" i="97"/>
  <c r="K18" i="97"/>
  <c r="J18" i="97"/>
  <c r="R6" i="98" l="1"/>
  <c r="Q24" i="98"/>
  <c r="Q33" i="98"/>
  <c r="Q5" i="98"/>
  <c r="Q26" i="98"/>
  <c r="Q36" i="98"/>
  <c r="R12" i="98"/>
  <c r="R39" i="98"/>
  <c r="Q37" i="98"/>
  <c r="Q21" i="98"/>
  <c r="R11" i="98"/>
  <c r="R2" i="98"/>
  <c r="Q30" i="98"/>
  <c r="Q14" i="98"/>
  <c r="Q15" i="98"/>
  <c r="R3" i="98"/>
  <c r="Q29" i="98"/>
  <c r="Q32" i="98"/>
  <c r="R17" i="98"/>
  <c r="R35" i="98"/>
  <c r="R19" i="98"/>
  <c r="R20" i="98"/>
  <c r="R31" i="98"/>
  <c r="R27" i="98"/>
  <c r="R23" i="98"/>
  <c r="R22" i="98"/>
  <c r="R28" i="98"/>
  <c r="R4" i="98"/>
  <c r="Q34" i="98"/>
  <c r="R18" i="98"/>
  <c r="P72" i="97"/>
  <c r="Q72" i="97" s="1"/>
  <c r="P27" i="97"/>
  <c r="P58" i="97"/>
  <c r="R58" i="97" s="1"/>
  <c r="P76" i="97"/>
  <c r="Q76" i="97" s="1"/>
  <c r="P60" i="97"/>
  <c r="Q60" i="97" s="1"/>
  <c r="P66" i="97"/>
  <c r="P49" i="97"/>
  <c r="R49" i="97" s="1"/>
  <c r="P37" i="97"/>
  <c r="R37" i="97" s="1"/>
  <c r="Q7" i="97"/>
  <c r="Q4" i="97"/>
  <c r="P18" i="97"/>
  <c r="Q18" i="97" s="1"/>
  <c r="P55" i="97"/>
  <c r="R55" i="97" s="1"/>
  <c r="P11" i="97"/>
  <c r="Q11" i="97" s="1"/>
  <c r="P17" i="97"/>
  <c r="Q17" i="97" s="1"/>
  <c r="P61" i="97"/>
  <c r="R61" i="97" s="1"/>
  <c r="P23" i="97"/>
  <c r="Q23" i="97" s="1"/>
  <c r="P51" i="97"/>
  <c r="Q51" i="97" s="1"/>
  <c r="R7" i="97"/>
  <c r="P74" i="97"/>
  <c r="Q74" i="97" s="1"/>
  <c r="P13" i="97"/>
  <c r="R13" i="97" s="1"/>
  <c r="P12" i="97"/>
  <c r="Q12" i="97" s="1"/>
  <c r="P48" i="97"/>
  <c r="Q48" i="97" s="1"/>
  <c r="P75" i="97"/>
  <c r="R75" i="97" s="1"/>
  <c r="P56" i="97"/>
  <c r="Q56" i="97" s="1"/>
  <c r="P69" i="97"/>
  <c r="R69" i="97" s="1"/>
  <c r="P52" i="97"/>
  <c r="R52" i="97" s="1"/>
  <c r="P67" i="97"/>
  <c r="R67" i="97" s="1"/>
  <c r="P54" i="97"/>
  <c r="Q54" i="97" s="1"/>
  <c r="P38" i="97"/>
  <c r="Q38" i="97" s="1"/>
  <c r="P62" i="97"/>
  <c r="Q62" i="97" s="1"/>
  <c r="P31" i="97"/>
  <c r="Q31" i="97" s="1"/>
  <c r="P73" i="97"/>
  <c r="R73" i="97" s="1"/>
  <c r="P34" i="97"/>
  <c r="Q34" i="97" s="1"/>
  <c r="P35" i="97"/>
  <c r="R35" i="97" s="1"/>
  <c r="P33" i="97"/>
  <c r="Q33" i="97" s="1"/>
  <c r="P68" i="97"/>
  <c r="Q68" i="97" s="1"/>
  <c r="R5" i="97"/>
  <c r="P71" i="97"/>
  <c r="Q71" i="97" s="1"/>
  <c r="P50" i="97"/>
  <c r="R50" i="97" s="1"/>
  <c r="P24" i="97"/>
  <c r="R24" i="97" s="1"/>
  <c r="P39" i="97"/>
  <c r="R39" i="97" s="1"/>
  <c r="R62" i="97"/>
  <c r="Q75" i="97"/>
  <c r="Q73" i="97"/>
  <c r="Q2" i="97"/>
  <c r="R2" i="97"/>
  <c r="Q27" i="97"/>
  <c r="R27" i="97"/>
  <c r="Q58" i="97"/>
  <c r="Q66" i="97"/>
  <c r="R66" i="97"/>
  <c r="Q49" i="97"/>
  <c r="R74" i="97"/>
  <c r="R48" i="97"/>
  <c r="R38" i="97"/>
  <c r="R60" i="97"/>
  <c r="P14" i="97"/>
  <c r="Q14" i="97" s="1"/>
  <c r="R9" i="97"/>
  <c r="P41" i="97"/>
  <c r="R41" i="97" s="1"/>
  <c r="P63" i="97"/>
  <c r="Q63" i="97" s="1"/>
  <c r="P10" i="97"/>
  <c r="R10" i="97" s="1"/>
  <c r="P45" i="97"/>
  <c r="R45" i="97" s="1"/>
  <c r="P26" i="97"/>
  <c r="R26" i="97" s="1"/>
  <c r="P22" i="97"/>
  <c r="R22" i="97" s="1"/>
  <c r="P53" i="97"/>
  <c r="R53" i="97" s="1"/>
  <c r="P20" i="97"/>
  <c r="R20" i="97" s="1"/>
  <c r="P28" i="97"/>
  <c r="R28" i="97" s="1"/>
  <c r="P59" i="97"/>
  <c r="R59" i="97" s="1"/>
  <c r="P47" i="97"/>
  <c r="R47" i="97" s="1"/>
  <c r="P29" i="97"/>
  <c r="Q29" i="97" s="1"/>
  <c r="P36" i="97"/>
  <c r="R36" i="97" s="1"/>
  <c r="P44" i="97"/>
  <c r="R44" i="97" s="1"/>
  <c r="P19" i="97"/>
  <c r="R19" i="97" s="1"/>
  <c r="P64" i="97"/>
  <c r="R64" i="97" s="1"/>
  <c r="P57" i="97"/>
  <c r="R57" i="97" s="1"/>
  <c r="P25" i="97"/>
  <c r="Q25" i="97" s="1"/>
  <c r="P30" i="97"/>
  <c r="R30" i="97" s="1"/>
  <c r="P15" i="97"/>
  <c r="R15" i="97" s="1"/>
  <c r="P70" i="97"/>
  <c r="R70" i="97" s="1"/>
  <c r="P43" i="97"/>
  <c r="Q43" i="97" s="1"/>
  <c r="P42" i="97"/>
  <c r="Q42" i="97" s="1"/>
  <c r="R8" i="97"/>
  <c r="P65" i="97"/>
  <c r="Q65" i="97" s="1"/>
  <c r="P16" i="97"/>
  <c r="R16" i="97" s="1"/>
  <c r="P40" i="97"/>
  <c r="R40" i="97" s="1"/>
  <c r="P32" i="97"/>
  <c r="Q32" i="97" s="1"/>
  <c r="P46" i="97"/>
  <c r="Q46" i="97" s="1"/>
  <c r="P21" i="97"/>
  <c r="R21" i="97" s="1"/>
  <c r="Q53" i="97"/>
  <c r="Q19" i="97"/>
  <c r="Q30" i="97"/>
  <c r="R42" i="97"/>
  <c r="Q10" i="97"/>
  <c r="Q47" i="97"/>
  <c r="Q3" i="97"/>
  <c r="R3" i="97"/>
  <c r="Q6" i="97"/>
  <c r="R6" i="97"/>
  <c r="M20" i="96"/>
  <c r="L20" i="96"/>
  <c r="K20" i="96"/>
  <c r="J20" i="96"/>
  <c r="M33" i="96"/>
  <c r="L33" i="96"/>
  <c r="K33" i="96"/>
  <c r="J33" i="96"/>
  <c r="M22" i="96"/>
  <c r="L22" i="96"/>
  <c r="K22" i="96"/>
  <c r="J22" i="96"/>
  <c r="M7" i="96"/>
  <c r="L7" i="96"/>
  <c r="K7" i="96"/>
  <c r="J7" i="96"/>
  <c r="M28" i="96"/>
  <c r="L28" i="96"/>
  <c r="K28" i="96"/>
  <c r="J28" i="96"/>
  <c r="M12" i="96"/>
  <c r="L12" i="96"/>
  <c r="K12" i="96"/>
  <c r="J12" i="96"/>
  <c r="M16" i="96"/>
  <c r="L16" i="96"/>
  <c r="K16" i="96"/>
  <c r="J16" i="96"/>
  <c r="M21" i="96"/>
  <c r="L21" i="96"/>
  <c r="K21" i="96"/>
  <c r="J21" i="96"/>
  <c r="M19" i="96"/>
  <c r="L19" i="96"/>
  <c r="K19" i="96"/>
  <c r="J19" i="96"/>
  <c r="M26" i="96"/>
  <c r="L26" i="96"/>
  <c r="K26" i="96"/>
  <c r="J26" i="96"/>
  <c r="M17" i="96"/>
  <c r="L17" i="96"/>
  <c r="K17" i="96"/>
  <c r="J17" i="96"/>
  <c r="M32" i="96"/>
  <c r="L32" i="96"/>
  <c r="K32" i="96"/>
  <c r="J32" i="96"/>
  <c r="M37" i="96"/>
  <c r="L37" i="96"/>
  <c r="K37" i="96"/>
  <c r="J37" i="96"/>
  <c r="M11" i="96"/>
  <c r="L11" i="96"/>
  <c r="K11" i="96"/>
  <c r="J11" i="96"/>
  <c r="M31" i="96"/>
  <c r="L31" i="96"/>
  <c r="K31" i="96"/>
  <c r="J31" i="96"/>
  <c r="M15" i="96"/>
  <c r="L15" i="96"/>
  <c r="K15" i="96"/>
  <c r="J15" i="96"/>
  <c r="M2" i="96"/>
  <c r="L2" i="96"/>
  <c r="K2" i="96"/>
  <c r="J2" i="96"/>
  <c r="M23" i="96"/>
  <c r="L23" i="96"/>
  <c r="K23" i="96"/>
  <c r="J23" i="96"/>
  <c r="M25" i="96"/>
  <c r="L25" i="96"/>
  <c r="K25" i="96"/>
  <c r="J25" i="96"/>
  <c r="M38" i="96"/>
  <c r="L38" i="96"/>
  <c r="K38" i="96"/>
  <c r="J38" i="96"/>
  <c r="M3" i="96"/>
  <c r="L3" i="96"/>
  <c r="K3" i="96"/>
  <c r="J3" i="96"/>
  <c r="M35" i="96"/>
  <c r="L35" i="96"/>
  <c r="K35" i="96"/>
  <c r="J35" i="96"/>
  <c r="M30" i="96"/>
  <c r="L30" i="96"/>
  <c r="K30" i="96"/>
  <c r="J30" i="96"/>
  <c r="M24" i="96"/>
  <c r="L24" i="96"/>
  <c r="K24" i="96"/>
  <c r="J24" i="96"/>
  <c r="M27" i="96"/>
  <c r="L27" i="96"/>
  <c r="K27" i="96"/>
  <c r="J27" i="96"/>
  <c r="M18" i="96"/>
  <c r="L18" i="96"/>
  <c r="K18" i="96"/>
  <c r="J18" i="96"/>
  <c r="M10" i="96"/>
  <c r="L10" i="96"/>
  <c r="K10" i="96"/>
  <c r="J10" i="96"/>
  <c r="M5" i="96"/>
  <c r="L5" i="96"/>
  <c r="K5" i="96"/>
  <c r="J5" i="96"/>
  <c r="M13" i="96"/>
  <c r="L13" i="96"/>
  <c r="K13" i="96"/>
  <c r="J13" i="96"/>
  <c r="M29" i="96"/>
  <c r="L29" i="96"/>
  <c r="K29" i="96"/>
  <c r="J29" i="96"/>
  <c r="M8" i="96"/>
  <c r="L8" i="96"/>
  <c r="K8" i="96"/>
  <c r="J8" i="96"/>
  <c r="M9" i="96"/>
  <c r="L9" i="96"/>
  <c r="K9" i="96"/>
  <c r="J9" i="96"/>
  <c r="M36" i="96"/>
  <c r="L36" i="96"/>
  <c r="K36" i="96"/>
  <c r="J36" i="96"/>
  <c r="M14" i="96"/>
  <c r="L14" i="96"/>
  <c r="K14" i="96"/>
  <c r="J14" i="96"/>
  <c r="M6" i="96"/>
  <c r="L6" i="96"/>
  <c r="K6" i="96"/>
  <c r="J6" i="96"/>
  <c r="M34" i="96"/>
  <c r="L34" i="96"/>
  <c r="K34" i="96"/>
  <c r="J34" i="96"/>
  <c r="M4" i="96"/>
  <c r="L4" i="96"/>
  <c r="K4" i="96"/>
  <c r="J4" i="96"/>
  <c r="Q16" i="97" l="1"/>
  <c r="Q44" i="97"/>
  <c r="R76" i="97"/>
  <c r="R56" i="97"/>
  <c r="Q24" i="97"/>
  <c r="Q40" i="97"/>
  <c r="R11" i="97"/>
  <c r="Q67" i="97"/>
  <c r="R14" i="97"/>
  <c r="R43" i="97"/>
  <c r="Q21" i="97"/>
  <c r="R72" i="97"/>
  <c r="Q50" i="97"/>
  <c r="R31" i="97"/>
  <c r="R29" i="97"/>
  <c r="R33" i="97"/>
  <c r="Q37" i="97"/>
  <c r="Q45" i="97"/>
  <c r="Q64" i="97"/>
  <c r="R25" i="97"/>
  <c r="R63" i="97"/>
  <c r="R54" i="97"/>
  <c r="Q55" i="97"/>
  <c r="R23" i="97"/>
  <c r="Q13" i="97"/>
  <c r="Q70" i="97"/>
  <c r="Q41" i="97"/>
  <c r="Q61" i="97"/>
  <c r="Q15" i="97"/>
  <c r="Q20" i="97"/>
  <c r="Q9" i="97"/>
  <c r="R51" i="97"/>
  <c r="R17" i="97"/>
  <c r="R68" i="97"/>
  <c r="R34" i="97"/>
  <c r="R18" i="97"/>
  <c r="Q5" i="97"/>
  <c r="R4" i="97"/>
  <c r="Q39" i="97"/>
  <c r="R65" i="97"/>
  <c r="Q22" i="97"/>
  <c r="Q8" i="97"/>
  <c r="Q59" i="97"/>
  <c r="Q26" i="97"/>
  <c r="R46" i="97"/>
  <c r="Q69" i="97"/>
  <c r="R12" i="97"/>
  <c r="R71" i="97"/>
  <c r="Q35" i="97"/>
  <c r="Q52" i="97"/>
  <c r="Q28" i="97"/>
  <c r="R32" i="97"/>
  <c r="Q57" i="97"/>
  <c r="Q36" i="97"/>
  <c r="R4" i="96"/>
  <c r="P34" i="96"/>
  <c r="R34" i="96" s="1"/>
  <c r="P6" i="96"/>
  <c r="Q6" i="96" s="1"/>
  <c r="P14" i="96"/>
  <c r="P36" i="96"/>
  <c r="R36" i="96" s="1"/>
  <c r="P9" i="96"/>
  <c r="Q9" i="96" s="1"/>
  <c r="P8" i="96"/>
  <c r="R8" i="96" s="1"/>
  <c r="Q4" i="96"/>
  <c r="R6" i="96"/>
  <c r="Q36" i="96"/>
  <c r="Q34" i="96"/>
  <c r="R14" i="96"/>
  <c r="Q14" i="96"/>
  <c r="Q8" i="96"/>
  <c r="P29" i="96"/>
  <c r="Q29" i="96" s="1"/>
  <c r="P13" i="96"/>
  <c r="P5" i="96"/>
  <c r="Q5" i="96" s="1"/>
  <c r="P10" i="96"/>
  <c r="P18" i="96"/>
  <c r="Q18" i="96" s="1"/>
  <c r="P27" i="96"/>
  <c r="P24" i="96"/>
  <c r="R24" i="96" s="1"/>
  <c r="P30" i="96"/>
  <c r="Q30" i="96" s="1"/>
  <c r="P35" i="96"/>
  <c r="Q35" i="96" s="1"/>
  <c r="P38" i="96"/>
  <c r="P25" i="96"/>
  <c r="Q25" i="96" s="1"/>
  <c r="P23" i="96"/>
  <c r="Q23" i="96" s="1"/>
  <c r="P15" i="96"/>
  <c r="R15" i="96" s="1"/>
  <c r="P31" i="96"/>
  <c r="P11" i="96"/>
  <c r="Q11" i="96" s="1"/>
  <c r="P37" i="96"/>
  <c r="P32" i="96"/>
  <c r="Q32" i="96" s="1"/>
  <c r="P17" i="96"/>
  <c r="P26" i="96"/>
  <c r="Q26" i="96" s="1"/>
  <c r="P19" i="96"/>
  <c r="P21" i="96"/>
  <c r="Q21" i="96" s="1"/>
  <c r="P16" i="96"/>
  <c r="P12" i="96"/>
  <c r="Q12" i="96" s="1"/>
  <c r="P28" i="96"/>
  <c r="P7" i="96"/>
  <c r="Q7" i="96" s="1"/>
  <c r="P22" i="96"/>
  <c r="P33" i="96"/>
  <c r="Q33" i="96" s="1"/>
  <c r="P20" i="96"/>
  <c r="R5" i="96"/>
  <c r="R18" i="96"/>
  <c r="R38" i="96"/>
  <c r="Q38" i="96"/>
  <c r="R2" i="96"/>
  <c r="Q2" i="96"/>
  <c r="Q31" i="96"/>
  <c r="R31" i="96"/>
  <c r="R37" i="96"/>
  <c r="Q37" i="96"/>
  <c r="Q17" i="96"/>
  <c r="R17" i="96"/>
  <c r="R19" i="96"/>
  <c r="Q19" i="96"/>
  <c r="Q16" i="96"/>
  <c r="R16" i="96"/>
  <c r="R28" i="96"/>
  <c r="Q28" i="96"/>
  <c r="Q22" i="96"/>
  <c r="R22" i="96"/>
  <c r="R20" i="96"/>
  <c r="Q20" i="96"/>
  <c r="R13" i="96"/>
  <c r="Q13" i="96"/>
  <c r="Q10" i="96"/>
  <c r="R10" i="96"/>
  <c r="R27" i="96"/>
  <c r="Q27" i="96"/>
  <c r="Q24" i="96"/>
  <c r="Q15" i="96"/>
  <c r="R32" i="96"/>
  <c r="R26" i="96"/>
  <c r="R7" i="96"/>
  <c r="R3" i="96"/>
  <c r="Q3" i="96"/>
  <c r="R3" i="95"/>
  <c r="R4" i="95"/>
  <c r="R5" i="95"/>
  <c r="R6" i="95"/>
  <c r="R7" i="95"/>
  <c r="R8" i="95"/>
  <c r="R9" i="95"/>
  <c r="R10" i="95"/>
  <c r="R11" i="95"/>
  <c r="R12" i="95"/>
  <c r="R13" i="95"/>
  <c r="R14" i="95"/>
  <c r="R15" i="95"/>
  <c r="R16" i="95"/>
  <c r="R17" i="95"/>
  <c r="R18" i="95"/>
  <c r="R19" i="95"/>
  <c r="R20" i="95"/>
  <c r="R21" i="95"/>
  <c r="R22" i="95"/>
  <c r="R23" i="95"/>
  <c r="R24" i="95"/>
  <c r="R25" i="95"/>
  <c r="R26" i="95"/>
  <c r="R27" i="95"/>
  <c r="R28" i="95"/>
  <c r="R29" i="95"/>
  <c r="R30" i="95"/>
  <c r="R31" i="95"/>
  <c r="R32" i="95"/>
  <c r="R33" i="95"/>
  <c r="R34" i="95"/>
  <c r="R35" i="95"/>
  <c r="R36" i="95"/>
  <c r="R37" i="95"/>
  <c r="R38" i="95"/>
  <c r="R39" i="95"/>
  <c r="R40" i="95"/>
  <c r="R41" i="95"/>
  <c r="R42" i="95"/>
  <c r="R43" i="95"/>
  <c r="R44" i="95"/>
  <c r="R45" i="95"/>
  <c r="R46" i="95"/>
  <c r="R47" i="95"/>
  <c r="R48" i="95"/>
  <c r="R49" i="95"/>
  <c r="R50" i="95"/>
  <c r="R51" i="95"/>
  <c r="R52" i="95"/>
  <c r="R53" i="95"/>
  <c r="R54" i="95"/>
  <c r="R55" i="95"/>
  <c r="R56" i="95"/>
  <c r="R57" i="95"/>
  <c r="R58" i="95"/>
  <c r="R59" i="95"/>
  <c r="R60" i="95"/>
  <c r="R61" i="95"/>
  <c r="R62" i="95"/>
  <c r="R63" i="95"/>
  <c r="R64" i="95"/>
  <c r="R65" i="95"/>
  <c r="R66" i="95"/>
  <c r="R67" i="95"/>
  <c r="R68" i="95"/>
  <c r="R69" i="95"/>
  <c r="R70" i="95"/>
  <c r="R71" i="95"/>
  <c r="R72" i="95"/>
  <c r="R73" i="95"/>
  <c r="R74" i="95"/>
  <c r="R75" i="95"/>
  <c r="R76" i="95"/>
  <c r="R77" i="95"/>
  <c r="R2" i="95"/>
  <c r="R33" i="96" l="1"/>
  <c r="R21" i="96"/>
  <c r="R11" i="96"/>
  <c r="R9" i="96"/>
  <c r="R25" i="96"/>
  <c r="R30" i="96"/>
  <c r="R12" i="96"/>
  <c r="R23" i="96"/>
  <c r="R29" i="96"/>
  <c r="R35" i="96"/>
  <c r="M65" i="95"/>
  <c r="L65" i="95"/>
  <c r="K65" i="95"/>
  <c r="J65" i="95"/>
  <c r="M51" i="95"/>
  <c r="L51" i="95"/>
  <c r="K51" i="95"/>
  <c r="J51" i="95"/>
  <c r="M77" i="95"/>
  <c r="L77" i="95"/>
  <c r="K77" i="95"/>
  <c r="J77" i="95"/>
  <c r="M45" i="95"/>
  <c r="L45" i="95"/>
  <c r="K45" i="95"/>
  <c r="J45" i="95"/>
  <c r="M23" i="95"/>
  <c r="L23" i="95"/>
  <c r="K23" i="95"/>
  <c r="J23" i="95"/>
  <c r="M49" i="95"/>
  <c r="L49" i="95"/>
  <c r="K49" i="95"/>
  <c r="J49" i="95"/>
  <c r="M28" i="95"/>
  <c r="L28" i="95"/>
  <c r="K28" i="95"/>
  <c r="J28" i="95"/>
  <c r="M64" i="95"/>
  <c r="L64" i="95"/>
  <c r="K64" i="95"/>
  <c r="J64" i="95"/>
  <c r="M25" i="95"/>
  <c r="L25" i="95"/>
  <c r="K25" i="95"/>
  <c r="J25" i="95"/>
  <c r="M6" i="95"/>
  <c r="L6" i="95"/>
  <c r="K6" i="95"/>
  <c r="J6" i="95"/>
  <c r="M71" i="95"/>
  <c r="L71" i="95"/>
  <c r="K71" i="95"/>
  <c r="J71" i="95"/>
  <c r="M40" i="95"/>
  <c r="L40" i="95"/>
  <c r="K40" i="95"/>
  <c r="J40" i="95"/>
  <c r="M63" i="95"/>
  <c r="L63" i="95"/>
  <c r="K63" i="95"/>
  <c r="J63" i="95"/>
  <c r="M33" i="95"/>
  <c r="L33" i="95"/>
  <c r="K33" i="95"/>
  <c r="J33" i="95"/>
  <c r="M76" i="95"/>
  <c r="L76" i="95"/>
  <c r="K76" i="95"/>
  <c r="J76" i="95"/>
  <c r="M2" i="95"/>
  <c r="L2" i="95"/>
  <c r="K2" i="95"/>
  <c r="J2" i="95"/>
  <c r="M62" i="95"/>
  <c r="L62" i="95"/>
  <c r="K62" i="95"/>
  <c r="J62" i="95"/>
  <c r="M75" i="95"/>
  <c r="L75" i="95"/>
  <c r="K75" i="95"/>
  <c r="J75" i="95"/>
  <c r="M61" i="95"/>
  <c r="L61" i="95"/>
  <c r="K61" i="95"/>
  <c r="J61" i="95"/>
  <c r="M5" i="95"/>
  <c r="L5" i="95"/>
  <c r="K5" i="95"/>
  <c r="J5" i="95"/>
  <c r="M44" i="95"/>
  <c r="L44" i="95"/>
  <c r="K44" i="95"/>
  <c r="J44" i="95"/>
  <c r="M10" i="95"/>
  <c r="L10" i="95"/>
  <c r="K10" i="95"/>
  <c r="J10" i="95"/>
  <c r="M58" i="95"/>
  <c r="L58" i="95"/>
  <c r="K58" i="95"/>
  <c r="J58" i="95"/>
  <c r="M8" i="95"/>
  <c r="L8" i="95"/>
  <c r="K8" i="95"/>
  <c r="J8" i="95"/>
  <c r="M60" i="95"/>
  <c r="L60" i="95"/>
  <c r="K60" i="95"/>
  <c r="J60" i="95"/>
  <c r="M27" i="95"/>
  <c r="L27" i="95"/>
  <c r="K27" i="95"/>
  <c r="J27" i="95"/>
  <c r="M17" i="95"/>
  <c r="L17" i="95"/>
  <c r="K17" i="95"/>
  <c r="J17" i="95"/>
  <c r="M53" i="95"/>
  <c r="L53" i="95"/>
  <c r="K53" i="95"/>
  <c r="J53" i="95"/>
  <c r="M70" i="95"/>
  <c r="L70" i="95"/>
  <c r="K70" i="95"/>
  <c r="J70" i="95"/>
  <c r="M47" i="95"/>
  <c r="L47" i="95"/>
  <c r="K47" i="95"/>
  <c r="J47" i="95"/>
  <c r="M59" i="95"/>
  <c r="L59" i="95"/>
  <c r="K59" i="95"/>
  <c r="J59" i="95"/>
  <c r="M42" i="95"/>
  <c r="L42" i="95"/>
  <c r="K42" i="95"/>
  <c r="J42" i="95"/>
  <c r="M26" i="95"/>
  <c r="L26" i="95"/>
  <c r="K26" i="95"/>
  <c r="J26" i="95"/>
  <c r="M11" i="95"/>
  <c r="L11" i="95"/>
  <c r="K11" i="95"/>
  <c r="J11" i="95"/>
  <c r="M54" i="95"/>
  <c r="L54" i="95"/>
  <c r="K54" i="95"/>
  <c r="J54" i="95"/>
  <c r="M4" i="95"/>
  <c r="L4" i="95"/>
  <c r="K4" i="95"/>
  <c r="J4" i="95"/>
  <c r="M13" i="95"/>
  <c r="L13" i="95"/>
  <c r="K13" i="95"/>
  <c r="J13" i="95"/>
  <c r="M24" i="95"/>
  <c r="L24" i="95"/>
  <c r="K24" i="95"/>
  <c r="J24" i="95"/>
  <c r="M69" i="95"/>
  <c r="L69" i="95"/>
  <c r="K69" i="95"/>
  <c r="J69" i="95"/>
  <c r="M50" i="95"/>
  <c r="L50" i="95"/>
  <c r="K50" i="95"/>
  <c r="J50" i="95"/>
  <c r="M7" i="95"/>
  <c r="L7" i="95"/>
  <c r="K7" i="95"/>
  <c r="J7" i="95"/>
  <c r="M9" i="95"/>
  <c r="L9" i="95"/>
  <c r="K9" i="95"/>
  <c r="J9" i="95"/>
  <c r="M36" i="95"/>
  <c r="L36" i="95"/>
  <c r="K36" i="95"/>
  <c r="J36" i="95"/>
  <c r="M74" i="95"/>
  <c r="L74" i="95"/>
  <c r="K74" i="95"/>
  <c r="J74" i="95"/>
  <c r="M68" i="95"/>
  <c r="L68" i="95"/>
  <c r="K68" i="95"/>
  <c r="J68" i="95"/>
  <c r="M32" i="95"/>
  <c r="L32" i="95"/>
  <c r="K32" i="95"/>
  <c r="J32" i="95"/>
  <c r="M22" i="95"/>
  <c r="L22" i="95"/>
  <c r="K22" i="95"/>
  <c r="J22" i="95"/>
  <c r="M35" i="95"/>
  <c r="L35" i="95"/>
  <c r="K35" i="95"/>
  <c r="J35" i="95"/>
  <c r="M52" i="95"/>
  <c r="L52" i="95"/>
  <c r="K52" i="95"/>
  <c r="J52" i="95"/>
  <c r="M46" i="95"/>
  <c r="L46" i="95"/>
  <c r="K46" i="95"/>
  <c r="J46" i="95"/>
  <c r="M34" i="95"/>
  <c r="L34" i="95"/>
  <c r="K34" i="95"/>
  <c r="J34" i="95"/>
  <c r="M67" i="95"/>
  <c r="L67" i="95"/>
  <c r="K67" i="95"/>
  <c r="J67" i="95"/>
  <c r="M48" i="95"/>
  <c r="L48" i="95"/>
  <c r="K48" i="95"/>
  <c r="J48" i="95"/>
  <c r="M57" i="95"/>
  <c r="L57" i="95"/>
  <c r="K57" i="95"/>
  <c r="J57" i="95"/>
  <c r="M31" i="95"/>
  <c r="L31" i="95"/>
  <c r="K31" i="95"/>
  <c r="J31" i="95"/>
  <c r="M20" i="95"/>
  <c r="L20" i="95"/>
  <c r="K20" i="95"/>
  <c r="J20" i="95"/>
  <c r="M14" i="95"/>
  <c r="L14" i="95"/>
  <c r="K14" i="95"/>
  <c r="J14" i="95"/>
  <c r="M66" i="95"/>
  <c r="L66" i="95"/>
  <c r="K66" i="95"/>
  <c r="J66" i="95"/>
  <c r="M21" i="95"/>
  <c r="L21" i="95"/>
  <c r="K21" i="95"/>
  <c r="J21" i="95"/>
  <c r="M29" i="95"/>
  <c r="L29" i="95"/>
  <c r="K29" i="95"/>
  <c r="J29" i="95"/>
  <c r="M39" i="95"/>
  <c r="L39" i="95"/>
  <c r="K39" i="95"/>
  <c r="J39" i="95"/>
  <c r="M43" i="95"/>
  <c r="L43" i="95"/>
  <c r="K43" i="95"/>
  <c r="J43" i="95"/>
  <c r="M15" i="95"/>
  <c r="L15" i="95"/>
  <c r="K15" i="95"/>
  <c r="J15" i="95"/>
  <c r="M73" i="95"/>
  <c r="L73" i="95"/>
  <c r="K73" i="95"/>
  <c r="J73" i="95"/>
  <c r="M3" i="95"/>
  <c r="L3" i="95"/>
  <c r="K3" i="95"/>
  <c r="J3" i="95"/>
  <c r="M30" i="95"/>
  <c r="L30" i="95"/>
  <c r="K30" i="95"/>
  <c r="J30" i="95"/>
  <c r="M55" i="95"/>
  <c r="L55" i="95"/>
  <c r="K55" i="95"/>
  <c r="J55" i="95"/>
  <c r="M12" i="95"/>
  <c r="L12" i="95"/>
  <c r="K12" i="95"/>
  <c r="J12" i="95"/>
  <c r="M19" i="95"/>
  <c r="L19" i="95"/>
  <c r="K19" i="95"/>
  <c r="J19" i="95"/>
  <c r="M56" i="95"/>
  <c r="L56" i="95"/>
  <c r="K56" i="95"/>
  <c r="J56" i="95"/>
  <c r="M38" i="95"/>
  <c r="L38" i="95"/>
  <c r="K38" i="95"/>
  <c r="J38" i="95"/>
  <c r="M41" i="95"/>
  <c r="L41" i="95"/>
  <c r="K41" i="95"/>
  <c r="J41" i="95"/>
  <c r="M72" i="95"/>
  <c r="L72" i="95"/>
  <c r="K72" i="95"/>
  <c r="J72" i="95"/>
  <c r="M37" i="95"/>
  <c r="L37" i="95"/>
  <c r="K37" i="95"/>
  <c r="J37" i="95"/>
  <c r="M16" i="95"/>
  <c r="L16" i="95"/>
  <c r="K16" i="95"/>
  <c r="J16" i="95"/>
  <c r="M18" i="95"/>
  <c r="L18" i="95"/>
  <c r="K18" i="95"/>
  <c r="J18" i="95"/>
  <c r="P18" i="95" l="1"/>
  <c r="P16" i="95"/>
  <c r="P72" i="95"/>
  <c r="P41" i="95"/>
  <c r="P38" i="95"/>
  <c r="P56" i="95"/>
  <c r="P19" i="95"/>
  <c r="P12" i="95"/>
  <c r="P55" i="95"/>
  <c r="P30" i="95"/>
  <c r="P73" i="95"/>
  <c r="P15" i="95"/>
  <c r="P43" i="95"/>
  <c r="P39" i="95"/>
  <c r="P29" i="95"/>
  <c r="P21" i="95"/>
  <c r="P66" i="95"/>
  <c r="P14" i="95"/>
  <c r="P20" i="95"/>
  <c r="P31" i="95"/>
  <c r="P57" i="95"/>
  <c r="P48" i="95"/>
  <c r="P67" i="95"/>
  <c r="Q67" i="95" s="1"/>
  <c r="P34" i="95"/>
  <c r="P46" i="95"/>
  <c r="P52" i="95"/>
  <c r="P35" i="95"/>
  <c r="P22" i="95"/>
  <c r="P32" i="95"/>
  <c r="P68" i="95"/>
  <c r="P74" i="95"/>
  <c r="P36" i="95"/>
  <c r="P9" i="95"/>
  <c r="P50" i="95"/>
  <c r="Q50" i="95" s="1"/>
  <c r="P69" i="95"/>
  <c r="P24" i="95"/>
  <c r="P13" i="95"/>
  <c r="Q4" i="95"/>
  <c r="P54" i="95"/>
  <c r="P11" i="95"/>
  <c r="P26" i="95"/>
  <c r="P42" i="95"/>
  <c r="P59" i="95"/>
  <c r="P47" i="95"/>
  <c r="P70" i="95"/>
  <c r="P37" i="95"/>
  <c r="Q37" i="95" s="1"/>
  <c r="Q18" i="95"/>
  <c r="Q72" i="95"/>
  <c r="Q16" i="95"/>
  <c r="Q38" i="95"/>
  <c r="P53" i="95"/>
  <c r="P17" i="95"/>
  <c r="P27" i="95"/>
  <c r="P60" i="95"/>
  <c r="P58" i="95"/>
  <c r="P10" i="95"/>
  <c r="P44" i="95"/>
  <c r="P61" i="95"/>
  <c r="P75" i="95"/>
  <c r="P62" i="95"/>
  <c r="P76" i="95"/>
  <c r="P33" i="95"/>
  <c r="P63" i="95"/>
  <c r="P40" i="95"/>
  <c r="P71" i="95"/>
  <c r="Q56" i="95"/>
  <c r="Q6" i="95"/>
  <c r="P25" i="95"/>
  <c r="P64" i="95"/>
  <c r="P28" i="95"/>
  <c r="P49" i="95"/>
  <c r="Q49" i="95" s="1"/>
  <c r="P23" i="95"/>
  <c r="P45" i="95"/>
  <c r="P77" i="95"/>
  <c r="P51" i="95"/>
  <c r="Q51" i="95" s="1"/>
  <c r="P65" i="95"/>
  <c r="Q3" i="95"/>
  <c r="Q73" i="95"/>
  <c r="Q66" i="95"/>
  <c r="Q31" i="95"/>
  <c r="Q34" i="95"/>
  <c r="Q46" i="95"/>
  <c r="Q35" i="95"/>
  <c r="Q32" i="95"/>
  <c r="Q74" i="95"/>
  <c r="Q7" i="95"/>
  <c r="Q69" i="95"/>
  <c r="Q13" i="95"/>
  <c r="Q54" i="95"/>
  <c r="Q26" i="95"/>
  <c r="Q42" i="95"/>
  <c r="Q47" i="95"/>
  <c r="Q53" i="95"/>
  <c r="Q27" i="95"/>
  <c r="Q8" i="95"/>
  <c r="Q10" i="95"/>
  <c r="Q5" i="95"/>
  <c r="Q62" i="95"/>
  <c r="Q63" i="95"/>
  <c r="Q19" i="95"/>
  <c r="Q30" i="95"/>
  <c r="Q15" i="95"/>
  <c r="Q21" i="95"/>
  <c r="Q14" i="95"/>
  <c r="Q52" i="95"/>
  <c r="Q22" i="95"/>
  <c r="Q68" i="95"/>
  <c r="Q36" i="95"/>
  <c r="Q9" i="95"/>
  <c r="Q24" i="95"/>
  <c r="Q11" i="95"/>
  <c r="Q59" i="95"/>
  <c r="Q70" i="95"/>
  <c r="Q17" i="95"/>
  <c r="Q60" i="95"/>
  <c r="Q44" i="95"/>
  <c r="Q75" i="95"/>
  <c r="Q2" i="95"/>
  <c r="Q33" i="95"/>
  <c r="Q40" i="95"/>
  <c r="Q64" i="95"/>
  <c r="Q45" i="95"/>
  <c r="Q12" i="95"/>
  <c r="Q39" i="95"/>
  <c r="Q48" i="95"/>
  <c r="Q55" i="95"/>
  <c r="Q43" i="95"/>
  <c r="Q57" i="95"/>
  <c r="J49" i="94"/>
  <c r="K49" i="94"/>
  <c r="L49" i="94"/>
  <c r="M49" i="94"/>
  <c r="P49" i="94"/>
  <c r="Q49" i="94" s="1"/>
  <c r="J37" i="94"/>
  <c r="K37" i="94"/>
  <c r="L37" i="94"/>
  <c r="M37" i="94"/>
  <c r="J38" i="94"/>
  <c r="K38" i="94"/>
  <c r="L38" i="94"/>
  <c r="M38" i="94"/>
  <c r="J66" i="94"/>
  <c r="K66" i="94"/>
  <c r="L66" i="94"/>
  <c r="M66" i="94"/>
  <c r="J25" i="94"/>
  <c r="K25" i="94"/>
  <c r="L25" i="94"/>
  <c r="M25" i="94"/>
  <c r="P25" i="94" s="1"/>
  <c r="Q25" i="94" s="1"/>
  <c r="J79" i="94"/>
  <c r="K79" i="94"/>
  <c r="L79" i="94"/>
  <c r="M79" i="94"/>
  <c r="J27" i="94"/>
  <c r="K27" i="94"/>
  <c r="L27" i="94"/>
  <c r="M27" i="94"/>
  <c r="J20" i="94"/>
  <c r="K20" i="94"/>
  <c r="L20" i="94"/>
  <c r="M20" i="94"/>
  <c r="J64" i="94"/>
  <c r="K64" i="94"/>
  <c r="L64" i="94"/>
  <c r="M64" i="94"/>
  <c r="J57" i="94"/>
  <c r="K57" i="94"/>
  <c r="L57" i="94"/>
  <c r="M57" i="94"/>
  <c r="J54" i="94"/>
  <c r="K54" i="94"/>
  <c r="L54" i="94"/>
  <c r="M54" i="94"/>
  <c r="J30" i="94"/>
  <c r="K30" i="94"/>
  <c r="L30" i="94"/>
  <c r="M30" i="94"/>
  <c r="J8" i="94"/>
  <c r="K8" i="94"/>
  <c r="L8" i="94"/>
  <c r="M8" i="94"/>
  <c r="J32" i="94"/>
  <c r="K32" i="94"/>
  <c r="L32" i="94"/>
  <c r="M32" i="94"/>
  <c r="J40" i="94"/>
  <c r="K40" i="94"/>
  <c r="L40" i="94"/>
  <c r="M40" i="94"/>
  <c r="J73" i="94"/>
  <c r="K73" i="94"/>
  <c r="L73" i="94"/>
  <c r="M73" i="94"/>
  <c r="J80" i="94"/>
  <c r="K80" i="94"/>
  <c r="L80" i="94"/>
  <c r="M80" i="94"/>
  <c r="J58" i="94"/>
  <c r="K58" i="94"/>
  <c r="L58" i="94"/>
  <c r="M58" i="94"/>
  <c r="J18" i="94"/>
  <c r="K18" i="94"/>
  <c r="L18" i="94"/>
  <c r="M18" i="94"/>
  <c r="J65" i="94"/>
  <c r="K65" i="94"/>
  <c r="L65" i="94"/>
  <c r="M65" i="94"/>
  <c r="J74" i="94"/>
  <c r="K74" i="94"/>
  <c r="L74" i="94"/>
  <c r="M74" i="94"/>
  <c r="J43" i="94"/>
  <c r="K43" i="94"/>
  <c r="L43" i="94"/>
  <c r="M43" i="94"/>
  <c r="J35" i="94"/>
  <c r="K35" i="94"/>
  <c r="L35" i="94"/>
  <c r="M35" i="94"/>
  <c r="Q58" i="95" l="1"/>
  <c r="Q20" i="95"/>
  <c r="Q23" i="95"/>
  <c r="Q76" i="95"/>
  <c r="Q61" i="95"/>
  <c r="Q71" i="95"/>
  <c r="Q29" i="95"/>
  <c r="Q41" i="95"/>
  <c r="Q65" i="95"/>
  <c r="Q25" i="95"/>
  <c r="Q77" i="95"/>
  <c r="Q28" i="95"/>
  <c r="P35" i="94"/>
  <c r="R35" i="94" s="1"/>
  <c r="Q8" i="94"/>
  <c r="P43" i="94"/>
  <c r="P54" i="94"/>
  <c r="R54" i="94" s="1"/>
  <c r="P74" i="94"/>
  <c r="Q74" i="94" s="1"/>
  <c r="P18" i="94"/>
  <c r="Q18" i="94" s="1"/>
  <c r="P80" i="94"/>
  <c r="P40" i="94"/>
  <c r="Q40" i="94" s="1"/>
  <c r="P30" i="94"/>
  <c r="Q30" i="94" s="1"/>
  <c r="P57" i="94"/>
  <c r="Q57" i="94" s="1"/>
  <c r="P20" i="94"/>
  <c r="P79" i="94"/>
  <c r="Q79" i="94" s="1"/>
  <c r="P38" i="94"/>
  <c r="Q38" i="94" s="1"/>
  <c r="P65" i="94"/>
  <c r="Q65" i="94" s="1"/>
  <c r="P73" i="94"/>
  <c r="P64" i="94"/>
  <c r="R64" i="94" s="1"/>
  <c r="P27" i="94"/>
  <c r="Q27" i="94" s="1"/>
  <c r="P66" i="94"/>
  <c r="R66" i="94" s="1"/>
  <c r="P37" i="94"/>
  <c r="P58" i="94"/>
  <c r="R58" i="94" s="1"/>
  <c r="P32" i="94"/>
  <c r="R32" i="94" s="1"/>
  <c r="R30" i="94"/>
  <c r="Q20" i="94"/>
  <c r="R20" i="94"/>
  <c r="R38" i="94"/>
  <c r="R74" i="94"/>
  <c r="R37" i="94"/>
  <c r="Q37" i="94"/>
  <c r="Q80" i="94"/>
  <c r="R80" i="94"/>
  <c r="Q35" i="94"/>
  <c r="R43" i="94"/>
  <c r="Q43" i="94"/>
  <c r="Q73" i="94"/>
  <c r="R73" i="94"/>
  <c r="Q32" i="94"/>
  <c r="R49" i="94"/>
  <c r="R25" i="94"/>
  <c r="M4" i="94"/>
  <c r="L4" i="94"/>
  <c r="K4" i="94"/>
  <c r="J4" i="94"/>
  <c r="M52" i="94"/>
  <c r="L52" i="94"/>
  <c r="K52" i="94"/>
  <c r="J52" i="94"/>
  <c r="M56" i="94"/>
  <c r="L56" i="94"/>
  <c r="K56" i="94"/>
  <c r="J56" i="94"/>
  <c r="M47" i="94"/>
  <c r="L47" i="94"/>
  <c r="K47" i="94"/>
  <c r="J47" i="94"/>
  <c r="M72" i="94"/>
  <c r="L72" i="94"/>
  <c r="K72" i="94"/>
  <c r="J72" i="94"/>
  <c r="M51" i="94"/>
  <c r="L51" i="94"/>
  <c r="K51" i="94"/>
  <c r="J51" i="94"/>
  <c r="M29" i="94"/>
  <c r="L29" i="94"/>
  <c r="K29" i="94"/>
  <c r="J29" i="94"/>
  <c r="M63" i="94"/>
  <c r="L63" i="94"/>
  <c r="K63" i="94"/>
  <c r="J63" i="94"/>
  <c r="M10" i="94"/>
  <c r="L10" i="94"/>
  <c r="K10" i="94"/>
  <c r="J10" i="94"/>
  <c r="M78" i="94"/>
  <c r="L78" i="94"/>
  <c r="K78" i="94"/>
  <c r="J78" i="94"/>
  <c r="M16" i="94"/>
  <c r="L16" i="94"/>
  <c r="K16" i="94"/>
  <c r="J16" i="94"/>
  <c r="M62" i="94"/>
  <c r="L62" i="94"/>
  <c r="K62" i="94"/>
  <c r="J62" i="94"/>
  <c r="M77" i="94"/>
  <c r="L77" i="94"/>
  <c r="K77" i="94"/>
  <c r="J77" i="94"/>
  <c r="M61" i="94"/>
  <c r="L61" i="94"/>
  <c r="K61" i="94"/>
  <c r="J61" i="94"/>
  <c r="M21" i="94"/>
  <c r="L21" i="94"/>
  <c r="K21" i="94"/>
  <c r="J21" i="94"/>
  <c r="M39" i="94"/>
  <c r="L39" i="94"/>
  <c r="K39" i="94"/>
  <c r="J39" i="94"/>
  <c r="M14" i="94"/>
  <c r="L14" i="94"/>
  <c r="K14" i="94"/>
  <c r="J14" i="94"/>
  <c r="M36" i="94"/>
  <c r="L36" i="94"/>
  <c r="K36" i="94"/>
  <c r="J36" i="94"/>
  <c r="M71" i="94"/>
  <c r="L71" i="94"/>
  <c r="K71" i="94"/>
  <c r="J71" i="94"/>
  <c r="M2" i="94"/>
  <c r="L2" i="94"/>
  <c r="K2" i="94"/>
  <c r="J2" i="94"/>
  <c r="M70" i="94"/>
  <c r="L70" i="94"/>
  <c r="K70" i="94"/>
  <c r="J70" i="94"/>
  <c r="M19" i="94"/>
  <c r="L19" i="94"/>
  <c r="K19" i="94"/>
  <c r="J19" i="94"/>
  <c r="M46" i="94"/>
  <c r="L46" i="94"/>
  <c r="K46" i="94"/>
  <c r="J46" i="94"/>
  <c r="M44" i="94"/>
  <c r="L44" i="94"/>
  <c r="K44" i="94"/>
  <c r="J44" i="94"/>
  <c r="M31" i="94"/>
  <c r="L31" i="94"/>
  <c r="K31" i="94"/>
  <c r="J31" i="94"/>
  <c r="M48" i="94"/>
  <c r="L48" i="94"/>
  <c r="K48" i="94"/>
  <c r="J48" i="94"/>
  <c r="M81" i="94"/>
  <c r="L81" i="94"/>
  <c r="K81" i="94"/>
  <c r="J81" i="94"/>
  <c r="M41" i="94"/>
  <c r="L41" i="94"/>
  <c r="K41" i="94"/>
  <c r="J41" i="94"/>
  <c r="M76" i="94"/>
  <c r="L76" i="94"/>
  <c r="K76" i="94"/>
  <c r="J76" i="94"/>
  <c r="M3" i="94"/>
  <c r="L3" i="94"/>
  <c r="K3" i="94"/>
  <c r="J3" i="94"/>
  <c r="M69" i="94"/>
  <c r="L69" i="94"/>
  <c r="K69" i="94"/>
  <c r="J69" i="94"/>
  <c r="M50" i="94"/>
  <c r="L50" i="94"/>
  <c r="K50" i="94"/>
  <c r="J50" i="94"/>
  <c r="M28" i="94"/>
  <c r="L28" i="94"/>
  <c r="K28" i="94"/>
  <c r="J28" i="94"/>
  <c r="M60" i="94"/>
  <c r="L60" i="94"/>
  <c r="K60" i="94"/>
  <c r="J60" i="94"/>
  <c r="M34" i="94"/>
  <c r="L34" i="94"/>
  <c r="K34" i="94"/>
  <c r="J34" i="94"/>
  <c r="M17" i="94"/>
  <c r="L17" i="94"/>
  <c r="K17" i="94"/>
  <c r="J17" i="94"/>
  <c r="M53" i="94"/>
  <c r="L53" i="94"/>
  <c r="K53" i="94"/>
  <c r="J53" i="94"/>
  <c r="M11" i="94"/>
  <c r="L11" i="94"/>
  <c r="K11" i="94"/>
  <c r="J11" i="94"/>
  <c r="M22" i="94"/>
  <c r="L22" i="94"/>
  <c r="K22" i="94"/>
  <c r="J22" i="94"/>
  <c r="M23" i="94"/>
  <c r="L23" i="94"/>
  <c r="K23" i="94"/>
  <c r="J23" i="94"/>
  <c r="M42" i="94"/>
  <c r="L42" i="94"/>
  <c r="K42" i="94"/>
  <c r="J42" i="94"/>
  <c r="M9" i="94"/>
  <c r="L9" i="94"/>
  <c r="K9" i="94"/>
  <c r="J9" i="94"/>
  <c r="M68" i="94"/>
  <c r="L68" i="94"/>
  <c r="K68" i="94"/>
  <c r="J68" i="94"/>
  <c r="M55" i="94"/>
  <c r="L55" i="94"/>
  <c r="K55" i="94"/>
  <c r="J55" i="94"/>
  <c r="M7" i="94"/>
  <c r="L7" i="94"/>
  <c r="K7" i="94"/>
  <c r="J7" i="94"/>
  <c r="M59" i="94"/>
  <c r="L59" i="94"/>
  <c r="K59" i="94"/>
  <c r="J59" i="94"/>
  <c r="M13" i="94"/>
  <c r="L13" i="94"/>
  <c r="K13" i="94"/>
  <c r="J13" i="94"/>
  <c r="M15" i="94"/>
  <c r="L15" i="94"/>
  <c r="K15" i="94"/>
  <c r="J15" i="94"/>
  <c r="M24" i="94"/>
  <c r="L24" i="94"/>
  <c r="K24" i="94"/>
  <c r="J24" i="94"/>
  <c r="M45" i="94"/>
  <c r="L45" i="94"/>
  <c r="K45" i="94"/>
  <c r="J45" i="94"/>
  <c r="M67" i="94"/>
  <c r="L67" i="94"/>
  <c r="K67" i="94"/>
  <c r="J67" i="94"/>
  <c r="M26" i="94"/>
  <c r="L26" i="94"/>
  <c r="K26" i="94"/>
  <c r="J26" i="94"/>
  <c r="M33" i="94"/>
  <c r="L33" i="94"/>
  <c r="K33" i="94"/>
  <c r="J33" i="94"/>
  <c r="M12" i="94"/>
  <c r="L12" i="94"/>
  <c r="K12" i="94"/>
  <c r="J12" i="94"/>
  <c r="M6" i="94"/>
  <c r="L6" i="94"/>
  <c r="K6" i="94"/>
  <c r="J6" i="94"/>
  <c r="M75" i="94"/>
  <c r="L75" i="94"/>
  <c r="K75" i="94"/>
  <c r="J75" i="94"/>
  <c r="M5" i="94"/>
  <c r="L5" i="94"/>
  <c r="K5" i="94"/>
  <c r="J5" i="94"/>
  <c r="R8" i="94" l="1"/>
  <c r="R27" i="94"/>
  <c r="Q66" i="94"/>
  <c r="Q54" i="94"/>
  <c r="Q58" i="94"/>
  <c r="Q64" i="94"/>
  <c r="R40" i="94"/>
  <c r="R79" i="94"/>
  <c r="R18" i="94"/>
  <c r="R65" i="94"/>
  <c r="R57" i="94"/>
  <c r="P12" i="94"/>
  <c r="P26" i="94"/>
  <c r="P67" i="94"/>
  <c r="P45" i="94"/>
  <c r="P24" i="94"/>
  <c r="P15" i="94"/>
  <c r="P13" i="94"/>
  <c r="P75" i="94"/>
  <c r="Q75" i="94" s="1"/>
  <c r="P59" i="94"/>
  <c r="Q59" i="94" s="1"/>
  <c r="Q7" i="94"/>
  <c r="P55" i="94"/>
  <c r="R55" i="94" s="1"/>
  <c r="P68" i="94"/>
  <c r="R68" i="94" s="1"/>
  <c r="P9" i="94"/>
  <c r="Q9" i="94" s="1"/>
  <c r="P42" i="94"/>
  <c r="Q42" i="94" s="1"/>
  <c r="P23" i="94"/>
  <c r="R23" i="94" s="1"/>
  <c r="P22" i="94"/>
  <c r="P11" i="94"/>
  <c r="R11" i="94" s="1"/>
  <c r="P53" i="94"/>
  <c r="Q53" i="94" s="1"/>
  <c r="P17" i="94"/>
  <c r="R17" i="94" s="1"/>
  <c r="P34" i="94"/>
  <c r="P60" i="94"/>
  <c r="Q60" i="94" s="1"/>
  <c r="P28" i="94"/>
  <c r="Q28" i="94" s="1"/>
  <c r="P50" i="94"/>
  <c r="Q50" i="94" s="1"/>
  <c r="P69" i="94"/>
  <c r="R3" i="94"/>
  <c r="P76" i="94"/>
  <c r="Q76" i="94" s="1"/>
  <c r="P41" i="94"/>
  <c r="Q41" i="94" s="1"/>
  <c r="P81" i="94"/>
  <c r="P48" i="94"/>
  <c r="R48" i="94" s="1"/>
  <c r="P31" i="94"/>
  <c r="R31" i="94" s="1"/>
  <c r="P44" i="94"/>
  <c r="Q44" i="94" s="1"/>
  <c r="R5" i="94"/>
  <c r="P33" i="94"/>
  <c r="R33" i="94" s="1"/>
  <c r="R75" i="94"/>
  <c r="R6" i="94"/>
  <c r="Q6" i="94"/>
  <c r="R12" i="94"/>
  <c r="Q12" i="94"/>
  <c r="P46" i="94"/>
  <c r="R46" i="94" s="1"/>
  <c r="P19" i="94"/>
  <c r="Q19" i="94" s="1"/>
  <c r="P70" i="94"/>
  <c r="R70" i="94" s="1"/>
  <c r="Q2" i="94"/>
  <c r="P71" i="94"/>
  <c r="R71" i="94" s="1"/>
  <c r="P36" i="94"/>
  <c r="Q36" i="94" s="1"/>
  <c r="P14" i="94"/>
  <c r="R14" i="94" s="1"/>
  <c r="P39" i="94"/>
  <c r="Q39" i="94" s="1"/>
  <c r="P21" i="94"/>
  <c r="R21" i="94" s="1"/>
  <c r="P61" i="94"/>
  <c r="Q61" i="94" s="1"/>
  <c r="P77" i="94"/>
  <c r="R77" i="94" s="1"/>
  <c r="P62" i="94"/>
  <c r="Q62" i="94" s="1"/>
  <c r="P16" i="94"/>
  <c r="R16" i="94" s="1"/>
  <c r="P78" i="94"/>
  <c r="R78" i="94" s="1"/>
  <c r="P10" i="94"/>
  <c r="R10" i="94" s="1"/>
  <c r="P63" i="94"/>
  <c r="Q63" i="94" s="1"/>
  <c r="P29" i="94"/>
  <c r="R29" i="94" s="1"/>
  <c r="P51" i="94"/>
  <c r="R51" i="94" s="1"/>
  <c r="P72" i="94"/>
  <c r="R72" i="94" s="1"/>
  <c r="P47" i="94"/>
  <c r="Q47" i="94" s="1"/>
  <c r="P56" i="94"/>
  <c r="R56" i="94" s="1"/>
  <c r="P52" i="94"/>
  <c r="Q52" i="94" s="1"/>
  <c r="R4" i="94"/>
  <c r="R67" i="94"/>
  <c r="Q67" i="94"/>
  <c r="R24" i="94"/>
  <c r="Q24" i="94"/>
  <c r="R13" i="94"/>
  <c r="Q13" i="94"/>
  <c r="R7" i="94"/>
  <c r="Q68" i="94"/>
  <c r="R42" i="94"/>
  <c r="Q17" i="94"/>
  <c r="R34" i="94"/>
  <c r="Q34" i="94"/>
  <c r="R28" i="94"/>
  <c r="R69" i="94"/>
  <c r="Q69" i="94"/>
  <c r="R76" i="94"/>
  <c r="R81" i="94"/>
  <c r="Q81" i="94"/>
  <c r="R26" i="94"/>
  <c r="Q26" i="94"/>
  <c r="Q45" i="94"/>
  <c r="R45" i="94"/>
  <c r="R15" i="94"/>
  <c r="Q15" i="94"/>
  <c r="Q55" i="94"/>
  <c r="Q23" i="94"/>
  <c r="R22" i="94"/>
  <c r="Q22" i="94"/>
  <c r="R53" i="94"/>
  <c r="R50" i="94"/>
  <c r="R41" i="94"/>
  <c r="Q48" i="94"/>
  <c r="Q71" i="94"/>
  <c r="Q21" i="94"/>
  <c r="Q16" i="94"/>
  <c r="Q29" i="94"/>
  <c r="Q56" i="94"/>
  <c r="J24" i="93"/>
  <c r="K24" i="93"/>
  <c r="L24" i="93"/>
  <c r="M24" i="93"/>
  <c r="J47" i="93"/>
  <c r="K47" i="93"/>
  <c r="L47" i="93"/>
  <c r="M47" i="93"/>
  <c r="M39" i="93"/>
  <c r="L39" i="93"/>
  <c r="K39" i="93"/>
  <c r="J39" i="93"/>
  <c r="M48" i="93"/>
  <c r="L48" i="93"/>
  <c r="K48" i="93"/>
  <c r="J48" i="93"/>
  <c r="M57" i="93"/>
  <c r="L57" i="93"/>
  <c r="K57" i="93"/>
  <c r="J57" i="93"/>
  <c r="M28" i="93"/>
  <c r="L28" i="93"/>
  <c r="K28" i="93"/>
  <c r="J28" i="93"/>
  <c r="M35" i="93"/>
  <c r="L35" i="93"/>
  <c r="K35" i="93"/>
  <c r="J35" i="93"/>
  <c r="M38" i="93"/>
  <c r="L38" i="93"/>
  <c r="K38" i="93"/>
  <c r="J38" i="93"/>
  <c r="M29" i="93"/>
  <c r="L29" i="93"/>
  <c r="K29" i="93"/>
  <c r="J29" i="93"/>
  <c r="M14" i="93"/>
  <c r="L14" i="93"/>
  <c r="K14" i="93"/>
  <c r="J14" i="93"/>
  <c r="M20" i="93"/>
  <c r="L20" i="93"/>
  <c r="K20" i="93"/>
  <c r="J20" i="93"/>
  <c r="M56" i="93"/>
  <c r="L56" i="93"/>
  <c r="K56" i="93"/>
  <c r="J56" i="93"/>
  <c r="M46" i="93"/>
  <c r="L46" i="93"/>
  <c r="K46" i="93"/>
  <c r="J46" i="93"/>
  <c r="M23" i="93"/>
  <c r="L23" i="93"/>
  <c r="K23" i="93"/>
  <c r="J23" i="93"/>
  <c r="M2" i="93"/>
  <c r="L2" i="93"/>
  <c r="K2" i="93"/>
  <c r="J2" i="93"/>
  <c r="M6" i="93"/>
  <c r="L6" i="93"/>
  <c r="K6" i="93"/>
  <c r="J6" i="93"/>
  <c r="M12" i="93"/>
  <c r="L12" i="93"/>
  <c r="K12" i="93"/>
  <c r="J12" i="93"/>
  <c r="M18" i="93"/>
  <c r="L18" i="93"/>
  <c r="K18" i="93"/>
  <c r="J18" i="93"/>
  <c r="M19" i="93"/>
  <c r="L19" i="93"/>
  <c r="K19" i="93"/>
  <c r="J19" i="93"/>
  <c r="M5" i="93"/>
  <c r="L5" i="93"/>
  <c r="K5" i="93"/>
  <c r="J5" i="93"/>
  <c r="M53" i="93"/>
  <c r="L53" i="93"/>
  <c r="K53" i="93"/>
  <c r="J53" i="93"/>
  <c r="M16" i="93"/>
  <c r="L16" i="93"/>
  <c r="K16" i="93"/>
  <c r="J16" i="93"/>
  <c r="M45" i="93"/>
  <c r="L45" i="93"/>
  <c r="K45" i="93"/>
  <c r="J45" i="93"/>
  <c r="M3" i="93"/>
  <c r="L3" i="93"/>
  <c r="K3" i="93"/>
  <c r="J3" i="93"/>
  <c r="M8" i="93"/>
  <c r="L8" i="93"/>
  <c r="K8" i="93"/>
  <c r="J8" i="93"/>
  <c r="M21" i="93"/>
  <c r="L21" i="93"/>
  <c r="K21" i="93"/>
  <c r="J21" i="93"/>
  <c r="M11" i="93"/>
  <c r="L11" i="93"/>
  <c r="K11" i="93"/>
  <c r="J11" i="93"/>
  <c r="M33" i="93"/>
  <c r="L33" i="93"/>
  <c r="K33" i="93"/>
  <c r="J33" i="93"/>
  <c r="M40" i="93"/>
  <c r="L40" i="93"/>
  <c r="K40" i="93"/>
  <c r="J40" i="93"/>
  <c r="M34" i="93"/>
  <c r="L34" i="93"/>
  <c r="K34" i="93"/>
  <c r="J34" i="93"/>
  <c r="M58" i="93"/>
  <c r="L58" i="93"/>
  <c r="K58" i="93"/>
  <c r="J58" i="93"/>
  <c r="M13" i="93"/>
  <c r="L13" i="93"/>
  <c r="K13" i="93"/>
  <c r="J13" i="93"/>
  <c r="M10" i="93"/>
  <c r="L10" i="93"/>
  <c r="K10" i="93"/>
  <c r="J10" i="93"/>
  <c r="M54" i="93"/>
  <c r="L54" i="93"/>
  <c r="K54" i="93"/>
  <c r="J54" i="93"/>
  <c r="M22" i="93"/>
  <c r="L22" i="93"/>
  <c r="K22" i="93"/>
  <c r="J22" i="93"/>
  <c r="M7" i="93"/>
  <c r="L7" i="93"/>
  <c r="K7" i="93"/>
  <c r="J7" i="93"/>
  <c r="M27" i="93"/>
  <c r="L27" i="93"/>
  <c r="K27" i="93"/>
  <c r="J27" i="93"/>
  <c r="M25" i="93"/>
  <c r="L25" i="93"/>
  <c r="K25" i="93"/>
  <c r="J25" i="93"/>
  <c r="M43" i="93"/>
  <c r="L43" i="93"/>
  <c r="K43" i="93"/>
  <c r="J43" i="93"/>
  <c r="M55" i="93"/>
  <c r="L55" i="93"/>
  <c r="K55" i="93"/>
  <c r="J55" i="93"/>
  <c r="M44" i="93"/>
  <c r="L44" i="93"/>
  <c r="K44" i="93"/>
  <c r="J44" i="93"/>
  <c r="M52" i="93"/>
  <c r="L52" i="93"/>
  <c r="K52" i="93"/>
  <c r="J52" i="93"/>
  <c r="M51" i="93"/>
  <c r="L51" i="93"/>
  <c r="K51" i="93"/>
  <c r="J51" i="93"/>
  <c r="M37" i="93"/>
  <c r="L37" i="93"/>
  <c r="K37" i="93"/>
  <c r="J37" i="93"/>
  <c r="M31" i="93"/>
  <c r="L31" i="93"/>
  <c r="K31" i="93"/>
  <c r="J31" i="93"/>
  <c r="M26" i="93"/>
  <c r="L26" i="93"/>
  <c r="K26" i="93"/>
  <c r="J26" i="93"/>
  <c r="M49" i="93"/>
  <c r="L49" i="93"/>
  <c r="K49" i="93"/>
  <c r="J49" i="93"/>
  <c r="M41" i="93"/>
  <c r="L41" i="93"/>
  <c r="K41" i="93"/>
  <c r="J41" i="93"/>
  <c r="M17" i="93"/>
  <c r="L17" i="93"/>
  <c r="K17" i="93"/>
  <c r="J17" i="93"/>
  <c r="M36" i="93"/>
  <c r="L36" i="93"/>
  <c r="K36" i="93"/>
  <c r="J36" i="93"/>
  <c r="M15" i="93"/>
  <c r="L15" i="93"/>
  <c r="K15" i="93"/>
  <c r="J15" i="93"/>
  <c r="M42" i="93"/>
  <c r="L42" i="93"/>
  <c r="K42" i="93"/>
  <c r="J42" i="93"/>
  <c r="M50" i="93"/>
  <c r="L50" i="93"/>
  <c r="K50" i="93"/>
  <c r="J50" i="93"/>
  <c r="M32" i="93"/>
  <c r="L32" i="93"/>
  <c r="K32" i="93"/>
  <c r="J32" i="93"/>
  <c r="M9" i="93"/>
  <c r="L9" i="93"/>
  <c r="K9" i="93"/>
  <c r="J9" i="93"/>
  <c r="M30" i="93"/>
  <c r="L30" i="93"/>
  <c r="K30" i="93"/>
  <c r="J30" i="93"/>
  <c r="M4" i="93"/>
  <c r="L4" i="93"/>
  <c r="K4" i="93"/>
  <c r="J4" i="93"/>
  <c r="R47" i="94" l="1"/>
  <c r="R63" i="94"/>
  <c r="R39" i="94"/>
  <c r="R62" i="94"/>
  <c r="R2" i="94"/>
  <c r="R44" i="94"/>
  <c r="R59" i="94"/>
  <c r="Q46" i="94"/>
  <c r="Q5" i="94"/>
  <c r="Q31" i="94"/>
  <c r="R60" i="94"/>
  <c r="R9" i="94"/>
  <c r="Q11" i="94"/>
  <c r="Q14" i="94"/>
  <c r="Q3" i="94"/>
  <c r="Q70" i="94"/>
  <c r="Q33" i="94"/>
  <c r="Q78" i="94"/>
  <c r="R61" i="94"/>
  <c r="Q51" i="94"/>
  <c r="R52" i="94"/>
  <c r="R19" i="94"/>
  <c r="R36" i="94"/>
  <c r="Q72" i="94"/>
  <c r="Q10" i="94"/>
  <c r="Q4" i="94"/>
  <c r="Q77" i="94"/>
  <c r="P15" i="93"/>
  <c r="R15" i="93" s="1"/>
  <c r="P13" i="93"/>
  <c r="Q13" i="93" s="1"/>
  <c r="P40" i="93"/>
  <c r="Q40" i="93" s="1"/>
  <c r="P12" i="93"/>
  <c r="R12" i="93" s="1"/>
  <c r="P28" i="93"/>
  <c r="R28" i="93" s="1"/>
  <c r="P47" i="93"/>
  <c r="Q47" i="93" s="1"/>
  <c r="P24" i="93"/>
  <c r="Q24" i="93" s="1"/>
  <c r="P30" i="93"/>
  <c r="R30" i="93" s="1"/>
  <c r="P32" i="93"/>
  <c r="R32" i="93" s="1"/>
  <c r="P42" i="93"/>
  <c r="Q42" i="93" s="1"/>
  <c r="P17" i="93"/>
  <c r="P41" i="93"/>
  <c r="Q41" i="93" s="1"/>
  <c r="P49" i="93"/>
  <c r="R49" i="93" s="1"/>
  <c r="P26" i="93"/>
  <c r="R26" i="93" s="1"/>
  <c r="P31" i="93"/>
  <c r="P37" i="93"/>
  <c r="Q37" i="93" s="1"/>
  <c r="P51" i="93"/>
  <c r="R51" i="93" s="1"/>
  <c r="P52" i="93"/>
  <c r="R52" i="93" s="1"/>
  <c r="P44" i="93"/>
  <c r="R44" i="93" s="1"/>
  <c r="P55" i="93"/>
  <c r="Q55" i="93" s="1"/>
  <c r="P43" i="93"/>
  <c r="Q43" i="93" s="1"/>
  <c r="P25" i="93"/>
  <c r="Q25" i="93" s="1"/>
  <c r="P27" i="93"/>
  <c r="Q27" i="93" s="1"/>
  <c r="P7" i="93"/>
  <c r="Q7" i="93" s="1"/>
  <c r="P22" i="93"/>
  <c r="Q22" i="93" s="1"/>
  <c r="P54" i="93"/>
  <c r="R54" i="93" s="1"/>
  <c r="P10" i="93"/>
  <c r="Q10" i="93" s="1"/>
  <c r="P58" i="93"/>
  <c r="R58" i="93" s="1"/>
  <c r="P34" i="93"/>
  <c r="Q34" i="93" s="1"/>
  <c r="P33" i="93"/>
  <c r="Q33" i="93" s="1"/>
  <c r="P11" i="93"/>
  <c r="Q11" i="93" s="1"/>
  <c r="P21" i="93"/>
  <c r="Q21" i="93" s="1"/>
  <c r="P8" i="93"/>
  <c r="R8" i="93" s="1"/>
  <c r="Q3" i="93"/>
  <c r="P45" i="93"/>
  <c r="Q45" i="93" s="1"/>
  <c r="P16" i="93"/>
  <c r="Q16" i="93" s="1"/>
  <c r="P53" i="93"/>
  <c r="R53" i="93" s="1"/>
  <c r="R5" i="93"/>
  <c r="P19" i="93"/>
  <c r="Q19" i="93" s="1"/>
  <c r="P18" i="93"/>
  <c r="Q18" i="93" s="1"/>
  <c r="Q6" i="93"/>
  <c r="R2" i="93"/>
  <c r="P23" i="93"/>
  <c r="R23" i="93" s="1"/>
  <c r="R4" i="93"/>
  <c r="P9" i="93"/>
  <c r="R9" i="93" s="1"/>
  <c r="P50" i="93"/>
  <c r="R50" i="93" s="1"/>
  <c r="P36" i="93"/>
  <c r="R36" i="93" s="1"/>
  <c r="P46" i="93"/>
  <c r="Q46" i="93" s="1"/>
  <c r="P56" i="93"/>
  <c r="R56" i="93" s="1"/>
  <c r="P20" i="93"/>
  <c r="Q20" i="93" s="1"/>
  <c r="P14" i="93"/>
  <c r="R14" i="93" s="1"/>
  <c r="P29" i="93"/>
  <c r="Q29" i="93" s="1"/>
  <c r="P38" i="93"/>
  <c r="R38" i="93" s="1"/>
  <c r="P35" i="93"/>
  <c r="Q35" i="93" s="1"/>
  <c r="P57" i="93"/>
  <c r="Q57" i="93" s="1"/>
  <c r="P48" i="93"/>
  <c r="R48" i="93" s="1"/>
  <c r="P39" i="93"/>
  <c r="R39" i="93" s="1"/>
  <c r="Q30" i="93"/>
  <c r="R25" i="93"/>
  <c r="R7" i="93"/>
  <c r="R10" i="93"/>
  <c r="R40" i="93"/>
  <c r="R6" i="93"/>
  <c r="Q28" i="93"/>
  <c r="Q15" i="93"/>
  <c r="Q26" i="93"/>
  <c r="Q44" i="93"/>
  <c r="R43" i="93"/>
  <c r="R27" i="93"/>
  <c r="R13" i="93"/>
  <c r="R3" i="93"/>
  <c r="R16" i="93"/>
  <c r="Q53" i="93"/>
  <c r="Q12" i="93"/>
  <c r="R46" i="93"/>
  <c r="R42" i="93"/>
  <c r="Q31" i="93"/>
  <c r="R31" i="93"/>
  <c r="R22" i="93"/>
  <c r="Q17" i="93"/>
  <c r="R17" i="93"/>
  <c r="M20" i="92"/>
  <c r="L20" i="92"/>
  <c r="K20" i="92"/>
  <c r="J20" i="92"/>
  <c r="M30" i="92"/>
  <c r="L30" i="92"/>
  <c r="K30" i="92"/>
  <c r="J30" i="92"/>
  <c r="M19" i="92"/>
  <c r="L19" i="92"/>
  <c r="K19" i="92"/>
  <c r="J19" i="92"/>
  <c r="M18" i="92"/>
  <c r="L18" i="92"/>
  <c r="K18" i="92"/>
  <c r="J18" i="92"/>
  <c r="M59" i="92"/>
  <c r="L59" i="92"/>
  <c r="K59" i="92"/>
  <c r="J59" i="92"/>
  <c r="M29" i="92"/>
  <c r="L29" i="92"/>
  <c r="K29" i="92"/>
  <c r="J29" i="92"/>
  <c r="M58" i="92"/>
  <c r="L58" i="92"/>
  <c r="K58" i="92"/>
  <c r="J58" i="92"/>
  <c r="M57" i="92"/>
  <c r="L57" i="92"/>
  <c r="K57" i="92"/>
  <c r="J57" i="92"/>
  <c r="M28" i="92"/>
  <c r="L28" i="92"/>
  <c r="K28" i="92"/>
  <c r="J28" i="92"/>
  <c r="M49" i="92"/>
  <c r="L49" i="92"/>
  <c r="K49" i="92"/>
  <c r="J49" i="92"/>
  <c r="M9" i="92"/>
  <c r="L9" i="92"/>
  <c r="K9" i="92"/>
  <c r="J9" i="92"/>
  <c r="M17" i="92"/>
  <c r="L17" i="92"/>
  <c r="K17" i="92"/>
  <c r="J17" i="92"/>
  <c r="M39" i="92"/>
  <c r="L39" i="92"/>
  <c r="K39" i="92"/>
  <c r="J39" i="92"/>
  <c r="M56" i="92"/>
  <c r="L56" i="92"/>
  <c r="K56" i="92"/>
  <c r="J56" i="92"/>
  <c r="M27" i="92"/>
  <c r="L27" i="92"/>
  <c r="K27" i="92"/>
  <c r="J27" i="92"/>
  <c r="M16" i="92"/>
  <c r="L16" i="92"/>
  <c r="K16" i="92"/>
  <c r="J16" i="92"/>
  <c r="M26" i="92"/>
  <c r="L26" i="92"/>
  <c r="K26" i="92"/>
  <c r="J26" i="92"/>
  <c r="M48" i="92"/>
  <c r="L48" i="92"/>
  <c r="K48" i="92"/>
  <c r="J48" i="92"/>
  <c r="M47" i="92"/>
  <c r="L47" i="92"/>
  <c r="K47" i="92"/>
  <c r="J47" i="92"/>
  <c r="M46" i="92"/>
  <c r="L46" i="92"/>
  <c r="K46" i="92"/>
  <c r="J46" i="92"/>
  <c r="M15" i="92"/>
  <c r="L15" i="92"/>
  <c r="K15" i="92"/>
  <c r="J15" i="92"/>
  <c r="M38" i="92"/>
  <c r="L38" i="92"/>
  <c r="K38" i="92"/>
  <c r="J38" i="92"/>
  <c r="M8" i="92"/>
  <c r="L8" i="92"/>
  <c r="K8" i="92"/>
  <c r="J8" i="92"/>
  <c r="M37" i="92"/>
  <c r="L37" i="92"/>
  <c r="K37" i="92"/>
  <c r="J37" i="92"/>
  <c r="M36" i="92"/>
  <c r="L36" i="92"/>
  <c r="K36" i="92"/>
  <c r="J36" i="92"/>
  <c r="M14" i="92"/>
  <c r="L14" i="92"/>
  <c r="K14" i="92"/>
  <c r="J14" i="92"/>
  <c r="M25" i="92"/>
  <c r="L25" i="92"/>
  <c r="K25" i="92"/>
  <c r="J25" i="92"/>
  <c r="M13" i="92"/>
  <c r="L13" i="92"/>
  <c r="K13" i="92"/>
  <c r="J13" i="92"/>
  <c r="M45" i="92"/>
  <c r="L45" i="92"/>
  <c r="K45" i="92"/>
  <c r="J45" i="92"/>
  <c r="M44" i="92"/>
  <c r="L44" i="92"/>
  <c r="K44" i="92"/>
  <c r="J44" i="92"/>
  <c r="M55" i="92"/>
  <c r="L55" i="92"/>
  <c r="K55" i="92"/>
  <c r="J55" i="92"/>
  <c r="M7" i="92"/>
  <c r="L7" i="92"/>
  <c r="K7" i="92"/>
  <c r="J7" i="92"/>
  <c r="M6" i="92"/>
  <c r="L6" i="92"/>
  <c r="K6" i="92"/>
  <c r="J6" i="92"/>
  <c r="M24" i="92"/>
  <c r="L24" i="92"/>
  <c r="K24" i="92"/>
  <c r="J24" i="92"/>
  <c r="M35" i="92"/>
  <c r="L35" i="92"/>
  <c r="K35" i="92"/>
  <c r="J35" i="92"/>
  <c r="M5" i="92"/>
  <c r="L5" i="92"/>
  <c r="K5" i="92"/>
  <c r="J5" i="92"/>
  <c r="M12" i="92"/>
  <c r="L12" i="92"/>
  <c r="K12" i="92"/>
  <c r="J12" i="92"/>
  <c r="M4" i="92"/>
  <c r="L4" i="92"/>
  <c r="K4" i="92"/>
  <c r="J4" i="92"/>
  <c r="M54" i="92"/>
  <c r="L54" i="92"/>
  <c r="K54" i="92"/>
  <c r="J54" i="92"/>
  <c r="M34" i="92"/>
  <c r="L34" i="92"/>
  <c r="K34" i="92"/>
  <c r="J34" i="92"/>
  <c r="M3" i="92"/>
  <c r="L3" i="92"/>
  <c r="K3" i="92"/>
  <c r="J3" i="92"/>
  <c r="M53" i="92"/>
  <c r="L53" i="92"/>
  <c r="K53" i="92"/>
  <c r="J53" i="92"/>
  <c r="M43" i="92"/>
  <c r="L43" i="92"/>
  <c r="K43" i="92"/>
  <c r="J43" i="92"/>
  <c r="M33" i="92"/>
  <c r="L33" i="92"/>
  <c r="K33" i="92"/>
  <c r="J33" i="92"/>
  <c r="M32" i="92"/>
  <c r="L32" i="92"/>
  <c r="K32" i="92"/>
  <c r="J32" i="92"/>
  <c r="M52" i="92"/>
  <c r="L52" i="92"/>
  <c r="K52" i="92"/>
  <c r="J52" i="92"/>
  <c r="M31" i="92"/>
  <c r="L31" i="92"/>
  <c r="K31" i="92"/>
  <c r="J31" i="92"/>
  <c r="M42" i="92"/>
  <c r="L42" i="92"/>
  <c r="K42" i="92"/>
  <c r="J42" i="92"/>
  <c r="M41" i="92"/>
  <c r="L41" i="92"/>
  <c r="K41" i="92"/>
  <c r="J41" i="92"/>
  <c r="M23" i="92"/>
  <c r="L23" i="92"/>
  <c r="K23" i="92"/>
  <c r="J23" i="92"/>
  <c r="M22" i="92"/>
  <c r="L22" i="92"/>
  <c r="K22" i="92"/>
  <c r="J22" i="92"/>
  <c r="M11" i="92"/>
  <c r="L11" i="92"/>
  <c r="K11" i="92"/>
  <c r="J11" i="92"/>
  <c r="M51" i="92"/>
  <c r="L51" i="92"/>
  <c r="K51" i="92"/>
  <c r="J51" i="92"/>
  <c r="R50" i="92"/>
  <c r="Q50" i="92"/>
  <c r="M50" i="92"/>
  <c r="L50" i="92"/>
  <c r="K50" i="92"/>
  <c r="J50" i="92"/>
  <c r="R2" i="92"/>
  <c r="Q2" i="92"/>
  <c r="M2" i="92"/>
  <c r="L2" i="92"/>
  <c r="K2" i="92"/>
  <c r="J2" i="92"/>
  <c r="R10" i="92"/>
  <c r="Q10" i="92"/>
  <c r="M10" i="92"/>
  <c r="L10" i="92"/>
  <c r="K10" i="92"/>
  <c r="J10" i="92"/>
  <c r="R40" i="92"/>
  <c r="Q40" i="92"/>
  <c r="M40" i="92"/>
  <c r="L40" i="92"/>
  <c r="K40" i="92"/>
  <c r="J40" i="92"/>
  <c r="R21" i="92"/>
  <c r="Q21" i="92"/>
  <c r="M21" i="92"/>
  <c r="L21" i="92"/>
  <c r="K21" i="92"/>
  <c r="J21" i="92"/>
  <c r="Q9" i="93" l="1"/>
  <c r="R24" i="93"/>
  <c r="R41" i="93"/>
  <c r="Q14" i="93"/>
  <c r="Q58" i="93"/>
  <c r="Q4" i="93"/>
  <c r="R21" i="93"/>
  <c r="R37" i="93"/>
  <c r="R18" i="93"/>
  <c r="R55" i="93"/>
  <c r="Q39" i="93"/>
  <c r="Q5" i="93"/>
  <c r="R57" i="93"/>
  <c r="R33" i="93"/>
  <c r="Q56" i="93"/>
  <c r="Q8" i="93"/>
  <c r="R34" i="93"/>
  <c r="Q49" i="93"/>
  <c r="Q54" i="93"/>
  <c r="Q50" i="93"/>
  <c r="R29" i="93"/>
  <c r="Q52" i="93"/>
  <c r="Q2" i="93"/>
  <c r="R47" i="93"/>
  <c r="Q38" i="93"/>
  <c r="Q32" i="93"/>
  <c r="Q48" i="93"/>
  <c r="Q23" i="93"/>
  <c r="R19" i="93"/>
  <c r="R45" i="93"/>
  <c r="R11" i="93"/>
  <c r="Q51" i="93"/>
  <c r="Q36" i="93"/>
  <c r="R35" i="93"/>
  <c r="R20" i="93"/>
  <c r="P51" i="92"/>
  <c r="R51" i="92" s="1"/>
  <c r="P11" i="92"/>
  <c r="R11" i="92" s="1"/>
  <c r="P22" i="92"/>
  <c r="Q22" i="92" s="1"/>
  <c r="P23" i="92"/>
  <c r="P41" i="92"/>
  <c r="R41" i="92" s="1"/>
  <c r="P42" i="92"/>
  <c r="Q42" i="92" s="1"/>
  <c r="P31" i="92"/>
  <c r="Q31" i="92" s="1"/>
  <c r="P52" i="92"/>
  <c r="R52" i="92" s="1"/>
  <c r="P32" i="92"/>
  <c r="R32" i="92" s="1"/>
  <c r="P33" i="92"/>
  <c r="Q33" i="92" s="1"/>
  <c r="P43" i="92"/>
  <c r="R43" i="92" s="1"/>
  <c r="P53" i="92"/>
  <c r="R53" i="92" s="1"/>
  <c r="P3" i="92"/>
  <c r="R3" i="92" s="1"/>
  <c r="P34" i="92"/>
  <c r="Q34" i="92" s="1"/>
  <c r="P54" i="92"/>
  <c r="R54" i="92" s="1"/>
  <c r="P4" i="92"/>
  <c r="R4" i="92" s="1"/>
  <c r="P12" i="92"/>
  <c r="R12" i="92" s="1"/>
  <c r="P5" i="92"/>
  <c r="Q5" i="92" s="1"/>
  <c r="P35" i="92"/>
  <c r="Q35" i="92" s="1"/>
  <c r="P24" i="92"/>
  <c r="R24" i="92" s="1"/>
  <c r="P6" i="92"/>
  <c r="R6" i="92" s="1"/>
  <c r="P7" i="92"/>
  <c r="Q7" i="92" s="1"/>
  <c r="P55" i="92"/>
  <c r="Q55" i="92" s="1"/>
  <c r="P44" i="92"/>
  <c r="R44" i="92" s="1"/>
  <c r="P45" i="92"/>
  <c r="R45" i="92" s="1"/>
  <c r="P13" i="92"/>
  <c r="Q13" i="92" s="1"/>
  <c r="P25" i="92"/>
  <c r="Q25" i="92" s="1"/>
  <c r="P14" i="92"/>
  <c r="R14" i="92" s="1"/>
  <c r="P36" i="92"/>
  <c r="R36" i="92" s="1"/>
  <c r="P37" i="92"/>
  <c r="Q37" i="92" s="1"/>
  <c r="P8" i="92"/>
  <c r="Q8" i="92" s="1"/>
  <c r="P38" i="92"/>
  <c r="R38" i="92" s="1"/>
  <c r="P15" i="92"/>
  <c r="Q15" i="92" s="1"/>
  <c r="P46" i="92"/>
  <c r="Q46" i="92" s="1"/>
  <c r="P47" i="92"/>
  <c r="Q47" i="92" s="1"/>
  <c r="P48" i="92"/>
  <c r="R48" i="92" s="1"/>
  <c r="P26" i="92"/>
  <c r="Q26" i="92" s="1"/>
  <c r="P16" i="92"/>
  <c r="Q16" i="92" s="1"/>
  <c r="P27" i="92"/>
  <c r="Q27" i="92" s="1"/>
  <c r="P56" i="92"/>
  <c r="R56" i="92" s="1"/>
  <c r="P39" i="92"/>
  <c r="R39" i="92" s="1"/>
  <c r="P17" i="92"/>
  <c r="Q17" i="92" s="1"/>
  <c r="P9" i="92"/>
  <c r="Q9" i="92" s="1"/>
  <c r="P49" i="92"/>
  <c r="R49" i="92" s="1"/>
  <c r="P28" i="92"/>
  <c r="Q28" i="92" s="1"/>
  <c r="P57" i="92"/>
  <c r="Q57" i="92" s="1"/>
  <c r="P58" i="92"/>
  <c r="Q58" i="92" s="1"/>
  <c r="P29" i="92"/>
  <c r="R29" i="92" s="1"/>
  <c r="P59" i="92"/>
  <c r="R59" i="92" s="1"/>
  <c r="P18" i="92"/>
  <c r="Q18" i="92" s="1"/>
  <c r="P19" i="92"/>
  <c r="R19" i="92" s="1"/>
  <c r="P30" i="92"/>
  <c r="R30" i="92" s="1"/>
  <c r="P20" i="92"/>
  <c r="Q20" i="92" s="1"/>
  <c r="R22" i="92"/>
  <c r="R31" i="92"/>
  <c r="Q53" i="92"/>
  <c r="R34" i="92"/>
  <c r="R35" i="92"/>
  <c r="Q44" i="92"/>
  <c r="R25" i="92"/>
  <c r="R8" i="92"/>
  <c r="Q48" i="92"/>
  <c r="R27" i="92"/>
  <c r="Q39" i="92"/>
  <c r="Q49" i="92"/>
  <c r="Q19" i="92"/>
  <c r="Q43" i="92"/>
  <c r="Q4" i="92"/>
  <c r="R15" i="92"/>
  <c r="R9" i="92"/>
  <c r="Q29" i="92"/>
  <c r="R20" i="92"/>
  <c r="R23" i="92"/>
  <c r="Q23" i="92"/>
  <c r="Q52" i="92"/>
  <c r="Q3" i="92"/>
  <c r="Q54" i="92"/>
  <c r="Q24" i="92"/>
  <c r="R55" i="92"/>
  <c r="Q14" i="92"/>
  <c r="Q38" i="92"/>
  <c r="R47" i="92"/>
  <c r="Q56" i="92"/>
  <c r="R17" i="92"/>
  <c r="R58" i="92"/>
  <c r="Q30" i="92"/>
  <c r="J36" i="91"/>
  <c r="K36" i="91"/>
  <c r="L36" i="91"/>
  <c r="M36" i="91"/>
  <c r="J33" i="91"/>
  <c r="K33" i="91"/>
  <c r="L33" i="91"/>
  <c r="M33" i="91"/>
  <c r="J37" i="91"/>
  <c r="K37" i="91"/>
  <c r="L37" i="91"/>
  <c r="M37" i="91"/>
  <c r="J57" i="91"/>
  <c r="K57" i="91"/>
  <c r="L57" i="91"/>
  <c r="M57" i="91"/>
  <c r="M45" i="91"/>
  <c r="L45" i="91"/>
  <c r="K45" i="91"/>
  <c r="J45" i="91"/>
  <c r="P45" i="91" s="1"/>
  <c r="M17" i="91"/>
  <c r="L17" i="91"/>
  <c r="K17" i="91"/>
  <c r="J17" i="91"/>
  <c r="P17" i="91" s="1"/>
  <c r="M54" i="91"/>
  <c r="L54" i="91"/>
  <c r="K54" i="91"/>
  <c r="J54" i="91"/>
  <c r="P54" i="91" s="1"/>
  <c r="M28" i="91"/>
  <c r="L28" i="91"/>
  <c r="K28" i="91"/>
  <c r="J28" i="91"/>
  <c r="P28" i="91" s="1"/>
  <c r="M32" i="91"/>
  <c r="L32" i="91"/>
  <c r="K32" i="91"/>
  <c r="J32" i="91"/>
  <c r="P32" i="91" s="1"/>
  <c r="M7" i="91"/>
  <c r="L7" i="91"/>
  <c r="K7" i="91"/>
  <c r="J7" i="91"/>
  <c r="P7" i="91" s="1"/>
  <c r="M47" i="91"/>
  <c r="L47" i="91"/>
  <c r="K47" i="91"/>
  <c r="J47" i="91"/>
  <c r="P47" i="91" s="1"/>
  <c r="M19" i="91"/>
  <c r="L19" i="91"/>
  <c r="K19" i="91"/>
  <c r="J19" i="91"/>
  <c r="P19" i="91" s="1"/>
  <c r="M24" i="91"/>
  <c r="L24" i="91"/>
  <c r="K24" i="91"/>
  <c r="J24" i="91"/>
  <c r="P24" i="91" s="1"/>
  <c r="M53" i="91"/>
  <c r="L53" i="91"/>
  <c r="K53" i="91"/>
  <c r="J53" i="91"/>
  <c r="P53" i="91" s="1"/>
  <c r="M41" i="91"/>
  <c r="L41" i="91"/>
  <c r="K41" i="91"/>
  <c r="J41" i="91"/>
  <c r="P41" i="91" s="1"/>
  <c r="M34" i="91"/>
  <c r="L34" i="91"/>
  <c r="K34" i="91"/>
  <c r="J34" i="91"/>
  <c r="P34" i="91" s="1"/>
  <c r="M31" i="91"/>
  <c r="L31" i="91"/>
  <c r="K31" i="91"/>
  <c r="J31" i="91"/>
  <c r="P31" i="91" s="1"/>
  <c r="M16" i="91"/>
  <c r="L16" i="91"/>
  <c r="K16" i="91"/>
  <c r="J16" i="91"/>
  <c r="P16" i="91" s="1"/>
  <c r="M29" i="91"/>
  <c r="L29" i="91"/>
  <c r="K29" i="91"/>
  <c r="J29" i="91"/>
  <c r="P29" i="91" s="1"/>
  <c r="M35" i="91"/>
  <c r="L35" i="91"/>
  <c r="K35" i="91"/>
  <c r="J35" i="91"/>
  <c r="P35" i="91" s="1"/>
  <c r="M49" i="91"/>
  <c r="L49" i="91"/>
  <c r="K49" i="91"/>
  <c r="J49" i="91"/>
  <c r="P49" i="91" s="1"/>
  <c r="M5" i="91"/>
  <c r="L5" i="91"/>
  <c r="K5" i="91"/>
  <c r="J5" i="91"/>
  <c r="M56" i="91"/>
  <c r="L56" i="91"/>
  <c r="K56" i="91"/>
  <c r="J56" i="91"/>
  <c r="P56" i="91" s="1"/>
  <c r="M11" i="91"/>
  <c r="L11" i="91"/>
  <c r="K11" i="91"/>
  <c r="J11" i="91"/>
  <c r="P11" i="91" s="1"/>
  <c r="M44" i="91"/>
  <c r="L44" i="91"/>
  <c r="K44" i="91"/>
  <c r="J44" i="91"/>
  <c r="P44" i="91" s="1"/>
  <c r="M15" i="91"/>
  <c r="L15" i="91"/>
  <c r="K15" i="91"/>
  <c r="J15" i="91"/>
  <c r="P15" i="91" s="1"/>
  <c r="M20" i="91"/>
  <c r="L20" i="91"/>
  <c r="K20" i="91"/>
  <c r="J20" i="91"/>
  <c r="P20" i="91" s="1"/>
  <c r="M25" i="91"/>
  <c r="L25" i="91"/>
  <c r="K25" i="91"/>
  <c r="J25" i="91"/>
  <c r="P25" i="91" s="1"/>
  <c r="M2" i="91"/>
  <c r="L2" i="91"/>
  <c r="K2" i="91"/>
  <c r="J2" i="91"/>
  <c r="M30" i="91"/>
  <c r="L30" i="91"/>
  <c r="K30" i="91"/>
  <c r="J30" i="91"/>
  <c r="P30" i="91" s="1"/>
  <c r="M40" i="91"/>
  <c r="L40" i="91"/>
  <c r="K40" i="91"/>
  <c r="J40" i="91"/>
  <c r="P40" i="91" s="1"/>
  <c r="M59" i="91"/>
  <c r="L59" i="91"/>
  <c r="K59" i="91"/>
  <c r="J59" i="91"/>
  <c r="P59" i="91" s="1"/>
  <c r="M23" i="91"/>
  <c r="L23" i="91"/>
  <c r="K23" i="91"/>
  <c r="J23" i="91"/>
  <c r="P23" i="91" s="1"/>
  <c r="M60" i="91"/>
  <c r="L60" i="91"/>
  <c r="K60" i="91"/>
  <c r="J60" i="91"/>
  <c r="P60" i="91" s="1"/>
  <c r="M3" i="91"/>
  <c r="L3" i="91"/>
  <c r="K3" i="91"/>
  <c r="J3" i="91"/>
  <c r="M52" i="91"/>
  <c r="L52" i="91"/>
  <c r="K52" i="91"/>
  <c r="J52" i="91"/>
  <c r="P52" i="91" s="1"/>
  <c r="M42" i="91"/>
  <c r="L42" i="91"/>
  <c r="K42" i="91"/>
  <c r="J42" i="91"/>
  <c r="P42" i="91" s="1"/>
  <c r="M51" i="91"/>
  <c r="L51" i="91"/>
  <c r="K51" i="91"/>
  <c r="J51" i="91"/>
  <c r="P51" i="91" s="1"/>
  <c r="M27" i="91"/>
  <c r="L27" i="91"/>
  <c r="K27" i="91"/>
  <c r="J27" i="91"/>
  <c r="P27" i="91" s="1"/>
  <c r="M13" i="91"/>
  <c r="L13" i="91"/>
  <c r="K13" i="91"/>
  <c r="J13" i="91"/>
  <c r="P13" i="91" s="1"/>
  <c r="M48" i="91"/>
  <c r="L48" i="91"/>
  <c r="K48" i="91"/>
  <c r="J48" i="91"/>
  <c r="P48" i="91" s="1"/>
  <c r="M6" i="91"/>
  <c r="L6" i="91"/>
  <c r="K6" i="91"/>
  <c r="J6" i="91"/>
  <c r="M14" i="91"/>
  <c r="L14" i="91"/>
  <c r="K14" i="91"/>
  <c r="J14" i="91"/>
  <c r="P14" i="91" s="1"/>
  <c r="M22" i="91"/>
  <c r="L22" i="91"/>
  <c r="K22" i="91"/>
  <c r="J22" i="91"/>
  <c r="P22" i="91" s="1"/>
  <c r="M26" i="91"/>
  <c r="L26" i="91"/>
  <c r="K26" i="91"/>
  <c r="J26" i="91"/>
  <c r="P26" i="91" s="1"/>
  <c r="M46" i="91"/>
  <c r="L46" i="91"/>
  <c r="K46" i="91"/>
  <c r="J46" i="91"/>
  <c r="P46" i="91" s="1"/>
  <c r="M50" i="91"/>
  <c r="L50" i="91"/>
  <c r="K50" i="91"/>
  <c r="J50" i="91"/>
  <c r="P50" i="91" s="1"/>
  <c r="M43" i="91"/>
  <c r="L43" i="91"/>
  <c r="K43" i="91"/>
  <c r="J43" i="91"/>
  <c r="P43" i="91" s="1"/>
  <c r="M39" i="91"/>
  <c r="L39" i="91"/>
  <c r="K39" i="91"/>
  <c r="J39" i="91"/>
  <c r="P39" i="91" s="1"/>
  <c r="M10" i="91"/>
  <c r="L10" i="91"/>
  <c r="K10" i="91"/>
  <c r="J10" i="91"/>
  <c r="P10" i="91" s="1"/>
  <c r="M9" i="91"/>
  <c r="L9" i="91"/>
  <c r="K9" i="91"/>
  <c r="J9" i="91"/>
  <c r="P9" i="91" s="1"/>
  <c r="M58" i="91"/>
  <c r="L58" i="91"/>
  <c r="K58" i="91"/>
  <c r="J58" i="91"/>
  <c r="P58" i="91" s="1"/>
  <c r="M18" i="91"/>
  <c r="L18" i="91"/>
  <c r="K18" i="91"/>
  <c r="J18" i="91"/>
  <c r="P18" i="91" s="1"/>
  <c r="M21" i="91"/>
  <c r="L21" i="91"/>
  <c r="K21" i="91"/>
  <c r="J21" i="91"/>
  <c r="P21" i="91" s="1"/>
  <c r="R21" i="91" s="1"/>
  <c r="M8" i="91"/>
  <c r="L8" i="91"/>
  <c r="K8" i="91"/>
  <c r="J8" i="91"/>
  <c r="P8" i="91" s="1"/>
  <c r="M55" i="91"/>
  <c r="L55" i="91"/>
  <c r="K55" i="91"/>
  <c r="J55" i="91"/>
  <c r="P55" i="91" s="1"/>
  <c r="M38" i="91"/>
  <c r="L38" i="91"/>
  <c r="K38" i="91"/>
  <c r="J38" i="91"/>
  <c r="P38" i="91" s="1"/>
  <c r="M4" i="91"/>
  <c r="L4" i="91"/>
  <c r="K4" i="91"/>
  <c r="J4" i="91"/>
  <c r="M12" i="91"/>
  <c r="L12" i="91"/>
  <c r="K12" i="91"/>
  <c r="J12" i="91"/>
  <c r="P12" i="91" s="1"/>
  <c r="R46" i="92" l="1"/>
  <c r="R18" i="92"/>
  <c r="R37" i="92"/>
  <c r="R33" i="92"/>
  <c r="R13" i="92"/>
  <c r="R7" i="92"/>
  <c r="R26" i="92"/>
  <c r="R5" i="92"/>
  <c r="Q11" i="92"/>
  <c r="Q6" i="92"/>
  <c r="Q59" i="92"/>
  <c r="Q36" i="92"/>
  <c r="Q32" i="92"/>
  <c r="R28" i="92"/>
  <c r="Q45" i="92"/>
  <c r="R42" i="92"/>
  <c r="R16" i="92"/>
  <c r="R57" i="92"/>
  <c r="Q12" i="92"/>
  <c r="Q41" i="92"/>
  <c r="Q51" i="92"/>
  <c r="P37" i="91"/>
  <c r="R37" i="91" s="1"/>
  <c r="Q12" i="91"/>
  <c r="R12" i="91"/>
  <c r="Q38" i="91"/>
  <c r="R38" i="91"/>
  <c r="R4" i="91"/>
  <c r="Q4" i="91"/>
  <c r="R55" i="91"/>
  <c r="Q55" i="91"/>
  <c r="Q8" i="91"/>
  <c r="R8" i="91"/>
  <c r="P57" i="91"/>
  <c r="R57" i="91" s="1"/>
  <c r="P33" i="91"/>
  <c r="Q33" i="91" s="1"/>
  <c r="P36" i="91"/>
  <c r="Q36" i="91" s="1"/>
  <c r="Q37" i="91"/>
  <c r="Q21" i="91"/>
  <c r="R9" i="91"/>
  <c r="Q9" i="91"/>
  <c r="Q39" i="91"/>
  <c r="R39" i="91"/>
  <c r="R46" i="91"/>
  <c r="Q46" i="91"/>
  <c r="R14" i="91"/>
  <c r="Q14" i="91"/>
  <c r="Q48" i="91"/>
  <c r="R48" i="91"/>
  <c r="R51" i="91"/>
  <c r="Q51" i="91"/>
  <c r="R52" i="91"/>
  <c r="Q52" i="91"/>
  <c r="R3" i="91"/>
  <c r="Q3" i="91"/>
  <c r="R60" i="91"/>
  <c r="Q60" i="91"/>
  <c r="R59" i="91"/>
  <c r="Q59" i="91"/>
  <c r="R30" i="91"/>
  <c r="Q30" i="91"/>
  <c r="R25" i="91"/>
  <c r="Q25" i="91"/>
  <c r="R15" i="91"/>
  <c r="Q15" i="91"/>
  <c r="Q44" i="91"/>
  <c r="R44" i="91"/>
  <c r="R11" i="91"/>
  <c r="Q11" i="91"/>
  <c r="R5" i="91"/>
  <c r="Q5" i="91"/>
  <c r="Q49" i="91"/>
  <c r="R49" i="91"/>
  <c r="R35" i="91"/>
  <c r="Q35" i="91"/>
  <c r="R29" i="91"/>
  <c r="Q29" i="91"/>
  <c r="Q16" i="91"/>
  <c r="R16" i="91"/>
  <c r="Q31" i="91"/>
  <c r="R31" i="91"/>
  <c r="R34" i="91"/>
  <c r="Q34" i="91"/>
  <c r="R41" i="91"/>
  <c r="Q41" i="91"/>
  <c r="Q53" i="91"/>
  <c r="R53" i="91"/>
  <c r="Q24" i="91"/>
  <c r="R24" i="91"/>
  <c r="R19" i="91"/>
  <c r="Q19" i="91"/>
  <c r="R47" i="91"/>
  <c r="Q47" i="91"/>
  <c r="R7" i="91"/>
  <c r="Q7" i="91"/>
  <c r="Q32" i="91"/>
  <c r="R32" i="91"/>
  <c r="R28" i="91"/>
  <c r="Q28" i="91"/>
  <c r="R54" i="91"/>
  <c r="Q54" i="91"/>
  <c r="Q17" i="91"/>
  <c r="R17" i="91"/>
  <c r="R45" i="91"/>
  <c r="Q45" i="91"/>
  <c r="Q18" i="91"/>
  <c r="R18" i="91"/>
  <c r="R58" i="91"/>
  <c r="Q58" i="91"/>
  <c r="R10" i="91"/>
  <c r="Q10" i="91"/>
  <c r="R43" i="91"/>
  <c r="Q43" i="91"/>
  <c r="R50" i="91"/>
  <c r="Q50" i="91"/>
  <c r="Q26" i="91"/>
  <c r="R26" i="91"/>
  <c r="R22" i="91"/>
  <c r="Q22" i="91"/>
  <c r="Q6" i="91"/>
  <c r="R6" i="91"/>
  <c r="R13" i="91"/>
  <c r="Q13" i="91"/>
  <c r="R27" i="91"/>
  <c r="Q27" i="91"/>
  <c r="Q42" i="91"/>
  <c r="R42" i="91"/>
  <c r="Q23" i="91"/>
  <c r="R23" i="91"/>
  <c r="R40" i="91"/>
  <c r="Q40" i="91"/>
  <c r="Q2" i="91"/>
  <c r="R2" i="91"/>
  <c r="R20" i="91"/>
  <c r="Q20" i="91"/>
  <c r="R56" i="91"/>
  <c r="Q56" i="91"/>
  <c r="P10" i="88"/>
  <c r="J4" i="90"/>
  <c r="K4" i="90"/>
  <c r="L4" i="90"/>
  <c r="M4" i="90"/>
  <c r="Q4" i="90"/>
  <c r="J18" i="90"/>
  <c r="K18" i="90"/>
  <c r="L18" i="90"/>
  <c r="M18" i="90"/>
  <c r="J56" i="90"/>
  <c r="K56" i="90"/>
  <c r="L56" i="90"/>
  <c r="M56" i="90"/>
  <c r="J42" i="90"/>
  <c r="K42" i="90"/>
  <c r="L42" i="90"/>
  <c r="M42" i="90"/>
  <c r="J25" i="90"/>
  <c r="K25" i="90"/>
  <c r="L25" i="90"/>
  <c r="M25" i="90"/>
  <c r="J2" i="90"/>
  <c r="K2" i="90"/>
  <c r="L2" i="90"/>
  <c r="M2" i="90"/>
  <c r="J17" i="90"/>
  <c r="K17" i="90"/>
  <c r="L17" i="90"/>
  <c r="M17" i="90"/>
  <c r="J40" i="90"/>
  <c r="K40" i="90"/>
  <c r="L40" i="90"/>
  <c r="M40" i="90"/>
  <c r="J16" i="90"/>
  <c r="K16" i="90"/>
  <c r="L16" i="90"/>
  <c r="M16" i="90"/>
  <c r="J50" i="90"/>
  <c r="K50" i="90"/>
  <c r="L50" i="90"/>
  <c r="M50" i="90"/>
  <c r="J24" i="90"/>
  <c r="K24" i="90"/>
  <c r="L24" i="90"/>
  <c r="M24" i="90"/>
  <c r="J53" i="90"/>
  <c r="K53" i="90"/>
  <c r="L53" i="90"/>
  <c r="M53" i="90"/>
  <c r="J54" i="90"/>
  <c r="K54" i="90"/>
  <c r="L54" i="90"/>
  <c r="M54" i="90"/>
  <c r="J29" i="90"/>
  <c r="K29" i="90"/>
  <c r="L29" i="90"/>
  <c r="M29" i="90"/>
  <c r="J47" i="90"/>
  <c r="K47" i="90"/>
  <c r="L47" i="90"/>
  <c r="M47" i="90"/>
  <c r="M46" i="90"/>
  <c r="L46" i="90"/>
  <c r="K46" i="90"/>
  <c r="J46" i="90"/>
  <c r="M10" i="90"/>
  <c r="L10" i="90"/>
  <c r="K10" i="90"/>
  <c r="J10" i="90"/>
  <c r="M41" i="90"/>
  <c r="L41" i="90"/>
  <c r="K41" i="90"/>
  <c r="J41" i="90"/>
  <c r="M6" i="90"/>
  <c r="L6" i="90"/>
  <c r="K6" i="90"/>
  <c r="J6" i="90"/>
  <c r="M3" i="90"/>
  <c r="L3" i="90"/>
  <c r="K3" i="90"/>
  <c r="J3" i="90"/>
  <c r="M52" i="90"/>
  <c r="L52" i="90"/>
  <c r="K52" i="90"/>
  <c r="J52" i="90"/>
  <c r="M37" i="90"/>
  <c r="L37" i="90"/>
  <c r="K37" i="90"/>
  <c r="J37" i="90"/>
  <c r="M36" i="90"/>
  <c r="L36" i="90"/>
  <c r="K36" i="90"/>
  <c r="J36" i="90"/>
  <c r="M51" i="90"/>
  <c r="L51" i="90"/>
  <c r="K51" i="90"/>
  <c r="J51" i="90"/>
  <c r="M34" i="90"/>
  <c r="L34" i="90"/>
  <c r="K34" i="90"/>
  <c r="J34" i="90"/>
  <c r="M35" i="90"/>
  <c r="L35" i="90"/>
  <c r="K35" i="90"/>
  <c r="J35" i="90"/>
  <c r="M49" i="90"/>
  <c r="L49" i="90"/>
  <c r="K49" i="90"/>
  <c r="J49" i="90"/>
  <c r="M45" i="90"/>
  <c r="L45" i="90"/>
  <c r="K45" i="90"/>
  <c r="J45" i="90"/>
  <c r="M22" i="90"/>
  <c r="L22" i="90"/>
  <c r="K22" i="90"/>
  <c r="J22" i="90"/>
  <c r="M44" i="90"/>
  <c r="L44" i="90"/>
  <c r="K44" i="90"/>
  <c r="J44" i="90"/>
  <c r="M8" i="90"/>
  <c r="L8" i="90"/>
  <c r="K8" i="90"/>
  <c r="J8" i="90"/>
  <c r="M13" i="90"/>
  <c r="L13" i="90"/>
  <c r="K13" i="90"/>
  <c r="J13" i="90"/>
  <c r="M48" i="90"/>
  <c r="L48" i="90"/>
  <c r="K48" i="90"/>
  <c r="J48" i="90"/>
  <c r="M7" i="90"/>
  <c r="L7" i="90"/>
  <c r="K7" i="90"/>
  <c r="J7" i="90"/>
  <c r="M27" i="90"/>
  <c r="L27" i="90"/>
  <c r="K27" i="90"/>
  <c r="J27" i="90"/>
  <c r="M55" i="90"/>
  <c r="L55" i="90"/>
  <c r="K55" i="90"/>
  <c r="J55" i="90"/>
  <c r="M21" i="90"/>
  <c r="L21" i="90"/>
  <c r="K21" i="90"/>
  <c r="J21" i="90"/>
  <c r="M15" i="90"/>
  <c r="L15" i="90"/>
  <c r="K15" i="90"/>
  <c r="J15" i="90"/>
  <c r="M39" i="90"/>
  <c r="L39" i="90"/>
  <c r="K39" i="90"/>
  <c r="J39" i="90"/>
  <c r="M31" i="90"/>
  <c r="L31" i="90"/>
  <c r="K31" i="90"/>
  <c r="J31" i="90"/>
  <c r="M30" i="90"/>
  <c r="L30" i="90"/>
  <c r="K30" i="90"/>
  <c r="J30" i="90"/>
  <c r="M38" i="90"/>
  <c r="L38" i="90"/>
  <c r="K38" i="90"/>
  <c r="J38" i="90"/>
  <c r="M20" i="90"/>
  <c r="L20" i="90"/>
  <c r="K20" i="90"/>
  <c r="J20" i="90"/>
  <c r="M11" i="90"/>
  <c r="L11" i="90"/>
  <c r="K11" i="90"/>
  <c r="J11" i="90"/>
  <c r="M26" i="90"/>
  <c r="L26" i="90"/>
  <c r="K26" i="90"/>
  <c r="J26" i="90"/>
  <c r="M23" i="90"/>
  <c r="L23" i="90"/>
  <c r="K23" i="90"/>
  <c r="J23" i="90"/>
  <c r="M9" i="90"/>
  <c r="L9" i="90"/>
  <c r="K9" i="90"/>
  <c r="J9" i="90"/>
  <c r="M43" i="90"/>
  <c r="L43" i="90"/>
  <c r="K43" i="90"/>
  <c r="J43" i="90"/>
  <c r="M32" i="90"/>
  <c r="L32" i="90"/>
  <c r="K32" i="90"/>
  <c r="J32" i="90"/>
  <c r="M5" i="90"/>
  <c r="L5" i="90"/>
  <c r="K5" i="90"/>
  <c r="J5" i="90"/>
  <c r="M19" i="90"/>
  <c r="L19" i="90"/>
  <c r="K19" i="90"/>
  <c r="J19" i="90"/>
  <c r="M14" i="90"/>
  <c r="L14" i="90"/>
  <c r="K14" i="90"/>
  <c r="J14" i="90"/>
  <c r="M33" i="90"/>
  <c r="L33" i="90"/>
  <c r="K33" i="90"/>
  <c r="J33" i="90"/>
  <c r="M28" i="90"/>
  <c r="L28" i="90"/>
  <c r="K28" i="90"/>
  <c r="J28" i="90"/>
  <c r="M12" i="90"/>
  <c r="L12" i="90"/>
  <c r="K12" i="90"/>
  <c r="J12" i="90"/>
  <c r="Q57" i="91" l="1"/>
  <c r="R36" i="91"/>
  <c r="R33" i="91"/>
  <c r="P11" i="90"/>
  <c r="P38" i="90"/>
  <c r="P31" i="90"/>
  <c r="Q31" i="90" s="1"/>
  <c r="P21" i="90"/>
  <c r="P27" i="90"/>
  <c r="P48" i="90"/>
  <c r="P8" i="90"/>
  <c r="R8" i="90" s="1"/>
  <c r="P44" i="90"/>
  <c r="P22" i="90"/>
  <c r="P45" i="90"/>
  <c r="P49" i="90"/>
  <c r="R49" i="90" s="1"/>
  <c r="P35" i="90"/>
  <c r="Q35" i="90" s="1"/>
  <c r="P34" i="90"/>
  <c r="P51" i="90"/>
  <c r="P36" i="90"/>
  <c r="R36" i="90" s="1"/>
  <c r="P37" i="90"/>
  <c r="Q37" i="90" s="1"/>
  <c r="P52" i="90"/>
  <c r="P41" i="90"/>
  <c r="P10" i="90"/>
  <c r="Q10" i="90" s="1"/>
  <c r="P46" i="90"/>
  <c r="Q46" i="90" s="1"/>
  <c r="P25" i="90"/>
  <c r="Q25" i="90" s="1"/>
  <c r="P12" i="90"/>
  <c r="Q12" i="90" s="1"/>
  <c r="P26" i="90"/>
  <c r="R26" i="90" s="1"/>
  <c r="P20" i="90"/>
  <c r="R20" i="90" s="1"/>
  <c r="P30" i="90"/>
  <c r="P39" i="90"/>
  <c r="P15" i="90"/>
  <c r="P55" i="90"/>
  <c r="Q55" i="90" s="1"/>
  <c r="P13" i="90"/>
  <c r="P47" i="90"/>
  <c r="P29" i="90"/>
  <c r="R29" i="90" s="1"/>
  <c r="P53" i="90"/>
  <c r="R53" i="90" s="1"/>
  <c r="P50" i="90"/>
  <c r="R50" i="90" s="1"/>
  <c r="P40" i="90"/>
  <c r="R2" i="90"/>
  <c r="P56" i="90"/>
  <c r="Q56" i="90" s="1"/>
  <c r="P54" i="90"/>
  <c r="R54" i="90" s="1"/>
  <c r="P24" i="90"/>
  <c r="P16" i="90"/>
  <c r="R16" i="90" s="1"/>
  <c r="P17" i="90"/>
  <c r="Q17" i="90" s="1"/>
  <c r="P42" i="90"/>
  <c r="R42" i="90" s="1"/>
  <c r="P18" i="90"/>
  <c r="Q47" i="90"/>
  <c r="R47" i="90"/>
  <c r="Q50" i="90"/>
  <c r="Q40" i="90"/>
  <c r="R40" i="90"/>
  <c r="Q2" i="90"/>
  <c r="R56" i="90"/>
  <c r="Q54" i="90"/>
  <c r="Q24" i="90"/>
  <c r="R24" i="90"/>
  <c r="Q42" i="90"/>
  <c r="Q18" i="90"/>
  <c r="R18" i="90"/>
  <c r="R25" i="90"/>
  <c r="R4" i="90"/>
  <c r="R34" i="90"/>
  <c r="Q34" i="90"/>
  <c r="R11" i="90"/>
  <c r="Q11" i="90"/>
  <c r="R12" i="90"/>
  <c r="R44" i="90"/>
  <c r="P28" i="90"/>
  <c r="P33" i="90"/>
  <c r="Q33" i="90" s="1"/>
  <c r="P14" i="90"/>
  <c r="R14" i="90" s="1"/>
  <c r="P19" i="90"/>
  <c r="R19" i="90" s="1"/>
  <c r="P32" i="90"/>
  <c r="Q32" i="90" s="1"/>
  <c r="P43" i="90"/>
  <c r="R43" i="90" s="1"/>
  <c r="P9" i="90"/>
  <c r="R9" i="90" s="1"/>
  <c r="P23" i="90"/>
  <c r="R23" i="90" s="1"/>
  <c r="R30" i="90"/>
  <c r="R39" i="90"/>
  <c r="Q21" i="90"/>
  <c r="R27" i="90"/>
  <c r="R51" i="90"/>
  <c r="Q51" i="90"/>
  <c r="Q36" i="90"/>
  <c r="R37" i="90"/>
  <c r="Q52" i="90"/>
  <c r="R52" i="90"/>
  <c r="R3" i="90"/>
  <c r="Q3" i="90"/>
  <c r="R6" i="90"/>
  <c r="Q6" i="90"/>
  <c r="R41" i="90"/>
  <c r="Q41" i="90"/>
  <c r="R10" i="90"/>
  <c r="R46" i="90"/>
  <c r="R28" i="90"/>
  <c r="Q28" i="90"/>
  <c r="Q19" i="90"/>
  <c r="Q23" i="90"/>
  <c r="R38" i="90"/>
  <c r="Q38" i="90"/>
  <c r="Q39" i="90"/>
  <c r="Q27" i="90"/>
  <c r="R7" i="90"/>
  <c r="Q7" i="90"/>
  <c r="Q13" i="90"/>
  <c r="R13" i="90"/>
  <c r="Q45" i="90"/>
  <c r="R45" i="90"/>
  <c r="Q5" i="90"/>
  <c r="R5" i="90"/>
  <c r="Q30" i="90"/>
  <c r="R15" i="90"/>
  <c r="Q15" i="90"/>
  <c r="R48" i="90"/>
  <c r="Q48" i="90"/>
  <c r="R22" i="90"/>
  <c r="Q22" i="90"/>
  <c r="M31" i="89"/>
  <c r="L31" i="89"/>
  <c r="K31" i="89"/>
  <c r="J31" i="89"/>
  <c r="M11" i="89"/>
  <c r="L11" i="89"/>
  <c r="K11" i="89"/>
  <c r="J11" i="89"/>
  <c r="M35" i="89"/>
  <c r="L35" i="89"/>
  <c r="K35" i="89"/>
  <c r="J35" i="89"/>
  <c r="M41" i="89"/>
  <c r="L41" i="89"/>
  <c r="K41" i="89"/>
  <c r="J41" i="89"/>
  <c r="M12" i="89"/>
  <c r="L12" i="89"/>
  <c r="K12" i="89"/>
  <c r="J12" i="89"/>
  <c r="M4" i="89"/>
  <c r="L4" i="89"/>
  <c r="K4" i="89"/>
  <c r="J4" i="89"/>
  <c r="M20" i="89"/>
  <c r="L20" i="89"/>
  <c r="K20" i="89"/>
  <c r="J20" i="89"/>
  <c r="M25" i="89"/>
  <c r="L25" i="89"/>
  <c r="K25" i="89"/>
  <c r="J25" i="89"/>
  <c r="M9" i="89"/>
  <c r="L9" i="89"/>
  <c r="K9" i="89"/>
  <c r="J9" i="89"/>
  <c r="M18" i="89"/>
  <c r="L18" i="89"/>
  <c r="K18" i="89"/>
  <c r="J18" i="89"/>
  <c r="M26" i="89"/>
  <c r="L26" i="89"/>
  <c r="K26" i="89"/>
  <c r="J26" i="89"/>
  <c r="M24" i="89"/>
  <c r="L24" i="89"/>
  <c r="K24" i="89"/>
  <c r="J24" i="89"/>
  <c r="M39" i="89"/>
  <c r="L39" i="89"/>
  <c r="K39" i="89"/>
  <c r="J39" i="89"/>
  <c r="M22" i="89"/>
  <c r="L22" i="89"/>
  <c r="K22" i="89"/>
  <c r="J22" i="89"/>
  <c r="M29" i="89"/>
  <c r="L29" i="89"/>
  <c r="K29" i="89"/>
  <c r="J29" i="89"/>
  <c r="M16" i="89"/>
  <c r="L16" i="89"/>
  <c r="K16" i="89"/>
  <c r="J16" i="89"/>
  <c r="M19" i="89"/>
  <c r="L19" i="89"/>
  <c r="K19" i="89"/>
  <c r="J19" i="89"/>
  <c r="M13" i="89"/>
  <c r="L13" i="89"/>
  <c r="K13" i="89"/>
  <c r="J13" i="89"/>
  <c r="M40" i="89"/>
  <c r="L40" i="89"/>
  <c r="K40" i="89"/>
  <c r="J40" i="89"/>
  <c r="M38" i="89"/>
  <c r="L38" i="89"/>
  <c r="K38" i="89"/>
  <c r="J38" i="89"/>
  <c r="M32" i="89"/>
  <c r="L32" i="89"/>
  <c r="K32" i="89"/>
  <c r="J32" i="89"/>
  <c r="M5" i="89"/>
  <c r="L5" i="89"/>
  <c r="K5" i="89"/>
  <c r="J5" i="89"/>
  <c r="M33" i="89"/>
  <c r="L33" i="89"/>
  <c r="K33" i="89"/>
  <c r="J33" i="89"/>
  <c r="M6" i="89"/>
  <c r="L6" i="89"/>
  <c r="K6" i="89"/>
  <c r="J6" i="89"/>
  <c r="M10" i="89"/>
  <c r="L10" i="89"/>
  <c r="K10" i="89"/>
  <c r="J10" i="89"/>
  <c r="M28" i="89"/>
  <c r="L28" i="89"/>
  <c r="K28" i="89"/>
  <c r="J28" i="89"/>
  <c r="M36" i="89"/>
  <c r="L36" i="89"/>
  <c r="K36" i="89"/>
  <c r="J36" i="89"/>
  <c r="M27" i="89"/>
  <c r="L27" i="89"/>
  <c r="K27" i="89"/>
  <c r="J27" i="89"/>
  <c r="M30" i="89"/>
  <c r="L30" i="89"/>
  <c r="K30" i="89"/>
  <c r="J30" i="89"/>
  <c r="M8" i="89"/>
  <c r="L8" i="89"/>
  <c r="K8" i="89"/>
  <c r="J8" i="89"/>
  <c r="M15" i="89"/>
  <c r="L15" i="89"/>
  <c r="K15" i="89"/>
  <c r="J15" i="89"/>
  <c r="M7" i="89"/>
  <c r="L7" i="89"/>
  <c r="K7" i="89"/>
  <c r="J7" i="89"/>
  <c r="M14" i="89"/>
  <c r="L14" i="89"/>
  <c r="K14" i="89"/>
  <c r="J14" i="89"/>
  <c r="M23" i="89"/>
  <c r="L23" i="89"/>
  <c r="K23" i="89"/>
  <c r="J23" i="89"/>
  <c r="M2" i="89"/>
  <c r="L2" i="89"/>
  <c r="K2" i="89"/>
  <c r="J2" i="89"/>
  <c r="M3" i="89"/>
  <c r="L3" i="89"/>
  <c r="K3" i="89"/>
  <c r="J3" i="89"/>
  <c r="M37" i="89"/>
  <c r="L37" i="89"/>
  <c r="K37" i="89"/>
  <c r="J37" i="89"/>
  <c r="M34" i="89"/>
  <c r="L34" i="89"/>
  <c r="K34" i="89"/>
  <c r="J34" i="89"/>
  <c r="M17" i="89"/>
  <c r="L17" i="89"/>
  <c r="K17" i="89"/>
  <c r="J17" i="89"/>
  <c r="M21" i="89"/>
  <c r="L21" i="89"/>
  <c r="K21" i="89"/>
  <c r="J21" i="89"/>
  <c r="Q20" i="90" l="1"/>
  <c r="Q14" i="90"/>
  <c r="Q49" i="90"/>
  <c r="Q8" i="90"/>
  <c r="R55" i="90"/>
  <c r="R31" i="90"/>
  <c r="R33" i="90"/>
  <c r="Q43" i="90"/>
  <c r="Q26" i="90"/>
  <c r="R17" i="90"/>
  <c r="Q53" i="90"/>
  <c r="Q9" i="90"/>
  <c r="Q16" i="90"/>
  <c r="Q29" i="90"/>
  <c r="R32" i="90"/>
  <c r="R35" i="90"/>
  <c r="Q44" i="90"/>
  <c r="R21" i="90"/>
  <c r="P17" i="89"/>
  <c r="R17" i="89" s="1"/>
  <c r="P34" i="89"/>
  <c r="Q34" i="89" s="1"/>
  <c r="P37" i="89"/>
  <c r="R37" i="89" s="1"/>
  <c r="P3" i="89"/>
  <c r="R2" i="89"/>
  <c r="P23" i="89"/>
  <c r="P21" i="89"/>
  <c r="R21" i="89" s="1"/>
  <c r="P14" i="89"/>
  <c r="P7" i="89"/>
  <c r="R7" i="89" s="1"/>
  <c r="P15" i="89"/>
  <c r="R15" i="89" s="1"/>
  <c r="P8" i="89"/>
  <c r="R8" i="89" s="1"/>
  <c r="P30" i="89"/>
  <c r="P27" i="89"/>
  <c r="Q27" i="89" s="1"/>
  <c r="P36" i="89"/>
  <c r="R36" i="89" s="1"/>
  <c r="P28" i="89"/>
  <c r="Q28" i="89" s="1"/>
  <c r="P10" i="89"/>
  <c r="P6" i="89"/>
  <c r="Q6" i="89" s="1"/>
  <c r="P33" i="89"/>
  <c r="R33" i="89" s="1"/>
  <c r="P5" i="89"/>
  <c r="Q5" i="89" s="1"/>
  <c r="P38" i="89"/>
  <c r="Q38" i="89" s="1"/>
  <c r="P40" i="89"/>
  <c r="R40" i="89" s="1"/>
  <c r="R13" i="89"/>
  <c r="P19" i="89"/>
  <c r="Q19" i="89" s="1"/>
  <c r="P16" i="89"/>
  <c r="R16" i="89" s="1"/>
  <c r="P29" i="89"/>
  <c r="R29" i="89" s="1"/>
  <c r="P22" i="89"/>
  <c r="Q22" i="89" s="1"/>
  <c r="P39" i="89"/>
  <c r="R39" i="89" s="1"/>
  <c r="P24" i="89"/>
  <c r="R24" i="89" s="1"/>
  <c r="P26" i="89"/>
  <c r="R26" i="89" s="1"/>
  <c r="P18" i="89"/>
  <c r="R18" i="89" s="1"/>
  <c r="P9" i="89"/>
  <c r="R9" i="89" s="1"/>
  <c r="P25" i="89"/>
  <c r="R25" i="89" s="1"/>
  <c r="P20" i="89"/>
  <c r="Q20" i="89" s="1"/>
  <c r="P4" i="89"/>
  <c r="Q4" i="89" s="1"/>
  <c r="R12" i="89"/>
  <c r="P41" i="89"/>
  <c r="R41" i="89" s="1"/>
  <c r="P35" i="89"/>
  <c r="Q35" i="89" s="1"/>
  <c r="P11" i="89"/>
  <c r="Q11" i="89" s="1"/>
  <c r="P31" i="89"/>
  <c r="R31" i="89" s="1"/>
  <c r="R34" i="89"/>
  <c r="Q23" i="89"/>
  <c r="R23" i="89"/>
  <c r="Q3" i="89"/>
  <c r="R3" i="89"/>
  <c r="R14" i="89"/>
  <c r="Q14" i="89"/>
  <c r="Q17" i="89"/>
  <c r="Q13" i="89"/>
  <c r="Q18" i="89"/>
  <c r="Q12" i="89"/>
  <c r="Q31" i="89"/>
  <c r="R32" i="89"/>
  <c r="Q32" i="89"/>
  <c r="R30" i="89"/>
  <c r="Q30" i="89"/>
  <c r="R10" i="89"/>
  <c r="Q10" i="89"/>
  <c r="R19" i="89"/>
  <c r="Q25" i="89"/>
  <c r="Q36" i="89"/>
  <c r="M60" i="88"/>
  <c r="L60" i="88"/>
  <c r="K60" i="88"/>
  <c r="J60" i="88"/>
  <c r="M42" i="88"/>
  <c r="L42" i="88"/>
  <c r="K42" i="88"/>
  <c r="J42" i="88"/>
  <c r="M37" i="88"/>
  <c r="L37" i="88"/>
  <c r="K37" i="88"/>
  <c r="J37" i="88"/>
  <c r="M39" i="88"/>
  <c r="L39" i="88"/>
  <c r="K39" i="88"/>
  <c r="J39" i="88"/>
  <c r="M53" i="88"/>
  <c r="L53" i="88"/>
  <c r="K53" i="88"/>
  <c r="J53" i="88"/>
  <c r="M25" i="88"/>
  <c r="L25" i="88"/>
  <c r="K25" i="88"/>
  <c r="J25" i="88"/>
  <c r="M69" i="88"/>
  <c r="L69" i="88"/>
  <c r="K69" i="88"/>
  <c r="J69" i="88"/>
  <c r="M34" i="88"/>
  <c r="L34" i="88"/>
  <c r="K34" i="88"/>
  <c r="J34" i="88"/>
  <c r="M64" i="88"/>
  <c r="L64" i="88"/>
  <c r="K64" i="88"/>
  <c r="J64" i="88"/>
  <c r="M20" i="88"/>
  <c r="L20" i="88"/>
  <c r="K20" i="88"/>
  <c r="J20" i="88"/>
  <c r="M41" i="88"/>
  <c r="L41" i="88"/>
  <c r="K41" i="88"/>
  <c r="J41" i="88"/>
  <c r="M52" i="88"/>
  <c r="L52" i="88"/>
  <c r="K52" i="88"/>
  <c r="J52" i="88"/>
  <c r="M3" i="88"/>
  <c r="L3" i="88"/>
  <c r="K3" i="88"/>
  <c r="J3" i="88"/>
  <c r="M10" i="88"/>
  <c r="L10" i="88"/>
  <c r="K10" i="88"/>
  <c r="J10" i="88"/>
  <c r="M59" i="88"/>
  <c r="L59" i="88"/>
  <c r="K59" i="88"/>
  <c r="J59" i="88"/>
  <c r="M56" i="88"/>
  <c r="L56" i="88"/>
  <c r="K56" i="88"/>
  <c r="J56" i="88"/>
  <c r="M22" i="88"/>
  <c r="L22" i="88"/>
  <c r="K22" i="88"/>
  <c r="J22" i="88"/>
  <c r="M33" i="88"/>
  <c r="L33" i="88"/>
  <c r="K33" i="88"/>
  <c r="J33" i="88"/>
  <c r="M75" i="88"/>
  <c r="L75" i="88"/>
  <c r="K75" i="88"/>
  <c r="J75" i="88"/>
  <c r="M68" i="88"/>
  <c r="L68" i="88"/>
  <c r="K68" i="88"/>
  <c r="J68" i="88"/>
  <c r="M5" i="88"/>
  <c r="L5" i="88"/>
  <c r="K5" i="88"/>
  <c r="J5" i="88"/>
  <c r="M51" i="88"/>
  <c r="L51" i="88"/>
  <c r="K51" i="88"/>
  <c r="J51" i="88"/>
  <c r="M63" i="88"/>
  <c r="L63" i="88"/>
  <c r="K63" i="88"/>
  <c r="J63" i="88"/>
  <c r="M32" i="88"/>
  <c r="L32" i="88"/>
  <c r="K32" i="88"/>
  <c r="J32" i="88"/>
  <c r="M74" i="88"/>
  <c r="L74" i="88"/>
  <c r="K74" i="88"/>
  <c r="J74" i="88"/>
  <c r="M21" i="88"/>
  <c r="L21" i="88"/>
  <c r="K21" i="88"/>
  <c r="J21" i="88"/>
  <c r="M49" i="88"/>
  <c r="L49" i="88"/>
  <c r="K49" i="88"/>
  <c r="J49" i="88"/>
  <c r="M73" i="88"/>
  <c r="L73" i="88"/>
  <c r="K73" i="88"/>
  <c r="J73" i="88"/>
  <c r="M45" i="88"/>
  <c r="L45" i="88"/>
  <c r="K45" i="88"/>
  <c r="J45" i="88"/>
  <c r="M57" i="88"/>
  <c r="L57" i="88"/>
  <c r="K57" i="88"/>
  <c r="J57" i="88"/>
  <c r="M67" i="88"/>
  <c r="L67" i="88"/>
  <c r="K67" i="88"/>
  <c r="J67" i="88"/>
  <c r="M9" i="88"/>
  <c r="L9" i="88"/>
  <c r="K9" i="88"/>
  <c r="J9" i="88"/>
  <c r="M72" i="88"/>
  <c r="L72" i="88"/>
  <c r="K72" i="88"/>
  <c r="J72" i="88"/>
  <c r="M13" i="88"/>
  <c r="L13" i="88"/>
  <c r="K13" i="88"/>
  <c r="J13" i="88"/>
  <c r="M55" i="88"/>
  <c r="L55" i="88"/>
  <c r="K55" i="88"/>
  <c r="J55" i="88"/>
  <c r="M18" i="88"/>
  <c r="L18" i="88"/>
  <c r="K18" i="88"/>
  <c r="J18" i="88"/>
  <c r="M30" i="88"/>
  <c r="L30" i="88"/>
  <c r="K30" i="88"/>
  <c r="J30" i="88"/>
  <c r="M24" i="88"/>
  <c r="L24" i="88"/>
  <c r="K24" i="88"/>
  <c r="J24" i="88"/>
  <c r="M40" i="88"/>
  <c r="L40" i="88"/>
  <c r="K40" i="88"/>
  <c r="J40" i="88"/>
  <c r="M4" i="88"/>
  <c r="L4" i="88"/>
  <c r="K4" i="88"/>
  <c r="J4" i="88"/>
  <c r="M62" i="88"/>
  <c r="L62" i="88"/>
  <c r="K62" i="88"/>
  <c r="J62" i="88"/>
  <c r="M38" i="88"/>
  <c r="L38" i="88"/>
  <c r="K38" i="88"/>
  <c r="J38" i="88"/>
  <c r="M50" i="88"/>
  <c r="L50" i="88"/>
  <c r="K50" i="88"/>
  <c r="J50" i="88"/>
  <c r="M77" i="88"/>
  <c r="L77" i="88"/>
  <c r="K77" i="88"/>
  <c r="J77" i="88"/>
  <c r="M31" i="88"/>
  <c r="L31" i="88"/>
  <c r="K31" i="88"/>
  <c r="J31" i="88"/>
  <c r="M2" i="88"/>
  <c r="L2" i="88"/>
  <c r="K2" i="88"/>
  <c r="J2" i="88"/>
  <c r="M71" i="88"/>
  <c r="L71" i="88"/>
  <c r="K71" i="88"/>
  <c r="J71" i="88"/>
  <c r="M54" i="88"/>
  <c r="L54" i="88"/>
  <c r="K54" i="88"/>
  <c r="J54" i="88"/>
  <c r="M47" i="88"/>
  <c r="L47" i="88"/>
  <c r="K47" i="88"/>
  <c r="J47" i="88"/>
  <c r="M66" i="88"/>
  <c r="L66" i="88"/>
  <c r="K66" i="88"/>
  <c r="J66" i="88"/>
  <c r="M46" i="88"/>
  <c r="L46" i="88"/>
  <c r="K46" i="88"/>
  <c r="J46" i="88"/>
  <c r="M19" i="88"/>
  <c r="L19" i="88"/>
  <c r="K19" i="88"/>
  <c r="J19" i="88"/>
  <c r="M15" i="88"/>
  <c r="L15" i="88"/>
  <c r="K15" i="88"/>
  <c r="J15" i="88"/>
  <c r="M58" i="88"/>
  <c r="L58" i="88"/>
  <c r="K58" i="88"/>
  <c r="J58" i="88"/>
  <c r="M8" i="88"/>
  <c r="L8" i="88"/>
  <c r="K8" i="88"/>
  <c r="J8" i="88"/>
  <c r="M17" i="88"/>
  <c r="L17" i="88"/>
  <c r="K17" i="88"/>
  <c r="J17" i="88"/>
  <c r="M29" i="88"/>
  <c r="L29" i="88"/>
  <c r="K29" i="88"/>
  <c r="J29" i="88"/>
  <c r="M28" i="88"/>
  <c r="L28" i="88"/>
  <c r="K28" i="88"/>
  <c r="J28" i="88"/>
  <c r="M35" i="88"/>
  <c r="L35" i="88"/>
  <c r="K35" i="88"/>
  <c r="J35" i="88"/>
  <c r="M61" i="88"/>
  <c r="L61" i="88"/>
  <c r="K61" i="88"/>
  <c r="J61" i="88"/>
  <c r="M65" i="88"/>
  <c r="L65" i="88"/>
  <c r="K65" i="88"/>
  <c r="J65" i="88"/>
  <c r="M7" i="88"/>
  <c r="L7" i="88"/>
  <c r="K7" i="88"/>
  <c r="J7" i="88"/>
  <c r="M48" i="88"/>
  <c r="L48" i="88"/>
  <c r="K48" i="88"/>
  <c r="J48" i="88"/>
  <c r="M44" i="88"/>
  <c r="L44" i="88"/>
  <c r="K44" i="88"/>
  <c r="J44" i="88"/>
  <c r="M14" i="88"/>
  <c r="L14" i="88"/>
  <c r="K14" i="88"/>
  <c r="J14" i="88"/>
  <c r="M12" i="88"/>
  <c r="L12" i="88"/>
  <c r="K12" i="88"/>
  <c r="J12" i="88"/>
  <c r="M23" i="88"/>
  <c r="L23" i="88"/>
  <c r="K23" i="88"/>
  <c r="J23" i="88"/>
  <c r="M76" i="88"/>
  <c r="L76" i="88"/>
  <c r="K76" i="88"/>
  <c r="J76" i="88"/>
  <c r="M27" i="88"/>
  <c r="L27" i="88"/>
  <c r="K27" i="88"/>
  <c r="J27" i="88"/>
  <c r="M26" i="88"/>
  <c r="L26" i="88"/>
  <c r="K26" i="88"/>
  <c r="J26" i="88"/>
  <c r="M11" i="88"/>
  <c r="L11" i="88"/>
  <c r="K11" i="88"/>
  <c r="J11" i="88"/>
  <c r="M70" i="88"/>
  <c r="L70" i="88"/>
  <c r="K70" i="88"/>
  <c r="J70" i="88"/>
  <c r="M43" i="88"/>
  <c r="L43" i="88"/>
  <c r="K43" i="88"/>
  <c r="J43" i="88"/>
  <c r="M6" i="88"/>
  <c r="L6" i="88"/>
  <c r="K6" i="88"/>
  <c r="J6" i="88"/>
  <c r="M36" i="88"/>
  <c r="L36" i="88"/>
  <c r="K36" i="88"/>
  <c r="J36" i="88"/>
  <c r="M16" i="88"/>
  <c r="L16" i="88"/>
  <c r="K16" i="88"/>
  <c r="J16" i="88"/>
  <c r="Q39" i="89" l="1"/>
  <c r="R38" i="89"/>
  <c r="Q29" i="89"/>
  <c r="Q7" i="89"/>
  <c r="Q26" i="89"/>
  <c r="R27" i="89"/>
  <c r="R5" i="89"/>
  <c r="Q40" i="89"/>
  <c r="R28" i="89"/>
  <c r="Q8" i="89"/>
  <c r="Q21" i="89"/>
  <c r="R6" i="89"/>
  <c r="Q37" i="89"/>
  <c r="Q2" i="89"/>
  <c r="Q24" i="89"/>
  <c r="Q41" i="89"/>
  <c r="Q15" i="89"/>
  <c r="Q33" i="89"/>
  <c r="R20" i="89"/>
  <c r="R35" i="89"/>
  <c r="Q16" i="89"/>
  <c r="R11" i="89"/>
  <c r="R4" i="89"/>
  <c r="Q9" i="89"/>
  <c r="R22" i="89"/>
  <c r="P16" i="88"/>
  <c r="R16" i="88" s="1"/>
  <c r="P43" i="88"/>
  <c r="Q43" i="88" s="1"/>
  <c r="P11" i="88"/>
  <c r="P27" i="88"/>
  <c r="R27" i="88" s="1"/>
  <c r="P23" i="88"/>
  <c r="R23" i="88" s="1"/>
  <c r="P12" i="88"/>
  <c r="P44" i="88"/>
  <c r="P65" i="88"/>
  <c r="P61" i="88"/>
  <c r="R61" i="88" s="1"/>
  <c r="P35" i="88"/>
  <c r="Q35" i="88" s="1"/>
  <c r="P29" i="88"/>
  <c r="R29" i="88" s="1"/>
  <c r="P17" i="88"/>
  <c r="Q8" i="88"/>
  <c r="P58" i="88"/>
  <c r="P15" i="88"/>
  <c r="R15" i="88" s="1"/>
  <c r="P19" i="88"/>
  <c r="P46" i="88"/>
  <c r="Q46" i="88" s="1"/>
  <c r="P66" i="88"/>
  <c r="P47" i="88"/>
  <c r="R47" i="88" s="1"/>
  <c r="P54" i="88"/>
  <c r="P71" i="88"/>
  <c r="Q71" i="88" s="1"/>
  <c r="P31" i="88"/>
  <c r="R31" i="88" s="1"/>
  <c r="P77" i="88"/>
  <c r="P50" i="88"/>
  <c r="Q50" i="88" s="1"/>
  <c r="P38" i="88"/>
  <c r="P62" i="88"/>
  <c r="R62" i="88" s="1"/>
  <c r="P40" i="88"/>
  <c r="Q40" i="88" s="1"/>
  <c r="P24" i="88"/>
  <c r="P30" i="88"/>
  <c r="R30" i="88" s="1"/>
  <c r="P18" i="88"/>
  <c r="R18" i="88" s="1"/>
  <c r="P55" i="88"/>
  <c r="Q55" i="88" s="1"/>
  <c r="P13" i="88"/>
  <c r="P72" i="88"/>
  <c r="R72" i="88" s="1"/>
  <c r="P67" i="88"/>
  <c r="Q67" i="88" s="1"/>
  <c r="P57" i="88"/>
  <c r="P45" i="88"/>
  <c r="R45" i="88" s="1"/>
  <c r="P73" i="88"/>
  <c r="P49" i="88"/>
  <c r="Q49" i="88" s="1"/>
  <c r="P21" i="88"/>
  <c r="P74" i="88"/>
  <c r="R74" i="88" s="1"/>
  <c r="P32" i="88"/>
  <c r="P63" i="88"/>
  <c r="Q63" i="88" s="1"/>
  <c r="P51" i="88"/>
  <c r="R5" i="88"/>
  <c r="P68" i="88"/>
  <c r="P75" i="88"/>
  <c r="Q75" i="88" s="1"/>
  <c r="P33" i="88"/>
  <c r="P22" i="88"/>
  <c r="R22" i="88" s="1"/>
  <c r="P56" i="88"/>
  <c r="P59" i="88"/>
  <c r="Q59" i="88" s="1"/>
  <c r="R3" i="88"/>
  <c r="P52" i="88"/>
  <c r="P41" i="88"/>
  <c r="Q41" i="88" s="1"/>
  <c r="P20" i="88"/>
  <c r="R20" i="88" s="1"/>
  <c r="P64" i="88"/>
  <c r="R64" i="88" s="1"/>
  <c r="P34" i="88"/>
  <c r="P69" i="88"/>
  <c r="Q69" i="88" s="1"/>
  <c r="P25" i="88"/>
  <c r="R25" i="88" s="1"/>
  <c r="P53" i="88"/>
  <c r="R53" i="88" s="1"/>
  <c r="P39" i="88"/>
  <c r="P37" i="88"/>
  <c r="Q37" i="88" s="1"/>
  <c r="P42" i="88"/>
  <c r="R42" i="88" s="1"/>
  <c r="P60" i="88"/>
  <c r="R60" i="88" s="1"/>
  <c r="P36" i="88"/>
  <c r="Q36" i="88" s="1"/>
  <c r="P70" i="88"/>
  <c r="Q70" i="88" s="1"/>
  <c r="P26" i="88"/>
  <c r="P76" i="88"/>
  <c r="R76" i="88" s="1"/>
  <c r="P14" i="88"/>
  <c r="P48" i="88"/>
  <c r="Q48" i="88" s="1"/>
  <c r="P28" i="88"/>
  <c r="R28" i="88" s="1"/>
  <c r="Q6" i="88"/>
  <c r="R6" i="88"/>
  <c r="Q16" i="88"/>
  <c r="R36" i="88"/>
  <c r="R14" i="88"/>
  <c r="Q14" i="88"/>
  <c r="R65" i="88"/>
  <c r="Q65" i="88"/>
  <c r="Q29" i="88"/>
  <c r="Q47" i="88"/>
  <c r="R50" i="88"/>
  <c r="R40" i="88"/>
  <c r="Q45" i="88"/>
  <c r="Q74" i="88"/>
  <c r="Q5" i="88"/>
  <c r="Q22" i="88"/>
  <c r="Q3" i="88"/>
  <c r="Q64" i="88"/>
  <c r="Q53" i="88"/>
  <c r="Q60" i="88"/>
  <c r="Q11" i="88"/>
  <c r="R11" i="88"/>
  <c r="Q23" i="88"/>
  <c r="R35" i="88"/>
  <c r="R8" i="88"/>
  <c r="Q18" i="88"/>
  <c r="R44" i="88"/>
  <c r="Q44" i="88"/>
  <c r="R17" i="88"/>
  <c r="Q17" i="88"/>
  <c r="R19" i="88"/>
  <c r="Q19" i="88"/>
  <c r="R54" i="88"/>
  <c r="Q54" i="88"/>
  <c r="R77" i="88"/>
  <c r="Q77" i="88"/>
  <c r="R38" i="88"/>
  <c r="Q38" i="88"/>
  <c r="R4" i="88"/>
  <c r="Q4" i="88"/>
  <c r="R24" i="88"/>
  <c r="Q24" i="88"/>
  <c r="R13" i="88"/>
  <c r="Q13" i="88"/>
  <c r="R9" i="88"/>
  <c r="Q9" i="88"/>
  <c r="R57" i="88"/>
  <c r="Q57" i="88"/>
  <c r="R73" i="88"/>
  <c r="Q73" i="88"/>
  <c r="R21" i="88"/>
  <c r="Q21" i="88"/>
  <c r="R32" i="88"/>
  <c r="Q32" i="88"/>
  <c r="R51" i="88"/>
  <c r="Q51" i="88"/>
  <c r="R68" i="88"/>
  <c r="Q68" i="88"/>
  <c r="R33" i="88"/>
  <c r="Q33" i="88"/>
  <c r="R56" i="88"/>
  <c r="Q56" i="88"/>
  <c r="R10" i="88"/>
  <c r="Q10" i="88"/>
  <c r="R52" i="88"/>
  <c r="Q52" i="88"/>
  <c r="R34" i="88"/>
  <c r="Q34" i="88"/>
  <c r="R39" i="88"/>
  <c r="Q39" i="88"/>
  <c r="R26" i="88"/>
  <c r="Q26" i="88"/>
  <c r="R12" i="88"/>
  <c r="Q12" i="88"/>
  <c r="R7" i="88"/>
  <c r="Q7" i="88"/>
  <c r="R58" i="88"/>
  <c r="Q58" i="88"/>
  <c r="R66" i="88"/>
  <c r="Q66" i="88"/>
  <c r="R2" i="88"/>
  <c r="Q2" i="88"/>
  <c r="M71" i="87"/>
  <c r="L71" i="87"/>
  <c r="K71" i="87"/>
  <c r="J71" i="87"/>
  <c r="M60" i="87"/>
  <c r="L60" i="87"/>
  <c r="K60" i="87"/>
  <c r="J60" i="87"/>
  <c r="M43" i="87"/>
  <c r="L43" i="87"/>
  <c r="K43" i="87"/>
  <c r="J43" i="87"/>
  <c r="M79" i="87"/>
  <c r="L79" i="87"/>
  <c r="K79" i="87"/>
  <c r="J79" i="87"/>
  <c r="M78" i="87"/>
  <c r="L78" i="87"/>
  <c r="K78" i="87"/>
  <c r="J78" i="87"/>
  <c r="M77" i="87"/>
  <c r="L77" i="87"/>
  <c r="K77" i="87"/>
  <c r="J77" i="87"/>
  <c r="M73" i="87"/>
  <c r="L73" i="87"/>
  <c r="K73" i="87"/>
  <c r="J73" i="87"/>
  <c r="M17" i="87"/>
  <c r="L17" i="87"/>
  <c r="K17" i="87"/>
  <c r="J17" i="87"/>
  <c r="M31" i="87"/>
  <c r="L31" i="87"/>
  <c r="K31" i="87"/>
  <c r="J31" i="87"/>
  <c r="M70" i="87"/>
  <c r="L70" i="87"/>
  <c r="K70" i="87"/>
  <c r="J70" i="87"/>
  <c r="M5" i="87"/>
  <c r="L5" i="87"/>
  <c r="K5" i="87"/>
  <c r="J5" i="87"/>
  <c r="M38" i="87"/>
  <c r="L38" i="87"/>
  <c r="K38" i="87"/>
  <c r="J38" i="87"/>
  <c r="M68" i="87"/>
  <c r="L68" i="87"/>
  <c r="K68" i="87"/>
  <c r="J68" i="87"/>
  <c r="M76" i="87"/>
  <c r="L76" i="87"/>
  <c r="K76" i="87"/>
  <c r="J76" i="87"/>
  <c r="M30" i="87"/>
  <c r="L30" i="87"/>
  <c r="K30" i="87"/>
  <c r="J30" i="87"/>
  <c r="M19" i="87"/>
  <c r="L19" i="87"/>
  <c r="K19" i="87"/>
  <c r="J19" i="87"/>
  <c r="M29" i="87"/>
  <c r="L29" i="87"/>
  <c r="K29" i="87"/>
  <c r="J29" i="87"/>
  <c r="M67" i="87"/>
  <c r="L67" i="87"/>
  <c r="K67" i="87"/>
  <c r="J67" i="87"/>
  <c r="M66" i="87"/>
  <c r="L66" i="87"/>
  <c r="K66" i="87"/>
  <c r="J66" i="87"/>
  <c r="M28" i="87"/>
  <c r="L28" i="87"/>
  <c r="K28" i="87"/>
  <c r="J28" i="87"/>
  <c r="M59" i="87"/>
  <c r="L59" i="87"/>
  <c r="K59" i="87"/>
  <c r="J59" i="87"/>
  <c r="M37" i="87"/>
  <c r="L37" i="87"/>
  <c r="K37" i="87"/>
  <c r="J37" i="87"/>
  <c r="M13" i="87"/>
  <c r="L13" i="87"/>
  <c r="K13" i="87"/>
  <c r="J13" i="87"/>
  <c r="M52" i="87"/>
  <c r="L52" i="87"/>
  <c r="K52" i="87"/>
  <c r="J52" i="87"/>
  <c r="M4" i="87"/>
  <c r="L4" i="87"/>
  <c r="K4" i="87"/>
  <c r="J4" i="87"/>
  <c r="M2" i="87"/>
  <c r="L2" i="87"/>
  <c r="K2" i="87"/>
  <c r="J2" i="87"/>
  <c r="M24" i="87"/>
  <c r="L24" i="87"/>
  <c r="K24" i="87"/>
  <c r="J24" i="87"/>
  <c r="M47" i="87"/>
  <c r="L47" i="87"/>
  <c r="K47" i="87"/>
  <c r="J47" i="87"/>
  <c r="M54" i="87"/>
  <c r="L54" i="87"/>
  <c r="K54" i="87"/>
  <c r="J54" i="87"/>
  <c r="M46" i="87"/>
  <c r="L46" i="87"/>
  <c r="K46" i="87"/>
  <c r="J46" i="87"/>
  <c r="M40" i="87"/>
  <c r="L40" i="87"/>
  <c r="K40" i="87"/>
  <c r="J40" i="87"/>
  <c r="M58" i="87"/>
  <c r="L58" i="87"/>
  <c r="K58" i="87"/>
  <c r="J58" i="87"/>
  <c r="M27" i="87"/>
  <c r="L27" i="87"/>
  <c r="K27" i="87"/>
  <c r="J27" i="87"/>
  <c r="M65" i="87"/>
  <c r="L65" i="87"/>
  <c r="K65" i="87"/>
  <c r="J65" i="87"/>
  <c r="M18" i="87"/>
  <c r="L18" i="87"/>
  <c r="K18" i="87"/>
  <c r="J18" i="87"/>
  <c r="M45" i="87"/>
  <c r="L45" i="87"/>
  <c r="K45" i="87"/>
  <c r="J45" i="87"/>
  <c r="M9" i="87"/>
  <c r="L9" i="87"/>
  <c r="K9" i="87"/>
  <c r="J9" i="87"/>
  <c r="M16" i="87"/>
  <c r="L16" i="87"/>
  <c r="K16" i="87"/>
  <c r="J16" i="87"/>
  <c r="M21" i="87"/>
  <c r="L21" i="87"/>
  <c r="K21" i="87"/>
  <c r="J21" i="87"/>
  <c r="M69" i="87"/>
  <c r="L69" i="87"/>
  <c r="K69" i="87"/>
  <c r="J69" i="87"/>
  <c r="M72" i="87"/>
  <c r="L72" i="87"/>
  <c r="K72" i="87"/>
  <c r="J72" i="87"/>
  <c r="M6" i="87"/>
  <c r="L6" i="87"/>
  <c r="K6" i="87"/>
  <c r="J6" i="87"/>
  <c r="M7" i="87"/>
  <c r="L7" i="87"/>
  <c r="K7" i="87"/>
  <c r="J7" i="87"/>
  <c r="M33" i="87"/>
  <c r="L33" i="87"/>
  <c r="K33" i="87"/>
  <c r="J33" i="87"/>
  <c r="M51" i="87"/>
  <c r="L51" i="87"/>
  <c r="K51" i="87"/>
  <c r="J51" i="87"/>
  <c r="M34" i="87"/>
  <c r="L34" i="87"/>
  <c r="K34" i="87"/>
  <c r="J34" i="87"/>
  <c r="M12" i="87"/>
  <c r="L12" i="87"/>
  <c r="K12" i="87"/>
  <c r="J12" i="87"/>
  <c r="M57" i="87"/>
  <c r="L57" i="87"/>
  <c r="K57" i="87"/>
  <c r="J57" i="87"/>
  <c r="P57" i="87" s="1"/>
  <c r="M41" i="87"/>
  <c r="L41" i="87"/>
  <c r="K41" i="87"/>
  <c r="J41" i="87"/>
  <c r="P41" i="87" s="1"/>
  <c r="M64" i="87"/>
  <c r="L64" i="87"/>
  <c r="K64" i="87"/>
  <c r="J64" i="87"/>
  <c r="P64" i="87" s="1"/>
  <c r="M50" i="87"/>
  <c r="L50" i="87"/>
  <c r="K50" i="87"/>
  <c r="J50" i="87"/>
  <c r="P50" i="87" s="1"/>
  <c r="M20" i="87"/>
  <c r="L20" i="87"/>
  <c r="K20" i="87"/>
  <c r="J20" i="87"/>
  <c r="P20" i="87" s="1"/>
  <c r="M56" i="87"/>
  <c r="L56" i="87"/>
  <c r="K56" i="87"/>
  <c r="J56" i="87"/>
  <c r="P56" i="87" s="1"/>
  <c r="M22" i="87"/>
  <c r="L22" i="87"/>
  <c r="K22" i="87"/>
  <c r="J22" i="87"/>
  <c r="P22" i="87" s="1"/>
  <c r="M44" i="87"/>
  <c r="L44" i="87"/>
  <c r="K44" i="87"/>
  <c r="J44" i="87"/>
  <c r="P44" i="87" s="1"/>
  <c r="M75" i="87"/>
  <c r="L75" i="87"/>
  <c r="K75" i="87"/>
  <c r="J75" i="87"/>
  <c r="P75" i="87" s="1"/>
  <c r="M49" i="87"/>
  <c r="L49" i="87"/>
  <c r="K49" i="87"/>
  <c r="J49" i="87"/>
  <c r="P49" i="87" s="1"/>
  <c r="M55" i="87"/>
  <c r="L55" i="87"/>
  <c r="K55" i="87"/>
  <c r="J55" i="87"/>
  <c r="M36" i="87"/>
  <c r="L36" i="87"/>
  <c r="K36" i="87"/>
  <c r="J36" i="87"/>
  <c r="P36" i="87" s="1"/>
  <c r="M26" i="87"/>
  <c r="L26" i="87"/>
  <c r="K26" i="87"/>
  <c r="J26" i="87"/>
  <c r="P26" i="87" s="1"/>
  <c r="M63" i="87"/>
  <c r="L63" i="87"/>
  <c r="K63" i="87"/>
  <c r="J63" i="87"/>
  <c r="P63" i="87" s="1"/>
  <c r="M23" i="87"/>
  <c r="L23" i="87"/>
  <c r="K23" i="87"/>
  <c r="J23" i="87"/>
  <c r="P23" i="87" s="1"/>
  <c r="M35" i="87"/>
  <c r="L35" i="87"/>
  <c r="K35" i="87"/>
  <c r="J35" i="87"/>
  <c r="P35" i="87" s="1"/>
  <c r="M39" i="87"/>
  <c r="L39" i="87"/>
  <c r="K39" i="87"/>
  <c r="J39" i="87"/>
  <c r="P39" i="87" s="1"/>
  <c r="M11" i="87"/>
  <c r="L11" i="87"/>
  <c r="K11" i="87"/>
  <c r="J11" i="87"/>
  <c r="P11" i="87" s="1"/>
  <c r="M10" i="87"/>
  <c r="L10" i="87"/>
  <c r="K10" i="87"/>
  <c r="J10" i="87"/>
  <c r="P10" i="87" s="1"/>
  <c r="M62" i="87"/>
  <c r="L62" i="87"/>
  <c r="K62" i="87"/>
  <c r="J62" i="87"/>
  <c r="P62" i="87" s="1"/>
  <c r="M48" i="87"/>
  <c r="L48" i="87"/>
  <c r="K48" i="87"/>
  <c r="J48" i="87"/>
  <c r="P48" i="87" s="1"/>
  <c r="M15" i="87"/>
  <c r="L15" i="87"/>
  <c r="K15" i="87"/>
  <c r="J15" i="87"/>
  <c r="P15" i="87" s="1"/>
  <c r="M3" i="87"/>
  <c r="L3" i="87"/>
  <c r="K3" i="87"/>
  <c r="J3" i="87"/>
  <c r="M32" i="87"/>
  <c r="L32" i="87"/>
  <c r="K32" i="87"/>
  <c r="J32" i="87"/>
  <c r="P32" i="87" s="1"/>
  <c r="M25" i="87"/>
  <c r="L25" i="87"/>
  <c r="K25" i="87"/>
  <c r="J25" i="87"/>
  <c r="P25" i="87" s="1"/>
  <c r="M42" i="87"/>
  <c r="L42" i="87"/>
  <c r="K42" i="87"/>
  <c r="J42" i="87"/>
  <c r="P42" i="87" s="1"/>
  <c r="M61" i="87"/>
  <c r="L61" i="87"/>
  <c r="K61" i="87"/>
  <c r="J61" i="87"/>
  <c r="P61" i="87" s="1"/>
  <c r="M8" i="87"/>
  <c r="L8" i="87"/>
  <c r="K8" i="87"/>
  <c r="J8" i="87"/>
  <c r="P8" i="87" s="1"/>
  <c r="M74" i="87"/>
  <c r="L74" i="87"/>
  <c r="K74" i="87"/>
  <c r="J74" i="87"/>
  <c r="P74" i="87" s="1"/>
  <c r="M53" i="87"/>
  <c r="L53" i="87"/>
  <c r="K53" i="87"/>
  <c r="J53" i="87"/>
  <c r="P53" i="87" s="1"/>
  <c r="M80" i="87"/>
  <c r="L80" i="87"/>
  <c r="K80" i="87"/>
  <c r="J80" i="87"/>
  <c r="P80" i="87" s="1"/>
  <c r="M14" i="87"/>
  <c r="L14" i="87"/>
  <c r="K14" i="87"/>
  <c r="J14" i="87"/>
  <c r="P14" i="87" s="1"/>
  <c r="Q28" i="88" l="1"/>
  <c r="Q42" i="88"/>
  <c r="Q25" i="88"/>
  <c r="Q20" i="88"/>
  <c r="Q61" i="88"/>
  <c r="Q31" i="88"/>
  <c r="Q72" i="88"/>
  <c r="Q76" i="88"/>
  <c r="R46" i="88"/>
  <c r="R48" i="88"/>
  <c r="R69" i="88"/>
  <c r="R59" i="88"/>
  <c r="R63" i="88"/>
  <c r="R67" i="88"/>
  <c r="Q62" i="88"/>
  <c r="Q15" i="88"/>
  <c r="R43" i="88"/>
  <c r="Q30" i="88"/>
  <c r="R37" i="88"/>
  <c r="R41" i="88"/>
  <c r="R75" i="88"/>
  <c r="R49" i="88"/>
  <c r="R55" i="88"/>
  <c r="R71" i="88"/>
  <c r="Q27" i="88"/>
  <c r="R70" i="88"/>
  <c r="P12" i="87"/>
  <c r="P34" i="87"/>
  <c r="P51" i="87"/>
  <c r="P33" i="87"/>
  <c r="P7" i="87"/>
  <c r="P72" i="87"/>
  <c r="P69" i="87"/>
  <c r="P21" i="87"/>
  <c r="P16" i="87"/>
  <c r="P9" i="87"/>
  <c r="P45" i="87"/>
  <c r="R45" i="87" s="1"/>
  <c r="P18" i="87"/>
  <c r="P65" i="87"/>
  <c r="P27" i="87"/>
  <c r="P58" i="87"/>
  <c r="P40" i="87"/>
  <c r="P46" i="87"/>
  <c r="P54" i="87"/>
  <c r="Q54" i="87" s="1"/>
  <c r="P47" i="87"/>
  <c r="P24" i="87"/>
  <c r="Q24" i="87" s="1"/>
  <c r="P52" i="87"/>
  <c r="P13" i="87"/>
  <c r="R13" i="87" s="1"/>
  <c r="P37" i="87"/>
  <c r="R37" i="87" s="1"/>
  <c r="P59" i="87"/>
  <c r="P28" i="87"/>
  <c r="P66" i="87"/>
  <c r="Q66" i="87" s="1"/>
  <c r="P67" i="87"/>
  <c r="P29" i="87"/>
  <c r="R29" i="87" s="1"/>
  <c r="P19" i="87"/>
  <c r="P30" i="87"/>
  <c r="Q30" i="87" s="1"/>
  <c r="P76" i="87"/>
  <c r="P68" i="87"/>
  <c r="P38" i="87"/>
  <c r="P70" i="87"/>
  <c r="P31" i="87"/>
  <c r="P17" i="87"/>
  <c r="P73" i="87"/>
  <c r="P77" i="87"/>
  <c r="Q77" i="87" s="1"/>
  <c r="P78" i="87"/>
  <c r="P79" i="87"/>
  <c r="P43" i="87"/>
  <c r="R43" i="87" s="1"/>
  <c r="P60" i="87"/>
  <c r="R60" i="87" s="1"/>
  <c r="P71" i="87"/>
  <c r="R71" i="87" s="1"/>
  <c r="R53" i="87"/>
  <c r="Q53" i="87"/>
  <c r="R42" i="87"/>
  <c r="Q42" i="87"/>
  <c r="R15" i="87"/>
  <c r="Q15" i="87"/>
  <c r="R11" i="87"/>
  <c r="Q11" i="87"/>
  <c r="Q26" i="87"/>
  <c r="R26" i="87"/>
  <c r="R80" i="87"/>
  <c r="Q80" i="87"/>
  <c r="Q61" i="87"/>
  <c r="R61" i="87"/>
  <c r="Q3" i="87"/>
  <c r="R3" i="87"/>
  <c r="Q10" i="87"/>
  <c r="R10" i="87"/>
  <c r="Q23" i="87"/>
  <c r="R23" i="87"/>
  <c r="Q74" i="87"/>
  <c r="R74" i="87"/>
  <c r="Q25" i="87"/>
  <c r="R25" i="87"/>
  <c r="Q48" i="87"/>
  <c r="R48" i="87"/>
  <c r="Q39" i="87"/>
  <c r="R39" i="87"/>
  <c r="R63" i="87"/>
  <c r="Q63" i="87"/>
  <c r="Q14" i="87"/>
  <c r="R14" i="87"/>
  <c r="R8" i="87"/>
  <c r="Q8" i="87"/>
  <c r="R32" i="87"/>
  <c r="Q32" i="87"/>
  <c r="R62" i="87"/>
  <c r="Q62" i="87"/>
  <c r="R35" i="87"/>
  <c r="Q35" i="87"/>
  <c r="R36" i="87"/>
  <c r="Q36" i="87"/>
  <c r="P55" i="87"/>
  <c r="Q55" i="87" s="1"/>
  <c r="Q22" i="87"/>
  <c r="R20" i="87"/>
  <c r="R57" i="87"/>
  <c r="R12" i="87"/>
  <c r="Q51" i="87"/>
  <c r="Q6" i="87"/>
  <c r="Q16" i="87"/>
  <c r="R40" i="87"/>
  <c r="Q2" i="87"/>
  <c r="R4" i="87"/>
  <c r="R59" i="87"/>
  <c r="Q67" i="87"/>
  <c r="R30" i="87"/>
  <c r="R76" i="87"/>
  <c r="R68" i="87"/>
  <c r="R5" i="87"/>
  <c r="Q70" i="87"/>
  <c r="Q31" i="87"/>
  <c r="R73" i="87"/>
  <c r="R78" i="87"/>
  <c r="Q57" i="87"/>
  <c r="R69" i="87"/>
  <c r="Q69" i="87"/>
  <c r="R58" i="87"/>
  <c r="Q58" i="87"/>
  <c r="R75" i="87"/>
  <c r="Q75" i="87"/>
  <c r="Q20" i="87"/>
  <c r="R33" i="87"/>
  <c r="Q33" i="87"/>
  <c r="Q45" i="87"/>
  <c r="Q12" i="87"/>
  <c r="Q46" i="87"/>
  <c r="R46" i="87"/>
  <c r="R2" i="87"/>
  <c r="Q37" i="87"/>
  <c r="R67" i="87"/>
  <c r="Q76" i="87"/>
  <c r="Q5" i="87"/>
  <c r="Q78" i="87"/>
  <c r="R54" i="87"/>
  <c r="Q59" i="87"/>
  <c r="R17" i="87"/>
  <c r="Q17" i="87"/>
  <c r="R79" i="87"/>
  <c r="Q79" i="87"/>
  <c r="R9" i="87"/>
  <c r="Q9" i="87"/>
  <c r="Q40" i="87"/>
  <c r="R77" i="87"/>
  <c r="R51" i="87"/>
  <c r="R56" i="87"/>
  <c r="Q56" i="87"/>
  <c r="R6" i="87"/>
  <c r="R47" i="87"/>
  <c r="Q47" i="87"/>
  <c r="R52" i="87"/>
  <c r="Q52" i="87"/>
  <c r="R28" i="87"/>
  <c r="Q28" i="87"/>
  <c r="R19" i="87"/>
  <c r="Q19" i="87"/>
  <c r="R38" i="87"/>
  <c r="Q38" i="87"/>
  <c r="R22" i="87"/>
  <c r="R41" i="87"/>
  <c r="Q41" i="87"/>
  <c r="R16" i="87"/>
  <c r="M217" i="86"/>
  <c r="L217" i="86"/>
  <c r="K217" i="86"/>
  <c r="J217" i="86"/>
  <c r="M92" i="86"/>
  <c r="L92" i="86"/>
  <c r="K92" i="86"/>
  <c r="J92" i="86"/>
  <c r="M240" i="86"/>
  <c r="L240" i="86"/>
  <c r="K240" i="86"/>
  <c r="J240" i="86"/>
  <c r="M90" i="86"/>
  <c r="L90" i="86"/>
  <c r="K90" i="86"/>
  <c r="J90" i="86"/>
  <c r="M76" i="86"/>
  <c r="L76" i="86"/>
  <c r="K76" i="86"/>
  <c r="J76" i="86"/>
  <c r="M239" i="86"/>
  <c r="L239" i="86"/>
  <c r="K239" i="86"/>
  <c r="J239" i="86"/>
  <c r="M186" i="86"/>
  <c r="L186" i="86"/>
  <c r="K186" i="86"/>
  <c r="J186" i="86"/>
  <c r="M238" i="86"/>
  <c r="L238" i="86"/>
  <c r="K238" i="86"/>
  <c r="J238" i="86"/>
  <c r="M129" i="86"/>
  <c r="L129" i="86"/>
  <c r="K129" i="86"/>
  <c r="J129" i="86"/>
  <c r="M4" i="86"/>
  <c r="L4" i="86"/>
  <c r="K4" i="86"/>
  <c r="J4" i="86"/>
  <c r="M75" i="86"/>
  <c r="L75" i="86"/>
  <c r="K75" i="86"/>
  <c r="J75" i="86"/>
  <c r="M159" i="86"/>
  <c r="L159" i="86"/>
  <c r="K159" i="86"/>
  <c r="J159" i="86"/>
  <c r="M185" i="86"/>
  <c r="L185" i="86"/>
  <c r="K185" i="86"/>
  <c r="J185" i="86"/>
  <c r="M91" i="86"/>
  <c r="L91" i="86"/>
  <c r="K91" i="86"/>
  <c r="J91" i="86"/>
  <c r="M85" i="86"/>
  <c r="L85" i="86"/>
  <c r="K85" i="86"/>
  <c r="J85" i="86"/>
  <c r="M216" i="86"/>
  <c r="L216" i="86"/>
  <c r="K216" i="86"/>
  <c r="J216" i="86"/>
  <c r="M148" i="86"/>
  <c r="L148" i="86"/>
  <c r="K148" i="86"/>
  <c r="J148" i="86"/>
  <c r="M111" i="86"/>
  <c r="L111" i="86"/>
  <c r="K111" i="86"/>
  <c r="J111" i="86"/>
  <c r="M12" i="86"/>
  <c r="L12" i="86"/>
  <c r="K12" i="86"/>
  <c r="J12" i="86"/>
  <c r="M74" i="86"/>
  <c r="L74" i="86"/>
  <c r="K74" i="86"/>
  <c r="J74" i="86"/>
  <c r="M118" i="86"/>
  <c r="L118" i="86"/>
  <c r="K118" i="86"/>
  <c r="J118" i="86"/>
  <c r="M223" i="86"/>
  <c r="L223" i="86"/>
  <c r="K223" i="86"/>
  <c r="J223" i="86"/>
  <c r="M208" i="86"/>
  <c r="L208" i="86"/>
  <c r="K208" i="86"/>
  <c r="J208" i="86"/>
  <c r="M63" i="86"/>
  <c r="L63" i="86"/>
  <c r="K63" i="86"/>
  <c r="J63" i="86"/>
  <c r="M9" i="86"/>
  <c r="L9" i="86"/>
  <c r="K9" i="86"/>
  <c r="J9" i="86"/>
  <c r="M147" i="86"/>
  <c r="L147" i="86"/>
  <c r="K147" i="86"/>
  <c r="J147" i="86"/>
  <c r="M110" i="86"/>
  <c r="L110" i="86"/>
  <c r="K110" i="86"/>
  <c r="J110" i="86"/>
  <c r="M184" i="86"/>
  <c r="L184" i="86"/>
  <c r="K184" i="86"/>
  <c r="J184" i="86"/>
  <c r="M71" i="86"/>
  <c r="L71" i="86"/>
  <c r="K71" i="86"/>
  <c r="J71" i="86"/>
  <c r="M146" i="86"/>
  <c r="L146" i="86"/>
  <c r="K146" i="86"/>
  <c r="J146" i="86"/>
  <c r="M20" i="86"/>
  <c r="L20" i="86"/>
  <c r="K20" i="86"/>
  <c r="J20" i="86"/>
  <c r="M123" i="86"/>
  <c r="L123" i="86"/>
  <c r="K123" i="86"/>
  <c r="J123" i="86"/>
  <c r="M145" i="86"/>
  <c r="L145" i="86"/>
  <c r="K145" i="86"/>
  <c r="J145" i="86"/>
  <c r="M152" i="86"/>
  <c r="L152" i="86"/>
  <c r="K152" i="86"/>
  <c r="J152" i="86"/>
  <c r="M117" i="86"/>
  <c r="L117" i="86"/>
  <c r="K117" i="86"/>
  <c r="J117" i="86"/>
  <c r="M29" i="86"/>
  <c r="L29" i="86"/>
  <c r="K29" i="86"/>
  <c r="J29" i="86"/>
  <c r="M215" i="86"/>
  <c r="L215" i="86"/>
  <c r="K215" i="86"/>
  <c r="J215" i="86"/>
  <c r="M214" i="86"/>
  <c r="L214" i="86"/>
  <c r="K214" i="86"/>
  <c r="J214" i="86"/>
  <c r="M116" i="86"/>
  <c r="L116" i="86"/>
  <c r="K116" i="86"/>
  <c r="J116" i="86"/>
  <c r="M83" i="86"/>
  <c r="L83" i="86"/>
  <c r="K83" i="86"/>
  <c r="J83" i="86"/>
  <c r="M207" i="86"/>
  <c r="L207" i="86"/>
  <c r="K207" i="86"/>
  <c r="J207" i="86"/>
  <c r="M89" i="86"/>
  <c r="L89" i="86"/>
  <c r="K89" i="86"/>
  <c r="J89" i="86"/>
  <c r="M7" i="86"/>
  <c r="L7" i="86"/>
  <c r="K7" i="86"/>
  <c r="J7" i="86"/>
  <c r="M158" i="86"/>
  <c r="L158" i="86"/>
  <c r="K158" i="86"/>
  <c r="J158" i="86"/>
  <c r="M175" i="86"/>
  <c r="L175" i="86"/>
  <c r="K175" i="86"/>
  <c r="J175" i="86"/>
  <c r="M78" i="86"/>
  <c r="L78" i="86"/>
  <c r="K78" i="86"/>
  <c r="J78" i="86"/>
  <c r="M62" i="86"/>
  <c r="L62" i="86"/>
  <c r="K62" i="86"/>
  <c r="J62" i="86"/>
  <c r="M81" i="86"/>
  <c r="L81" i="86"/>
  <c r="K81" i="86"/>
  <c r="J81" i="86"/>
  <c r="M35" i="86"/>
  <c r="L35" i="86"/>
  <c r="K35" i="86"/>
  <c r="J35" i="86"/>
  <c r="M109" i="86"/>
  <c r="L109" i="86"/>
  <c r="K109" i="86"/>
  <c r="J109" i="86"/>
  <c r="M198" i="86"/>
  <c r="L198" i="86"/>
  <c r="K198" i="86"/>
  <c r="J198" i="86"/>
  <c r="M97" i="86"/>
  <c r="L97" i="86"/>
  <c r="K97" i="86"/>
  <c r="J97" i="86"/>
  <c r="M15" i="86"/>
  <c r="L15" i="86"/>
  <c r="K15" i="86"/>
  <c r="J15" i="86"/>
  <c r="M141" i="86"/>
  <c r="L141" i="86"/>
  <c r="K141" i="86"/>
  <c r="J141" i="86"/>
  <c r="M77" i="86"/>
  <c r="L77" i="86"/>
  <c r="K77" i="86"/>
  <c r="J77" i="86"/>
  <c r="M58" i="86"/>
  <c r="L58" i="86"/>
  <c r="K58" i="86"/>
  <c r="J58" i="86"/>
  <c r="M174" i="86"/>
  <c r="L174" i="86"/>
  <c r="K174" i="86"/>
  <c r="J174" i="86"/>
  <c r="M197" i="86"/>
  <c r="L197" i="86"/>
  <c r="K197" i="86"/>
  <c r="J197" i="86"/>
  <c r="M237" i="86"/>
  <c r="L237" i="86"/>
  <c r="K237" i="86"/>
  <c r="J237" i="86"/>
  <c r="M134" i="86"/>
  <c r="L134" i="86"/>
  <c r="K134" i="86"/>
  <c r="J134" i="86"/>
  <c r="M96" i="86"/>
  <c r="L96" i="86"/>
  <c r="K96" i="86"/>
  <c r="J96" i="86"/>
  <c r="M157" i="86"/>
  <c r="L157" i="86"/>
  <c r="K157" i="86"/>
  <c r="J157" i="86"/>
  <c r="M196" i="86"/>
  <c r="L196" i="86"/>
  <c r="K196" i="86"/>
  <c r="J196" i="86"/>
  <c r="M122" i="86"/>
  <c r="L122" i="86"/>
  <c r="K122" i="86"/>
  <c r="J122" i="86"/>
  <c r="M195" i="86"/>
  <c r="L195" i="86"/>
  <c r="K195" i="86"/>
  <c r="J195" i="86"/>
  <c r="M167" i="86"/>
  <c r="L167" i="86"/>
  <c r="K167" i="86"/>
  <c r="J167" i="86"/>
  <c r="M38" i="86"/>
  <c r="L38" i="86"/>
  <c r="K38" i="86"/>
  <c r="J38" i="86"/>
  <c r="M5" i="86"/>
  <c r="L5" i="86"/>
  <c r="K5" i="86"/>
  <c r="J5" i="86"/>
  <c r="M102" i="86"/>
  <c r="L102" i="86"/>
  <c r="K102" i="86"/>
  <c r="J102" i="86"/>
  <c r="M222" i="86"/>
  <c r="L222" i="86"/>
  <c r="K222" i="86"/>
  <c r="J222" i="86"/>
  <c r="M128" i="86"/>
  <c r="L128" i="86"/>
  <c r="K128" i="86"/>
  <c r="J128" i="86"/>
  <c r="M140" i="86"/>
  <c r="L140" i="86"/>
  <c r="K140" i="86"/>
  <c r="J140" i="86"/>
  <c r="M80" i="86"/>
  <c r="L80" i="86"/>
  <c r="K80" i="86"/>
  <c r="J80" i="86"/>
  <c r="M183" i="86"/>
  <c r="L183" i="86"/>
  <c r="K183" i="86"/>
  <c r="J183" i="86"/>
  <c r="M151" i="86"/>
  <c r="L151" i="86"/>
  <c r="K151" i="86"/>
  <c r="J151" i="86"/>
  <c r="M236" i="86"/>
  <c r="L236" i="86"/>
  <c r="K236" i="86"/>
  <c r="J236" i="86"/>
  <c r="M221" i="86"/>
  <c r="L221" i="86"/>
  <c r="K221" i="86"/>
  <c r="J221" i="86"/>
  <c r="M19" i="86"/>
  <c r="L19" i="86"/>
  <c r="K19" i="86"/>
  <c r="J19" i="86"/>
  <c r="M6" i="86"/>
  <c r="L6" i="86"/>
  <c r="K6" i="86"/>
  <c r="J6" i="86"/>
  <c r="M194" i="86"/>
  <c r="L194" i="86"/>
  <c r="K194" i="86"/>
  <c r="J194" i="86"/>
  <c r="M70" i="86"/>
  <c r="L70" i="86"/>
  <c r="K70" i="86"/>
  <c r="J70" i="86"/>
  <c r="M115" i="86"/>
  <c r="L115" i="86"/>
  <c r="K115" i="86"/>
  <c r="J115" i="86"/>
  <c r="M47" i="86"/>
  <c r="L47" i="86"/>
  <c r="K47" i="86"/>
  <c r="J47" i="86"/>
  <c r="M31" i="86"/>
  <c r="L31" i="86"/>
  <c r="K31" i="86"/>
  <c r="J31" i="86"/>
  <c r="M166" i="86"/>
  <c r="L166" i="86"/>
  <c r="K166" i="86"/>
  <c r="J166" i="86"/>
  <c r="M133" i="86"/>
  <c r="L133" i="86"/>
  <c r="K133" i="86"/>
  <c r="J133" i="86"/>
  <c r="M144" i="86"/>
  <c r="L144" i="86"/>
  <c r="K144" i="86"/>
  <c r="J144" i="86"/>
  <c r="M165" i="86"/>
  <c r="L165" i="86"/>
  <c r="K165" i="86"/>
  <c r="J165" i="86"/>
  <c r="M27" i="86"/>
  <c r="L27" i="86"/>
  <c r="K27" i="86"/>
  <c r="J27" i="86"/>
  <c r="M235" i="86"/>
  <c r="L235" i="86"/>
  <c r="K235" i="86"/>
  <c r="J235" i="86"/>
  <c r="M108" i="86"/>
  <c r="L108" i="86"/>
  <c r="K108" i="86"/>
  <c r="J108" i="86"/>
  <c r="M69" i="86"/>
  <c r="L69" i="86"/>
  <c r="K69" i="86"/>
  <c r="J69" i="86"/>
  <c r="M34" i="86"/>
  <c r="L34" i="86"/>
  <c r="K34" i="86"/>
  <c r="J34" i="86"/>
  <c r="M170" i="86"/>
  <c r="L170" i="86"/>
  <c r="K170" i="86"/>
  <c r="J170" i="86"/>
  <c r="M51" i="86"/>
  <c r="L51" i="86"/>
  <c r="K51" i="86"/>
  <c r="J51" i="86"/>
  <c r="M220" i="86"/>
  <c r="L220" i="86"/>
  <c r="K220" i="86"/>
  <c r="J220" i="86"/>
  <c r="M13" i="86"/>
  <c r="L13" i="86"/>
  <c r="K13" i="86"/>
  <c r="J13" i="86"/>
  <c r="M54" i="86"/>
  <c r="L54" i="86"/>
  <c r="K54" i="86"/>
  <c r="J54" i="86"/>
  <c r="M132" i="86"/>
  <c r="L132" i="86"/>
  <c r="K132" i="86"/>
  <c r="J132" i="86"/>
  <c r="M206" i="86"/>
  <c r="L206" i="86"/>
  <c r="K206" i="86"/>
  <c r="J206" i="86"/>
  <c r="M101" i="86"/>
  <c r="L101" i="86"/>
  <c r="K101" i="86"/>
  <c r="J101" i="86"/>
  <c r="M16" i="86"/>
  <c r="L16" i="86"/>
  <c r="K16" i="86"/>
  <c r="J16" i="86"/>
  <c r="M150" i="86"/>
  <c r="L150" i="86"/>
  <c r="K150" i="86"/>
  <c r="J150" i="86"/>
  <c r="M139" i="86"/>
  <c r="L139" i="86"/>
  <c r="K139" i="86"/>
  <c r="J139" i="86"/>
  <c r="M25" i="86"/>
  <c r="L25" i="86"/>
  <c r="K25" i="86"/>
  <c r="J25" i="86"/>
  <c r="M234" i="86"/>
  <c r="L234" i="86"/>
  <c r="K234" i="86"/>
  <c r="J234" i="86"/>
  <c r="M53" i="86"/>
  <c r="L53" i="86"/>
  <c r="K53" i="86"/>
  <c r="J53" i="86"/>
  <c r="M127" i="86"/>
  <c r="L127" i="86"/>
  <c r="K127" i="86"/>
  <c r="J127" i="86"/>
  <c r="M46" i="86"/>
  <c r="L46" i="86"/>
  <c r="K46" i="86"/>
  <c r="J46" i="86"/>
  <c r="M73" i="86"/>
  <c r="L73" i="86"/>
  <c r="K73" i="86"/>
  <c r="J73" i="86"/>
  <c r="M57" i="86"/>
  <c r="L57" i="86"/>
  <c r="K57" i="86"/>
  <c r="J57" i="86"/>
  <c r="M50" i="86"/>
  <c r="L50" i="86"/>
  <c r="K50" i="86"/>
  <c r="J50" i="86"/>
  <c r="M126" i="86"/>
  <c r="L126" i="86"/>
  <c r="K126" i="86"/>
  <c r="J126" i="86"/>
  <c r="M107" i="86"/>
  <c r="L107" i="86"/>
  <c r="K107" i="86"/>
  <c r="J107" i="86"/>
  <c r="M37" i="86"/>
  <c r="L37" i="86"/>
  <c r="K37" i="86"/>
  <c r="J37" i="86"/>
  <c r="M40" i="86"/>
  <c r="L40" i="86"/>
  <c r="K40" i="86"/>
  <c r="J40" i="86"/>
  <c r="M61" i="86"/>
  <c r="L61" i="86"/>
  <c r="K61" i="86"/>
  <c r="J61" i="86"/>
  <c r="M49" i="86"/>
  <c r="L49" i="86"/>
  <c r="K49" i="86"/>
  <c r="J49" i="86"/>
  <c r="M95" i="86"/>
  <c r="L95" i="86"/>
  <c r="K95" i="86"/>
  <c r="J95" i="86"/>
  <c r="M121" i="86"/>
  <c r="L121" i="86"/>
  <c r="K121" i="86"/>
  <c r="J121" i="86"/>
  <c r="M143" i="86"/>
  <c r="L143" i="86"/>
  <c r="K143" i="86"/>
  <c r="J143" i="86"/>
  <c r="M52" i="86"/>
  <c r="L52" i="86"/>
  <c r="K52" i="86"/>
  <c r="J52" i="86"/>
  <c r="M120" i="86"/>
  <c r="L120" i="86"/>
  <c r="K120" i="86"/>
  <c r="J120" i="86"/>
  <c r="M94" i="86"/>
  <c r="L94" i="86"/>
  <c r="K94" i="86"/>
  <c r="J94" i="86"/>
  <c r="M213" i="86"/>
  <c r="L213" i="86"/>
  <c r="K213" i="86"/>
  <c r="J213" i="86"/>
  <c r="M114" i="86"/>
  <c r="L114" i="86"/>
  <c r="K114" i="86"/>
  <c r="J114" i="86"/>
  <c r="M155" i="86"/>
  <c r="L155" i="86"/>
  <c r="K155" i="86"/>
  <c r="J155" i="86"/>
  <c r="M173" i="86"/>
  <c r="L173" i="86"/>
  <c r="K173" i="86"/>
  <c r="J173" i="86"/>
  <c r="M131" i="86"/>
  <c r="L131" i="86"/>
  <c r="K131" i="86"/>
  <c r="J131" i="86"/>
  <c r="M205" i="86"/>
  <c r="L205" i="86"/>
  <c r="K205" i="86"/>
  <c r="J205" i="86"/>
  <c r="M113" i="86"/>
  <c r="L113" i="86"/>
  <c r="K113" i="86"/>
  <c r="J113" i="86"/>
  <c r="M106" i="86"/>
  <c r="L106" i="86"/>
  <c r="K106" i="86"/>
  <c r="J106" i="86"/>
  <c r="M219" i="86"/>
  <c r="L219" i="86"/>
  <c r="K219" i="86"/>
  <c r="J219" i="86"/>
  <c r="M112" i="86"/>
  <c r="L112" i="86"/>
  <c r="K112" i="86"/>
  <c r="J112" i="86"/>
  <c r="M233" i="86"/>
  <c r="L233" i="86"/>
  <c r="K233" i="86"/>
  <c r="J233" i="86"/>
  <c r="M142" i="86"/>
  <c r="L142" i="86"/>
  <c r="K142" i="86"/>
  <c r="J142" i="86"/>
  <c r="M232" i="86"/>
  <c r="L232" i="86"/>
  <c r="K232" i="86"/>
  <c r="J232" i="86"/>
  <c r="M45" i="86"/>
  <c r="L45" i="86"/>
  <c r="K45" i="86"/>
  <c r="J45" i="86"/>
  <c r="M138" i="86"/>
  <c r="L138" i="86"/>
  <c r="K138" i="86"/>
  <c r="J138" i="86"/>
  <c r="M60" i="86"/>
  <c r="L60" i="86"/>
  <c r="K60" i="86"/>
  <c r="J60" i="86"/>
  <c r="M204" i="86"/>
  <c r="L204" i="86"/>
  <c r="K204" i="86"/>
  <c r="J204" i="86"/>
  <c r="M18" i="86"/>
  <c r="L18" i="86"/>
  <c r="K18" i="86"/>
  <c r="J18" i="86"/>
  <c r="M193" i="86"/>
  <c r="L193" i="86"/>
  <c r="K193" i="86"/>
  <c r="J193" i="86"/>
  <c r="M48" i="86"/>
  <c r="L48" i="86"/>
  <c r="K48" i="86"/>
  <c r="J48" i="86"/>
  <c r="M212" i="86"/>
  <c r="L212" i="86"/>
  <c r="K212" i="86"/>
  <c r="J212" i="86"/>
  <c r="M39" i="86"/>
  <c r="L39" i="86"/>
  <c r="K39" i="86"/>
  <c r="J39" i="86"/>
  <c r="M105" i="86"/>
  <c r="L105" i="86"/>
  <c r="K105" i="86"/>
  <c r="J105" i="86"/>
  <c r="M231" i="86"/>
  <c r="L231" i="86"/>
  <c r="K231" i="86"/>
  <c r="J231" i="86"/>
  <c r="M230" i="86"/>
  <c r="L230" i="86"/>
  <c r="K230" i="86"/>
  <c r="J230" i="86"/>
  <c r="M21" i="86"/>
  <c r="L21" i="86"/>
  <c r="K21" i="86"/>
  <c r="J21" i="86"/>
  <c r="M33" i="86"/>
  <c r="L33" i="86"/>
  <c r="K33" i="86"/>
  <c r="J33" i="86"/>
  <c r="M137" i="86"/>
  <c r="L137" i="86"/>
  <c r="K137" i="86"/>
  <c r="J137" i="86"/>
  <c r="M119" i="86"/>
  <c r="L119" i="86"/>
  <c r="K119" i="86"/>
  <c r="J119" i="86"/>
  <c r="M211" i="86"/>
  <c r="L211" i="86"/>
  <c r="K211" i="86"/>
  <c r="J211" i="86"/>
  <c r="M79" i="86"/>
  <c r="L79" i="86"/>
  <c r="K79" i="86"/>
  <c r="J79" i="86"/>
  <c r="M229" i="86"/>
  <c r="L229" i="86"/>
  <c r="K229" i="86"/>
  <c r="J229" i="86"/>
  <c r="M44" i="86"/>
  <c r="L44" i="86"/>
  <c r="K44" i="86"/>
  <c r="J44" i="86"/>
  <c r="M68" i="86"/>
  <c r="L68" i="86"/>
  <c r="K68" i="86"/>
  <c r="J68" i="86"/>
  <c r="M182" i="86"/>
  <c r="L182" i="86"/>
  <c r="K182" i="86"/>
  <c r="J182" i="86"/>
  <c r="M149" i="86"/>
  <c r="L149" i="86"/>
  <c r="K149" i="86"/>
  <c r="J149" i="86"/>
  <c r="M93" i="86"/>
  <c r="L93" i="86"/>
  <c r="K93" i="86"/>
  <c r="J93" i="86"/>
  <c r="M203" i="86"/>
  <c r="L203" i="86"/>
  <c r="K203" i="86"/>
  <c r="J203" i="86"/>
  <c r="M181" i="86"/>
  <c r="L181" i="86"/>
  <c r="K181" i="86"/>
  <c r="J181" i="86"/>
  <c r="M14" i="86"/>
  <c r="L14" i="86"/>
  <c r="K14" i="86"/>
  <c r="J14" i="86"/>
  <c r="M84" i="86"/>
  <c r="L84" i="86"/>
  <c r="K84" i="86"/>
  <c r="J84" i="86"/>
  <c r="M125" i="86"/>
  <c r="L125" i="86"/>
  <c r="K125" i="86"/>
  <c r="J125" i="86"/>
  <c r="M82" i="86"/>
  <c r="L82" i="86"/>
  <c r="K82" i="86"/>
  <c r="J82" i="86"/>
  <c r="M192" i="86"/>
  <c r="L192" i="86"/>
  <c r="K192" i="86"/>
  <c r="J192" i="86"/>
  <c r="M191" i="86"/>
  <c r="L191" i="86"/>
  <c r="K191" i="86"/>
  <c r="J191" i="86"/>
  <c r="M88" i="86"/>
  <c r="L88" i="86"/>
  <c r="K88" i="86"/>
  <c r="J88" i="86"/>
  <c r="M228" i="86"/>
  <c r="L228" i="86"/>
  <c r="K228" i="86"/>
  <c r="J228" i="86"/>
  <c r="M100" i="86"/>
  <c r="L100" i="86"/>
  <c r="K100" i="86"/>
  <c r="J100" i="86"/>
  <c r="M11" i="86"/>
  <c r="L11" i="86"/>
  <c r="K11" i="86"/>
  <c r="J11" i="86"/>
  <c r="M67" i="86"/>
  <c r="L67" i="86"/>
  <c r="K67" i="86"/>
  <c r="J67" i="86"/>
  <c r="M227" i="86"/>
  <c r="L227" i="86"/>
  <c r="K227" i="86"/>
  <c r="J227" i="86"/>
  <c r="M87" i="86"/>
  <c r="L87" i="86"/>
  <c r="K87" i="86"/>
  <c r="J87" i="86"/>
  <c r="M172" i="86"/>
  <c r="L172" i="86"/>
  <c r="K172" i="86"/>
  <c r="J172" i="86"/>
  <c r="M154" i="86"/>
  <c r="L154" i="86"/>
  <c r="K154" i="86"/>
  <c r="J154" i="86"/>
  <c r="M43" i="86"/>
  <c r="L43" i="86"/>
  <c r="K43" i="86"/>
  <c r="J43" i="86"/>
  <c r="M164" i="86"/>
  <c r="L164" i="86"/>
  <c r="K164" i="86"/>
  <c r="J164" i="86"/>
  <c r="M218" i="86"/>
  <c r="L218" i="86"/>
  <c r="K218" i="86"/>
  <c r="J218" i="86"/>
  <c r="M163" i="86"/>
  <c r="L163" i="86"/>
  <c r="K163" i="86"/>
  <c r="J163" i="86"/>
  <c r="M2" i="86"/>
  <c r="L2" i="86"/>
  <c r="K2" i="86"/>
  <c r="J2" i="86"/>
  <c r="M190" i="86"/>
  <c r="L190" i="86"/>
  <c r="K190" i="86"/>
  <c r="J190" i="86"/>
  <c r="M136" i="86"/>
  <c r="L136" i="86"/>
  <c r="K136" i="86"/>
  <c r="J136" i="86"/>
  <c r="M169" i="86"/>
  <c r="L169" i="86"/>
  <c r="K169" i="86"/>
  <c r="J169" i="86"/>
  <c r="M23" i="86"/>
  <c r="L23" i="86"/>
  <c r="K23" i="86"/>
  <c r="J23" i="86"/>
  <c r="M30" i="86"/>
  <c r="L30" i="86"/>
  <c r="K30" i="86"/>
  <c r="J30" i="86"/>
  <c r="M189" i="86"/>
  <c r="L189" i="86"/>
  <c r="K189" i="86"/>
  <c r="J189" i="86"/>
  <c r="M130" i="86"/>
  <c r="L130" i="86"/>
  <c r="K130" i="86"/>
  <c r="J130" i="86"/>
  <c r="M226" i="86"/>
  <c r="L226" i="86"/>
  <c r="K226" i="86"/>
  <c r="J226" i="86"/>
  <c r="M66" i="86"/>
  <c r="L66" i="86"/>
  <c r="K66" i="86"/>
  <c r="J66" i="86"/>
  <c r="M28" i="86"/>
  <c r="L28" i="86"/>
  <c r="K28" i="86"/>
  <c r="J28" i="86"/>
  <c r="M202" i="86"/>
  <c r="L202" i="86"/>
  <c r="K202" i="86"/>
  <c r="J202" i="86"/>
  <c r="M42" i="86"/>
  <c r="L42" i="86"/>
  <c r="K42" i="86"/>
  <c r="J42" i="86"/>
  <c r="M162" i="86"/>
  <c r="L162" i="86"/>
  <c r="K162" i="86"/>
  <c r="J162" i="86"/>
  <c r="M41" i="86"/>
  <c r="L41" i="86"/>
  <c r="K41" i="86"/>
  <c r="J41" i="86"/>
  <c r="M168" i="86"/>
  <c r="L168" i="86"/>
  <c r="K168" i="86"/>
  <c r="J168" i="86"/>
  <c r="M56" i="86"/>
  <c r="L56" i="86"/>
  <c r="K56" i="86"/>
  <c r="J56" i="86"/>
  <c r="M180" i="86"/>
  <c r="L180" i="86"/>
  <c r="K180" i="86"/>
  <c r="J180" i="86"/>
  <c r="M161" i="86"/>
  <c r="L161" i="86"/>
  <c r="K161" i="86"/>
  <c r="J161" i="86"/>
  <c r="M17" i="86"/>
  <c r="L17" i="86"/>
  <c r="K17" i="86"/>
  <c r="J17" i="86"/>
  <c r="M179" i="86"/>
  <c r="L179" i="86"/>
  <c r="K179" i="86"/>
  <c r="J179" i="86"/>
  <c r="M99" i="86"/>
  <c r="L99" i="86"/>
  <c r="K99" i="86"/>
  <c r="J99" i="86"/>
  <c r="M24" i="86"/>
  <c r="L24" i="86"/>
  <c r="K24" i="86"/>
  <c r="J24" i="86"/>
  <c r="M188" i="86"/>
  <c r="L188" i="86"/>
  <c r="K188" i="86"/>
  <c r="J188" i="86"/>
  <c r="M124" i="86"/>
  <c r="L124" i="86"/>
  <c r="K124" i="86"/>
  <c r="J124" i="86"/>
  <c r="M72" i="86"/>
  <c r="L72" i="86"/>
  <c r="K72" i="86"/>
  <c r="J72" i="86"/>
  <c r="M201" i="86"/>
  <c r="L201" i="86"/>
  <c r="K201" i="86"/>
  <c r="J201" i="86"/>
  <c r="M3" i="86"/>
  <c r="L3" i="86"/>
  <c r="K3" i="86"/>
  <c r="J3" i="86"/>
  <c r="M104" i="86"/>
  <c r="L104" i="86"/>
  <c r="K104" i="86"/>
  <c r="J104" i="86"/>
  <c r="M178" i="86"/>
  <c r="L178" i="86"/>
  <c r="K178" i="86"/>
  <c r="J178" i="86"/>
  <c r="M160" i="86"/>
  <c r="L160" i="86"/>
  <c r="K160" i="86"/>
  <c r="J160" i="86"/>
  <c r="M103" i="86"/>
  <c r="L103" i="86"/>
  <c r="K103" i="86"/>
  <c r="J103" i="86"/>
  <c r="M210" i="86"/>
  <c r="L210" i="86"/>
  <c r="K210" i="86"/>
  <c r="J210" i="86"/>
  <c r="M177" i="86"/>
  <c r="L177" i="86"/>
  <c r="K177" i="86"/>
  <c r="J177" i="86"/>
  <c r="M32" i="86"/>
  <c r="L32" i="86"/>
  <c r="K32" i="86"/>
  <c r="J32" i="86"/>
  <c r="M55" i="86"/>
  <c r="L55" i="86"/>
  <c r="K55" i="86"/>
  <c r="J55" i="86"/>
  <c r="M22" i="86"/>
  <c r="L22" i="86"/>
  <c r="K22" i="86"/>
  <c r="J22" i="86"/>
  <c r="M135" i="86"/>
  <c r="L135" i="86"/>
  <c r="K135" i="86"/>
  <c r="J135" i="86"/>
  <c r="M65" i="86"/>
  <c r="L65" i="86"/>
  <c r="K65" i="86"/>
  <c r="J65" i="86"/>
  <c r="M36" i="86"/>
  <c r="L36" i="86"/>
  <c r="K36" i="86"/>
  <c r="J36" i="86"/>
  <c r="M10" i="86"/>
  <c r="L10" i="86"/>
  <c r="K10" i="86"/>
  <c r="J10" i="86"/>
  <c r="M200" i="86"/>
  <c r="L200" i="86"/>
  <c r="K200" i="86"/>
  <c r="J200" i="86"/>
  <c r="M153" i="86"/>
  <c r="L153" i="86"/>
  <c r="K153" i="86"/>
  <c r="J153" i="86"/>
  <c r="M59" i="86"/>
  <c r="L59" i="86"/>
  <c r="K59" i="86"/>
  <c r="J59" i="86"/>
  <c r="M86" i="86"/>
  <c r="L86" i="86"/>
  <c r="K86" i="86"/>
  <c r="J86" i="86"/>
  <c r="M225" i="86"/>
  <c r="L225" i="86"/>
  <c r="K225" i="86"/>
  <c r="J225" i="86"/>
  <c r="M26" i="86"/>
  <c r="L26" i="86"/>
  <c r="K26" i="86"/>
  <c r="J26" i="86"/>
  <c r="M187" i="86"/>
  <c r="L187" i="86"/>
  <c r="K187" i="86"/>
  <c r="J187" i="86"/>
  <c r="M224" i="86"/>
  <c r="L224" i="86"/>
  <c r="K224" i="86"/>
  <c r="J224" i="86"/>
  <c r="M176" i="86"/>
  <c r="L176" i="86"/>
  <c r="K176" i="86"/>
  <c r="J176" i="86"/>
  <c r="M209" i="86"/>
  <c r="L209" i="86"/>
  <c r="K209" i="86"/>
  <c r="J209" i="86"/>
  <c r="M98" i="86"/>
  <c r="L98" i="86"/>
  <c r="K98" i="86"/>
  <c r="J98" i="86"/>
  <c r="M156" i="86"/>
  <c r="L156" i="86"/>
  <c r="K156" i="86"/>
  <c r="J156" i="86"/>
  <c r="M64" i="86"/>
  <c r="L64" i="86"/>
  <c r="K64" i="86"/>
  <c r="J64" i="86"/>
  <c r="M171" i="86"/>
  <c r="L171" i="86"/>
  <c r="K171" i="86"/>
  <c r="J171" i="86"/>
  <c r="M8" i="86"/>
  <c r="L8" i="86"/>
  <c r="K8" i="86"/>
  <c r="J8" i="86"/>
  <c r="M199" i="86"/>
  <c r="L199" i="86"/>
  <c r="K199" i="86"/>
  <c r="J199" i="86"/>
  <c r="R66" i="87" l="1"/>
  <c r="Q13" i="87"/>
  <c r="R31" i="87"/>
  <c r="Q68" i="87"/>
  <c r="R55" i="87"/>
  <c r="R24" i="87"/>
  <c r="Q71" i="87"/>
  <c r="Q29" i="87"/>
  <c r="Q4" i="87"/>
  <c r="Q60" i="87"/>
  <c r="Q43" i="87"/>
  <c r="Q73" i="87"/>
  <c r="R70" i="87"/>
  <c r="R27" i="87"/>
  <c r="Q27" i="87"/>
  <c r="R21" i="87"/>
  <c r="Q21" i="87"/>
  <c r="R44" i="87"/>
  <c r="Q44" i="87"/>
  <c r="R72" i="87"/>
  <c r="Q72" i="87"/>
  <c r="Q34" i="87"/>
  <c r="R34" i="87"/>
  <c r="R7" i="87"/>
  <c r="Q7" i="87"/>
  <c r="R50" i="87"/>
  <c r="Q50" i="87"/>
  <c r="Q65" i="87"/>
  <c r="R65" i="87"/>
  <c r="Q64" i="87"/>
  <c r="R64" i="87"/>
  <c r="R18" i="87"/>
  <c r="Q18" i="87"/>
  <c r="R49" i="87"/>
  <c r="Q49" i="87"/>
  <c r="P176" i="86"/>
  <c r="P187" i="86"/>
  <c r="P86" i="86"/>
  <c r="P200" i="86"/>
  <c r="P36" i="86"/>
  <c r="P135" i="86"/>
  <c r="P98" i="86"/>
  <c r="P209" i="86"/>
  <c r="P224" i="86"/>
  <c r="P26" i="86"/>
  <c r="P225" i="86"/>
  <c r="P59" i="86"/>
  <c r="P153" i="86"/>
  <c r="P65" i="86"/>
  <c r="P55" i="86"/>
  <c r="P32" i="86"/>
  <c r="P177" i="86"/>
  <c r="Q177" i="86" s="1"/>
  <c r="P210" i="86"/>
  <c r="P103" i="86"/>
  <c r="P160" i="86"/>
  <c r="P178" i="86"/>
  <c r="Q178" i="86" s="1"/>
  <c r="P104" i="86"/>
  <c r="P201" i="86"/>
  <c r="P72" i="86"/>
  <c r="R72" i="86" s="1"/>
  <c r="P124" i="86"/>
  <c r="P188" i="86"/>
  <c r="P24" i="86"/>
  <c r="P99" i="86"/>
  <c r="Q99" i="86" s="1"/>
  <c r="P179" i="86"/>
  <c r="P161" i="86"/>
  <c r="P180" i="86"/>
  <c r="Q180" i="86" s="1"/>
  <c r="P56" i="86"/>
  <c r="P168" i="86"/>
  <c r="P41" i="86"/>
  <c r="P162" i="86"/>
  <c r="R162" i="86" s="1"/>
  <c r="P42" i="86"/>
  <c r="P202" i="86"/>
  <c r="P28" i="86"/>
  <c r="P66" i="86"/>
  <c r="R66" i="86" s="1"/>
  <c r="P226" i="86"/>
  <c r="P130" i="86"/>
  <c r="P189" i="86"/>
  <c r="P30" i="86"/>
  <c r="R30" i="86" s="1"/>
  <c r="P23" i="86"/>
  <c r="P169" i="86"/>
  <c r="P136" i="86"/>
  <c r="P190" i="86"/>
  <c r="Q190" i="86" s="1"/>
  <c r="P163" i="86"/>
  <c r="P218" i="86"/>
  <c r="P164" i="86"/>
  <c r="Q164" i="86" s="1"/>
  <c r="P43" i="86"/>
  <c r="P154" i="86"/>
  <c r="P172" i="86"/>
  <c r="P87" i="86"/>
  <c r="Q87" i="86" s="1"/>
  <c r="P227" i="86"/>
  <c r="P67" i="86"/>
  <c r="P100" i="86"/>
  <c r="R100" i="86" s="1"/>
  <c r="P228" i="86"/>
  <c r="P88" i="86"/>
  <c r="P191" i="86"/>
  <c r="P192" i="86"/>
  <c r="R192" i="86" s="1"/>
  <c r="P82" i="86"/>
  <c r="P125" i="86"/>
  <c r="P84" i="86"/>
  <c r="R14" i="86"/>
  <c r="P181" i="86"/>
  <c r="P203" i="86"/>
  <c r="P93" i="86"/>
  <c r="P149" i="86"/>
  <c r="R149" i="86" s="1"/>
  <c r="P182" i="86"/>
  <c r="P68" i="86"/>
  <c r="P44" i="86"/>
  <c r="P229" i="86"/>
  <c r="R229" i="86" s="1"/>
  <c r="P79" i="86"/>
  <c r="P211" i="86"/>
  <c r="P119" i="86"/>
  <c r="P137" i="86"/>
  <c r="R137" i="86" s="1"/>
  <c r="P33" i="86"/>
  <c r="P230" i="86"/>
  <c r="P231" i="86"/>
  <c r="R231" i="86" s="1"/>
  <c r="P105" i="86"/>
  <c r="P39" i="86"/>
  <c r="P212" i="86"/>
  <c r="P48" i="86"/>
  <c r="R48" i="86" s="1"/>
  <c r="P193" i="86"/>
  <c r="P204" i="86"/>
  <c r="Q204" i="86" s="1"/>
  <c r="P60" i="86"/>
  <c r="R60" i="86" s="1"/>
  <c r="P138" i="86"/>
  <c r="P45" i="86"/>
  <c r="P232" i="86"/>
  <c r="R232" i="86" s="1"/>
  <c r="P142" i="86"/>
  <c r="R142" i="86" s="1"/>
  <c r="P233" i="86"/>
  <c r="P112" i="86"/>
  <c r="P219" i="86"/>
  <c r="Q219" i="86" s="1"/>
  <c r="P106" i="86"/>
  <c r="R106" i="86" s="1"/>
  <c r="P113" i="86"/>
  <c r="P205" i="86"/>
  <c r="Q205" i="86" s="1"/>
  <c r="P131" i="86"/>
  <c r="R131" i="86" s="1"/>
  <c r="P173" i="86"/>
  <c r="R173" i="86" s="1"/>
  <c r="P155" i="86"/>
  <c r="P114" i="86"/>
  <c r="P213" i="86"/>
  <c r="R213" i="86" s="1"/>
  <c r="P94" i="86"/>
  <c r="R94" i="86" s="1"/>
  <c r="P120" i="86"/>
  <c r="P52" i="86"/>
  <c r="P143" i="86"/>
  <c r="P121" i="86"/>
  <c r="R121" i="86" s="1"/>
  <c r="P95" i="86"/>
  <c r="P49" i="86"/>
  <c r="P61" i="86"/>
  <c r="R61" i="86" s="1"/>
  <c r="P40" i="86"/>
  <c r="R40" i="86" s="1"/>
  <c r="P37" i="86"/>
  <c r="P107" i="86"/>
  <c r="P126" i="86"/>
  <c r="P50" i="86"/>
  <c r="R50" i="86" s="1"/>
  <c r="P57" i="86"/>
  <c r="P73" i="86"/>
  <c r="P46" i="86"/>
  <c r="R46" i="86" s="1"/>
  <c r="P127" i="86"/>
  <c r="R127" i="86" s="1"/>
  <c r="P53" i="86"/>
  <c r="P234" i="86"/>
  <c r="P25" i="86"/>
  <c r="R25" i="86" s="1"/>
  <c r="P139" i="86"/>
  <c r="R139" i="86" s="1"/>
  <c r="P150" i="86"/>
  <c r="P101" i="86"/>
  <c r="Q101" i="86" s="1"/>
  <c r="P206" i="86"/>
  <c r="R206" i="86" s="1"/>
  <c r="P132" i="86"/>
  <c r="P54" i="86"/>
  <c r="R54" i="86" s="1"/>
  <c r="Q13" i="86"/>
  <c r="P220" i="86"/>
  <c r="R220" i="86" s="1"/>
  <c r="P51" i="86"/>
  <c r="P170" i="86"/>
  <c r="Q170" i="86" s="1"/>
  <c r="P34" i="86"/>
  <c r="P69" i="86"/>
  <c r="Q69" i="86" s="1"/>
  <c r="P108" i="86"/>
  <c r="P235" i="86"/>
  <c r="P27" i="86"/>
  <c r="R27" i="86" s="1"/>
  <c r="P165" i="86"/>
  <c r="R165" i="86" s="1"/>
  <c r="P144" i="86"/>
  <c r="P133" i="86"/>
  <c r="P166" i="86"/>
  <c r="R166" i="86" s="1"/>
  <c r="P31" i="86"/>
  <c r="R31" i="86" s="1"/>
  <c r="P47" i="86"/>
  <c r="P115" i="86"/>
  <c r="R115" i="86" s="1"/>
  <c r="P70" i="86"/>
  <c r="R70" i="86" s="1"/>
  <c r="P194" i="86"/>
  <c r="R194" i="86" s="1"/>
  <c r="P221" i="86"/>
  <c r="R221" i="86" s="1"/>
  <c r="P236" i="86"/>
  <c r="R236" i="86" s="1"/>
  <c r="P183" i="86"/>
  <c r="Q183" i="86" s="1"/>
  <c r="P80" i="86"/>
  <c r="P140" i="86"/>
  <c r="R140" i="86" s="1"/>
  <c r="P222" i="86"/>
  <c r="Q222" i="86" s="1"/>
  <c r="P102" i="86"/>
  <c r="R102" i="86" s="1"/>
  <c r="P167" i="86"/>
  <c r="Q167" i="86" s="1"/>
  <c r="P122" i="86"/>
  <c r="R122" i="86" s="1"/>
  <c r="P157" i="86"/>
  <c r="Q157" i="86" s="1"/>
  <c r="P134" i="86"/>
  <c r="P237" i="86"/>
  <c r="Q237" i="86" s="1"/>
  <c r="P197" i="86"/>
  <c r="Q197" i="86" s="1"/>
  <c r="P174" i="86"/>
  <c r="R174" i="86" s="1"/>
  <c r="P58" i="86"/>
  <c r="R58" i="86" s="1"/>
  <c r="P77" i="86"/>
  <c r="Q77" i="86" s="1"/>
  <c r="P141" i="86"/>
  <c r="Q141" i="86" s="1"/>
  <c r="Q15" i="86"/>
  <c r="P97" i="86"/>
  <c r="Q97" i="86" s="1"/>
  <c r="P198" i="86"/>
  <c r="Q198" i="86" s="1"/>
  <c r="P109" i="86"/>
  <c r="R109" i="86" s="1"/>
  <c r="P35" i="86"/>
  <c r="Q35" i="86" s="1"/>
  <c r="P81" i="86"/>
  <c r="R81" i="86" s="1"/>
  <c r="P62" i="86"/>
  <c r="Q62" i="86" s="1"/>
  <c r="P78" i="86"/>
  <c r="Q78" i="86" s="1"/>
  <c r="P175" i="86"/>
  <c r="Q175" i="86" s="1"/>
  <c r="P158" i="86"/>
  <c r="R158" i="86" s="1"/>
  <c r="Q7" i="86"/>
  <c r="P89" i="86"/>
  <c r="R89" i="86" s="1"/>
  <c r="P207" i="86"/>
  <c r="R207" i="86" s="1"/>
  <c r="P83" i="86"/>
  <c r="Q83" i="86" s="1"/>
  <c r="P116" i="86"/>
  <c r="R116" i="86" s="1"/>
  <c r="P214" i="86"/>
  <c r="R214" i="86" s="1"/>
  <c r="P215" i="86"/>
  <c r="Q215" i="86" s="1"/>
  <c r="P29" i="86"/>
  <c r="Q29" i="86" s="1"/>
  <c r="P117" i="86"/>
  <c r="Q117" i="86" s="1"/>
  <c r="P152" i="86"/>
  <c r="R152" i="86" s="1"/>
  <c r="P145" i="86"/>
  <c r="Q145" i="86" s="1"/>
  <c r="P123" i="86"/>
  <c r="R123" i="86" s="1"/>
  <c r="R20" i="86"/>
  <c r="P146" i="86"/>
  <c r="R146" i="86" s="1"/>
  <c r="P71" i="86"/>
  <c r="R71" i="86" s="1"/>
  <c r="P184" i="86"/>
  <c r="R184" i="86" s="1"/>
  <c r="P110" i="86"/>
  <c r="Q110" i="86" s="1"/>
  <c r="P147" i="86"/>
  <c r="Q147" i="86" s="1"/>
  <c r="Q9" i="86"/>
  <c r="P63" i="86"/>
  <c r="P208" i="86"/>
  <c r="Q208" i="86" s="1"/>
  <c r="P223" i="86"/>
  <c r="Q223" i="86" s="1"/>
  <c r="P118" i="86"/>
  <c r="R118" i="86" s="1"/>
  <c r="P151" i="86"/>
  <c r="R151" i="86" s="1"/>
  <c r="P128" i="86"/>
  <c r="P38" i="86"/>
  <c r="R38" i="86" s="1"/>
  <c r="P195" i="86"/>
  <c r="P196" i="86"/>
  <c r="R196" i="86" s="1"/>
  <c r="Q98" i="86"/>
  <c r="R98" i="86"/>
  <c r="R42" i="86"/>
  <c r="Q42" i="86"/>
  <c r="R155" i="86"/>
  <c r="Q155" i="86"/>
  <c r="R225" i="86"/>
  <c r="Q225" i="86"/>
  <c r="R178" i="86"/>
  <c r="R3" i="86"/>
  <c r="Q3" i="86"/>
  <c r="R161" i="86"/>
  <c r="Q161" i="86"/>
  <c r="R11" i="86"/>
  <c r="Q11" i="86"/>
  <c r="R204" i="86"/>
  <c r="R113" i="86"/>
  <c r="Q113" i="86"/>
  <c r="P74" i="86"/>
  <c r="Q74" i="86" s="1"/>
  <c r="R12" i="86"/>
  <c r="P111" i="86"/>
  <c r="Q111" i="86" s="1"/>
  <c r="P148" i="86"/>
  <c r="R148" i="86" s="1"/>
  <c r="P216" i="86"/>
  <c r="R216" i="86" s="1"/>
  <c r="P85" i="86"/>
  <c r="R85" i="86" s="1"/>
  <c r="P91" i="86"/>
  <c r="R91" i="86" s="1"/>
  <c r="P185" i="86"/>
  <c r="R185" i="86" s="1"/>
  <c r="P159" i="86"/>
  <c r="R159" i="86" s="1"/>
  <c r="P75" i="86"/>
  <c r="R75" i="86" s="1"/>
  <c r="R4" i="86"/>
  <c r="P129" i="86"/>
  <c r="Q129" i="86" s="1"/>
  <c r="P238" i="86"/>
  <c r="R238" i="86" s="1"/>
  <c r="P186" i="86"/>
  <c r="R186" i="86" s="1"/>
  <c r="P239" i="86"/>
  <c r="R239" i="86" s="1"/>
  <c r="P76" i="86"/>
  <c r="R76" i="86" s="1"/>
  <c r="P90" i="86"/>
  <c r="R90" i="86" s="1"/>
  <c r="P240" i="86"/>
  <c r="R240" i="86" s="1"/>
  <c r="P92" i="86"/>
  <c r="R92" i="86" s="1"/>
  <c r="P217" i="86"/>
  <c r="Q217" i="86" s="1"/>
  <c r="P96" i="86"/>
  <c r="R96" i="86" s="1"/>
  <c r="Q12" i="86"/>
  <c r="Q91" i="86"/>
  <c r="Q185" i="86"/>
  <c r="Q75" i="86"/>
  <c r="R97" i="86"/>
  <c r="R35" i="86"/>
  <c r="R62" i="86"/>
  <c r="Q116" i="86"/>
  <c r="R134" i="86"/>
  <c r="Q134" i="86"/>
  <c r="Q158" i="86"/>
  <c r="R29" i="86"/>
  <c r="Q123" i="86"/>
  <c r="R208" i="86"/>
  <c r="Q58" i="86"/>
  <c r="R198" i="86"/>
  <c r="R7" i="86"/>
  <c r="R83" i="86"/>
  <c r="R63" i="86"/>
  <c r="Q63" i="86"/>
  <c r="P199" i="86"/>
  <c r="R199" i="86" s="1"/>
  <c r="P171" i="86"/>
  <c r="Q171" i="86" s="1"/>
  <c r="P156" i="86"/>
  <c r="R156" i="86" s="1"/>
  <c r="Q59" i="86"/>
  <c r="Q55" i="86"/>
  <c r="R124" i="86"/>
  <c r="R23" i="86"/>
  <c r="Q163" i="86"/>
  <c r="Q172" i="86"/>
  <c r="Q120" i="86"/>
  <c r="Q95" i="86"/>
  <c r="Q37" i="86"/>
  <c r="Q57" i="86"/>
  <c r="R150" i="86"/>
  <c r="R132" i="86"/>
  <c r="R51" i="86"/>
  <c r="Q8" i="86"/>
  <c r="P64" i="86"/>
  <c r="Q64" i="86" s="1"/>
  <c r="R153" i="86"/>
  <c r="R65" i="86"/>
  <c r="R32" i="86"/>
  <c r="R160" i="86"/>
  <c r="R188" i="86"/>
  <c r="R17" i="86"/>
  <c r="Q130" i="86"/>
  <c r="Q36" i="86"/>
  <c r="R36" i="86"/>
  <c r="R210" i="86"/>
  <c r="Q210" i="86"/>
  <c r="R201" i="86"/>
  <c r="Q201" i="86"/>
  <c r="R179" i="86"/>
  <c r="Q179" i="86"/>
  <c r="Q209" i="86"/>
  <c r="R209" i="86"/>
  <c r="R224" i="86"/>
  <c r="Q224" i="86"/>
  <c r="Q187" i="86"/>
  <c r="R187" i="86"/>
  <c r="Q104" i="86"/>
  <c r="R104" i="86"/>
  <c r="R56" i="86"/>
  <c r="Q56" i="86"/>
  <c r="R168" i="86"/>
  <c r="Q168" i="86"/>
  <c r="Q162" i="86"/>
  <c r="Q153" i="86"/>
  <c r="Q65" i="86"/>
  <c r="R177" i="86"/>
  <c r="Q72" i="86"/>
  <c r="R24" i="86"/>
  <c r="Q24" i="86"/>
  <c r="R176" i="86"/>
  <c r="Q176" i="86"/>
  <c r="Q26" i="86"/>
  <c r="R26" i="86"/>
  <c r="R180" i="86"/>
  <c r="Q41" i="86"/>
  <c r="R41" i="86"/>
  <c r="R86" i="86"/>
  <c r="Q86" i="86"/>
  <c r="Q10" i="86"/>
  <c r="R10" i="86"/>
  <c r="R135" i="86"/>
  <c r="Q135" i="86"/>
  <c r="Q32" i="86"/>
  <c r="Q188" i="86"/>
  <c r="R28" i="86"/>
  <c r="Q28" i="86"/>
  <c r="R130" i="86"/>
  <c r="Q30" i="86"/>
  <c r="Q23" i="86"/>
  <c r="R136" i="86"/>
  <c r="Q136" i="86"/>
  <c r="R190" i="86"/>
  <c r="R164" i="86"/>
  <c r="R200" i="86"/>
  <c r="Q200" i="86"/>
  <c r="R22" i="86"/>
  <c r="Q22" i="86"/>
  <c r="Q103" i="86"/>
  <c r="R103" i="86"/>
  <c r="Q124" i="86"/>
  <c r="R99" i="86"/>
  <c r="Q202" i="86"/>
  <c r="R202" i="86"/>
  <c r="R226" i="86"/>
  <c r="Q226" i="86"/>
  <c r="R189" i="86"/>
  <c r="Q189" i="86"/>
  <c r="Q169" i="86"/>
  <c r="R169" i="86"/>
  <c r="Q218" i="86"/>
  <c r="R218" i="86"/>
  <c r="Q100" i="86"/>
  <c r="R228" i="86"/>
  <c r="Q228" i="86"/>
  <c r="Q88" i="86"/>
  <c r="R88" i="86"/>
  <c r="R191" i="86"/>
  <c r="Q191" i="86"/>
  <c r="Q192" i="86"/>
  <c r="R82" i="86"/>
  <c r="Q82" i="86"/>
  <c r="Q125" i="86"/>
  <c r="R125" i="86"/>
  <c r="R84" i="86"/>
  <c r="Q84" i="86"/>
  <c r="Q14" i="86"/>
  <c r="R181" i="86"/>
  <c r="Q181" i="86"/>
  <c r="Q203" i="86"/>
  <c r="R203" i="86"/>
  <c r="R93" i="86"/>
  <c r="Q93" i="86"/>
  <c r="Q149" i="86"/>
  <c r="R182" i="86"/>
  <c r="Q182" i="86"/>
  <c r="Q68" i="86"/>
  <c r="R68" i="86"/>
  <c r="R44" i="86"/>
  <c r="Q44" i="86"/>
  <c r="Q229" i="86"/>
  <c r="R79" i="86"/>
  <c r="Q79" i="86"/>
  <c r="Q211" i="86"/>
  <c r="R211" i="86"/>
  <c r="R119" i="86"/>
  <c r="Q119" i="86"/>
  <c r="R33" i="86"/>
  <c r="Q33" i="86"/>
  <c r="Q21" i="86"/>
  <c r="R21" i="86"/>
  <c r="R230" i="86"/>
  <c r="Q230" i="86"/>
  <c r="R105" i="86"/>
  <c r="Q105" i="86"/>
  <c r="Q39" i="86"/>
  <c r="R39" i="86"/>
  <c r="R212" i="86"/>
  <c r="Q212" i="86"/>
  <c r="R193" i="86"/>
  <c r="Q193" i="86"/>
  <c r="Q18" i="86"/>
  <c r="R18" i="86"/>
  <c r="R138" i="86"/>
  <c r="Q138" i="86"/>
  <c r="R45" i="86"/>
  <c r="Q45" i="86"/>
  <c r="R205" i="86"/>
  <c r="R53" i="86"/>
  <c r="Q53" i="86"/>
  <c r="R234" i="86"/>
  <c r="Q234" i="86"/>
  <c r="R108" i="86"/>
  <c r="Q108" i="86"/>
  <c r="Q235" i="86"/>
  <c r="R235" i="86"/>
  <c r="R144" i="86"/>
  <c r="Q144" i="86"/>
  <c r="Q133" i="86"/>
  <c r="R133" i="86"/>
  <c r="R47" i="86"/>
  <c r="Q47" i="86"/>
  <c r="Q115" i="86"/>
  <c r="Q194" i="86"/>
  <c r="R6" i="86"/>
  <c r="Q6" i="86"/>
  <c r="Q19" i="86"/>
  <c r="R19" i="86"/>
  <c r="Q221" i="86"/>
  <c r="Q151" i="86"/>
  <c r="R80" i="86"/>
  <c r="Q80" i="86"/>
  <c r="Q140" i="86"/>
  <c r="R128" i="86"/>
  <c r="Q128" i="86"/>
  <c r="R5" i="86"/>
  <c r="Q5" i="86"/>
  <c r="R167" i="86"/>
  <c r="R195" i="86"/>
  <c r="Q195" i="86"/>
  <c r="Q196" i="86"/>
  <c r="R154" i="86"/>
  <c r="Q154" i="86"/>
  <c r="R87" i="86"/>
  <c r="R227" i="86"/>
  <c r="Q227" i="86"/>
  <c r="R67" i="86"/>
  <c r="Q67" i="86"/>
  <c r="R233" i="86"/>
  <c r="Q233" i="86"/>
  <c r="R112" i="86"/>
  <c r="Q112" i="86"/>
  <c r="R114" i="86"/>
  <c r="Q114" i="86"/>
  <c r="Q94" i="86"/>
  <c r="R52" i="86"/>
  <c r="Q52" i="86"/>
  <c r="R143" i="86"/>
  <c r="Q143" i="86"/>
  <c r="R49" i="86"/>
  <c r="Q49" i="86"/>
  <c r="R107" i="86"/>
  <c r="Q107" i="86"/>
  <c r="R126" i="86"/>
  <c r="Q126" i="86"/>
  <c r="R73" i="86"/>
  <c r="Q73" i="86"/>
  <c r="R16" i="86"/>
  <c r="Q16" i="86"/>
  <c r="Q54" i="86"/>
  <c r="R170" i="86"/>
  <c r="Q34" i="86"/>
  <c r="R34" i="86"/>
  <c r="R117" i="86" l="1"/>
  <c r="Q81" i="86"/>
  <c r="Q184" i="86"/>
  <c r="Q25" i="86"/>
  <c r="R237" i="86"/>
  <c r="R77" i="86"/>
  <c r="Q96" i="86"/>
  <c r="R74" i="86"/>
  <c r="R110" i="86"/>
  <c r="Q186" i="86"/>
  <c r="R8" i="86"/>
  <c r="Q85" i="86"/>
  <c r="Q31" i="86"/>
  <c r="R15" i="86"/>
  <c r="Q20" i="86"/>
  <c r="R175" i="86"/>
  <c r="Q240" i="86"/>
  <c r="R69" i="86"/>
  <c r="Q60" i="86"/>
  <c r="R171" i="86"/>
  <c r="Q71" i="86"/>
  <c r="R217" i="86"/>
  <c r="Q206" i="86"/>
  <c r="Q165" i="86"/>
  <c r="R9" i="86"/>
  <c r="R215" i="86"/>
  <c r="Q220" i="86"/>
  <c r="Q40" i="86"/>
  <c r="Q173" i="86"/>
  <c r="R64" i="86"/>
  <c r="Q174" i="86"/>
  <c r="R101" i="86"/>
  <c r="Q50" i="86"/>
  <c r="Q61" i="86"/>
  <c r="R219" i="86"/>
  <c r="R157" i="86"/>
  <c r="Q38" i="86"/>
  <c r="R183" i="86"/>
  <c r="Q70" i="86"/>
  <c r="Q166" i="86"/>
  <c r="Q27" i="86"/>
  <c r="Q207" i="86"/>
  <c r="R78" i="86"/>
  <c r="R223" i="86"/>
  <c r="R145" i="86"/>
  <c r="Q118" i="86"/>
  <c r="R129" i="86"/>
  <c r="Q127" i="86"/>
  <c r="Q232" i="86"/>
  <c r="Q90" i="86"/>
  <c r="Q139" i="86"/>
  <c r="Q121" i="86"/>
  <c r="Q213" i="86"/>
  <c r="Q102" i="86"/>
  <c r="Q131" i="86"/>
  <c r="Q48" i="86"/>
  <c r="Q231" i="86"/>
  <c r="Q137" i="86"/>
  <c r="Q156" i="86"/>
  <c r="R147" i="86"/>
  <c r="R197" i="86"/>
  <c r="R141" i="86"/>
  <c r="Q92" i="86"/>
  <c r="Q238" i="86"/>
  <c r="Q148" i="86"/>
  <c r="R13" i="86"/>
  <c r="Q46" i="86"/>
  <c r="Q122" i="86"/>
  <c r="R222" i="86"/>
  <c r="Q236" i="86"/>
  <c r="Q199" i="86"/>
  <c r="Q146" i="86"/>
  <c r="Q152" i="86"/>
  <c r="Q214" i="86"/>
  <c r="Q109" i="86"/>
  <c r="Q89" i="86"/>
  <c r="Q76" i="86"/>
  <c r="R111" i="86"/>
  <c r="Q239" i="86"/>
  <c r="Q216" i="86"/>
  <c r="Q159" i="86"/>
  <c r="Q4" i="86"/>
  <c r="Q51" i="86"/>
  <c r="Q132" i="86"/>
  <c r="Q150" i="86"/>
  <c r="R57" i="86"/>
  <c r="R37" i="86"/>
  <c r="R95" i="86"/>
  <c r="R120" i="86"/>
  <c r="Q106" i="86"/>
  <c r="Q142" i="86"/>
  <c r="R172" i="86"/>
  <c r="R163" i="86"/>
  <c r="Q66" i="86"/>
  <c r="Q17" i="86"/>
  <c r="Q160" i="86"/>
  <c r="R55" i="86"/>
  <c r="R59" i="86"/>
  <c r="Q2" i="86"/>
  <c r="R2" i="86"/>
  <c r="R43" i="86"/>
  <c r="Q43" i="86"/>
  <c r="M40" i="85" l="1"/>
  <c r="L40" i="85"/>
  <c r="K40" i="85"/>
  <c r="J40" i="85"/>
  <c r="M6" i="85"/>
  <c r="L6" i="85"/>
  <c r="K6" i="85"/>
  <c r="J6" i="85"/>
  <c r="M47" i="85"/>
  <c r="L47" i="85"/>
  <c r="K47" i="85"/>
  <c r="J47" i="85"/>
  <c r="M52" i="85"/>
  <c r="L52" i="85"/>
  <c r="K52" i="85"/>
  <c r="J52" i="85"/>
  <c r="M27" i="85"/>
  <c r="L27" i="85"/>
  <c r="K27" i="85"/>
  <c r="J27" i="85"/>
  <c r="M31" i="85"/>
  <c r="L31" i="85"/>
  <c r="K31" i="85"/>
  <c r="J31" i="85"/>
  <c r="O31" i="85" s="1"/>
  <c r="M76" i="85"/>
  <c r="L76" i="85"/>
  <c r="K76" i="85"/>
  <c r="J76" i="85"/>
  <c r="M59" i="85"/>
  <c r="L59" i="85"/>
  <c r="K59" i="85"/>
  <c r="J59" i="85"/>
  <c r="M4" i="85"/>
  <c r="L4" i="85"/>
  <c r="K4" i="85"/>
  <c r="J4" i="85"/>
  <c r="M32" i="85"/>
  <c r="L32" i="85"/>
  <c r="K32" i="85"/>
  <c r="J32" i="85"/>
  <c r="M39" i="85"/>
  <c r="L39" i="85"/>
  <c r="K39" i="85"/>
  <c r="J39" i="85"/>
  <c r="M30" i="85"/>
  <c r="L30" i="85"/>
  <c r="K30" i="85"/>
  <c r="J30" i="85"/>
  <c r="O30" i="85" s="1"/>
  <c r="M53" i="85"/>
  <c r="L53" i="85"/>
  <c r="K53" i="85"/>
  <c r="J53" i="85"/>
  <c r="M65" i="85"/>
  <c r="L65" i="85"/>
  <c r="K65" i="85"/>
  <c r="J65" i="85"/>
  <c r="M37" i="85"/>
  <c r="L37" i="85"/>
  <c r="K37" i="85"/>
  <c r="J37" i="85"/>
  <c r="M41" i="85"/>
  <c r="L41" i="85"/>
  <c r="K41" i="85"/>
  <c r="J41" i="85"/>
  <c r="M23" i="85"/>
  <c r="L23" i="85"/>
  <c r="K23" i="85"/>
  <c r="J23" i="85"/>
  <c r="M46" i="85"/>
  <c r="L46" i="85"/>
  <c r="K46" i="85"/>
  <c r="J46" i="85"/>
  <c r="M29" i="85"/>
  <c r="L29" i="85"/>
  <c r="K29" i="85"/>
  <c r="J29" i="85"/>
  <c r="M17" i="85"/>
  <c r="L17" i="85"/>
  <c r="K17" i="85"/>
  <c r="J17" i="85"/>
  <c r="M5" i="85"/>
  <c r="L5" i="85"/>
  <c r="K5" i="85"/>
  <c r="J5" i="85"/>
  <c r="O5" i="85" s="1"/>
  <c r="M12" i="85"/>
  <c r="L12" i="85"/>
  <c r="K12" i="85"/>
  <c r="J12" i="85"/>
  <c r="M15" i="85"/>
  <c r="L15" i="85"/>
  <c r="K15" i="85"/>
  <c r="J15" i="85"/>
  <c r="M48" i="85"/>
  <c r="L48" i="85"/>
  <c r="K48" i="85"/>
  <c r="J48" i="85"/>
  <c r="M3" i="85"/>
  <c r="L3" i="85"/>
  <c r="K3" i="85"/>
  <c r="J3" i="85"/>
  <c r="M66" i="85"/>
  <c r="L66" i="85"/>
  <c r="K66" i="85"/>
  <c r="J66" i="85"/>
  <c r="M7" i="85"/>
  <c r="L7" i="85"/>
  <c r="K7" i="85"/>
  <c r="J7" i="85"/>
  <c r="M20" i="85"/>
  <c r="L20" i="85"/>
  <c r="K20" i="85"/>
  <c r="J20" i="85"/>
  <c r="M24" i="85"/>
  <c r="L24" i="85"/>
  <c r="K24" i="85"/>
  <c r="J24" i="85"/>
  <c r="M63" i="85"/>
  <c r="L63" i="85"/>
  <c r="K63" i="85"/>
  <c r="J63" i="85"/>
  <c r="M74" i="85"/>
  <c r="L74" i="85"/>
  <c r="K74" i="85"/>
  <c r="J74" i="85"/>
  <c r="M43" i="85"/>
  <c r="L43" i="85"/>
  <c r="K43" i="85"/>
  <c r="J43" i="85"/>
  <c r="M21" i="85"/>
  <c r="L21" i="85"/>
  <c r="K21" i="85"/>
  <c r="J21" i="85"/>
  <c r="M19" i="85"/>
  <c r="L19" i="85"/>
  <c r="K19" i="85"/>
  <c r="J19" i="85"/>
  <c r="M70" i="85"/>
  <c r="L70" i="85"/>
  <c r="K70" i="85"/>
  <c r="J70" i="85"/>
  <c r="M14" i="85"/>
  <c r="L14" i="85"/>
  <c r="K14" i="85"/>
  <c r="J14" i="85"/>
  <c r="M61" i="85"/>
  <c r="L61" i="85"/>
  <c r="K61" i="85"/>
  <c r="J61" i="85"/>
  <c r="M49" i="85"/>
  <c r="L49" i="85"/>
  <c r="K49" i="85"/>
  <c r="J49" i="85"/>
  <c r="O49" i="85" s="1"/>
  <c r="M67" i="85"/>
  <c r="L67" i="85"/>
  <c r="K67" i="85"/>
  <c r="J67" i="85"/>
  <c r="M57" i="85"/>
  <c r="L57" i="85"/>
  <c r="K57" i="85"/>
  <c r="J57" i="85"/>
  <c r="M56" i="85"/>
  <c r="L56" i="85"/>
  <c r="K56" i="85"/>
  <c r="J56" i="85"/>
  <c r="M26" i="85"/>
  <c r="L26" i="85"/>
  <c r="K26" i="85"/>
  <c r="J26" i="85"/>
  <c r="M18" i="85"/>
  <c r="L18" i="85"/>
  <c r="K18" i="85"/>
  <c r="J18" i="85"/>
  <c r="M75" i="85"/>
  <c r="L75" i="85"/>
  <c r="K75" i="85"/>
  <c r="J75" i="85"/>
  <c r="M11" i="85"/>
  <c r="L11" i="85"/>
  <c r="K11" i="85"/>
  <c r="J11" i="85"/>
  <c r="M64" i="85"/>
  <c r="L64" i="85"/>
  <c r="K64" i="85"/>
  <c r="J64" i="85"/>
  <c r="M34" i="85"/>
  <c r="L34" i="85"/>
  <c r="K34" i="85"/>
  <c r="J34" i="85"/>
  <c r="M13" i="85"/>
  <c r="L13" i="85"/>
  <c r="K13" i="85"/>
  <c r="J13" i="85"/>
  <c r="M73" i="85"/>
  <c r="L73" i="85"/>
  <c r="K73" i="85"/>
  <c r="J73" i="85"/>
  <c r="M25" i="85"/>
  <c r="L25" i="85"/>
  <c r="K25" i="85"/>
  <c r="J25" i="85"/>
  <c r="M42" i="85"/>
  <c r="L42" i="85"/>
  <c r="K42" i="85"/>
  <c r="J42" i="85"/>
  <c r="M45" i="85"/>
  <c r="L45" i="85"/>
  <c r="K45" i="85"/>
  <c r="J45" i="85"/>
  <c r="M58" i="85"/>
  <c r="L58" i="85"/>
  <c r="K58" i="85"/>
  <c r="J58" i="85"/>
  <c r="M22" i="85"/>
  <c r="L22" i="85"/>
  <c r="K22" i="85"/>
  <c r="J22" i="85"/>
  <c r="M8" i="85"/>
  <c r="L8" i="85"/>
  <c r="K8" i="85"/>
  <c r="J8" i="85"/>
  <c r="M35" i="85"/>
  <c r="L35" i="85"/>
  <c r="K35" i="85"/>
  <c r="J35" i="85"/>
  <c r="M60" i="85"/>
  <c r="L60" i="85"/>
  <c r="K60" i="85"/>
  <c r="J60" i="85"/>
  <c r="M9" i="85"/>
  <c r="L9" i="85"/>
  <c r="K9" i="85"/>
  <c r="J9" i="85"/>
  <c r="M71" i="85"/>
  <c r="L71" i="85"/>
  <c r="K71" i="85"/>
  <c r="J71" i="85"/>
  <c r="M44" i="85"/>
  <c r="L44" i="85"/>
  <c r="K44" i="85"/>
  <c r="J44" i="85"/>
  <c r="M38" i="85"/>
  <c r="L38" i="85"/>
  <c r="K38" i="85"/>
  <c r="J38" i="85"/>
  <c r="M50" i="85"/>
  <c r="L50" i="85"/>
  <c r="K50" i="85"/>
  <c r="J50" i="85"/>
  <c r="M51" i="85"/>
  <c r="L51" i="85"/>
  <c r="K51" i="85"/>
  <c r="J51" i="85"/>
  <c r="M10" i="85"/>
  <c r="L10" i="85"/>
  <c r="K10" i="85"/>
  <c r="J10" i="85"/>
  <c r="M36" i="85"/>
  <c r="L36" i="85"/>
  <c r="K36" i="85"/>
  <c r="J36" i="85"/>
  <c r="M69" i="85"/>
  <c r="L69" i="85"/>
  <c r="K69" i="85"/>
  <c r="J69" i="85"/>
  <c r="M28" i="85"/>
  <c r="L28" i="85"/>
  <c r="K28" i="85"/>
  <c r="J28" i="85"/>
  <c r="M68" i="85"/>
  <c r="L68" i="85"/>
  <c r="K68" i="85"/>
  <c r="J68" i="85"/>
  <c r="M62" i="85"/>
  <c r="L62" i="85"/>
  <c r="K62" i="85"/>
  <c r="J62" i="85"/>
  <c r="M16" i="85"/>
  <c r="L16" i="85"/>
  <c r="K16" i="85"/>
  <c r="J16" i="85"/>
  <c r="M72" i="85"/>
  <c r="L72" i="85"/>
  <c r="K72" i="85"/>
  <c r="J72" i="85"/>
  <c r="M55" i="85"/>
  <c r="L55" i="85"/>
  <c r="K55" i="85"/>
  <c r="J55" i="85"/>
  <c r="M2" i="85"/>
  <c r="L2" i="85"/>
  <c r="K2" i="85"/>
  <c r="J2" i="85"/>
  <c r="M33" i="85"/>
  <c r="L33" i="85"/>
  <c r="K33" i="85"/>
  <c r="J33" i="85"/>
  <c r="M54" i="85"/>
  <c r="L54" i="85"/>
  <c r="K54" i="85"/>
  <c r="J54" i="85"/>
  <c r="P33" i="85" l="1"/>
  <c r="O33" i="85" s="1"/>
  <c r="P2" i="85"/>
  <c r="O2" i="85" s="1"/>
  <c r="P55" i="85"/>
  <c r="O55" i="85" s="1"/>
  <c r="P72" i="85"/>
  <c r="O72" i="85" s="1"/>
  <c r="P16" i="85"/>
  <c r="O16" i="85" s="1"/>
  <c r="Q16" i="85" s="1"/>
  <c r="P62" i="85"/>
  <c r="O62" i="85" s="1"/>
  <c r="P68" i="85"/>
  <c r="O68" i="85" s="1"/>
  <c r="P28" i="85"/>
  <c r="O28" i="85" s="1"/>
  <c r="P69" i="85"/>
  <c r="O69" i="85" s="1"/>
  <c r="P36" i="85"/>
  <c r="O36" i="85" s="1"/>
  <c r="P10" i="85"/>
  <c r="O10" i="85" s="1"/>
  <c r="Q10" i="85" s="1"/>
  <c r="P51" i="85"/>
  <c r="O51" i="85" s="1"/>
  <c r="P50" i="85"/>
  <c r="O50" i="85" s="1"/>
  <c r="P38" i="85"/>
  <c r="O38" i="85" s="1"/>
  <c r="P44" i="85"/>
  <c r="O44" i="85" s="1"/>
  <c r="P9" i="85"/>
  <c r="O9" i="85" s="1"/>
  <c r="P60" i="85"/>
  <c r="O60" i="85" s="1"/>
  <c r="P35" i="85"/>
  <c r="O35" i="85" s="1"/>
  <c r="P8" i="85"/>
  <c r="O8" i="85" s="1"/>
  <c r="P22" i="85"/>
  <c r="O22" i="85" s="1"/>
  <c r="P58" i="85"/>
  <c r="O58" i="85" s="1"/>
  <c r="P45" i="85"/>
  <c r="O45" i="85" s="1"/>
  <c r="P42" i="85"/>
  <c r="O42" i="85" s="1"/>
  <c r="P25" i="85"/>
  <c r="O25" i="85" s="1"/>
  <c r="P73" i="85"/>
  <c r="O73" i="85" s="1"/>
  <c r="P13" i="85"/>
  <c r="R13" i="85" s="1"/>
  <c r="P54" i="85"/>
  <c r="O54" i="85" s="1"/>
  <c r="P34" i="85"/>
  <c r="O34" i="85" s="1"/>
  <c r="P11" i="85"/>
  <c r="O11" i="85" s="1"/>
  <c r="P75" i="85"/>
  <c r="O75" i="85" s="1"/>
  <c r="P18" i="85"/>
  <c r="O18" i="85" s="1"/>
  <c r="P26" i="85"/>
  <c r="O26" i="85" s="1"/>
  <c r="P56" i="85"/>
  <c r="O56" i="85" s="1"/>
  <c r="P57" i="85"/>
  <c r="O57" i="85" s="1"/>
  <c r="P67" i="85"/>
  <c r="O67" i="85" s="1"/>
  <c r="P61" i="85"/>
  <c r="O61" i="85" s="1"/>
  <c r="Q61" i="85" s="1"/>
  <c r="P14" i="85"/>
  <c r="O14" i="85" s="1"/>
  <c r="P70" i="85"/>
  <c r="O70" i="85" s="1"/>
  <c r="P19" i="85"/>
  <c r="O19" i="85" s="1"/>
  <c r="P43" i="85"/>
  <c r="O43" i="85" s="1"/>
  <c r="P74" i="85"/>
  <c r="R74" i="85" s="1"/>
  <c r="P63" i="85"/>
  <c r="O63" i="85" s="1"/>
  <c r="P24" i="85"/>
  <c r="O24" i="85" s="1"/>
  <c r="P20" i="85"/>
  <c r="O20" i="85" s="1"/>
  <c r="P7" i="85"/>
  <c r="O7" i="85" s="1"/>
  <c r="P66" i="85"/>
  <c r="O66" i="85" s="1"/>
  <c r="P3" i="85"/>
  <c r="O3" i="85" s="1"/>
  <c r="P48" i="85"/>
  <c r="O48" i="85" s="1"/>
  <c r="P15" i="85"/>
  <c r="O15" i="85" s="1"/>
  <c r="P12" i="85"/>
  <c r="O12" i="85" s="1"/>
  <c r="P17" i="85"/>
  <c r="O17" i="85" s="1"/>
  <c r="P29" i="85"/>
  <c r="O29" i="85" s="1"/>
  <c r="P23" i="85"/>
  <c r="O23" i="85" s="1"/>
  <c r="P41" i="85"/>
  <c r="O41" i="85" s="1"/>
  <c r="P37" i="85"/>
  <c r="O37" i="85" s="1"/>
  <c r="P65" i="85"/>
  <c r="O65" i="85" s="1"/>
  <c r="P53" i="85"/>
  <c r="O53" i="85" s="1"/>
  <c r="P39" i="85"/>
  <c r="O39" i="85" s="1"/>
  <c r="P4" i="85"/>
  <c r="R4" i="85" s="1"/>
  <c r="P59" i="85"/>
  <c r="O59" i="85" s="1"/>
  <c r="P76" i="85"/>
  <c r="O76" i="85" s="1"/>
  <c r="P27" i="85"/>
  <c r="O27" i="85" s="1"/>
  <c r="P52" i="85"/>
  <c r="O52" i="85" s="1"/>
  <c r="P47" i="85"/>
  <c r="O47" i="85" s="1"/>
  <c r="P6" i="85"/>
  <c r="O6" i="85" s="1"/>
  <c r="P40" i="85"/>
  <c r="O40" i="85" s="1"/>
  <c r="O71" i="85"/>
  <c r="O21" i="85"/>
  <c r="Q21" i="85" s="1"/>
  <c r="O46" i="85"/>
  <c r="Q46" i="85" s="1"/>
  <c r="O32" i="85"/>
  <c r="O4" i="85"/>
  <c r="Q4" i="85" s="1"/>
  <c r="R10" i="85"/>
  <c r="O13" i="85"/>
  <c r="Q13" i="85" s="1"/>
  <c r="R64" i="85"/>
  <c r="O64" i="85"/>
  <c r="Q64" i="85" s="1"/>
  <c r="R61" i="85"/>
  <c r="O74" i="85"/>
  <c r="Q74" i="85" s="1"/>
  <c r="R62" i="85"/>
  <c r="R21" i="85"/>
  <c r="R6" i="85"/>
  <c r="R32" i="85"/>
  <c r="R33" i="85"/>
  <c r="R51" i="85"/>
  <c r="Q51" i="85"/>
  <c r="R38" i="85"/>
  <c r="Q38" i="85"/>
  <c r="Q9" i="85"/>
  <c r="R9" i="85"/>
  <c r="Q8" i="85"/>
  <c r="Q42" i="85"/>
  <c r="Q26" i="85"/>
  <c r="R67" i="85"/>
  <c r="Q62" i="85"/>
  <c r="R28" i="85"/>
  <c r="Q28" i="85"/>
  <c r="R36" i="85"/>
  <c r="R14" i="85"/>
  <c r="R43" i="85"/>
  <c r="R55" i="85"/>
  <c r="R49" i="85"/>
  <c r="Q49" i="85"/>
  <c r="R68" i="85"/>
  <c r="Q34" i="85"/>
  <c r="Q44" i="85"/>
  <c r="R35" i="85"/>
  <c r="Q35" i="85"/>
  <c r="Q25" i="85"/>
  <c r="R25" i="85"/>
  <c r="Q18" i="85"/>
  <c r="Q24" i="85"/>
  <c r="Q66" i="85"/>
  <c r="R48" i="85"/>
  <c r="R17" i="85"/>
  <c r="R46" i="85"/>
  <c r="Q54" i="85"/>
  <c r="R72" i="85"/>
  <c r="Q72" i="85"/>
  <c r="R71" i="85"/>
  <c r="Q71" i="85"/>
  <c r="Q22" i="85"/>
  <c r="R22" i="85"/>
  <c r="R56" i="85"/>
  <c r="R20" i="85"/>
  <c r="Q3" i="85"/>
  <c r="R5" i="85"/>
  <c r="Q5" i="85"/>
  <c r="R29" i="85"/>
  <c r="Q23" i="85"/>
  <c r="R59" i="85"/>
  <c r="Q31" i="85"/>
  <c r="R31" i="85"/>
  <c r="Q27" i="85"/>
  <c r="Q37" i="85"/>
  <c r="Q65" i="85"/>
  <c r="R53" i="85"/>
  <c r="R30" i="85"/>
  <c r="Q30" i="85"/>
  <c r="M173" i="84"/>
  <c r="L173" i="84"/>
  <c r="K173" i="84"/>
  <c r="J173" i="84"/>
  <c r="M102" i="84"/>
  <c r="L102" i="84"/>
  <c r="K102" i="84"/>
  <c r="J102" i="84"/>
  <c r="M100" i="84"/>
  <c r="L100" i="84"/>
  <c r="K100" i="84"/>
  <c r="J100" i="84"/>
  <c r="M97" i="84"/>
  <c r="L97" i="84"/>
  <c r="K97" i="84"/>
  <c r="J97" i="84"/>
  <c r="M89" i="84"/>
  <c r="L89" i="84"/>
  <c r="K89" i="84"/>
  <c r="J89" i="84"/>
  <c r="M72" i="84"/>
  <c r="L72" i="84"/>
  <c r="K72" i="84"/>
  <c r="J72" i="84"/>
  <c r="M33" i="84"/>
  <c r="L33" i="84"/>
  <c r="K33" i="84"/>
  <c r="J33" i="84"/>
  <c r="M21" i="84"/>
  <c r="L21" i="84"/>
  <c r="K21" i="84"/>
  <c r="J21" i="84"/>
  <c r="M9" i="84"/>
  <c r="L9" i="84"/>
  <c r="K9" i="84"/>
  <c r="J9" i="84"/>
  <c r="M8" i="84"/>
  <c r="L8" i="84"/>
  <c r="K8" i="84"/>
  <c r="J8" i="84"/>
  <c r="M169" i="84"/>
  <c r="L169" i="84"/>
  <c r="K169" i="84"/>
  <c r="J169" i="84"/>
  <c r="M152" i="84"/>
  <c r="L152" i="84"/>
  <c r="K152" i="84"/>
  <c r="J152" i="84"/>
  <c r="M124" i="84"/>
  <c r="L124" i="84"/>
  <c r="K124" i="84"/>
  <c r="J124" i="84"/>
  <c r="M114" i="84"/>
  <c r="L114" i="84"/>
  <c r="K114" i="84"/>
  <c r="J114" i="84"/>
  <c r="M98" i="84"/>
  <c r="L98" i="84"/>
  <c r="K98" i="84"/>
  <c r="J98" i="84"/>
  <c r="M79" i="84"/>
  <c r="L79" i="84"/>
  <c r="K79" i="84"/>
  <c r="J79" i="84"/>
  <c r="M52" i="84"/>
  <c r="L52" i="84"/>
  <c r="K52" i="84"/>
  <c r="J52" i="84"/>
  <c r="M47" i="84"/>
  <c r="L47" i="84"/>
  <c r="K47" i="84"/>
  <c r="J47" i="84"/>
  <c r="M44" i="84"/>
  <c r="L44" i="84"/>
  <c r="K44" i="84"/>
  <c r="J44" i="84"/>
  <c r="M41" i="84"/>
  <c r="L41" i="84"/>
  <c r="K41" i="84"/>
  <c r="J41" i="84"/>
  <c r="M153" i="84"/>
  <c r="L153" i="84"/>
  <c r="K153" i="84"/>
  <c r="J153" i="84"/>
  <c r="M136" i="84"/>
  <c r="L136" i="84"/>
  <c r="K136" i="84"/>
  <c r="J136" i="84"/>
  <c r="M135" i="84"/>
  <c r="L135" i="84"/>
  <c r="K135" i="84"/>
  <c r="J135" i="84"/>
  <c r="M134" i="84"/>
  <c r="L134" i="84"/>
  <c r="K134" i="84"/>
  <c r="J134" i="84"/>
  <c r="M118" i="84"/>
  <c r="L118" i="84"/>
  <c r="K118" i="84"/>
  <c r="J118" i="84"/>
  <c r="M109" i="84"/>
  <c r="L109" i="84"/>
  <c r="K109" i="84"/>
  <c r="J109" i="84"/>
  <c r="M101" i="84"/>
  <c r="L101" i="84"/>
  <c r="K101" i="84"/>
  <c r="J101" i="84"/>
  <c r="M88" i="84"/>
  <c r="L88" i="84"/>
  <c r="K88" i="84"/>
  <c r="J88" i="84"/>
  <c r="M65" i="84"/>
  <c r="L65" i="84"/>
  <c r="K65" i="84"/>
  <c r="J65" i="84"/>
  <c r="M32" i="84"/>
  <c r="L32" i="84"/>
  <c r="K32" i="84"/>
  <c r="J32" i="84"/>
  <c r="M168" i="84"/>
  <c r="L168" i="84"/>
  <c r="K168" i="84"/>
  <c r="J168" i="84"/>
  <c r="M157" i="84"/>
  <c r="L157" i="84"/>
  <c r="K157" i="84"/>
  <c r="J157" i="84"/>
  <c r="M147" i="84"/>
  <c r="L147" i="84"/>
  <c r="K147" i="84"/>
  <c r="J147" i="84"/>
  <c r="M145" i="84"/>
  <c r="L145" i="84"/>
  <c r="K145" i="84"/>
  <c r="J145" i="84"/>
  <c r="M90" i="84"/>
  <c r="L90" i="84"/>
  <c r="K90" i="84"/>
  <c r="J90" i="84"/>
  <c r="M84" i="84"/>
  <c r="L84" i="84"/>
  <c r="K84" i="84"/>
  <c r="J84" i="84"/>
  <c r="M83" i="84"/>
  <c r="L83" i="84"/>
  <c r="K83" i="84"/>
  <c r="J83" i="84"/>
  <c r="M54" i="84"/>
  <c r="L54" i="84"/>
  <c r="K54" i="84"/>
  <c r="J54" i="84"/>
  <c r="M37" i="84"/>
  <c r="L37" i="84"/>
  <c r="K37" i="84"/>
  <c r="J37" i="84"/>
  <c r="M31" i="84"/>
  <c r="L31" i="84"/>
  <c r="K31" i="84"/>
  <c r="J31" i="84"/>
  <c r="M22" i="84"/>
  <c r="L22" i="84"/>
  <c r="K22" i="84"/>
  <c r="J22" i="84"/>
  <c r="M161" i="84"/>
  <c r="L161" i="84"/>
  <c r="K161" i="84"/>
  <c r="J161" i="84"/>
  <c r="M120" i="84"/>
  <c r="L120" i="84"/>
  <c r="K120" i="84"/>
  <c r="J120" i="84"/>
  <c r="M119" i="84"/>
  <c r="L119" i="84"/>
  <c r="K119" i="84"/>
  <c r="J119" i="84"/>
  <c r="M110" i="84"/>
  <c r="L110" i="84"/>
  <c r="K110" i="84"/>
  <c r="J110" i="84"/>
  <c r="M86" i="84"/>
  <c r="L86" i="84"/>
  <c r="K86" i="84"/>
  <c r="J86" i="84"/>
  <c r="M85" i="84"/>
  <c r="L85" i="84"/>
  <c r="K85" i="84"/>
  <c r="J85" i="84"/>
  <c r="M71" i="84"/>
  <c r="L71" i="84"/>
  <c r="K71" i="84"/>
  <c r="J71" i="84"/>
  <c r="M11" i="84"/>
  <c r="L11" i="84"/>
  <c r="K11" i="84"/>
  <c r="J11" i="84"/>
  <c r="M4" i="84"/>
  <c r="L4" i="84"/>
  <c r="K4" i="84"/>
  <c r="J4" i="84"/>
  <c r="M172" i="84"/>
  <c r="L172" i="84"/>
  <c r="K172" i="84"/>
  <c r="J172" i="84"/>
  <c r="M166" i="84"/>
  <c r="L166" i="84"/>
  <c r="K166" i="84"/>
  <c r="J166" i="84"/>
  <c r="M163" i="84"/>
  <c r="L163" i="84"/>
  <c r="K163" i="84"/>
  <c r="J163" i="84"/>
  <c r="M131" i="84"/>
  <c r="L131" i="84"/>
  <c r="K131" i="84"/>
  <c r="J131" i="84"/>
  <c r="M55" i="84"/>
  <c r="L55" i="84"/>
  <c r="K55" i="84"/>
  <c r="J55" i="84"/>
  <c r="M48" i="84"/>
  <c r="L48" i="84"/>
  <c r="K48" i="84"/>
  <c r="J48" i="84"/>
  <c r="M45" i="84"/>
  <c r="L45" i="84"/>
  <c r="K45" i="84"/>
  <c r="J45" i="84"/>
  <c r="M25" i="84"/>
  <c r="L25" i="84"/>
  <c r="K25" i="84"/>
  <c r="J25" i="84"/>
  <c r="M16" i="84"/>
  <c r="L16" i="84"/>
  <c r="K16" i="84"/>
  <c r="J16" i="84"/>
  <c r="M3" i="84"/>
  <c r="L3" i="84"/>
  <c r="K3" i="84"/>
  <c r="J3" i="84"/>
  <c r="M171" i="84"/>
  <c r="L171" i="84"/>
  <c r="K171" i="84"/>
  <c r="J171" i="84"/>
  <c r="M142" i="84"/>
  <c r="L142" i="84"/>
  <c r="K142" i="84"/>
  <c r="J142" i="84"/>
  <c r="M140" i="84"/>
  <c r="L140" i="84"/>
  <c r="K140" i="84"/>
  <c r="J140" i="84"/>
  <c r="M127" i="84"/>
  <c r="L127" i="84"/>
  <c r="K127" i="84"/>
  <c r="J127" i="84"/>
  <c r="M96" i="84"/>
  <c r="L96" i="84"/>
  <c r="K96" i="84"/>
  <c r="J96" i="84"/>
  <c r="M80" i="84"/>
  <c r="L80" i="84"/>
  <c r="K80" i="84"/>
  <c r="J80" i="84"/>
  <c r="M57" i="84"/>
  <c r="L57" i="84"/>
  <c r="K57" i="84"/>
  <c r="J57" i="84"/>
  <c r="M49" i="84"/>
  <c r="L49" i="84"/>
  <c r="K49" i="84"/>
  <c r="J49" i="84"/>
  <c r="M40" i="84"/>
  <c r="L40" i="84"/>
  <c r="K40" i="84"/>
  <c r="J40" i="84"/>
  <c r="M36" i="84"/>
  <c r="L36" i="84"/>
  <c r="K36" i="84"/>
  <c r="J36" i="84"/>
  <c r="M130" i="84"/>
  <c r="L130" i="84"/>
  <c r="K130" i="84"/>
  <c r="J130" i="84"/>
  <c r="M116" i="84"/>
  <c r="L116" i="84"/>
  <c r="K116" i="84"/>
  <c r="J116" i="84"/>
  <c r="M111" i="84"/>
  <c r="L111" i="84"/>
  <c r="K111" i="84"/>
  <c r="J111" i="84"/>
  <c r="M105" i="84"/>
  <c r="L105" i="84"/>
  <c r="K105" i="84"/>
  <c r="J105" i="84"/>
  <c r="M99" i="84"/>
  <c r="L99" i="84"/>
  <c r="K99" i="84"/>
  <c r="J99" i="84"/>
  <c r="M58" i="84"/>
  <c r="L58" i="84"/>
  <c r="K58" i="84"/>
  <c r="J58" i="84"/>
  <c r="M38" i="84"/>
  <c r="L38" i="84"/>
  <c r="K38" i="84"/>
  <c r="J38" i="84"/>
  <c r="M35" i="84"/>
  <c r="L35" i="84"/>
  <c r="K35" i="84"/>
  <c r="J35" i="84"/>
  <c r="M30" i="84"/>
  <c r="L30" i="84"/>
  <c r="K30" i="84"/>
  <c r="J30" i="84"/>
  <c r="M162" i="84"/>
  <c r="L162" i="84"/>
  <c r="K162" i="84"/>
  <c r="J162" i="84"/>
  <c r="M149" i="84"/>
  <c r="L149" i="84"/>
  <c r="K149" i="84"/>
  <c r="J149" i="84"/>
  <c r="M148" i="84"/>
  <c r="L148" i="84"/>
  <c r="K148" i="84"/>
  <c r="J148" i="84"/>
  <c r="P148" i="84" s="1"/>
  <c r="M143" i="84"/>
  <c r="L143" i="84"/>
  <c r="K143" i="84"/>
  <c r="J143" i="84"/>
  <c r="P143" i="84" s="1"/>
  <c r="M138" i="84"/>
  <c r="L138" i="84"/>
  <c r="K138" i="84"/>
  <c r="J138" i="84"/>
  <c r="P138" i="84" s="1"/>
  <c r="M91" i="84"/>
  <c r="L91" i="84"/>
  <c r="K91" i="84"/>
  <c r="J91" i="84"/>
  <c r="P91" i="84" s="1"/>
  <c r="M76" i="84"/>
  <c r="L76" i="84"/>
  <c r="K76" i="84"/>
  <c r="J76" i="84"/>
  <c r="P76" i="84" s="1"/>
  <c r="M67" i="84"/>
  <c r="L67" i="84"/>
  <c r="K67" i="84"/>
  <c r="J67" i="84"/>
  <c r="P67" i="84" s="1"/>
  <c r="M56" i="84"/>
  <c r="L56" i="84"/>
  <c r="K56" i="84"/>
  <c r="J56" i="84"/>
  <c r="P56" i="84" s="1"/>
  <c r="M46" i="84"/>
  <c r="L46" i="84"/>
  <c r="K46" i="84"/>
  <c r="J46" i="84"/>
  <c r="M178" i="84"/>
  <c r="L178" i="84"/>
  <c r="K178" i="84"/>
  <c r="J178" i="84"/>
  <c r="P178" i="84" s="1"/>
  <c r="M129" i="84"/>
  <c r="L129" i="84"/>
  <c r="K129" i="84"/>
  <c r="J129" i="84"/>
  <c r="P129" i="84" s="1"/>
  <c r="M122" i="84"/>
  <c r="L122" i="84"/>
  <c r="K122" i="84"/>
  <c r="J122" i="84"/>
  <c r="P122" i="84" s="1"/>
  <c r="M117" i="84"/>
  <c r="L117" i="84"/>
  <c r="K117" i="84"/>
  <c r="J117" i="84"/>
  <c r="P117" i="84" s="1"/>
  <c r="M104" i="84"/>
  <c r="L104" i="84"/>
  <c r="K104" i="84"/>
  <c r="J104" i="84"/>
  <c r="M87" i="84"/>
  <c r="L87" i="84"/>
  <c r="K87" i="84"/>
  <c r="J87" i="84"/>
  <c r="P87" i="84" s="1"/>
  <c r="M64" i="84"/>
  <c r="L64" i="84"/>
  <c r="K64" i="84"/>
  <c r="J64" i="84"/>
  <c r="P64" i="84" s="1"/>
  <c r="M51" i="84"/>
  <c r="L51" i="84"/>
  <c r="K51" i="84"/>
  <c r="J51" i="84"/>
  <c r="P51" i="84" s="1"/>
  <c r="M42" i="84"/>
  <c r="L42" i="84"/>
  <c r="K42" i="84"/>
  <c r="J42" i="84"/>
  <c r="P42" i="84" s="1"/>
  <c r="M14" i="84"/>
  <c r="L14" i="84"/>
  <c r="K14" i="84"/>
  <c r="J14" i="84"/>
  <c r="P14" i="84" s="1"/>
  <c r="M177" i="84"/>
  <c r="L177" i="84"/>
  <c r="K177" i="84"/>
  <c r="J177" i="84"/>
  <c r="P177" i="84" s="1"/>
  <c r="R37" i="85" l="1"/>
  <c r="Q56" i="85"/>
  <c r="Q17" i="85"/>
  <c r="Q7" i="85"/>
  <c r="R18" i="85"/>
  <c r="R69" i="85"/>
  <c r="Q11" i="85"/>
  <c r="Q19" i="85"/>
  <c r="R8" i="85"/>
  <c r="Q33" i="85"/>
  <c r="R52" i="85"/>
  <c r="R50" i="85"/>
  <c r="R3" i="85"/>
  <c r="R73" i="85"/>
  <c r="R54" i="85"/>
  <c r="R24" i="85"/>
  <c r="R44" i="85"/>
  <c r="Q55" i="85"/>
  <c r="Q67" i="85"/>
  <c r="R42" i="85"/>
  <c r="Q68" i="85"/>
  <c r="R19" i="85"/>
  <c r="Q57" i="85"/>
  <c r="Q70" i="85"/>
  <c r="Q39" i="85"/>
  <c r="Q53" i="85"/>
  <c r="Q40" i="85"/>
  <c r="R23" i="85"/>
  <c r="Q15" i="85"/>
  <c r="Q75" i="85"/>
  <c r="Q12" i="85"/>
  <c r="R7" i="85"/>
  <c r="Q45" i="85"/>
  <c r="Q60" i="85"/>
  <c r="Q50" i="85"/>
  <c r="R11" i="85"/>
  <c r="Q58" i="85"/>
  <c r="R76" i="85"/>
  <c r="Q36" i="85"/>
  <c r="Q2" i="85"/>
  <c r="R16" i="85"/>
  <c r="Q41" i="85"/>
  <c r="Q6" i="85"/>
  <c r="Q76" i="85"/>
  <c r="R15" i="85"/>
  <c r="Q63" i="85"/>
  <c r="Q73" i="85"/>
  <c r="R45" i="85"/>
  <c r="R60" i="85"/>
  <c r="R2" i="85"/>
  <c r="Q14" i="85"/>
  <c r="R58" i="85"/>
  <c r="Q69" i="85"/>
  <c r="R65" i="85"/>
  <c r="R40" i="85"/>
  <c r="R27" i="85"/>
  <c r="Q59" i="85"/>
  <c r="Q29" i="85"/>
  <c r="Q20" i="85"/>
  <c r="R12" i="85"/>
  <c r="R66" i="85"/>
  <c r="Q43" i="85"/>
  <c r="R26" i="85"/>
  <c r="R34" i="85"/>
  <c r="R39" i="85"/>
  <c r="Q47" i="85"/>
  <c r="R63" i="85"/>
  <c r="R75" i="85"/>
  <c r="R41" i="85"/>
  <c r="Q48" i="85"/>
  <c r="R57" i="85"/>
  <c r="R70" i="85"/>
  <c r="R47" i="85"/>
  <c r="Q52" i="85"/>
  <c r="Q32" i="85"/>
  <c r="P162" i="84"/>
  <c r="Q162" i="84" s="1"/>
  <c r="P30" i="84"/>
  <c r="P35" i="84"/>
  <c r="Q35" i="84" s="1"/>
  <c r="P38" i="84"/>
  <c r="Q38" i="84" s="1"/>
  <c r="P58" i="84"/>
  <c r="R58" i="84" s="1"/>
  <c r="P99" i="84"/>
  <c r="P105" i="84"/>
  <c r="R105" i="84" s="1"/>
  <c r="P111" i="84"/>
  <c r="Q111" i="84" s="1"/>
  <c r="P116" i="84"/>
  <c r="Q116" i="84" s="1"/>
  <c r="P130" i="84"/>
  <c r="P36" i="84"/>
  <c r="R36" i="84" s="1"/>
  <c r="Q40" i="84"/>
  <c r="P49" i="84"/>
  <c r="R49" i="84" s="1"/>
  <c r="P57" i="84"/>
  <c r="P80" i="84"/>
  <c r="R80" i="84" s="1"/>
  <c r="P96" i="84"/>
  <c r="Q96" i="84" s="1"/>
  <c r="P127" i="84"/>
  <c r="Q127" i="84" s="1"/>
  <c r="P140" i="84"/>
  <c r="P142" i="84"/>
  <c r="R142" i="84" s="1"/>
  <c r="P171" i="84"/>
  <c r="Q171" i="84" s="1"/>
  <c r="P3" i="84"/>
  <c r="R3" i="84" s="1"/>
  <c r="P16" i="84"/>
  <c r="P25" i="84"/>
  <c r="R25" i="84" s="1"/>
  <c r="P45" i="84"/>
  <c r="Q45" i="84" s="1"/>
  <c r="P48" i="84"/>
  <c r="Q48" i="84" s="1"/>
  <c r="P55" i="84"/>
  <c r="P131" i="84"/>
  <c r="R131" i="84" s="1"/>
  <c r="P163" i="84"/>
  <c r="Q163" i="84" s="1"/>
  <c r="P166" i="84"/>
  <c r="R166" i="84" s="1"/>
  <c r="P172" i="84"/>
  <c r="P4" i="84"/>
  <c r="R4" i="84" s="1"/>
  <c r="P11" i="84"/>
  <c r="Q11" i="84" s="1"/>
  <c r="P71" i="84"/>
  <c r="Q71" i="84" s="1"/>
  <c r="P85" i="84"/>
  <c r="P86" i="84"/>
  <c r="R86" i="84" s="1"/>
  <c r="Q110" i="84"/>
  <c r="P119" i="84"/>
  <c r="R119" i="84" s="1"/>
  <c r="P120" i="84"/>
  <c r="P161" i="84"/>
  <c r="R161" i="84" s="1"/>
  <c r="P22" i="84"/>
  <c r="Q22" i="84" s="1"/>
  <c r="P37" i="84"/>
  <c r="R37" i="84" s="1"/>
  <c r="P54" i="84"/>
  <c r="R54" i="84" s="1"/>
  <c r="P83" i="84"/>
  <c r="Q83" i="84" s="1"/>
  <c r="P84" i="84"/>
  <c r="P90" i="84"/>
  <c r="Q90" i="84" s="1"/>
  <c r="P145" i="84"/>
  <c r="R145" i="84" s="1"/>
  <c r="P147" i="84"/>
  <c r="Q147" i="84" s="1"/>
  <c r="P157" i="84"/>
  <c r="P168" i="84"/>
  <c r="R168" i="84" s="1"/>
  <c r="P32" i="84"/>
  <c r="P65" i="84"/>
  <c r="R65" i="84" s="1"/>
  <c r="P88" i="84"/>
  <c r="R101" i="84"/>
  <c r="P109" i="84"/>
  <c r="R109" i="84" s="1"/>
  <c r="P118" i="84"/>
  <c r="R118" i="84" s="1"/>
  <c r="P134" i="84"/>
  <c r="P135" i="84"/>
  <c r="R135" i="84" s="1"/>
  <c r="R136" i="84"/>
  <c r="P153" i="84"/>
  <c r="R153" i="84" s="1"/>
  <c r="P41" i="84"/>
  <c r="P44" i="84"/>
  <c r="R44" i="84" s="1"/>
  <c r="P47" i="84"/>
  <c r="P52" i="84"/>
  <c r="R52" i="84" s="1"/>
  <c r="P79" i="84"/>
  <c r="P98" i="84"/>
  <c r="R98" i="84" s="1"/>
  <c r="P124" i="84"/>
  <c r="R124" i="84" s="1"/>
  <c r="P152" i="84"/>
  <c r="Q152" i="84" s="1"/>
  <c r="P169" i="84"/>
  <c r="R169" i="84" s="1"/>
  <c r="P8" i="84"/>
  <c r="R8" i="84" s="1"/>
  <c r="P9" i="84"/>
  <c r="R9" i="84" s="1"/>
  <c r="P21" i="84"/>
  <c r="R21" i="84" s="1"/>
  <c r="P33" i="84"/>
  <c r="R33" i="84" s="1"/>
  <c r="P72" i="84"/>
  <c r="R72" i="84" s="1"/>
  <c r="P89" i="84"/>
  <c r="R89" i="84" s="1"/>
  <c r="P97" i="84"/>
  <c r="R97" i="84" s="1"/>
  <c r="P102" i="84"/>
  <c r="R102" i="84" s="1"/>
  <c r="P173" i="84"/>
  <c r="R173" i="84" s="1"/>
  <c r="R88" i="84"/>
  <c r="Q88" i="84"/>
  <c r="R134" i="84"/>
  <c r="Q134" i="84"/>
  <c r="R47" i="84"/>
  <c r="Q47" i="84"/>
  <c r="Q98" i="84"/>
  <c r="R114" i="84"/>
  <c r="Q114" i="84"/>
  <c r="Q21" i="84"/>
  <c r="Q101" i="84"/>
  <c r="Q135" i="84"/>
  <c r="Q44" i="84"/>
  <c r="R79" i="84"/>
  <c r="Q79" i="84"/>
  <c r="Q124" i="84"/>
  <c r="Q169" i="84"/>
  <c r="Q9" i="84"/>
  <c r="R100" i="84"/>
  <c r="Q100" i="84"/>
  <c r="R32" i="84"/>
  <c r="Q32" i="84"/>
  <c r="R41" i="84"/>
  <c r="Q41" i="84"/>
  <c r="R152" i="84"/>
  <c r="Q33" i="84"/>
  <c r="R14" i="84"/>
  <c r="Q14" i="84"/>
  <c r="R42" i="84"/>
  <c r="Q42" i="84"/>
  <c r="R64" i="84"/>
  <c r="Q64" i="84"/>
  <c r="R117" i="84"/>
  <c r="Q117" i="84"/>
  <c r="R129" i="84"/>
  <c r="Q129" i="84"/>
  <c r="Q46" i="84"/>
  <c r="R46" i="84"/>
  <c r="R67" i="84"/>
  <c r="Q67" i="84"/>
  <c r="Q91" i="84"/>
  <c r="R91" i="84"/>
  <c r="R143" i="84"/>
  <c r="Q143" i="84"/>
  <c r="Q149" i="84"/>
  <c r="R149" i="84"/>
  <c r="R30" i="84"/>
  <c r="Q30" i="84"/>
  <c r="Q58" i="84"/>
  <c r="R116" i="84"/>
  <c r="Q36" i="84"/>
  <c r="Q49" i="84"/>
  <c r="R127" i="84"/>
  <c r="Q142" i="84"/>
  <c r="Q3" i="84"/>
  <c r="R48" i="84"/>
  <c r="Q131" i="84"/>
  <c r="Q166" i="84"/>
  <c r="R71" i="84"/>
  <c r="Q86" i="84"/>
  <c r="Q119" i="84"/>
  <c r="R31" i="84"/>
  <c r="Q31" i="84"/>
  <c r="Q54" i="84"/>
  <c r="R84" i="84"/>
  <c r="Q84" i="84"/>
  <c r="Q145" i="84"/>
  <c r="R157" i="84"/>
  <c r="Q157" i="84"/>
  <c r="R177" i="84"/>
  <c r="Q177" i="84"/>
  <c r="Q51" i="84"/>
  <c r="R51" i="84"/>
  <c r="R87" i="84"/>
  <c r="Q87" i="84"/>
  <c r="R104" i="84"/>
  <c r="Q104" i="84"/>
  <c r="R122" i="84"/>
  <c r="Q122" i="84"/>
  <c r="R178" i="84"/>
  <c r="Q178" i="84"/>
  <c r="R56" i="84"/>
  <c r="Q56" i="84"/>
  <c r="R76" i="84"/>
  <c r="Q76" i="84"/>
  <c r="R138" i="84"/>
  <c r="Q138" i="84"/>
  <c r="R148" i="84"/>
  <c r="Q148" i="84"/>
  <c r="R162" i="84"/>
  <c r="R35" i="84"/>
  <c r="R99" i="84"/>
  <c r="Q99" i="84"/>
  <c r="R111" i="84"/>
  <c r="R130" i="84"/>
  <c r="Q130" i="84"/>
  <c r="R40" i="84"/>
  <c r="R57" i="84"/>
  <c r="Q57" i="84"/>
  <c r="R96" i="84"/>
  <c r="R140" i="84"/>
  <c r="Q140" i="84"/>
  <c r="R171" i="84"/>
  <c r="R16" i="84"/>
  <c r="Q16" i="84"/>
  <c r="R45" i="84"/>
  <c r="R55" i="84"/>
  <c r="Q55" i="84"/>
  <c r="R163" i="84"/>
  <c r="R172" i="84"/>
  <c r="Q172" i="84"/>
  <c r="R11" i="84"/>
  <c r="R85" i="84"/>
  <c r="Q85" i="84"/>
  <c r="R110" i="84"/>
  <c r="R120" i="84"/>
  <c r="Q120" i="84"/>
  <c r="R22" i="84"/>
  <c r="Q37" i="84"/>
  <c r="R90" i="84"/>
  <c r="R147" i="84"/>
  <c r="M175" i="84"/>
  <c r="L175" i="84"/>
  <c r="K175" i="84"/>
  <c r="J175" i="84"/>
  <c r="M132" i="84"/>
  <c r="L132" i="84"/>
  <c r="K132" i="84"/>
  <c r="J132" i="84"/>
  <c r="M121" i="84"/>
  <c r="L121" i="84"/>
  <c r="K121" i="84"/>
  <c r="J121" i="84"/>
  <c r="M13" i="84"/>
  <c r="L13" i="84"/>
  <c r="K13" i="84"/>
  <c r="J13" i="84"/>
  <c r="M19" i="84"/>
  <c r="L19" i="84"/>
  <c r="K19" i="84"/>
  <c r="J19" i="84"/>
  <c r="P19" i="84" s="1"/>
  <c r="M151" i="84"/>
  <c r="L151" i="84"/>
  <c r="K151" i="84"/>
  <c r="J151" i="84"/>
  <c r="M164" i="84"/>
  <c r="L164" i="84"/>
  <c r="K164" i="84"/>
  <c r="J164" i="84"/>
  <c r="M176" i="84"/>
  <c r="L176" i="84"/>
  <c r="K176" i="84"/>
  <c r="J176" i="84"/>
  <c r="M150" i="84"/>
  <c r="L150" i="84"/>
  <c r="K150" i="84"/>
  <c r="J150" i="84"/>
  <c r="M63" i="84"/>
  <c r="L63" i="84"/>
  <c r="K63" i="84"/>
  <c r="J63" i="84"/>
  <c r="M155" i="84"/>
  <c r="L155" i="84"/>
  <c r="K155" i="84"/>
  <c r="J155" i="84"/>
  <c r="M165" i="84"/>
  <c r="L165" i="84"/>
  <c r="K165" i="84"/>
  <c r="J165" i="84"/>
  <c r="M144" i="84"/>
  <c r="L144" i="84"/>
  <c r="K144" i="84"/>
  <c r="J144" i="84"/>
  <c r="M108" i="84"/>
  <c r="L108" i="84"/>
  <c r="K108" i="84"/>
  <c r="J108" i="84"/>
  <c r="P108" i="84" s="1"/>
  <c r="M139" i="84"/>
  <c r="L139" i="84"/>
  <c r="K139" i="84"/>
  <c r="J139" i="84"/>
  <c r="M115" i="84"/>
  <c r="L115" i="84"/>
  <c r="K115" i="84"/>
  <c r="J115" i="84"/>
  <c r="M137" i="84"/>
  <c r="L137" i="84"/>
  <c r="K137" i="84"/>
  <c r="J137" i="84"/>
  <c r="P137" i="84" s="1"/>
  <c r="M174" i="84"/>
  <c r="L174" i="84"/>
  <c r="K174" i="84"/>
  <c r="J174" i="84"/>
  <c r="M123" i="84"/>
  <c r="L123" i="84"/>
  <c r="K123" i="84"/>
  <c r="J123" i="84"/>
  <c r="M106" i="84"/>
  <c r="L106" i="84"/>
  <c r="K106" i="84"/>
  <c r="J106" i="84"/>
  <c r="M75" i="84"/>
  <c r="L75" i="84"/>
  <c r="K75" i="84"/>
  <c r="J75" i="84"/>
  <c r="M141" i="84"/>
  <c r="L141" i="84"/>
  <c r="K141" i="84"/>
  <c r="J141" i="84"/>
  <c r="M82" i="84"/>
  <c r="L82" i="84"/>
  <c r="K82" i="84"/>
  <c r="J82" i="84"/>
  <c r="M39" i="84"/>
  <c r="L39" i="84"/>
  <c r="K39" i="84"/>
  <c r="J39" i="84"/>
  <c r="M10" i="84"/>
  <c r="L10" i="84"/>
  <c r="K10" i="84"/>
  <c r="J10" i="84"/>
  <c r="M146" i="84"/>
  <c r="L146" i="84"/>
  <c r="K146" i="84"/>
  <c r="J146" i="84"/>
  <c r="M125" i="84"/>
  <c r="L125" i="84"/>
  <c r="K125" i="84"/>
  <c r="J125" i="84"/>
  <c r="M179" i="84"/>
  <c r="L179" i="84"/>
  <c r="K179" i="84"/>
  <c r="J179" i="84"/>
  <c r="M50" i="84"/>
  <c r="L50" i="84"/>
  <c r="K50" i="84"/>
  <c r="J50" i="84"/>
  <c r="M28" i="84"/>
  <c r="L28" i="84"/>
  <c r="K28" i="84"/>
  <c r="J28" i="84"/>
  <c r="P28" i="84" s="1"/>
  <c r="M93" i="84"/>
  <c r="L93" i="84"/>
  <c r="K93" i="84"/>
  <c r="J93" i="84"/>
  <c r="M62" i="84"/>
  <c r="L62" i="84"/>
  <c r="K62" i="84"/>
  <c r="J62" i="84"/>
  <c r="M103" i="84"/>
  <c r="L103" i="84"/>
  <c r="K103" i="84"/>
  <c r="J103" i="84"/>
  <c r="M95" i="84"/>
  <c r="L95" i="84"/>
  <c r="K95" i="84"/>
  <c r="J95" i="84"/>
  <c r="M60" i="84"/>
  <c r="L60" i="84"/>
  <c r="K60" i="84"/>
  <c r="J60" i="84"/>
  <c r="P60" i="84" s="1"/>
  <c r="M92" i="84"/>
  <c r="L92" i="84"/>
  <c r="K92" i="84"/>
  <c r="J92" i="84"/>
  <c r="M43" i="84"/>
  <c r="L43" i="84"/>
  <c r="K43" i="84"/>
  <c r="J43" i="84"/>
  <c r="M156" i="84"/>
  <c r="L156" i="84"/>
  <c r="K156" i="84"/>
  <c r="J156" i="84"/>
  <c r="M77" i="84"/>
  <c r="L77" i="84"/>
  <c r="K77" i="84"/>
  <c r="J77" i="84"/>
  <c r="M27" i="84"/>
  <c r="L27" i="84"/>
  <c r="K27" i="84"/>
  <c r="J27" i="84"/>
  <c r="M94" i="84"/>
  <c r="L94" i="84"/>
  <c r="K94" i="84"/>
  <c r="J94" i="84"/>
  <c r="M112" i="84"/>
  <c r="L112" i="84"/>
  <c r="K112" i="84"/>
  <c r="J112" i="84"/>
  <c r="M73" i="84"/>
  <c r="L73" i="84"/>
  <c r="K73" i="84"/>
  <c r="J73" i="84"/>
  <c r="M160" i="84"/>
  <c r="L160" i="84"/>
  <c r="K160" i="84"/>
  <c r="J160" i="84"/>
  <c r="M113" i="84"/>
  <c r="L113" i="84"/>
  <c r="K113" i="84"/>
  <c r="J113" i="84"/>
  <c r="M69" i="84"/>
  <c r="L69" i="84"/>
  <c r="K69" i="84"/>
  <c r="J69" i="84"/>
  <c r="M68" i="84"/>
  <c r="L68" i="84"/>
  <c r="K68" i="84"/>
  <c r="J68" i="84"/>
  <c r="M2" i="84"/>
  <c r="L2" i="84"/>
  <c r="K2" i="84"/>
  <c r="J2" i="84"/>
  <c r="M53" i="84"/>
  <c r="L53" i="84"/>
  <c r="K53" i="84"/>
  <c r="J53" i="84"/>
  <c r="M20" i="84"/>
  <c r="L20" i="84"/>
  <c r="K20" i="84"/>
  <c r="J20" i="84"/>
  <c r="M29" i="84"/>
  <c r="L29" i="84"/>
  <c r="K29" i="84"/>
  <c r="J29" i="84"/>
  <c r="M12" i="84"/>
  <c r="L12" i="84"/>
  <c r="K12" i="84"/>
  <c r="J12" i="84"/>
  <c r="M74" i="84"/>
  <c r="L74" i="84"/>
  <c r="K74" i="84"/>
  <c r="J74" i="84"/>
  <c r="M133" i="84"/>
  <c r="L133" i="84"/>
  <c r="K133" i="84"/>
  <c r="J133" i="84"/>
  <c r="M158" i="84"/>
  <c r="L158" i="84"/>
  <c r="K158" i="84"/>
  <c r="J158" i="84"/>
  <c r="M126" i="84"/>
  <c r="L126" i="84"/>
  <c r="K126" i="84"/>
  <c r="J126" i="84"/>
  <c r="M34" i="84"/>
  <c r="L34" i="84"/>
  <c r="K34" i="84"/>
  <c r="J34" i="84"/>
  <c r="M159" i="84"/>
  <c r="L159" i="84"/>
  <c r="K159" i="84"/>
  <c r="J159" i="84"/>
  <c r="M154" i="84"/>
  <c r="L154" i="84"/>
  <c r="K154" i="84"/>
  <c r="J154" i="84"/>
  <c r="M7" i="84"/>
  <c r="L7" i="84"/>
  <c r="K7" i="84"/>
  <c r="J7" i="84"/>
  <c r="M26" i="84"/>
  <c r="L26" i="84"/>
  <c r="K26" i="84"/>
  <c r="J26" i="84"/>
  <c r="M167" i="84"/>
  <c r="L167" i="84"/>
  <c r="K167" i="84"/>
  <c r="J167" i="84"/>
  <c r="M78" i="84"/>
  <c r="L78" i="84"/>
  <c r="K78" i="84"/>
  <c r="J78" i="84"/>
  <c r="M18" i="84"/>
  <c r="L18" i="84"/>
  <c r="K18" i="84"/>
  <c r="J18" i="84"/>
  <c r="M61" i="84"/>
  <c r="L61" i="84"/>
  <c r="K61" i="84"/>
  <c r="J61" i="84"/>
  <c r="M128" i="84"/>
  <c r="L128" i="84"/>
  <c r="K128" i="84"/>
  <c r="J128" i="84"/>
  <c r="M180" i="84"/>
  <c r="L180" i="84"/>
  <c r="K180" i="84"/>
  <c r="J180" i="84"/>
  <c r="M5" i="84"/>
  <c r="L5" i="84"/>
  <c r="K5" i="84"/>
  <c r="J5" i="84"/>
  <c r="M24" i="84"/>
  <c r="L24" i="84"/>
  <c r="K24" i="84"/>
  <c r="J24" i="84"/>
  <c r="M23" i="84"/>
  <c r="L23" i="84"/>
  <c r="K23" i="84"/>
  <c r="J23" i="84"/>
  <c r="M59" i="84"/>
  <c r="L59" i="84"/>
  <c r="K59" i="84"/>
  <c r="J59" i="84"/>
  <c r="M81" i="84"/>
  <c r="L81" i="84"/>
  <c r="K81" i="84"/>
  <c r="J81" i="84"/>
  <c r="M70" i="84"/>
  <c r="L70" i="84"/>
  <c r="K70" i="84"/>
  <c r="J70" i="84"/>
  <c r="M107" i="84"/>
  <c r="L107" i="84"/>
  <c r="K107" i="84"/>
  <c r="J107" i="84"/>
  <c r="M17" i="84"/>
  <c r="L17" i="84"/>
  <c r="K17" i="84"/>
  <c r="J17" i="84"/>
  <c r="M15" i="84"/>
  <c r="L15" i="84"/>
  <c r="K15" i="84"/>
  <c r="J15" i="84"/>
  <c r="M170" i="84"/>
  <c r="L170" i="84"/>
  <c r="K170" i="84"/>
  <c r="J170" i="84"/>
  <c r="M66" i="84"/>
  <c r="L66" i="84"/>
  <c r="K66" i="84"/>
  <c r="J66" i="84"/>
  <c r="M6" i="84"/>
  <c r="L6" i="84"/>
  <c r="K6" i="84"/>
  <c r="J6" i="84"/>
  <c r="Q97" i="84" l="1"/>
  <c r="Q161" i="84"/>
  <c r="Q25" i="84"/>
  <c r="Q105" i="84"/>
  <c r="Q65" i="84"/>
  <c r="R83" i="84"/>
  <c r="Q4" i="84"/>
  <c r="Q80" i="84"/>
  <c r="Q168" i="84"/>
  <c r="P66" i="84"/>
  <c r="R66" i="84" s="1"/>
  <c r="P61" i="84"/>
  <c r="R61" i="84" s="1"/>
  <c r="P158" i="84"/>
  <c r="Q158" i="84" s="1"/>
  <c r="R38" i="84"/>
  <c r="Q52" i="84"/>
  <c r="Q118" i="84"/>
  <c r="Q173" i="84"/>
  <c r="Q89" i="84"/>
  <c r="Q153" i="84"/>
  <c r="Q102" i="84"/>
  <c r="Q72" i="84"/>
  <c r="Q8" i="84"/>
  <c r="Q136" i="84"/>
  <c r="Q109" i="84"/>
  <c r="P170" i="84"/>
  <c r="Q170" i="84" s="1"/>
  <c r="P15" i="84"/>
  <c r="R15" i="84" s="1"/>
  <c r="P17" i="84"/>
  <c r="Q17" i="84" s="1"/>
  <c r="P107" i="84"/>
  <c r="Q107" i="84" s="1"/>
  <c r="P70" i="84"/>
  <c r="Q70" i="84" s="1"/>
  <c r="P81" i="84"/>
  <c r="R81" i="84" s="1"/>
  <c r="P59" i="84"/>
  <c r="Q59" i="84" s="1"/>
  <c r="P24" i="84"/>
  <c r="R24" i="84" s="1"/>
  <c r="P5" i="84"/>
  <c r="R5" i="84" s="1"/>
  <c r="P128" i="84"/>
  <c r="Q128" i="84" s="1"/>
  <c r="P18" i="84"/>
  <c r="R18" i="84" s="1"/>
  <c r="P26" i="84"/>
  <c r="R26" i="84" s="1"/>
  <c r="P154" i="84"/>
  <c r="Q154" i="84" s="1"/>
  <c r="P34" i="84"/>
  <c r="R34" i="84" s="1"/>
  <c r="R133" i="84"/>
  <c r="P74" i="84"/>
  <c r="P20" i="84"/>
  <c r="R20" i="84" s="1"/>
  <c r="P53" i="84"/>
  <c r="R53" i="84" s="1"/>
  <c r="P2" i="84"/>
  <c r="Q2" i="84" s="1"/>
  <c r="P69" i="84"/>
  <c r="R69" i="84" s="1"/>
  <c r="P113" i="84"/>
  <c r="Q113" i="84" s="1"/>
  <c r="P160" i="84"/>
  <c r="R160" i="84" s="1"/>
  <c r="P73" i="84"/>
  <c r="Q73" i="84" s="1"/>
  <c r="P112" i="84"/>
  <c r="R112" i="84" s="1"/>
  <c r="P94" i="84"/>
  <c r="R94" i="84" s="1"/>
  <c r="P27" i="84"/>
  <c r="R27" i="84" s="1"/>
  <c r="P77" i="84"/>
  <c r="Q77" i="84" s="1"/>
  <c r="P156" i="84"/>
  <c r="R156" i="84" s="1"/>
  <c r="P6" i="84"/>
  <c r="R6" i="84" s="1"/>
  <c r="Q66" i="84"/>
  <c r="Q15" i="84"/>
  <c r="P43" i="84"/>
  <c r="Q43" i="84" s="1"/>
  <c r="P92" i="84"/>
  <c r="R92" i="84" s="1"/>
  <c r="P95" i="84"/>
  <c r="Q95" i="84" s="1"/>
  <c r="P103" i="84"/>
  <c r="Q103" i="84" s="1"/>
  <c r="P62" i="84"/>
  <c r="R62" i="84" s="1"/>
  <c r="P93" i="84"/>
  <c r="Q93" i="84" s="1"/>
  <c r="P50" i="84"/>
  <c r="Q50" i="84" s="1"/>
  <c r="P179" i="84"/>
  <c r="R179" i="84" s="1"/>
  <c r="P125" i="84"/>
  <c r="Q125" i="84" s="1"/>
  <c r="P146" i="84"/>
  <c r="Q146" i="84" s="1"/>
  <c r="P10" i="84"/>
  <c r="Q10" i="84" s="1"/>
  <c r="P39" i="84"/>
  <c r="R39" i="84" s="1"/>
  <c r="P82" i="84"/>
  <c r="Q82" i="84" s="1"/>
  <c r="P141" i="84"/>
  <c r="R141" i="84" s="1"/>
  <c r="P75" i="84"/>
  <c r="Q75" i="84" s="1"/>
  <c r="P106" i="84"/>
  <c r="R106" i="84" s="1"/>
  <c r="P123" i="84"/>
  <c r="Q123" i="84" s="1"/>
  <c r="P174" i="84"/>
  <c r="R174" i="84" s="1"/>
  <c r="Q137" i="84"/>
  <c r="P115" i="84"/>
  <c r="R115" i="84" s="1"/>
  <c r="P139" i="84"/>
  <c r="Q139" i="84" s="1"/>
  <c r="P144" i="84"/>
  <c r="Q144" i="84" s="1"/>
  <c r="P165" i="84"/>
  <c r="R165" i="84" s="1"/>
  <c r="P155" i="84"/>
  <c r="Q155" i="84" s="1"/>
  <c r="P63" i="84"/>
  <c r="Q63" i="84" s="1"/>
  <c r="P150" i="84"/>
  <c r="R150" i="84" s="1"/>
  <c r="P176" i="84"/>
  <c r="R176" i="84" s="1"/>
  <c r="P164" i="84"/>
  <c r="Q164" i="84" s="1"/>
  <c r="P151" i="84"/>
  <c r="Q151" i="84" s="1"/>
  <c r="R19" i="84"/>
  <c r="R13" i="84"/>
  <c r="P121" i="84"/>
  <c r="Q121" i="84" s="1"/>
  <c r="P132" i="84"/>
  <c r="Q132" i="84" s="1"/>
  <c r="P175" i="84"/>
  <c r="R175" i="84" s="1"/>
  <c r="Q24" i="84"/>
  <c r="Q81" i="84"/>
  <c r="Q34" i="84"/>
  <c r="R74" i="84"/>
  <c r="Q74" i="84"/>
  <c r="P23" i="84"/>
  <c r="P180" i="84"/>
  <c r="P167" i="84"/>
  <c r="P159" i="84"/>
  <c r="P12" i="84"/>
  <c r="R59" i="84"/>
  <c r="R154" i="84"/>
  <c r="Q133" i="84"/>
  <c r="P126" i="84"/>
  <c r="P78" i="84"/>
  <c r="R158" i="84"/>
  <c r="R2" i="84"/>
  <c r="Q68" i="84"/>
  <c r="R68" i="84"/>
  <c r="Q69" i="84"/>
  <c r="R113" i="84"/>
  <c r="Q94" i="84"/>
  <c r="Q156" i="84"/>
  <c r="Q60" i="84"/>
  <c r="R60" i="84"/>
  <c r="R95" i="84"/>
  <c r="R28" i="84"/>
  <c r="Q28" i="84"/>
  <c r="R108" i="84"/>
  <c r="Q108" i="84"/>
  <c r="R63" i="84"/>
  <c r="R132" i="84"/>
  <c r="A84" i="83"/>
  <c r="A85" i="83" s="1"/>
  <c r="A86" i="83" s="1"/>
  <c r="A87" i="83" s="1"/>
  <c r="A88" i="83" s="1"/>
  <c r="A89" i="83" s="1"/>
  <c r="A90" i="83" s="1"/>
  <c r="A91" i="83" s="1"/>
  <c r="A92" i="83" s="1"/>
  <c r="A93" i="83" s="1"/>
  <c r="A94" i="83" s="1"/>
  <c r="A95" i="83" s="1"/>
  <c r="A96" i="83" s="1"/>
  <c r="A97" i="83" s="1"/>
  <c r="A98" i="83" s="1"/>
  <c r="J81" i="83"/>
  <c r="K81" i="83"/>
  <c r="L81" i="83"/>
  <c r="M81" i="83"/>
  <c r="J82" i="83"/>
  <c r="K82" i="83"/>
  <c r="L82" i="83"/>
  <c r="M82" i="83"/>
  <c r="J39" i="83"/>
  <c r="K39" i="83"/>
  <c r="L39" i="83"/>
  <c r="M39" i="83"/>
  <c r="J94" i="83"/>
  <c r="K94" i="83"/>
  <c r="L94" i="83"/>
  <c r="M94" i="83"/>
  <c r="J95" i="83"/>
  <c r="K95" i="83"/>
  <c r="L95" i="83"/>
  <c r="M95" i="83"/>
  <c r="J16" i="83"/>
  <c r="K16" i="83"/>
  <c r="L16" i="83"/>
  <c r="M16" i="83"/>
  <c r="J41" i="83"/>
  <c r="K41" i="83"/>
  <c r="L41" i="83"/>
  <c r="M41" i="83"/>
  <c r="J5" i="83"/>
  <c r="K5" i="83"/>
  <c r="L5" i="83"/>
  <c r="M5" i="83"/>
  <c r="J66" i="83"/>
  <c r="K66" i="83"/>
  <c r="L66" i="83"/>
  <c r="M66" i="83"/>
  <c r="J96" i="83"/>
  <c r="K96" i="83"/>
  <c r="L96" i="83"/>
  <c r="M96" i="83"/>
  <c r="J67" i="83"/>
  <c r="K67" i="83"/>
  <c r="L67" i="83"/>
  <c r="M67" i="83"/>
  <c r="J57" i="83"/>
  <c r="K57" i="83"/>
  <c r="L57" i="83"/>
  <c r="M57" i="83"/>
  <c r="J68" i="83"/>
  <c r="K68" i="83"/>
  <c r="L68" i="83"/>
  <c r="M68" i="83"/>
  <c r="J97" i="83"/>
  <c r="K97" i="83"/>
  <c r="L97" i="83"/>
  <c r="M97" i="83"/>
  <c r="J98" i="83"/>
  <c r="K98" i="83"/>
  <c r="L98" i="83"/>
  <c r="M98" i="83"/>
  <c r="M65" i="83"/>
  <c r="L65" i="83"/>
  <c r="K65" i="83"/>
  <c r="J65" i="83"/>
  <c r="M38" i="83"/>
  <c r="L38" i="83"/>
  <c r="K38" i="83"/>
  <c r="J38" i="83"/>
  <c r="M53" i="83"/>
  <c r="L53" i="83"/>
  <c r="K53" i="83"/>
  <c r="J53" i="83"/>
  <c r="M64" i="83"/>
  <c r="L64" i="83"/>
  <c r="K64" i="83"/>
  <c r="J64" i="83"/>
  <c r="M93" i="83"/>
  <c r="L93" i="83"/>
  <c r="K93" i="83"/>
  <c r="J93" i="83"/>
  <c r="M80" i="83"/>
  <c r="L80" i="83"/>
  <c r="K80" i="83"/>
  <c r="J80" i="83"/>
  <c r="M76" i="83"/>
  <c r="L76" i="83"/>
  <c r="K76" i="83"/>
  <c r="J76" i="83"/>
  <c r="M71" i="83"/>
  <c r="L71" i="83"/>
  <c r="K71" i="83"/>
  <c r="J71" i="83"/>
  <c r="M28" i="83"/>
  <c r="L28" i="83"/>
  <c r="K28" i="83"/>
  <c r="J28" i="83"/>
  <c r="M27" i="83"/>
  <c r="L27" i="83"/>
  <c r="K27" i="83"/>
  <c r="J27" i="83"/>
  <c r="M45" i="83"/>
  <c r="L45" i="83"/>
  <c r="K45" i="83"/>
  <c r="J45" i="83"/>
  <c r="M33" i="83"/>
  <c r="L33" i="83"/>
  <c r="K33" i="83"/>
  <c r="J33" i="83"/>
  <c r="M10" i="83"/>
  <c r="L10" i="83"/>
  <c r="K10" i="83"/>
  <c r="J10" i="83"/>
  <c r="M9" i="83"/>
  <c r="L9" i="83"/>
  <c r="K9" i="83"/>
  <c r="J9" i="83"/>
  <c r="M89" i="83"/>
  <c r="L89" i="83"/>
  <c r="K89" i="83"/>
  <c r="J89" i="83"/>
  <c r="M75" i="83"/>
  <c r="L75" i="83"/>
  <c r="K75" i="83"/>
  <c r="J75" i="83"/>
  <c r="M79" i="83"/>
  <c r="L79" i="83"/>
  <c r="K79" i="83"/>
  <c r="J79" i="83"/>
  <c r="M30" i="83"/>
  <c r="L30" i="83"/>
  <c r="K30" i="83"/>
  <c r="J30" i="83"/>
  <c r="M35" i="83"/>
  <c r="L35" i="83"/>
  <c r="K35" i="83"/>
  <c r="J35" i="83"/>
  <c r="M78" i="83"/>
  <c r="L78" i="83"/>
  <c r="K78" i="83"/>
  <c r="J78" i="83"/>
  <c r="M4" i="83"/>
  <c r="L4" i="83"/>
  <c r="K4" i="83"/>
  <c r="J4" i="83"/>
  <c r="M2" i="83"/>
  <c r="L2" i="83"/>
  <c r="K2" i="83"/>
  <c r="J2" i="83"/>
  <c r="M34" i="83"/>
  <c r="L34" i="83"/>
  <c r="K34" i="83"/>
  <c r="J34" i="83"/>
  <c r="M92" i="83"/>
  <c r="L92" i="83"/>
  <c r="K92" i="83"/>
  <c r="J92" i="83"/>
  <c r="M91" i="83"/>
  <c r="L91" i="83"/>
  <c r="K91" i="83"/>
  <c r="J91" i="83"/>
  <c r="M43" i="83"/>
  <c r="L43" i="83"/>
  <c r="K43" i="83"/>
  <c r="J43" i="83"/>
  <c r="M32" i="83"/>
  <c r="L32" i="83"/>
  <c r="K32" i="83"/>
  <c r="J32" i="83"/>
  <c r="M63" i="83"/>
  <c r="L63" i="83"/>
  <c r="K63" i="83"/>
  <c r="J63" i="83"/>
  <c r="M47" i="83"/>
  <c r="L47" i="83"/>
  <c r="K47" i="83"/>
  <c r="J47" i="83"/>
  <c r="M44" i="83"/>
  <c r="L44" i="83"/>
  <c r="K44" i="83"/>
  <c r="J44" i="83"/>
  <c r="M56" i="83"/>
  <c r="L56" i="83"/>
  <c r="K56" i="83"/>
  <c r="J56" i="83"/>
  <c r="M11" i="83"/>
  <c r="L11" i="83"/>
  <c r="K11" i="83"/>
  <c r="J11" i="83"/>
  <c r="M12" i="83"/>
  <c r="L12" i="83"/>
  <c r="K12" i="83"/>
  <c r="J12" i="83"/>
  <c r="M77" i="83"/>
  <c r="L77" i="83"/>
  <c r="K77" i="83"/>
  <c r="J77" i="83"/>
  <c r="M74" i="83"/>
  <c r="L74" i="83"/>
  <c r="K74" i="83"/>
  <c r="J74" i="83"/>
  <c r="M51" i="83"/>
  <c r="L51" i="83"/>
  <c r="K51" i="83"/>
  <c r="J51" i="83"/>
  <c r="M73" i="83"/>
  <c r="L73" i="83"/>
  <c r="K73" i="83"/>
  <c r="J73" i="83"/>
  <c r="M62" i="83"/>
  <c r="L62" i="83"/>
  <c r="K62" i="83"/>
  <c r="J62" i="83"/>
  <c r="M15" i="83"/>
  <c r="L15" i="83"/>
  <c r="K15" i="83"/>
  <c r="J15" i="83"/>
  <c r="M17" i="83"/>
  <c r="L17" i="83"/>
  <c r="K17" i="83"/>
  <c r="J17" i="83"/>
  <c r="M36" i="83"/>
  <c r="L36" i="83"/>
  <c r="K36" i="83"/>
  <c r="J36" i="83"/>
  <c r="M25" i="83"/>
  <c r="L25" i="83"/>
  <c r="K25" i="83"/>
  <c r="J25" i="83"/>
  <c r="M60" i="83"/>
  <c r="L60" i="83"/>
  <c r="K60" i="83"/>
  <c r="J60" i="83"/>
  <c r="M88" i="83"/>
  <c r="L88" i="83"/>
  <c r="K88" i="83"/>
  <c r="J88" i="83"/>
  <c r="M87" i="83"/>
  <c r="L87" i="83"/>
  <c r="K87" i="83"/>
  <c r="J87" i="83"/>
  <c r="M46" i="83"/>
  <c r="L46" i="83"/>
  <c r="K46" i="83"/>
  <c r="J46" i="83"/>
  <c r="M40" i="83"/>
  <c r="L40" i="83"/>
  <c r="K40" i="83"/>
  <c r="J40" i="83"/>
  <c r="M19" i="83"/>
  <c r="L19" i="83"/>
  <c r="K19" i="83"/>
  <c r="J19" i="83"/>
  <c r="M6" i="83"/>
  <c r="L6" i="83"/>
  <c r="K6" i="83"/>
  <c r="J6" i="83"/>
  <c r="M18" i="83"/>
  <c r="L18" i="83"/>
  <c r="K18" i="83"/>
  <c r="J18" i="83"/>
  <c r="M23" i="83"/>
  <c r="L23" i="83"/>
  <c r="K23" i="83"/>
  <c r="J23" i="83"/>
  <c r="M24" i="83"/>
  <c r="L24" i="83"/>
  <c r="K24" i="83"/>
  <c r="J24" i="83"/>
  <c r="M86" i="83"/>
  <c r="L86" i="83"/>
  <c r="K86" i="83"/>
  <c r="J86" i="83"/>
  <c r="M52" i="83"/>
  <c r="L52" i="83"/>
  <c r="K52" i="83"/>
  <c r="J52" i="83"/>
  <c r="M59" i="83"/>
  <c r="L59" i="83"/>
  <c r="K59" i="83"/>
  <c r="J59" i="83"/>
  <c r="M20" i="83"/>
  <c r="L20" i="83"/>
  <c r="K20" i="83"/>
  <c r="J20" i="83"/>
  <c r="M29" i="83"/>
  <c r="L29" i="83"/>
  <c r="K29" i="83"/>
  <c r="J29" i="83"/>
  <c r="M26" i="83"/>
  <c r="L26" i="83"/>
  <c r="K26" i="83"/>
  <c r="J26" i="83"/>
  <c r="M31" i="83"/>
  <c r="L31" i="83"/>
  <c r="K31" i="83"/>
  <c r="J31" i="83"/>
  <c r="M50" i="83"/>
  <c r="L50" i="83"/>
  <c r="K50" i="83"/>
  <c r="J50" i="83"/>
  <c r="M22" i="83"/>
  <c r="L22" i="83"/>
  <c r="K22" i="83"/>
  <c r="J22" i="83"/>
  <c r="M85" i="83"/>
  <c r="L85" i="83"/>
  <c r="K85" i="83"/>
  <c r="J85" i="83"/>
  <c r="M84" i="83"/>
  <c r="L84" i="83"/>
  <c r="K84" i="83"/>
  <c r="J84" i="83"/>
  <c r="M61" i="83"/>
  <c r="L61" i="83"/>
  <c r="K61" i="83"/>
  <c r="J61" i="83"/>
  <c r="M83" i="83"/>
  <c r="L83" i="83"/>
  <c r="K83" i="83"/>
  <c r="J83" i="83"/>
  <c r="M70" i="83"/>
  <c r="L70" i="83"/>
  <c r="K70" i="83"/>
  <c r="J70" i="83"/>
  <c r="M58" i="83"/>
  <c r="L58" i="83"/>
  <c r="K58" i="83"/>
  <c r="J58" i="83"/>
  <c r="M21" i="83"/>
  <c r="L21" i="83"/>
  <c r="K21" i="83"/>
  <c r="J21" i="83"/>
  <c r="M8" i="83"/>
  <c r="L8" i="83"/>
  <c r="K8" i="83"/>
  <c r="J8" i="83"/>
  <c r="M7" i="83"/>
  <c r="L7" i="83"/>
  <c r="K7" i="83"/>
  <c r="J7" i="83"/>
  <c r="M14" i="83"/>
  <c r="L14" i="83"/>
  <c r="K14" i="83"/>
  <c r="J14" i="83"/>
  <c r="M13" i="83"/>
  <c r="L13" i="83"/>
  <c r="K13" i="83"/>
  <c r="J13" i="83"/>
  <c r="M72" i="83"/>
  <c r="L72" i="83"/>
  <c r="K72" i="83"/>
  <c r="J72" i="83"/>
  <c r="M90" i="83"/>
  <c r="L90" i="83"/>
  <c r="K90" i="83"/>
  <c r="J90" i="83"/>
  <c r="M55" i="83"/>
  <c r="L55" i="83"/>
  <c r="K55" i="83"/>
  <c r="J55" i="83"/>
  <c r="M69" i="83"/>
  <c r="L69" i="83"/>
  <c r="K69" i="83"/>
  <c r="J69" i="83"/>
  <c r="M42" i="83"/>
  <c r="L42" i="83"/>
  <c r="K42" i="83"/>
  <c r="J42" i="83"/>
  <c r="M3" i="83"/>
  <c r="L3" i="83"/>
  <c r="K3" i="83"/>
  <c r="J3" i="83"/>
  <c r="M48" i="83"/>
  <c r="L48" i="83"/>
  <c r="K48" i="83"/>
  <c r="J48" i="83"/>
  <c r="M54" i="83"/>
  <c r="L54" i="83"/>
  <c r="K54" i="83"/>
  <c r="J54" i="83"/>
  <c r="M49" i="83"/>
  <c r="L49" i="83"/>
  <c r="K49" i="83"/>
  <c r="J49" i="83"/>
  <c r="M37" i="83"/>
  <c r="L37" i="83"/>
  <c r="K37" i="83"/>
  <c r="J37" i="83"/>
  <c r="R151" i="84" l="1"/>
  <c r="R125" i="84"/>
  <c r="R73" i="84"/>
  <c r="R128" i="84"/>
  <c r="Q20" i="84"/>
  <c r="Q26" i="84"/>
  <c r="R70" i="84"/>
  <c r="Q141" i="84"/>
  <c r="R77" i="84"/>
  <c r="R155" i="84"/>
  <c r="R146" i="84"/>
  <c r="R17" i="84"/>
  <c r="R170" i="84"/>
  <c r="R10" i="84"/>
  <c r="Q5" i="84"/>
  <c r="Q112" i="84"/>
  <c r="R93" i="84"/>
  <c r="Q160" i="84"/>
  <c r="R107" i="84"/>
  <c r="Q174" i="84"/>
  <c r="Q27" i="84"/>
  <c r="Q53" i="84"/>
  <c r="Q18" i="84"/>
  <c r="R75" i="84"/>
  <c r="R50" i="84"/>
  <c r="Q6" i="84"/>
  <c r="R137" i="84"/>
  <c r="R103" i="84"/>
  <c r="Q61" i="84"/>
  <c r="R144" i="84"/>
  <c r="R43" i="84"/>
  <c r="Q179" i="84"/>
  <c r="Q62" i="84"/>
  <c r="Q92" i="84"/>
  <c r="Q175" i="84"/>
  <c r="Q19" i="84"/>
  <c r="Q150" i="84"/>
  <c r="R121" i="84"/>
  <c r="R123" i="84"/>
  <c r="R139" i="84"/>
  <c r="R164" i="84"/>
  <c r="R82" i="84"/>
  <c r="Q13" i="84"/>
  <c r="Q176" i="84"/>
  <c r="Q165" i="84"/>
  <c r="Q115" i="84"/>
  <c r="Q106" i="84"/>
  <c r="Q39" i="84"/>
  <c r="R7" i="84"/>
  <c r="Q7" i="84"/>
  <c r="Q29" i="84"/>
  <c r="R29" i="84"/>
  <c r="Q167" i="84"/>
  <c r="R167" i="84"/>
  <c r="Q78" i="84"/>
  <c r="R78" i="84"/>
  <c r="R126" i="84"/>
  <c r="Q126" i="84"/>
  <c r="R180" i="84"/>
  <c r="Q180" i="84"/>
  <c r="R159" i="84"/>
  <c r="Q159" i="84"/>
  <c r="R12" i="84"/>
  <c r="Q12" i="84"/>
  <c r="Q23" i="84"/>
  <c r="R23" i="84"/>
  <c r="P7" i="83"/>
  <c r="P8" i="83"/>
  <c r="P9" i="83"/>
  <c r="P10" i="83"/>
  <c r="P97" i="83"/>
  <c r="Q97" i="83" s="1"/>
  <c r="P96" i="83"/>
  <c r="Q96" i="83" s="1"/>
  <c r="P66" i="83"/>
  <c r="R66" i="83" s="1"/>
  <c r="P41" i="83"/>
  <c r="P16" i="83"/>
  <c r="Q16" i="83" s="1"/>
  <c r="P82" i="83"/>
  <c r="Q82" i="83" s="1"/>
  <c r="P37" i="83"/>
  <c r="R37" i="83" s="1"/>
  <c r="P54" i="83"/>
  <c r="R54" i="83" s="1"/>
  <c r="R3" i="83"/>
  <c r="P42" i="83"/>
  <c r="Q42" i="83" s="1"/>
  <c r="P69" i="83"/>
  <c r="R69" i="83" s="1"/>
  <c r="P49" i="83"/>
  <c r="Q49" i="83" s="1"/>
  <c r="P48" i="83"/>
  <c r="Q48" i="83" s="1"/>
  <c r="Q3" i="83"/>
  <c r="Q54" i="83"/>
  <c r="P95" i="83"/>
  <c r="Q95" i="83" s="1"/>
  <c r="P94" i="83"/>
  <c r="P39" i="83"/>
  <c r="R39" i="83" s="1"/>
  <c r="P98" i="83"/>
  <c r="P81" i="83"/>
  <c r="Q81" i="83" s="1"/>
  <c r="P55" i="83"/>
  <c r="P90" i="83"/>
  <c r="Q90" i="83" s="1"/>
  <c r="P72" i="83"/>
  <c r="P13" i="83"/>
  <c r="Q13" i="83" s="1"/>
  <c r="P14" i="83"/>
  <c r="Q7" i="83"/>
  <c r="P21" i="83"/>
  <c r="Q21" i="83" s="1"/>
  <c r="P58" i="83"/>
  <c r="R58" i="83" s="1"/>
  <c r="P70" i="83"/>
  <c r="Q70" i="83" s="1"/>
  <c r="P83" i="83"/>
  <c r="R83" i="83" s="1"/>
  <c r="P61" i="83"/>
  <c r="Q61" i="83" s="1"/>
  <c r="P84" i="83"/>
  <c r="Q84" i="83" s="1"/>
  <c r="P85" i="83"/>
  <c r="R85" i="83" s="1"/>
  <c r="P22" i="83"/>
  <c r="Q22" i="83" s="1"/>
  <c r="P50" i="83"/>
  <c r="Q50" i="83" s="1"/>
  <c r="P31" i="83"/>
  <c r="R31" i="83" s="1"/>
  <c r="P26" i="83"/>
  <c r="R26" i="83" s="1"/>
  <c r="P29" i="83"/>
  <c r="Q29" i="83" s="1"/>
  <c r="P20" i="83"/>
  <c r="Q20" i="83" s="1"/>
  <c r="P59" i="83"/>
  <c r="R59" i="83" s="1"/>
  <c r="P52" i="83"/>
  <c r="R52" i="83" s="1"/>
  <c r="P86" i="83"/>
  <c r="R86" i="83" s="1"/>
  <c r="P24" i="83"/>
  <c r="Q24" i="83" s="1"/>
  <c r="P23" i="83"/>
  <c r="Q23" i="83" s="1"/>
  <c r="P18" i="83"/>
  <c r="Q18" i="83" s="1"/>
  <c r="P19" i="83"/>
  <c r="Q19" i="83" s="1"/>
  <c r="P40" i="83"/>
  <c r="R40" i="83" s="1"/>
  <c r="P46" i="83"/>
  <c r="Q46" i="83" s="1"/>
  <c r="P87" i="83"/>
  <c r="P88" i="83"/>
  <c r="Q88" i="83" s="1"/>
  <c r="P60" i="83"/>
  <c r="Q60" i="83" s="1"/>
  <c r="P25" i="83"/>
  <c r="Q25" i="83" s="1"/>
  <c r="P36" i="83"/>
  <c r="P17" i="83"/>
  <c r="Q17" i="83" s="1"/>
  <c r="P15" i="83"/>
  <c r="R15" i="83" s="1"/>
  <c r="P62" i="83"/>
  <c r="Q62" i="83" s="1"/>
  <c r="P73" i="83"/>
  <c r="P51" i="83"/>
  <c r="Q51" i="83" s="1"/>
  <c r="P74" i="83"/>
  <c r="R74" i="83" s="1"/>
  <c r="P77" i="83"/>
  <c r="R77" i="83" s="1"/>
  <c r="P12" i="83"/>
  <c r="P11" i="83"/>
  <c r="Q11" i="83" s="1"/>
  <c r="P56" i="83"/>
  <c r="R56" i="83" s="1"/>
  <c r="P44" i="83"/>
  <c r="R44" i="83" s="1"/>
  <c r="P47" i="83"/>
  <c r="P63" i="83"/>
  <c r="Q63" i="83" s="1"/>
  <c r="P32" i="83"/>
  <c r="R32" i="83" s="1"/>
  <c r="P43" i="83"/>
  <c r="R43" i="83" s="1"/>
  <c r="P91" i="83"/>
  <c r="P92" i="83"/>
  <c r="Q92" i="83" s="1"/>
  <c r="P34" i="83"/>
  <c r="Q34" i="83" s="1"/>
  <c r="R2" i="83"/>
  <c r="P78" i="83"/>
  <c r="Q78" i="83" s="1"/>
  <c r="P35" i="83"/>
  <c r="R35" i="83" s="1"/>
  <c r="P30" i="83"/>
  <c r="R30" i="83" s="1"/>
  <c r="P79" i="83"/>
  <c r="Q79" i="83" s="1"/>
  <c r="P75" i="83"/>
  <c r="Q75" i="83" s="1"/>
  <c r="P89" i="83"/>
  <c r="Q89" i="83" s="1"/>
  <c r="Q9" i="83"/>
  <c r="R10" i="83"/>
  <c r="P33" i="83"/>
  <c r="Q33" i="83" s="1"/>
  <c r="P45" i="83"/>
  <c r="R45" i="83" s="1"/>
  <c r="P27" i="83"/>
  <c r="R27" i="83" s="1"/>
  <c r="P28" i="83"/>
  <c r="Q28" i="83" s="1"/>
  <c r="P71" i="83"/>
  <c r="Q71" i="83" s="1"/>
  <c r="P76" i="83"/>
  <c r="R76" i="83" s="1"/>
  <c r="P80" i="83"/>
  <c r="R80" i="83" s="1"/>
  <c r="P93" i="83"/>
  <c r="Q93" i="83" s="1"/>
  <c r="P64" i="83"/>
  <c r="Q64" i="83" s="1"/>
  <c r="P53" i="83"/>
  <c r="Q53" i="83" s="1"/>
  <c r="P38" i="83"/>
  <c r="R38" i="83" s="1"/>
  <c r="P65" i="83"/>
  <c r="Q65" i="83" s="1"/>
  <c r="P68" i="83"/>
  <c r="Q68" i="83" s="1"/>
  <c r="P57" i="83"/>
  <c r="Q57" i="83" s="1"/>
  <c r="P67" i="83"/>
  <c r="R67" i="83" s="1"/>
  <c r="Q5" i="83"/>
  <c r="R5" i="83"/>
  <c r="R95" i="83"/>
  <c r="Q94" i="83"/>
  <c r="R94" i="83"/>
  <c r="R98" i="83"/>
  <c r="Q98" i="83"/>
  <c r="R81" i="83"/>
  <c r="R41" i="83"/>
  <c r="Q41" i="83"/>
  <c r="Q67" i="83"/>
  <c r="R97" i="83"/>
  <c r="R96" i="83"/>
  <c r="R16" i="83"/>
  <c r="R82" i="83"/>
  <c r="Q55" i="83"/>
  <c r="R55" i="83"/>
  <c r="Q72" i="83"/>
  <c r="R72" i="83"/>
  <c r="R7" i="83"/>
  <c r="R21" i="83"/>
  <c r="Q83" i="83"/>
  <c r="R84" i="83"/>
  <c r="R50" i="83"/>
  <c r="Q59" i="83"/>
  <c r="R24" i="83"/>
  <c r="Q6" i="83"/>
  <c r="R6" i="83"/>
  <c r="R46" i="83"/>
  <c r="R60" i="83"/>
  <c r="Q36" i="83"/>
  <c r="R36" i="83"/>
  <c r="Q77" i="83"/>
  <c r="Q44" i="83"/>
  <c r="Q91" i="83"/>
  <c r="R91" i="83"/>
  <c r="R34" i="83"/>
  <c r="R78" i="83"/>
  <c r="R89" i="83"/>
  <c r="Q10" i="83"/>
  <c r="R71" i="83"/>
  <c r="R64" i="83"/>
  <c r="Q8" i="83"/>
  <c r="R8" i="83"/>
  <c r="Q58" i="83"/>
  <c r="R61" i="83"/>
  <c r="Q85" i="83"/>
  <c r="Q31" i="83"/>
  <c r="Q52" i="83"/>
  <c r="R23" i="83"/>
  <c r="R19" i="83"/>
  <c r="Q87" i="83"/>
  <c r="R87" i="83"/>
  <c r="Q73" i="83"/>
  <c r="R73" i="83"/>
  <c r="Q12" i="83"/>
  <c r="R12" i="83"/>
  <c r="Q47" i="83"/>
  <c r="R47" i="83"/>
  <c r="Q32" i="83"/>
  <c r="Q2" i="83"/>
  <c r="R79" i="83"/>
  <c r="R9" i="83"/>
  <c r="R33" i="83"/>
  <c r="R28" i="83"/>
  <c r="Q76" i="83"/>
  <c r="R93" i="83"/>
  <c r="R14" i="83"/>
  <c r="Q14" i="83"/>
  <c r="R70" i="83"/>
  <c r="Q26" i="83"/>
  <c r="Q86" i="83"/>
  <c r="R18" i="83"/>
  <c r="Q15" i="83"/>
  <c r="Q4" i="83"/>
  <c r="R4" i="83"/>
  <c r="R75" i="83"/>
  <c r="Q45" i="83"/>
  <c r="Q80" i="83"/>
  <c r="R65" i="83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47" i="82"/>
  <c r="P48" i="82"/>
  <c r="P49" i="82"/>
  <c r="P50" i="82"/>
  <c r="P51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Q37" i="83" l="1"/>
  <c r="R20" i="83"/>
  <c r="Q56" i="83"/>
  <c r="Q40" i="83"/>
  <c r="Q35" i="83"/>
  <c r="Q74" i="83"/>
  <c r="R17" i="83"/>
  <c r="Q27" i="83"/>
  <c r="R29" i="83"/>
  <c r="Q66" i="83"/>
  <c r="Q30" i="83"/>
  <c r="R51" i="83"/>
  <c r="R22" i="83"/>
  <c r="Q38" i="83"/>
  <c r="R90" i="83"/>
  <c r="R88" i="83"/>
  <c r="R53" i="83"/>
  <c r="R11" i="83"/>
  <c r="Q69" i="83"/>
  <c r="Q43" i="83"/>
  <c r="R92" i="83"/>
  <c r="R25" i="83"/>
  <c r="R13" i="83"/>
  <c r="R63" i="83"/>
  <c r="R62" i="83"/>
  <c r="Q39" i="83"/>
  <c r="R48" i="83"/>
  <c r="R42" i="83"/>
  <c r="R49" i="83"/>
  <c r="R57" i="83"/>
  <c r="R68" i="83"/>
  <c r="M76" i="82"/>
  <c r="L76" i="82"/>
  <c r="K76" i="82"/>
  <c r="J76" i="82"/>
  <c r="M29" i="82"/>
  <c r="L29" i="82"/>
  <c r="K29" i="82"/>
  <c r="J29" i="82"/>
  <c r="M66" i="82"/>
  <c r="L66" i="82"/>
  <c r="K66" i="82"/>
  <c r="J66" i="82"/>
  <c r="M75" i="82"/>
  <c r="L75" i="82"/>
  <c r="K75" i="82"/>
  <c r="J75" i="82"/>
  <c r="M36" i="82"/>
  <c r="L36" i="82"/>
  <c r="K36" i="82"/>
  <c r="J36" i="82"/>
  <c r="M37" i="82"/>
  <c r="L37" i="82"/>
  <c r="K37" i="82"/>
  <c r="J37" i="82"/>
  <c r="M27" i="82"/>
  <c r="L27" i="82"/>
  <c r="K27" i="82"/>
  <c r="J27" i="82"/>
  <c r="M6" i="82"/>
  <c r="L6" i="82"/>
  <c r="K6" i="82"/>
  <c r="J6" i="82"/>
  <c r="M67" i="82"/>
  <c r="L67" i="82"/>
  <c r="K67" i="82"/>
  <c r="J67" i="82"/>
  <c r="M39" i="82"/>
  <c r="L39" i="82"/>
  <c r="K39" i="82"/>
  <c r="J39" i="82"/>
  <c r="M57" i="82"/>
  <c r="L57" i="82"/>
  <c r="K57" i="82"/>
  <c r="J57" i="82"/>
  <c r="M79" i="82"/>
  <c r="L79" i="82"/>
  <c r="K79" i="82"/>
  <c r="J79" i="82"/>
  <c r="M65" i="82"/>
  <c r="L65" i="82"/>
  <c r="K65" i="82"/>
  <c r="J65" i="82"/>
  <c r="M20" i="82"/>
  <c r="L20" i="82"/>
  <c r="K20" i="82"/>
  <c r="J20" i="82"/>
  <c r="M50" i="82"/>
  <c r="L50" i="82"/>
  <c r="K50" i="82"/>
  <c r="J50" i="82"/>
  <c r="M3" i="82"/>
  <c r="L3" i="82"/>
  <c r="K3" i="82"/>
  <c r="J3" i="82"/>
  <c r="M34" i="82"/>
  <c r="L34" i="82"/>
  <c r="K34" i="82"/>
  <c r="J34" i="82"/>
  <c r="M21" i="82"/>
  <c r="L21" i="82"/>
  <c r="K21" i="82"/>
  <c r="J21" i="82"/>
  <c r="M45" i="82"/>
  <c r="L45" i="82"/>
  <c r="K45" i="82"/>
  <c r="J45" i="82"/>
  <c r="M23" i="82"/>
  <c r="L23" i="82"/>
  <c r="K23" i="82"/>
  <c r="J23" i="82"/>
  <c r="M49" i="82"/>
  <c r="L49" i="82"/>
  <c r="K49" i="82"/>
  <c r="J49" i="82"/>
  <c r="M81" i="82"/>
  <c r="L81" i="82"/>
  <c r="K81" i="82"/>
  <c r="J81" i="82"/>
  <c r="M80" i="82"/>
  <c r="L80" i="82"/>
  <c r="K80" i="82"/>
  <c r="J80" i="82"/>
  <c r="M58" i="82"/>
  <c r="L58" i="82"/>
  <c r="K58" i="82"/>
  <c r="J58" i="82"/>
  <c r="M55" i="82"/>
  <c r="L55" i="82"/>
  <c r="K55" i="82"/>
  <c r="J55" i="82"/>
  <c r="M41" i="82"/>
  <c r="L41" i="82"/>
  <c r="K41" i="82"/>
  <c r="J41" i="82"/>
  <c r="M18" i="82"/>
  <c r="L18" i="82"/>
  <c r="K18" i="82"/>
  <c r="J18" i="82"/>
  <c r="M48" i="82"/>
  <c r="L48" i="82"/>
  <c r="K48" i="82"/>
  <c r="J48" i="82"/>
  <c r="M12" i="82"/>
  <c r="L12" i="82"/>
  <c r="K12" i="82"/>
  <c r="J12" i="82"/>
  <c r="M35" i="82"/>
  <c r="L35" i="82"/>
  <c r="K35" i="82"/>
  <c r="J35" i="82"/>
  <c r="M43" i="82"/>
  <c r="L43" i="82"/>
  <c r="K43" i="82"/>
  <c r="J43" i="82"/>
  <c r="M8" i="82"/>
  <c r="L8" i="82"/>
  <c r="K8" i="82"/>
  <c r="J8" i="82"/>
  <c r="M72" i="82"/>
  <c r="L72" i="82"/>
  <c r="K72" i="82"/>
  <c r="J72" i="82"/>
  <c r="M63" i="82"/>
  <c r="L63" i="82"/>
  <c r="K63" i="82"/>
  <c r="J63" i="82"/>
  <c r="M78" i="82"/>
  <c r="L78" i="82"/>
  <c r="K78" i="82"/>
  <c r="J78" i="82"/>
  <c r="M77" i="82"/>
  <c r="L77" i="82"/>
  <c r="K77" i="82"/>
  <c r="J77" i="82"/>
  <c r="M70" i="82"/>
  <c r="L70" i="82"/>
  <c r="K70" i="82"/>
  <c r="J70" i="82"/>
  <c r="M71" i="82"/>
  <c r="L71" i="82"/>
  <c r="K71" i="82"/>
  <c r="J71" i="82"/>
  <c r="M4" i="82"/>
  <c r="L4" i="82"/>
  <c r="K4" i="82"/>
  <c r="J4" i="82"/>
  <c r="M5" i="82"/>
  <c r="L5" i="82"/>
  <c r="K5" i="82"/>
  <c r="J5" i="82"/>
  <c r="M15" i="82"/>
  <c r="L15" i="82"/>
  <c r="K15" i="82"/>
  <c r="J15" i="82"/>
  <c r="M56" i="82"/>
  <c r="L56" i="82"/>
  <c r="K56" i="82"/>
  <c r="J56" i="82"/>
  <c r="M22" i="82"/>
  <c r="L22" i="82"/>
  <c r="K22" i="82"/>
  <c r="J22" i="82"/>
  <c r="M60" i="82"/>
  <c r="L60" i="82"/>
  <c r="K60" i="82"/>
  <c r="J60" i="82"/>
  <c r="M64" i="82"/>
  <c r="L64" i="82"/>
  <c r="K64" i="82"/>
  <c r="J64" i="82"/>
  <c r="M47" i="82"/>
  <c r="L47" i="82"/>
  <c r="K47" i="82"/>
  <c r="J47" i="82"/>
  <c r="M30" i="82"/>
  <c r="L30" i="82"/>
  <c r="K30" i="82"/>
  <c r="J30" i="82"/>
  <c r="M54" i="82"/>
  <c r="L54" i="82"/>
  <c r="K54" i="82"/>
  <c r="J54" i="82"/>
  <c r="M44" i="82"/>
  <c r="L44" i="82"/>
  <c r="K44" i="82"/>
  <c r="J44" i="82"/>
  <c r="M2" i="82"/>
  <c r="L2" i="82"/>
  <c r="K2" i="82"/>
  <c r="J2" i="82"/>
  <c r="M14" i="82"/>
  <c r="L14" i="82"/>
  <c r="K14" i="82"/>
  <c r="J14" i="82"/>
  <c r="M17" i="82"/>
  <c r="L17" i="82"/>
  <c r="K17" i="82"/>
  <c r="J17" i="82"/>
  <c r="M74" i="82"/>
  <c r="L74" i="82"/>
  <c r="K74" i="82"/>
  <c r="J74" i="82"/>
  <c r="M73" i="82"/>
  <c r="L73" i="82"/>
  <c r="K73" i="82"/>
  <c r="J73" i="82"/>
  <c r="M24" i="82"/>
  <c r="L24" i="82"/>
  <c r="K24" i="82"/>
  <c r="J24" i="82"/>
  <c r="M38" i="82"/>
  <c r="L38" i="82"/>
  <c r="K38" i="82"/>
  <c r="J38" i="82"/>
  <c r="M19" i="82"/>
  <c r="L19" i="82"/>
  <c r="K19" i="82"/>
  <c r="J19" i="82"/>
  <c r="M82" i="82"/>
  <c r="L82" i="82"/>
  <c r="K82" i="82"/>
  <c r="J82" i="82"/>
  <c r="M25" i="82"/>
  <c r="L25" i="82"/>
  <c r="K25" i="82"/>
  <c r="J25" i="82"/>
  <c r="M16" i="82"/>
  <c r="L16" i="82"/>
  <c r="K16" i="82"/>
  <c r="J16" i="82"/>
  <c r="M11" i="82"/>
  <c r="L11" i="82"/>
  <c r="K11" i="82"/>
  <c r="J11" i="82"/>
  <c r="M31" i="82"/>
  <c r="L31" i="82"/>
  <c r="K31" i="82"/>
  <c r="J31" i="82"/>
  <c r="M69" i="82"/>
  <c r="L69" i="82"/>
  <c r="K69" i="82"/>
  <c r="J69" i="82"/>
  <c r="M68" i="82"/>
  <c r="L68" i="82"/>
  <c r="K68" i="82"/>
  <c r="J68" i="82"/>
  <c r="M33" i="82"/>
  <c r="L33" i="82"/>
  <c r="K33" i="82"/>
  <c r="J33" i="82"/>
  <c r="M32" i="82"/>
  <c r="L32" i="82"/>
  <c r="K32" i="82"/>
  <c r="J32" i="82"/>
  <c r="M59" i="82"/>
  <c r="L59" i="82"/>
  <c r="K59" i="82"/>
  <c r="J59" i="82"/>
  <c r="M40" i="82"/>
  <c r="L40" i="82"/>
  <c r="K40" i="82"/>
  <c r="J40" i="82"/>
  <c r="M53" i="82"/>
  <c r="L53" i="82"/>
  <c r="K53" i="82"/>
  <c r="J53" i="82"/>
  <c r="M9" i="82"/>
  <c r="L9" i="82"/>
  <c r="K9" i="82"/>
  <c r="J9" i="82"/>
  <c r="M46" i="82"/>
  <c r="L46" i="82"/>
  <c r="K46" i="82"/>
  <c r="J46" i="82"/>
  <c r="R7" i="82"/>
  <c r="Q7" i="82"/>
  <c r="M7" i="82"/>
  <c r="L7" i="82"/>
  <c r="K7" i="82"/>
  <c r="J7" i="82"/>
  <c r="R83" i="82"/>
  <c r="Q83" i="82"/>
  <c r="M83" i="82"/>
  <c r="L83" i="82"/>
  <c r="K83" i="82"/>
  <c r="J83" i="82"/>
  <c r="R42" i="82"/>
  <c r="Q42" i="82"/>
  <c r="M42" i="82"/>
  <c r="L42" i="82"/>
  <c r="K42" i="82"/>
  <c r="J42" i="82"/>
  <c r="R52" i="82"/>
  <c r="Q52" i="82"/>
  <c r="M52" i="82"/>
  <c r="L52" i="82"/>
  <c r="K52" i="82"/>
  <c r="J52" i="82"/>
  <c r="R51" i="82"/>
  <c r="Q51" i="82"/>
  <c r="M51" i="82"/>
  <c r="L51" i="82"/>
  <c r="K51" i="82"/>
  <c r="J51" i="82"/>
  <c r="R28" i="82"/>
  <c r="Q28" i="82"/>
  <c r="M28" i="82"/>
  <c r="L28" i="82"/>
  <c r="K28" i="82"/>
  <c r="J28" i="82"/>
  <c r="R10" i="82"/>
  <c r="Q10" i="82"/>
  <c r="M10" i="82"/>
  <c r="L10" i="82"/>
  <c r="K10" i="82"/>
  <c r="J10" i="82"/>
  <c r="R61" i="82"/>
  <c r="Q61" i="82"/>
  <c r="M61" i="82"/>
  <c r="L61" i="82"/>
  <c r="K61" i="82"/>
  <c r="J61" i="82"/>
  <c r="R26" i="82"/>
  <c r="Q26" i="82"/>
  <c r="M26" i="82"/>
  <c r="L26" i="82"/>
  <c r="K26" i="82"/>
  <c r="J26" i="82"/>
  <c r="R13" i="82"/>
  <c r="Q13" i="82"/>
  <c r="M13" i="82"/>
  <c r="L13" i="82"/>
  <c r="K13" i="82"/>
  <c r="J13" i="82"/>
  <c r="R62" i="82"/>
  <c r="Q62" i="82"/>
  <c r="M62" i="82"/>
  <c r="L62" i="82"/>
  <c r="K62" i="82"/>
  <c r="J62" i="82"/>
  <c r="R14" i="82" l="1"/>
  <c r="R64" i="82"/>
  <c r="R22" i="82"/>
  <c r="Q78" i="82"/>
  <c r="Q12" i="82"/>
  <c r="Q18" i="82"/>
  <c r="R79" i="82"/>
  <c r="Q6" i="82"/>
  <c r="R44" i="82"/>
  <c r="R54" i="82"/>
  <c r="R15" i="82"/>
  <c r="R5" i="82"/>
  <c r="R72" i="82"/>
  <c r="R8" i="82"/>
  <c r="R35" i="82"/>
  <c r="R55" i="82"/>
  <c r="R58" i="82"/>
  <c r="R37" i="82"/>
  <c r="Q36" i="82"/>
  <c r="R66" i="82"/>
  <c r="R30" i="82"/>
  <c r="R60" i="82"/>
  <c r="R56" i="82"/>
  <c r="R43" i="82"/>
  <c r="R48" i="82"/>
  <c r="R41" i="82"/>
  <c r="R75" i="82"/>
  <c r="R76" i="82"/>
  <c r="Q73" i="82"/>
  <c r="R3" i="82"/>
  <c r="R50" i="82"/>
  <c r="Q39" i="82"/>
  <c r="Q24" i="82"/>
  <c r="Q17" i="82"/>
  <c r="R2" i="82"/>
  <c r="R4" i="82"/>
  <c r="R77" i="82"/>
  <c r="R63" i="82"/>
  <c r="R34" i="82"/>
  <c r="Q65" i="82"/>
  <c r="Q57" i="82"/>
  <c r="Q67" i="82"/>
  <c r="R27" i="82"/>
  <c r="R47" i="82"/>
  <c r="R46" i="82"/>
  <c r="Q53" i="82"/>
  <c r="R59" i="82"/>
  <c r="R33" i="82"/>
  <c r="R68" i="82"/>
  <c r="Q69" i="82"/>
  <c r="Q31" i="82"/>
  <c r="Q11" i="82"/>
  <c r="R16" i="82"/>
  <c r="Q25" i="82"/>
  <c r="R82" i="82"/>
  <c r="R19" i="82"/>
  <c r="R38" i="82"/>
  <c r="Q80" i="82"/>
  <c r="Q81" i="82"/>
  <c r="R49" i="82"/>
  <c r="R23" i="82"/>
  <c r="Q45" i="82"/>
  <c r="R21" i="82"/>
  <c r="P9" i="82"/>
  <c r="R9" i="82" s="1"/>
  <c r="Q40" i="82"/>
  <c r="R32" i="82"/>
  <c r="Q68" i="82"/>
  <c r="R73" i="82"/>
  <c r="Q23" i="82"/>
  <c r="Q56" i="82"/>
  <c r="R71" i="82"/>
  <c r="Q71" i="82"/>
  <c r="Q35" i="82"/>
  <c r="R20" i="82"/>
  <c r="Q20" i="82"/>
  <c r="R39" i="82"/>
  <c r="R29" i="82"/>
  <c r="Q29" i="82"/>
  <c r="R74" i="82"/>
  <c r="Q74" i="82"/>
  <c r="Q64" i="82"/>
  <c r="R70" i="82"/>
  <c r="Q70" i="82"/>
  <c r="R12" i="82"/>
  <c r="R81" i="82"/>
  <c r="R36" i="82"/>
  <c r="R17" i="82"/>
  <c r="Q54" i="82"/>
  <c r="Q3" i="82"/>
  <c r="Q75" i="82"/>
  <c r="H75" i="81"/>
  <c r="H94" i="81"/>
  <c r="H14" i="81"/>
  <c r="H57" i="81"/>
  <c r="H50" i="81"/>
  <c r="H47" i="81"/>
  <c r="H81" i="81"/>
  <c r="H112" i="81"/>
  <c r="H84" i="81"/>
  <c r="H15" i="81"/>
  <c r="H39" i="81"/>
  <c r="H65" i="81"/>
  <c r="H18" i="81"/>
  <c r="H78" i="81"/>
  <c r="H31" i="81"/>
  <c r="H89" i="81"/>
  <c r="H85" i="81"/>
  <c r="H103" i="81"/>
  <c r="H8" i="81"/>
  <c r="H56" i="81"/>
  <c r="H104" i="81"/>
  <c r="H86" i="81"/>
  <c r="H11" i="81"/>
  <c r="H35" i="81"/>
  <c r="H44" i="81"/>
  <c r="H99" i="81"/>
  <c r="H63" i="81"/>
  <c r="H32" i="81"/>
  <c r="H19" i="81"/>
  <c r="H73" i="81"/>
  <c r="H2" i="81"/>
  <c r="H88" i="81"/>
  <c r="H101" i="81"/>
  <c r="H43" i="81"/>
  <c r="H52" i="81"/>
  <c r="H109" i="81"/>
  <c r="H20" i="81"/>
  <c r="H107" i="81"/>
  <c r="H23" i="81"/>
  <c r="H24" i="81"/>
  <c r="H80" i="81"/>
  <c r="H76" i="81"/>
  <c r="H66" i="81"/>
  <c r="H21" i="81"/>
  <c r="H40" i="81"/>
  <c r="H108" i="81"/>
  <c r="H72" i="81"/>
  <c r="H60" i="81"/>
  <c r="H7" i="81"/>
  <c r="H28" i="81"/>
  <c r="H100" i="81"/>
  <c r="H58" i="81"/>
  <c r="H61" i="81"/>
  <c r="H45" i="81"/>
  <c r="H49" i="81"/>
  <c r="H22" i="81"/>
  <c r="H3" i="81"/>
  <c r="H25" i="81"/>
  <c r="H51" i="81"/>
  <c r="H83" i="81"/>
  <c r="H37" i="81"/>
  <c r="H90" i="81"/>
  <c r="H87" i="81"/>
  <c r="H91" i="81"/>
  <c r="H5" i="81"/>
  <c r="H74" i="81"/>
  <c r="H9" i="81"/>
  <c r="H13" i="81"/>
  <c r="H54" i="81"/>
  <c r="H29" i="81"/>
  <c r="H93" i="81"/>
  <c r="H33" i="81"/>
  <c r="H102" i="81"/>
  <c r="H79" i="81"/>
  <c r="H34" i="81"/>
  <c r="H41" i="81"/>
  <c r="H30" i="81"/>
  <c r="H4" i="81"/>
  <c r="H27" i="81"/>
  <c r="H110" i="81"/>
  <c r="H111" i="81"/>
  <c r="H70" i="81"/>
  <c r="H64" i="81"/>
  <c r="H67" i="81"/>
  <c r="H42" i="81"/>
  <c r="H36" i="81"/>
  <c r="H17" i="81"/>
  <c r="H16" i="81"/>
  <c r="H105" i="81"/>
  <c r="H106" i="81"/>
  <c r="H68" i="81"/>
  <c r="H38" i="81"/>
  <c r="H92" i="81"/>
  <c r="H82" i="81"/>
  <c r="H77" i="81"/>
  <c r="H62" i="81"/>
  <c r="H26" i="81"/>
  <c r="H12" i="81"/>
  <c r="H46" i="81"/>
  <c r="H59" i="81"/>
  <c r="H53" i="81"/>
  <c r="H10" i="81"/>
  <c r="H69" i="81"/>
  <c r="H48" i="81"/>
  <c r="H71" i="81"/>
  <c r="H95" i="81"/>
  <c r="H55" i="81"/>
  <c r="H96" i="81"/>
  <c r="H97" i="81"/>
  <c r="H98" i="81"/>
  <c r="H6" i="81"/>
  <c r="K37" i="81"/>
  <c r="K90" i="81"/>
  <c r="K98" i="81"/>
  <c r="K103" i="81"/>
  <c r="K108" i="81"/>
  <c r="M53" i="81"/>
  <c r="M108" i="81"/>
  <c r="L108" i="81"/>
  <c r="J108" i="81"/>
  <c r="M91" i="81"/>
  <c r="L91" i="81"/>
  <c r="K91" i="81"/>
  <c r="J91" i="81"/>
  <c r="M70" i="81"/>
  <c r="L70" i="81"/>
  <c r="K70" i="81"/>
  <c r="J70" i="81"/>
  <c r="M103" i="81"/>
  <c r="L103" i="81"/>
  <c r="J103" i="81"/>
  <c r="M98" i="81"/>
  <c r="L98" i="81"/>
  <c r="J98" i="81"/>
  <c r="M87" i="81"/>
  <c r="L87" i="81"/>
  <c r="K87" i="81"/>
  <c r="J87" i="81"/>
  <c r="M109" i="81"/>
  <c r="L109" i="81"/>
  <c r="K109" i="81"/>
  <c r="J109" i="81"/>
  <c r="M90" i="81"/>
  <c r="L90" i="81"/>
  <c r="J90" i="81"/>
  <c r="M102" i="81"/>
  <c r="L102" i="81"/>
  <c r="K102" i="81"/>
  <c r="J102" i="81"/>
  <c r="M68" i="81"/>
  <c r="L68" i="81"/>
  <c r="K68" i="81"/>
  <c r="J68" i="81"/>
  <c r="M106" i="81"/>
  <c r="L106" i="81"/>
  <c r="K106" i="81"/>
  <c r="J106" i="81"/>
  <c r="P106" i="81" s="1"/>
  <c r="M37" i="81"/>
  <c r="L37" i="81"/>
  <c r="J37" i="81"/>
  <c r="M49" i="81"/>
  <c r="L49" i="81"/>
  <c r="K49" i="81"/>
  <c r="J49" i="81"/>
  <c r="M59" i="81"/>
  <c r="L59" i="81"/>
  <c r="K59" i="81"/>
  <c r="J59" i="81"/>
  <c r="M85" i="81"/>
  <c r="L85" i="81"/>
  <c r="K85" i="81"/>
  <c r="J85" i="81"/>
  <c r="M89" i="81"/>
  <c r="L89" i="81"/>
  <c r="K89" i="81"/>
  <c r="J89" i="81"/>
  <c r="M83" i="81"/>
  <c r="L83" i="81"/>
  <c r="K83" i="81"/>
  <c r="J83" i="81"/>
  <c r="M111" i="81"/>
  <c r="L111" i="81"/>
  <c r="K111" i="81"/>
  <c r="J111" i="81"/>
  <c r="M31" i="81"/>
  <c r="L31" i="81"/>
  <c r="K31" i="81"/>
  <c r="J31" i="81"/>
  <c r="M105" i="81"/>
  <c r="L105" i="81"/>
  <c r="K105" i="81"/>
  <c r="J105" i="81"/>
  <c r="M97" i="81"/>
  <c r="L97" i="81"/>
  <c r="K97" i="81"/>
  <c r="J97" i="81"/>
  <c r="M63" i="81"/>
  <c r="L63" i="81"/>
  <c r="K63" i="81"/>
  <c r="J63" i="81"/>
  <c r="M40" i="81"/>
  <c r="L40" i="81"/>
  <c r="K40" i="81"/>
  <c r="J40" i="81"/>
  <c r="M52" i="81"/>
  <c r="L52" i="81"/>
  <c r="K52" i="81"/>
  <c r="J52" i="81"/>
  <c r="M45" i="81"/>
  <c r="L45" i="81"/>
  <c r="K45" i="81"/>
  <c r="J45" i="81"/>
  <c r="M112" i="81"/>
  <c r="L112" i="81"/>
  <c r="K112" i="81"/>
  <c r="J112" i="81"/>
  <c r="M21" i="81"/>
  <c r="L21" i="81"/>
  <c r="K21" i="81"/>
  <c r="J21" i="81"/>
  <c r="M33" i="81"/>
  <c r="L33" i="81"/>
  <c r="K33" i="81"/>
  <c r="J33" i="81"/>
  <c r="M78" i="81"/>
  <c r="L78" i="81"/>
  <c r="K78" i="81"/>
  <c r="J78" i="81"/>
  <c r="M96" i="81"/>
  <c r="L96" i="81"/>
  <c r="K96" i="81"/>
  <c r="J96" i="81"/>
  <c r="M93" i="81"/>
  <c r="L93" i="81"/>
  <c r="K93" i="81"/>
  <c r="J93" i="81"/>
  <c r="M110" i="81"/>
  <c r="L110" i="81"/>
  <c r="K110" i="81"/>
  <c r="J110" i="81"/>
  <c r="M29" i="81"/>
  <c r="L29" i="81"/>
  <c r="K29" i="81"/>
  <c r="J29" i="81"/>
  <c r="M61" i="81"/>
  <c r="L61" i="81"/>
  <c r="K61" i="81"/>
  <c r="J61" i="81"/>
  <c r="M66" i="81"/>
  <c r="L66" i="81"/>
  <c r="K66" i="81"/>
  <c r="J66" i="81"/>
  <c r="M55" i="81"/>
  <c r="L55" i="81"/>
  <c r="K55" i="81"/>
  <c r="J55" i="81"/>
  <c r="M95" i="81"/>
  <c r="L95" i="81"/>
  <c r="K95" i="81"/>
  <c r="J95" i="81"/>
  <c r="M71" i="81"/>
  <c r="L71" i="81"/>
  <c r="K71" i="81"/>
  <c r="J71" i="81"/>
  <c r="M99" i="81"/>
  <c r="L99" i="81"/>
  <c r="K99" i="81"/>
  <c r="J99" i="81"/>
  <c r="M44" i="81"/>
  <c r="L44" i="81"/>
  <c r="K44" i="81"/>
  <c r="J44" i="81"/>
  <c r="M58" i="81"/>
  <c r="L58" i="81"/>
  <c r="K58" i="81"/>
  <c r="J58" i="81"/>
  <c r="M35" i="81"/>
  <c r="L35" i="81"/>
  <c r="K35" i="81"/>
  <c r="J35" i="81"/>
  <c r="M16" i="81"/>
  <c r="L16" i="81"/>
  <c r="K16" i="81"/>
  <c r="J16" i="81"/>
  <c r="M43" i="81"/>
  <c r="L43" i="81"/>
  <c r="K43" i="81"/>
  <c r="J43" i="81"/>
  <c r="M101" i="81"/>
  <c r="L101" i="81"/>
  <c r="K101" i="81"/>
  <c r="J101" i="81"/>
  <c r="M48" i="81"/>
  <c r="L48" i="81"/>
  <c r="K48" i="81"/>
  <c r="J48" i="81"/>
  <c r="M18" i="81"/>
  <c r="L18" i="81"/>
  <c r="K18" i="81"/>
  <c r="J18" i="81"/>
  <c r="M46" i="81"/>
  <c r="L46" i="81"/>
  <c r="K46" i="81"/>
  <c r="J46" i="81"/>
  <c r="M54" i="81"/>
  <c r="L54" i="81"/>
  <c r="K54" i="81"/>
  <c r="J54" i="81"/>
  <c r="M12" i="81"/>
  <c r="L12" i="81"/>
  <c r="K12" i="81"/>
  <c r="J12" i="81"/>
  <c r="M69" i="81"/>
  <c r="L69" i="81"/>
  <c r="K69" i="81"/>
  <c r="J69" i="81"/>
  <c r="M51" i="81"/>
  <c r="L51" i="81"/>
  <c r="K51" i="81"/>
  <c r="J51" i="81"/>
  <c r="M81" i="81"/>
  <c r="L81" i="81"/>
  <c r="K81" i="81"/>
  <c r="J81" i="81"/>
  <c r="M76" i="81"/>
  <c r="L76" i="81"/>
  <c r="K76" i="81"/>
  <c r="J76" i="81"/>
  <c r="M13" i="81"/>
  <c r="L13" i="81"/>
  <c r="K13" i="81"/>
  <c r="J13" i="81"/>
  <c r="M17" i="81"/>
  <c r="L17" i="81"/>
  <c r="K17" i="81"/>
  <c r="J17" i="81"/>
  <c r="M80" i="81"/>
  <c r="L80" i="81"/>
  <c r="K80" i="81"/>
  <c r="J80" i="81"/>
  <c r="M65" i="81"/>
  <c r="L65" i="81"/>
  <c r="K65" i="81"/>
  <c r="J65" i="81"/>
  <c r="M36" i="81"/>
  <c r="L36" i="81"/>
  <c r="K36" i="81"/>
  <c r="J36" i="81"/>
  <c r="M10" i="81"/>
  <c r="L10" i="81"/>
  <c r="K10" i="81"/>
  <c r="J10" i="81"/>
  <c r="M47" i="81"/>
  <c r="L47" i="81"/>
  <c r="K47" i="81"/>
  <c r="J47" i="81"/>
  <c r="M88" i="81"/>
  <c r="L88" i="81"/>
  <c r="K88" i="81"/>
  <c r="J88" i="81"/>
  <c r="M39" i="81"/>
  <c r="L39" i="81"/>
  <c r="K39" i="81"/>
  <c r="J39" i="81"/>
  <c r="M11" i="81"/>
  <c r="L11" i="81"/>
  <c r="K11" i="81"/>
  <c r="J11" i="81"/>
  <c r="M15" i="81"/>
  <c r="L15" i="81"/>
  <c r="K15" i="81"/>
  <c r="J15" i="81"/>
  <c r="M26" i="81"/>
  <c r="L26" i="81"/>
  <c r="K26" i="81"/>
  <c r="J26" i="81"/>
  <c r="M9" i="81"/>
  <c r="L9" i="81"/>
  <c r="K9" i="81"/>
  <c r="J9" i="81"/>
  <c r="M25" i="81"/>
  <c r="L25" i="81"/>
  <c r="K25" i="81"/>
  <c r="J25" i="81"/>
  <c r="M86" i="81"/>
  <c r="L86" i="81"/>
  <c r="K86" i="81"/>
  <c r="J86" i="81"/>
  <c r="M50" i="81"/>
  <c r="L50" i="81"/>
  <c r="K50" i="81"/>
  <c r="J50" i="81"/>
  <c r="M24" i="81"/>
  <c r="L24" i="81"/>
  <c r="K24" i="81"/>
  <c r="J24" i="81"/>
  <c r="M3" i="81"/>
  <c r="L3" i="81"/>
  <c r="K3" i="81"/>
  <c r="J3" i="81"/>
  <c r="M2" i="81"/>
  <c r="L2" i="81"/>
  <c r="K2" i="81"/>
  <c r="J2" i="81"/>
  <c r="M100" i="81"/>
  <c r="L100" i="81"/>
  <c r="K100" i="81"/>
  <c r="J100" i="81"/>
  <c r="M57" i="81"/>
  <c r="L57" i="81"/>
  <c r="K57" i="81"/>
  <c r="J57" i="81"/>
  <c r="M27" i="81"/>
  <c r="L27" i="81"/>
  <c r="K27" i="81"/>
  <c r="J27" i="81"/>
  <c r="M23" i="81"/>
  <c r="L23" i="81"/>
  <c r="K23" i="81"/>
  <c r="J23" i="81"/>
  <c r="M107" i="81"/>
  <c r="L107" i="81"/>
  <c r="K107" i="81"/>
  <c r="J107" i="81"/>
  <c r="M28" i="81"/>
  <c r="L28" i="81"/>
  <c r="K28" i="81"/>
  <c r="J28" i="81"/>
  <c r="M62" i="81"/>
  <c r="L62" i="81"/>
  <c r="K62" i="81"/>
  <c r="J62" i="81"/>
  <c r="M4" i="81"/>
  <c r="L4" i="81"/>
  <c r="K4" i="81"/>
  <c r="J4" i="81"/>
  <c r="M14" i="81"/>
  <c r="L14" i="81"/>
  <c r="K14" i="81"/>
  <c r="J14" i="81"/>
  <c r="M104" i="81"/>
  <c r="L104" i="81"/>
  <c r="K104" i="81"/>
  <c r="J104" i="81"/>
  <c r="M6" i="81"/>
  <c r="L6" i="81"/>
  <c r="K6" i="81"/>
  <c r="J6" i="81"/>
  <c r="M8" i="81"/>
  <c r="L8" i="81"/>
  <c r="K8" i="81"/>
  <c r="J8" i="81"/>
  <c r="M56" i="81"/>
  <c r="L56" i="81"/>
  <c r="K56" i="81"/>
  <c r="J56" i="81"/>
  <c r="M7" i="81"/>
  <c r="L7" i="81"/>
  <c r="K7" i="81"/>
  <c r="J7" i="81"/>
  <c r="M5" i="81"/>
  <c r="L5" i="81"/>
  <c r="K5" i="81"/>
  <c r="J5" i="81"/>
  <c r="M74" i="81"/>
  <c r="L74" i="81"/>
  <c r="K74" i="81"/>
  <c r="J74" i="81"/>
  <c r="M30" i="81"/>
  <c r="L30" i="81"/>
  <c r="K30" i="81"/>
  <c r="J30" i="81"/>
  <c r="M42" i="81"/>
  <c r="L42" i="81"/>
  <c r="K42" i="81"/>
  <c r="J42" i="81"/>
  <c r="M72" i="81"/>
  <c r="L72" i="81"/>
  <c r="K72" i="81"/>
  <c r="J72" i="81"/>
  <c r="M94" i="81"/>
  <c r="L94" i="81"/>
  <c r="K94" i="81"/>
  <c r="J94" i="81"/>
  <c r="M77" i="81"/>
  <c r="L77" i="81"/>
  <c r="K77" i="81"/>
  <c r="J77" i="81"/>
  <c r="M41" i="81"/>
  <c r="L41" i="81"/>
  <c r="K41" i="81"/>
  <c r="J41" i="81"/>
  <c r="M32" i="81"/>
  <c r="L32" i="81"/>
  <c r="K32" i="81"/>
  <c r="J32" i="81"/>
  <c r="M34" i="81"/>
  <c r="L34" i="81"/>
  <c r="K34" i="81"/>
  <c r="J34" i="81"/>
  <c r="M73" i="81"/>
  <c r="L73" i="81"/>
  <c r="K73" i="81"/>
  <c r="J73" i="81"/>
  <c r="M60" i="81"/>
  <c r="L60" i="81"/>
  <c r="K60" i="81"/>
  <c r="J60" i="81"/>
  <c r="M64" i="81"/>
  <c r="L64" i="81"/>
  <c r="K64" i="81"/>
  <c r="J64" i="81"/>
  <c r="M79" i="81"/>
  <c r="L79" i="81"/>
  <c r="K79" i="81"/>
  <c r="J79" i="81"/>
  <c r="M22" i="81"/>
  <c r="L22" i="81"/>
  <c r="K22" i="81"/>
  <c r="J22" i="81"/>
  <c r="M67" i="81"/>
  <c r="L67" i="81"/>
  <c r="K67" i="81"/>
  <c r="J67" i="81"/>
  <c r="M75" i="81"/>
  <c r="L75" i="81"/>
  <c r="K75" i="81"/>
  <c r="J75" i="81"/>
  <c r="M82" i="81"/>
  <c r="L82" i="81"/>
  <c r="K82" i="81"/>
  <c r="J82" i="81"/>
  <c r="M19" i="81"/>
  <c r="L19" i="81"/>
  <c r="K19" i="81"/>
  <c r="J19" i="81"/>
  <c r="M38" i="81"/>
  <c r="L38" i="81"/>
  <c r="K38" i="81"/>
  <c r="J38" i="81"/>
  <c r="M20" i="81"/>
  <c r="L20" i="81"/>
  <c r="K20" i="81"/>
  <c r="J20" i="81"/>
  <c r="M92" i="81"/>
  <c r="L92" i="81"/>
  <c r="K92" i="81"/>
  <c r="J92" i="81"/>
  <c r="M84" i="81"/>
  <c r="L84" i="81"/>
  <c r="K84" i="81"/>
  <c r="J84" i="81"/>
  <c r="L53" i="81"/>
  <c r="J53" i="81"/>
  <c r="Q5" i="82" l="1"/>
  <c r="Q55" i="82"/>
  <c r="R6" i="82"/>
  <c r="R67" i="82"/>
  <c r="Q63" i="82"/>
  <c r="Q66" i="82"/>
  <c r="R78" i="82"/>
  <c r="R31" i="82"/>
  <c r="Q43" i="82"/>
  <c r="Q79" i="82"/>
  <c r="Q21" i="82"/>
  <c r="Q15" i="82"/>
  <c r="Q14" i="82"/>
  <c r="Q38" i="82"/>
  <c r="R65" i="82"/>
  <c r="R80" i="82"/>
  <c r="R18" i="82"/>
  <c r="Q22" i="82"/>
  <c r="R40" i="82"/>
  <c r="Q58" i="82"/>
  <c r="Q8" i="82"/>
  <c r="Q37" i="82"/>
  <c r="Q41" i="82"/>
  <c r="R57" i="82"/>
  <c r="R25" i="82"/>
  <c r="R24" i="82"/>
  <c r="R53" i="82"/>
  <c r="Q60" i="82"/>
  <c r="R69" i="82"/>
  <c r="Q32" i="82"/>
  <c r="Q77" i="82"/>
  <c r="R45" i="82"/>
  <c r="Q59" i="82"/>
  <c r="Q27" i="82"/>
  <c r="Q82" i="82"/>
  <c r="Q2" i="82"/>
  <c r="Q72" i="82"/>
  <c r="Q44" i="82"/>
  <c r="Q48" i="82"/>
  <c r="Q50" i="82"/>
  <c r="Q4" i="82"/>
  <c r="Q30" i="82"/>
  <c r="Q46" i="82"/>
  <c r="Q16" i="82"/>
  <c r="Q76" i="82"/>
  <c r="Q34" i="82"/>
  <c r="Q47" i="82"/>
  <c r="R11" i="82"/>
  <c r="Q49" i="82"/>
  <c r="Q33" i="82"/>
  <c r="Q9" i="82"/>
  <c r="Q19" i="82"/>
  <c r="P42" i="81"/>
  <c r="P82" i="81"/>
  <c r="Q82" i="81" s="1"/>
  <c r="P74" i="81"/>
  <c r="R74" i="81" s="1"/>
  <c r="R5" i="81"/>
  <c r="P104" i="81"/>
  <c r="Q4" i="81"/>
  <c r="P107" i="81"/>
  <c r="R107" i="81" s="1"/>
  <c r="P36" i="81"/>
  <c r="P76" i="81"/>
  <c r="P18" i="81"/>
  <c r="P44" i="81"/>
  <c r="R44" i="81" s="1"/>
  <c r="P95" i="81"/>
  <c r="R95" i="81" s="1"/>
  <c r="P29" i="81"/>
  <c r="P105" i="81"/>
  <c r="P85" i="81"/>
  <c r="Q85" i="81" s="1"/>
  <c r="P70" i="81"/>
  <c r="R70" i="81" s="1"/>
  <c r="P108" i="81"/>
  <c r="P96" i="81"/>
  <c r="R96" i="81" s="1"/>
  <c r="P48" i="81"/>
  <c r="Q48" i="81" s="1"/>
  <c r="P59" i="81"/>
  <c r="Q59" i="81" s="1"/>
  <c r="P62" i="81"/>
  <c r="P38" i="81"/>
  <c r="R38" i="81" s="1"/>
  <c r="P16" i="81"/>
  <c r="P67" i="81"/>
  <c r="Q67" i="81" s="1"/>
  <c r="P110" i="81"/>
  <c r="P41" i="81"/>
  <c r="P33" i="81"/>
  <c r="Q33" i="81" s="1"/>
  <c r="P13" i="81"/>
  <c r="P91" i="81"/>
  <c r="P83" i="81"/>
  <c r="P22" i="81"/>
  <c r="R22" i="81" s="1"/>
  <c r="P58" i="81"/>
  <c r="P60" i="81"/>
  <c r="P21" i="81"/>
  <c r="P24" i="81"/>
  <c r="R24" i="81" s="1"/>
  <c r="P109" i="81"/>
  <c r="R109" i="81" s="1"/>
  <c r="P88" i="81"/>
  <c r="P32" i="81"/>
  <c r="P35" i="81"/>
  <c r="P56" i="81"/>
  <c r="Q56" i="81" s="1"/>
  <c r="P89" i="81"/>
  <c r="P65" i="81"/>
  <c r="R65" i="81" s="1"/>
  <c r="P112" i="81"/>
  <c r="Q112" i="81" s="1"/>
  <c r="P57" i="81"/>
  <c r="P84" i="81"/>
  <c r="P20" i="81"/>
  <c r="R20" i="81" s="1"/>
  <c r="P55" i="81"/>
  <c r="Q55" i="81" s="1"/>
  <c r="P69" i="81"/>
  <c r="P46" i="81"/>
  <c r="P77" i="81"/>
  <c r="P68" i="81"/>
  <c r="Q68" i="81" s="1"/>
  <c r="P17" i="81"/>
  <c r="P64" i="81"/>
  <c r="P27" i="81"/>
  <c r="Q27" i="81" s="1"/>
  <c r="P34" i="81"/>
  <c r="R34" i="81" s="1"/>
  <c r="P93" i="81"/>
  <c r="P87" i="81"/>
  <c r="P51" i="81"/>
  <c r="P49" i="81"/>
  <c r="Q49" i="81" s="1"/>
  <c r="P100" i="81"/>
  <c r="P72" i="81"/>
  <c r="Q72" i="81" s="1"/>
  <c r="P66" i="81"/>
  <c r="P23" i="81"/>
  <c r="R23" i="81" s="1"/>
  <c r="P52" i="81"/>
  <c r="Q2" i="81"/>
  <c r="P63" i="81"/>
  <c r="P31" i="81"/>
  <c r="R31" i="81" s="1"/>
  <c r="P39" i="81"/>
  <c r="P81" i="81"/>
  <c r="R81" i="81" s="1"/>
  <c r="P14" i="81"/>
  <c r="P98" i="81"/>
  <c r="R98" i="81" s="1"/>
  <c r="P79" i="81"/>
  <c r="R79" i="81" s="1"/>
  <c r="P90" i="81"/>
  <c r="P25" i="81"/>
  <c r="P45" i="81"/>
  <c r="R45" i="81" s="1"/>
  <c r="P28" i="81"/>
  <c r="Q28" i="81" s="1"/>
  <c r="P43" i="81"/>
  <c r="P73" i="81"/>
  <c r="P99" i="81"/>
  <c r="R99" i="81" s="1"/>
  <c r="P86" i="81"/>
  <c r="P103" i="81"/>
  <c r="P78" i="81"/>
  <c r="P15" i="81"/>
  <c r="Q15" i="81" s="1"/>
  <c r="P47" i="81"/>
  <c r="R47" i="81" s="1"/>
  <c r="P94" i="81"/>
  <c r="R94" i="81" s="1"/>
  <c r="P97" i="81"/>
  <c r="R97" i="81" s="1"/>
  <c r="P71" i="81"/>
  <c r="R71" i="81" s="1"/>
  <c r="P26" i="81"/>
  <c r="R26" i="81" s="1"/>
  <c r="P92" i="81"/>
  <c r="R92" i="81" s="1"/>
  <c r="P111" i="81"/>
  <c r="Q111" i="81" s="1"/>
  <c r="P30" i="81"/>
  <c r="R30" i="81" s="1"/>
  <c r="P102" i="81"/>
  <c r="R102" i="81" s="1"/>
  <c r="P54" i="81"/>
  <c r="Q54" i="81" s="1"/>
  <c r="P37" i="81"/>
  <c r="R37" i="81" s="1"/>
  <c r="R3" i="81"/>
  <c r="P61" i="81"/>
  <c r="Q61" i="81" s="1"/>
  <c r="P40" i="81"/>
  <c r="R40" i="81" s="1"/>
  <c r="P80" i="81"/>
  <c r="R80" i="81" s="1"/>
  <c r="P101" i="81"/>
  <c r="R101" i="81" s="1"/>
  <c r="P19" i="81"/>
  <c r="R19" i="81" s="1"/>
  <c r="P50" i="81"/>
  <c r="Q50" i="81" s="1"/>
  <c r="P75" i="81"/>
  <c r="Q75" i="81" s="1"/>
  <c r="R82" i="81"/>
  <c r="Q38" i="81"/>
  <c r="R67" i="81"/>
  <c r="Q22" i="81"/>
  <c r="Q84" i="81"/>
  <c r="R84" i="81"/>
  <c r="Q20" i="81"/>
  <c r="R64" i="81"/>
  <c r="Q64" i="81"/>
  <c r="Q79" i="81"/>
  <c r="Q19" i="81"/>
  <c r="R75" i="81"/>
  <c r="Q8" i="81"/>
  <c r="R6" i="81"/>
  <c r="Q14" i="81"/>
  <c r="Q62" i="81"/>
  <c r="Q25" i="81"/>
  <c r="Q11" i="81"/>
  <c r="R10" i="81"/>
  <c r="Q17" i="81"/>
  <c r="R51" i="81"/>
  <c r="Q12" i="81"/>
  <c r="Q46" i="81"/>
  <c r="Q35" i="81"/>
  <c r="R58" i="81"/>
  <c r="R110" i="81"/>
  <c r="Q78" i="81"/>
  <c r="Q52" i="81"/>
  <c r="Q97" i="81"/>
  <c r="R89" i="81"/>
  <c r="K53" i="81"/>
  <c r="P53" i="81" s="1"/>
  <c r="R73" i="81"/>
  <c r="Q77" i="81"/>
  <c r="R32" i="81"/>
  <c r="R57" i="81"/>
  <c r="Q39" i="81"/>
  <c r="R16" i="81"/>
  <c r="R93" i="81"/>
  <c r="R106" i="81"/>
  <c r="R60" i="81"/>
  <c r="R41" i="81"/>
  <c r="R42" i="81"/>
  <c r="Q13" i="81"/>
  <c r="Q69" i="81"/>
  <c r="R18" i="81"/>
  <c r="Q7" i="81"/>
  <c r="R21" i="81"/>
  <c r="R90" i="81"/>
  <c r="Q87" i="81"/>
  <c r="Q103" i="81"/>
  <c r="Q91" i="81"/>
  <c r="R108" i="81"/>
  <c r="R72" i="81"/>
  <c r="Q6" i="81"/>
  <c r="R62" i="81"/>
  <c r="R27" i="81"/>
  <c r="R11" i="81"/>
  <c r="Q10" i="81"/>
  <c r="Q65" i="81"/>
  <c r="Q76" i="81"/>
  <c r="R76" i="81"/>
  <c r="R54" i="81"/>
  <c r="R43" i="81"/>
  <c r="Q43" i="81"/>
  <c r="R55" i="81"/>
  <c r="R105" i="81"/>
  <c r="Q105" i="81"/>
  <c r="Q89" i="81"/>
  <c r="R59" i="81"/>
  <c r="Q37" i="81"/>
  <c r="R56" i="81"/>
  <c r="Q107" i="81"/>
  <c r="Q100" i="81"/>
  <c r="R100" i="81"/>
  <c r="R86" i="81"/>
  <c r="Q86" i="81"/>
  <c r="R15" i="81"/>
  <c r="Q88" i="81"/>
  <c r="R88" i="81"/>
  <c r="R104" i="81"/>
  <c r="Q104" i="81"/>
  <c r="R28" i="81"/>
  <c r="R9" i="81"/>
  <c r="Q9" i="81"/>
  <c r="R36" i="81"/>
  <c r="Q36" i="81"/>
  <c r="R13" i="81"/>
  <c r="Q51" i="81"/>
  <c r="R12" i="81"/>
  <c r="Q58" i="81"/>
  <c r="R66" i="81"/>
  <c r="Q66" i="81"/>
  <c r="R29" i="81"/>
  <c r="Q29" i="81"/>
  <c r="Q93" i="81"/>
  <c r="Q63" i="81"/>
  <c r="R63" i="81"/>
  <c r="R83" i="81"/>
  <c r="Q83" i="81"/>
  <c r="R85" i="81"/>
  <c r="Q90" i="81"/>
  <c r="R103" i="81"/>
  <c r="Q73" i="81"/>
  <c r="Q74" i="81"/>
  <c r="R8" i="81"/>
  <c r="R4" i="81"/>
  <c r="R2" i="81"/>
  <c r="R50" i="81"/>
  <c r="R46" i="81"/>
  <c r="J114" i="80"/>
  <c r="K114" i="80"/>
  <c r="L114" i="80"/>
  <c r="M114" i="80"/>
  <c r="J77" i="80"/>
  <c r="K77" i="80"/>
  <c r="L77" i="80"/>
  <c r="M77" i="80"/>
  <c r="J48" i="80"/>
  <c r="K48" i="80"/>
  <c r="L48" i="80"/>
  <c r="M48" i="80"/>
  <c r="J72" i="80"/>
  <c r="K72" i="80"/>
  <c r="L72" i="80"/>
  <c r="M72" i="80"/>
  <c r="J101" i="80"/>
  <c r="K101" i="80"/>
  <c r="L101" i="80"/>
  <c r="M101" i="80"/>
  <c r="J47" i="80"/>
  <c r="K47" i="80"/>
  <c r="L47" i="80"/>
  <c r="M47" i="80"/>
  <c r="J123" i="80"/>
  <c r="K123" i="80"/>
  <c r="L123" i="80"/>
  <c r="M123" i="80"/>
  <c r="J116" i="80"/>
  <c r="K116" i="80"/>
  <c r="L116" i="80"/>
  <c r="M116" i="80"/>
  <c r="J96" i="80"/>
  <c r="K96" i="80"/>
  <c r="L96" i="80"/>
  <c r="M96" i="80"/>
  <c r="J109" i="80"/>
  <c r="K109" i="80"/>
  <c r="L109" i="80"/>
  <c r="M109" i="80"/>
  <c r="J99" i="80"/>
  <c r="K99" i="80"/>
  <c r="L99" i="80"/>
  <c r="M99" i="80"/>
  <c r="J104" i="80"/>
  <c r="K104" i="80"/>
  <c r="L104" i="80"/>
  <c r="M104" i="80"/>
  <c r="J105" i="80"/>
  <c r="K105" i="80"/>
  <c r="L105" i="80"/>
  <c r="M105" i="80"/>
  <c r="J106" i="80"/>
  <c r="K106" i="80"/>
  <c r="L106" i="80"/>
  <c r="M106" i="80"/>
  <c r="J89" i="80"/>
  <c r="K89" i="80"/>
  <c r="L89" i="80"/>
  <c r="M89" i="80"/>
  <c r="J78" i="80"/>
  <c r="K78" i="80"/>
  <c r="L78" i="80"/>
  <c r="M78" i="80"/>
  <c r="J107" i="80"/>
  <c r="K107" i="80"/>
  <c r="L107" i="80"/>
  <c r="M107" i="80"/>
  <c r="J124" i="80"/>
  <c r="K124" i="80"/>
  <c r="L124" i="80"/>
  <c r="M124" i="80"/>
  <c r="J90" i="80"/>
  <c r="K90" i="80"/>
  <c r="L90" i="80"/>
  <c r="M90" i="80"/>
  <c r="J111" i="80"/>
  <c r="K111" i="80"/>
  <c r="L111" i="80"/>
  <c r="M111" i="80"/>
  <c r="J120" i="80"/>
  <c r="K120" i="80"/>
  <c r="L120" i="80"/>
  <c r="M120" i="80"/>
  <c r="J71" i="80"/>
  <c r="K71" i="80"/>
  <c r="L71" i="80"/>
  <c r="M71" i="80"/>
  <c r="R49" i="81" l="1"/>
  <c r="R33" i="81"/>
  <c r="R48" i="81"/>
  <c r="R68" i="81"/>
  <c r="Q45" i="81"/>
  <c r="Q92" i="81"/>
  <c r="R53" i="81"/>
  <c r="Q53" i="81"/>
  <c r="R112" i="81"/>
  <c r="Q94" i="81"/>
  <c r="Q81" i="81"/>
  <c r="Q80" i="81"/>
  <c r="Q30" i="81"/>
  <c r="Q110" i="81"/>
  <c r="Q106" i="81"/>
  <c r="Q96" i="81"/>
  <c r="Q71" i="81"/>
  <c r="R17" i="81"/>
  <c r="R25" i="81"/>
  <c r="R35" i="81"/>
  <c r="R39" i="81"/>
  <c r="Q95" i="81"/>
  <c r="R61" i="81"/>
  <c r="R78" i="81"/>
  <c r="R7" i="81"/>
  <c r="Q26" i="81"/>
  <c r="R52" i="81"/>
  <c r="Q18" i="81"/>
  <c r="Q47" i="81"/>
  <c r="Q23" i="81"/>
  <c r="R14" i="81"/>
  <c r="Q34" i="81"/>
  <c r="Q101" i="81"/>
  <c r="R111" i="81"/>
  <c r="Q44" i="81"/>
  <c r="Q3" i="81"/>
  <c r="Q5" i="81"/>
  <c r="Q32" i="81"/>
  <c r="R69" i="81"/>
  <c r="Q60" i="81"/>
  <c r="Q16" i="81"/>
  <c r="Q70" i="81"/>
  <c r="R77" i="81"/>
  <c r="Q109" i="81"/>
  <c r="Q21" i="81"/>
  <c r="Q57" i="81"/>
  <c r="Q41" i="81"/>
  <c r="Q40" i="81"/>
  <c r="Q99" i="81"/>
  <c r="Q31" i="81"/>
  <c r="Q42" i="81"/>
  <c r="Q108" i="81"/>
  <c r="Q102" i="81"/>
  <c r="Q24" i="81"/>
  <c r="Q98" i="81"/>
  <c r="R91" i="81"/>
  <c r="R87" i="81"/>
  <c r="P96" i="80"/>
  <c r="Q96" i="80" s="1"/>
  <c r="P116" i="80"/>
  <c r="Q116" i="80" s="1"/>
  <c r="P123" i="80"/>
  <c r="Q123" i="80" s="1"/>
  <c r="P47" i="80"/>
  <c r="Q47" i="80" s="1"/>
  <c r="P101" i="80"/>
  <c r="R101" i="80" s="1"/>
  <c r="P72" i="80"/>
  <c r="Q72" i="80" s="1"/>
  <c r="P48" i="80"/>
  <c r="R48" i="80" s="1"/>
  <c r="P77" i="80"/>
  <c r="Q77" i="80" s="1"/>
  <c r="P114" i="80"/>
  <c r="Q114" i="80" s="1"/>
  <c r="P120" i="80"/>
  <c r="R120" i="80" s="1"/>
  <c r="P124" i="80"/>
  <c r="R124" i="80" s="1"/>
  <c r="P89" i="80"/>
  <c r="R89" i="80" s="1"/>
  <c r="P99" i="80"/>
  <c r="R99" i="80" s="1"/>
  <c r="P90" i="80"/>
  <c r="Q90" i="80" s="1"/>
  <c r="P78" i="80"/>
  <c r="Q78" i="80" s="1"/>
  <c r="P105" i="80"/>
  <c r="Q105" i="80" s="1"/>
  <c r="P109" i="80"/>
  <c r="Q109" i="80" s="1"/>
  <c r="P111" i="80"/>
  <c r="R111" i="80" s="1"/>
  <c r="P107" i="80"/>
  <c r="Q107" i="80" s="1"/>
  <c r="P106" i="80"/>
  <c r="R106" i="80" s="1"/>
  <c r="P104" i="80"/>
  <c r="R104" i="80" s="1"/>
  <c r="R90" i="80"/>
  <c r="R123" i="80"/>
  <c r="P71" i="80"/>
  <c r="Q71" i="80" s="1"/>
  <c r="Q120" i="80"/>
  <c r="R72" i="80"/>
  <c r="M44" i="80"/>
  <c r="L44" i="80"/>
  <c r="K44" i="80"/>
  <c r="J44" i="80"/>
  <c r="M122" i="80"/>
  <c r="L122" i="80"/>
  <c r="K122" i="80"/>
  <c r="J122" i="80"/>
  <c r="M119" i="80"/>
  <c r="L119" i="80"/>
  <c r="K119" i="80"/>
  <c r="J119" i="80"/>
  <c r="M73" i="80"/>
  <c r="L73" i="80"/>
  <c r="K73" i="80"/>
  <c r="J73" i="80"/>
  <c r="M98" i="80"/>
  <c r="L98" i="80"/>
  <c r="K98" i="80"/>
  <c r="J98" i="80"/>
  <c r="M103" i="80"/>
  <c r="L103" i="80"/>
  <c r="K103" i="80"/>
  <c r="J103" i="80"/>
  <c r="M95" i="80"/>
  <c r="L95" i="80"/>
  <c r="K95" i="80"/>
  <c r="J95" i="80"/>
  <c r="M118" i="80"/>
  <c r="L118" i="80"/>
  <c r="K118" i="80"/>
  <c r="J118" i="80"/>
  <c r="M81" i="80"/>
  <c r="L81" i="80"/>
  <c r="K81" i="80"/>
  <c r="J81" i="80"/>
  <c r="M117" i="80"/>
  <c r="L117" i="80"/>
  <c r="K117" i="80"/>
  <c r="J117" i="80"/>
  <c r="M65" i="80"/>
  <c r="L65" i="80"/>
  <c r="K65" i="80"/>
  <c r="J65" i="80"/>
  <c r="M59" i="80"/>
  <c r="L59" i="80"/>
  <c r="K59" i="80"/>
  <c r="J59" i="80"/>
  <c r="M115" i="80"/>
  <c r="L115" i="80"/>
  <c r="K115" i="80"/>
  <c r="J115" i="80"/>
  <c r="M80" i="80"/>
  <c r="L80" i="80"/>
  <c r="K80" i="80"/>
  <c r="J80" i="80"/>
  <c r="M21" i="80"/>
  <c r="L21" i="80"/>
  <c r="K21" i="80"/>
  <c r="J21" i="80"/>
  <c r="M27" i="80"/>
  <c r="L27" i="80"/>
  <c r="K27" i="80"/>
  <c r="J27" i="80"/>
  <c r="M102" i="80"/>
  <c r="L102" i="80"/>
  <c r="K102" i="80"/>
  <c r="J102" i="80"/>
  <c r="M83" i="80"/>
  <c r="L83" i="80"/>
  <c r="K83" i="80"/>
  <c r="J83" i="80"/>
  <c r="M94" i="80"/>
  <c r="L94" i="80"/>
  <c r="K94" i="80"/>
  <c r="J94" i="80"/>
  <c r="M18" i="80"/>
  <c r="L18" i="80"/>
  <c r="K18" i="80"/>
  <c r="J18" i="80"/>
  <c r="M31" i="80"/>
  <c r="L31" i="80"/>
  <c r="K31" i="80"/>
  <c r="J31" i="80"/>
  <c r="M29" i="80"/>
  <c r="L29" i="80"/>
  <c r="K29" i="80"/>
  <c r="J29" i="80"/>
  <c r="M113" i="80"/>
  <c r="L113" i="80"/>
  <c r="K113" i="80"/>
  <c r="J113" i="80"/>
  <c r="M5" i="80"/>
  <c r="L5" i="80"/>
  <c r="K5" i="80"/>
  <c r="J5" i="80"/>
  <c r="M43" i="80"/>
  <c r="L43" i="80"/>
  <c r="K43" i="80"/>
  <c r="J43" i="80"/>
  <c r="M20" i="80"/>
  <c r="L20" i="80"/>
  <c r="K20" i="80"/>
  <c r="J20" i="80"/>
  <c r="M112" i="80"/>
  <c r="L112" i="80"/>
  <c r="K112" i="80"/>
  <c r="J112" i="80"/>
  <c r="M57" i="80"/>
  <c r="L57" i="80"/>
  <c r="K57" i="80"/>
  <c r="J57" i="80"/>
  <c r="M42" i="80"/>
  <c r="L42" i="80"/>
  <c r="K42" i="80"/>
  <c r="J42" i="80"/>
  <c r="M88" i="80"/>
  <c r="L88" i="80"/>
  <c r="K88" i="80"/>
  <c r="J88" i="80"/>
  <c r="M13" i="80"/>
  <c r="L13" i="80"/>
  <c r="K13" i="80"/>
  <c r="J13" i="80"/>
  <c r="M30" i="80"/>
  <c r="L30" i="80"/>
  <c r="K30" i="80"/>
  <c r="J30" i="80"/>
  <c r="M53" i="80"/>
  <c r="L53" i="80"/>
  <c r="K53" i="80"/>
  <c r="J53" i="80"/>
  <c r="M11" i="80"/>
  <c r="L11" i="80"/>
  <c r="K11" i="80"/>
  <c r="J11" i="80"/>
  <c r="M91" i="80"/>
  <c r="L91" i="80"/>
  <c r="K91" i="80"/>
  <c r="J91" i="80"/>
  <c r="M10" i="80"/>
  <c r="L10" i="80"/>
  <c r="K10" i="80"/>
  <c r="J10" i="80"/>
  <c r="M33" i="80"/>
  <c r="L33" i="80"/>
  <c r="K33" i="80"/>
  <c r="J33" i="80"/>
  <c r="M52" i="80"/>
  <c r="L52" i="80"/>
  <c r="K52" i="80"/>
  <c r="J52" i="80"/>
  <c r="M79" i="80"/>
  <c r="L79" i="80"/>
  <c r="K79" i="80"/>
  <c r="J79" i="80"/>
  <c r="M39" i="80"/>
  <c r="L39" i="80"/>
  <c r="K39" i="80"/>
  <c r="J39" i="80"/>
  <c r="M108" i="80"/>
  <c r="L108" i="80"/>
  <c r="K108" i="80"/>
  <c r="J108" i="80"/>
  <c r="M63" i="80"/>
  <c r="L63" i="80"/>
  <c r="K63" i="80"/>
  <c r="J63" i="80"/>
  <c r="M50" i="80"/>
  <c r="L50" i="80"/>
  <c r="K50" i="80"/>
  <c r="J50" i="80"/>
  <c r="M40" i="80"/>
  <c r="L40" i="80"/>
  <c r="K40" i="80"/>
  <c r="J40" i="80"/>
  <c r="M15" i="80"/>
  <c r="L15" i="80"/>
  <c r="K15" i="80"/>
  <c r="J15" i="80"/>
  <c r="M110" i="80"/>
  <c r="L110" i="80"/>
  <c r="K110" i="80"/>
  <c r="J110" i="80"/>
  <c r="M25" i="80"/>
  <c r="L25" i="80"/>
  <c r="K25" i="80"/>
  <c r="J25" i="80"/>
  <c r="M46" i="80"/>
  <c r="L46" i="80"/>
  <c r="K46" i="80"/>
  <c r="J46" i="80"/>
  <c r="M54" i="80"/>
  <c r="L54" i="80"/>
  <c r="K54" i="80"/>
  <c r="J54" i="80"/>
  <c r="M74" i="80"/>
  <c r="L74" i="80"/>
  <c r="K74" i="80"/>
  <c r="J74" i="80"/>
  <c r="M7" i="80"/>
  <c r="L7" i="80"/>
  <c r="K7" i="80"/>
  <c r="J7" i="80"/>
  <c r="M41" i="80"/>
  <c r="L41" i="80"/>
  <c r="K41" i="80"/>
  <c r="J41" i="80"/>
  <c r="M32" i="80"/>
  <c r="L32" i="80"/>
  <c r="K32" i="80"/>
  <c r="J32" i="80"/>
  <c r="M4" i="80"/>
  <c r="L4" i="80"/>
  <c r="K4" i="80"/>
  <c r="J4" i="80"/>
  <c r="M86" i="80"/>
  <c r="L86" i="80"/>
  <c r="K86" i="80"/>
  <c r="J86" i="80"/>
  <c r="M85" i="80"/>
  <c r="L85" i="80"/>
  <c r="K85" i="80"/>
  <c r="J85" i="80"/>
  <c r="M51" i="80"/>
  <c r="L51" i="80"/>
  <c r="K51" i="80"/>
  <c r="J51" i="80"/>
  <c r="M100" i="80"/>
  <c r="L100" i="80"/>
  <c r="K100" i="80"/>
  <c r="J100" i="80"/>
  <c r="M82" i="80"/>
  <c r="L82" i="80"/>
  <c r="K82" i="80"/>
  <c r="J82" i="80"/>
  <c r="M61" i="80"/>
  <c r="L61" i="80"/>
  <c r="K61" i="80"/>
  <c r="J61" i="80"/>
  <c r="M69" i="80"/>
  <c r="L69" i="80"/>
  <c r="K69" i="80"/>
  <c r="J69" i="80"/>
  <c r="M16" i="80"/>
  <c r="L16" i="80"/>
  <c r="K16" i="80"/>
  <c r="J16" i="80"/>
  <c r="M6" i="80"/>
  <c r="L6" i="80"/>
  <c r="K6" i="80"/>
  <c r="J6" i="80"/>
  <c r="M56" i="80"/>
  <c r="L56" i="80"/>
  <c r="K56" i="80"/>
  <c r="J56" i="80"/>
  <c r="M45" i="80"/>
  <c r="L45" i="80"/>
  <c r="K45" i="80"/>
  <c r="J45" i="80"/>
  <c r="M76" i="80"/>
  <c r="L76" i="80"/>
  <c r="K76" i="80"/>
  <c r="J76" i="80"/>
  <c r="M24" i="80"/>
  <c r="L24" i="80"/>
  <c r="K24" i="80"/>
  <c r="J24" i="80"/>
  <c r="M84" i="80"/>
  <c r="L84" i="80"/>
  <c r="K84" i="80"/>
  <c r="J84" i="80"/>
  <c r="M2" i="80"/>
  <c r="L2" i="80"/>
  <c r="K2" i="80"/>
  <c r="J2" i="80"/>
  <c r="M9" i="80"/>
  <c r="L9" i="80"/>
  <c r="K9" i="80"/>
  <c r="J9" i="80"/>
  <c r="M12" i="80"/>
  <c r="L12" i="80"/>
  <c r="K12" i="80"/>
  <c r="J12" i="80"/>
  <c r="M70" i="80"/>
  <c r="L70" i="80"/>
  <c r="K70" i="80"/>
  <c r="J70" i="80"/>
  <c r="M37" i="80"/>
  <c r="L37" i="80"/>
  <c r="K37" i="80"/>
  <c r="J37" i="80"/>
  <c r="M55" i="80"/>
  <c r="L55" i="80"/>
  <c r="K55" i="80"/>
  <c r="J55" i="80"/>
  <c r="M58" i="80"/>
  <c r="L58" i="80"/>
  <c r="K58" i="80"/>
  <c r="J58" i="80"/>
  <c r="M38" i="80"/>
  <c r="L38" i="80"/>
  <c r="K38" i="80"/>
  <c r="J38" i="80"/>
  <c r="M8" i="80"/>
  <c r="L8" i="80"/>
  <c r="K8" i="80"/>
  <c r="J8" i="80"/>
  <c r="M68" i="80"/>
  <c r="L68" i="80"/>
  <c r="K68" i="80"/>
  <c r="J68" i="80"/>
  <c r="M26" i="80"/>
  <c r="L26" i="80"/>
  <c r="K26" i="80"/>
  <c r="J26" i="80"/>
  <c r="M28" i="80"/>
  <c r="L28" i="80"/>
  <c r="K28" i="80"/>
  <c r="J28" i="80"/>
  <c r="M93" i="80"/>
  <c r="L93" i="80"/>
  <c r="K93" i="80"/>
  <c r="J93" i="80"/>
  <c r="M121" i="80"/>
  <c r="L121" i="80"/>
  <c r="K121" i="80"/>
  <c r="J121" i="80"/>
  <c r="M22" i="80"/>
  <c r="L22" i="80"/>
  <c r="K22" i="80"/>
  <c r="J22" i="80"/>
  <c r="M19" i="80"/>
  <c r="L19" i="80"/>
  <c r="K19" i="80"/>
  <c r="J19" i="80"/>
  <c r="M14" i="80"/>
  <c r="L14" i="80"/>
  <c r="K14" i="80"/>
  <c r="J14" i="80"/>
  <c r="M66" i="80"/>
  <c r="L66" i="80"/>
  <c r="K66" i="80"/>
  <c r="J66" i="80"/>
  <c r="M3" i="80"/>
  <c r="L3" i="80"/>
  <c r="K3" i="80"/>
  <c r="J3" i="80"/>
  <c r="M17" i="80"/>
  <c r="L17" i="80"/>
  <c r="K17" i="80"/>
  <c r="J17" i="80"/>
  <c r="M34" i="80"/>
  <c r="L34" i="80"/>
  <c r="K34" i="80"/>
  <c r="J34" i="80"/>
  <c r="M97" i="80"/>
  <c r="L97" i="80"/>
  <c r="K97" i="80"/>
  <c r="J97" i="80"/>
  <c r="M49" i="80"/>
  <c r="L49" i="80"/>
  <c r="K49" i="80"/>
  <c r="J49" i="80"/>
  <c r="M23" i="80"/>
  <c r="L23" i="80"/>
  <c r="K23" i="80"/>
  <c r="J23" i="80"/>
  <c r="M75" i="80"/>
  <c r="L75" i="80"/>
  <c r="K75" i="80"/>
  <c r="J75" i="80"/>
  <c r="M64" i="80"/>
  <c r="L64" i="80"/>
  <c r="K64" i="80"/>
  <c r="J64" i="80"/>
  <c r="M36" i="80"/>
  <c r="L36" i="80"/>
  <c r="K36" i="80"/>
  <c r="J36" i="80"/>
  <c r="M35" i="80"/>
  <c r="L35" i="80"/>
  <c r="K35" i="80"/>
  <c r="J35" i="80"/>
  <c r="M87" i="80"/>
  <c r="L87" i="80"/>
  <c r="K87" i="80"/>
  <c r="J87" i="80"/>
  <c r="M60" i="80"/>
  <c r="L60" i="80"/>
  <c r="K60" i="80"/>
  <c r="J60" i="80"/>
  <c r="M92" i="80"/>
  <c r="L92" i="80"/>
  <c r="K92" i="80"/>
  <c r="J92" i="80"/>
  <c r="M62" i="80"/>
  <c r="L62" i="80"/>
  <c r="K62" i="80"/>
  <c r="J62" i="80"/>
  <c r="M67" i="80"/>
  <c r="L67" i="80"/>
  <c r="K67" i="80"/>
  <c r="J67" i="80"/>
  <c r="M31" i="79"/>
  <c r="L31" i="79"/>
  <c r="K31" i="79"/>
  <c r="J31" i="79"/>
  <c r="M20" i="79"/>
  <c r="L20" i="79"/>
  <c r="K20" i="79"/>
  <c r="J20" i="79"/>
  <c r="M30" i="79"/>
  <c r="L30" i="79"/>
  <c r="K30" i="79"/>
  <c r="J30" i="79"/>
  <c r="M41" i="79"/>
  <c r="L41" i="79"/>
  <c r="K41" i="79"/>
  <c r="J41" i="79"/>
  <c r="M29" i="79"/>
  <c r="L29" i="79"/>
  <c r="K29" i="79"/>
  <c r="J29" i="79"/>
  <c r="M28" i="79"/>
  <c r="L28" i="79"/>
  <c r="K28" i="79"/>
  <c r="J28" i="79"/>
  <c r="M27" i="79"/>
  <c r="L27" i="79"/>
  <c r="K27" i="79"/>
  <c r="J27" i="79"/>
  <c r="M10" i="79"/>
  <c r="L10" i="79"/>
  <c r="K10" i="79"/>
  <c r="J10" i="79"/>
  <c r="M40" i="79"/>
  <c r="L40" i="79"/>
  <c r="K40" i="79"/>
  <c r="J40" i="79"/>
  <c r="M19" i="79"/>
  <c r="L19" i="79"/>
  <c r="K19" i="79"/>
  <c r="J19" i="79"/>
  <c r="M39" i="79"/>
  <c r="L39" i="79"/>
  <c r="K39" i="79"/>
  <c r="J39" i="79"/>
  <c r="M38" i="79"/>
  <c r="L38" i="79"/>
  <c r="K38" i="79"/>
  <c r="J38" i="79"/>
  <c r="M26" i="79"/>
  <c r="L26" i="79"/>
  <c r="K26" i="79"/>
  <c r="J26" i="79"/>
  <c r="P26" i="79" s="1"/>
  <c r="M37" i="79"/>
  <c r="L37" i="79"/>
  <c r="K37" i="79"/>
  <c r="J37" i="79"/>
  <c r="M25" i="79"/>
  <c r="L25" i="79"/>
  <c r="K25" i="79"/>
  <c r="J25" i="79"/>
  <c r="M24" i="79"/>
  <c r="L24" i="79"/>
  <c r="K24" i="79"/>
  <c r="J24" i="79"/>
  <c r="M9" i="79"/>
  <c r="L9" i="79"/>
  <c r="K9" i="79"/>
  <c r="J9" i="79"/>
  <c r="M36" i="79"/>
  <c r="L36" i="79"/>
  <c r="K36" i="79"/>
  <c r="J36" i="79"/>
  <c r="M18" i="79"/>
  <c r="L18" i="79"/>
  <c r="K18" i="79"/>
  <c r="J18" i="79"/>
  <c r="M17" i="79"/>
  <c r="L17" i="79"/>
  <c r="K17" i="79"/>
  <c r="J17" i="79"/>
  <c r="M23" i="79"/>
  <c r="L23" i="79"/>
  <c r="K23" i="79"/>
  <c r="J23" i="79"/>
  <c r="M35" i="79"/>
  <c r="L35" i="79"/>
  <c r="K35" i="79"/>
  <c r="J35" i="79"/>
  <c r="M8" i="79"/>
  <c r="L8" i="79"/>
  <c r="K8" i="79"/>
  <c r="J8" i="79"/>
  <c r="M34" i="79"/>
  <c r="L34" i="79"/>
  <c r="K34" i="79"/>
  <c r="J34" i="79"/>
  <c r="M16" i="79"/>
  <c r="L16" i="79"/>
  <c r="K16" i="79"/>
  <c r="J16" i="79"/>
  <c r="M15" i="79"/>
  <c r="L15" i="79"/>
  <c r="K15" i="79"/>
  <c r="J15" i="79"/>
  <c r="M14" i="79"/>
  <c r="L14" i="79"/>
  <c r="K14" i="79"/>
  <c r="J14" i="79"/>
  <c r="M13" i="79"/>
  <c r="L13" i="79"/>
  <c r="K13" i="79"/>
  <c r="J13" i="79"/>
  <c r="M33" i="79"/>
  <c r="L33" i="79"/>
  <c r="K33" i="79"/>
  <c r="J33" i="79"/>
  <c r="M12" i="79"/>
  <c r="L12" i="79"/>
  <c r="K12" i="79"/>
  <c r="J12" i="79"/>
  <c r="M11" i="79"/>
  <c r="L11" i="79"/>
  <c r="K11" i="79"/>
  <c r="J11" i="79"/>
  <c r="M22" i="79"/>
  <c r="L22" i="79"/>
  <c r="K22" i="79"/>
  <c r="J22" i="79"/>
  <c r="M21" i="79"/>
  <c r="L21" i="79"/>
  <c r="K21" i="79"/>
  <c r="J21" i="79"/>
  <c r="M7" i="79"/>
  <c r="L7" i="79"/>
  <c r="K7" i="79"/>
  <c r="J7" i="79"/>
  <c r="M32" i="79"/>
  <c r="L32" i="79"/>
  <c r="K32" i="79"/>
  <c r="J32" i="79"/>
  <c r="M6" i="79"/>
  <c r="L6" i="79"/>
  <c r="K6" i="79"/>
  <c r="J6" i="79"/>
  <c r="M5" i="79"/>
  <c r="L5" i="79"/>
  <c r="K5" i="79"/>
  <c r="J5" i="79"/>
  <c r="M4" i="79"/>
  <c r="L4" i="79"/>
  <c r="K4" i="79"/>
  <c r="J4" i="79"/>
  <c r="M3" i="79"/>
  <c r="L3" i="79"/>
  <c r="K3" i="79"/>
  <c r="J3" i="79"/>
  <c r="A3" i="79"/>
  <c r="A4" i="79" s="1"/>
  <c r="A5" i="79" s="1"/>
  <c r="A6" i="79" s="1"/>
  <c r="A7" i="79" s="1"/>
  <c r="A8" i="79" s="1"/>
  <c r="A9" i="79" s="1"/>
  <c r="A10" i="79" s="1"/>
  <c r="A11" i="79" s="1"/>
  <c r="A12" i="79" s="1"/>
  <c r="A13" i="79" s="1"/>
  <c r="A14" i="79" s="1"/>
  <c r="A15" i="79" s="1"/>
  <c r="A16" i="79" s="1"/>
  <c r="A17" i="79" s="1"/>
  <c r="A18" i="79" s="1"/>
  <c r="A19" i="79" s="1"/>
  <c r="A20" i="79" s="1"/>
  <c r="A21" i="79" s="1"/>
  <c r="A22" i="79" s="1"/>
  <c r="A23" i="79" s="1"/>
  <c r="A24" i="79" s="1"/>
  <c r="A25" i="79" s="1"/>
  <c r="A26" i="79" s="1"/>
  <c r="A27" i="79" s="1"/>
  <c r="A28" i="79" s="1"/>
  <c r="A29" i="79" s="1"/>
  <c r="A30" i="79" s="1"/>
  <c r="A31" i="79" s="1"/>
  <c r="A32" i="79" s="1"/>
  <c r="A33" i="79" s="1"/>
  <c r="A34" i="79" s="1"/>
  <c r="A35" i="79" s="1"/>
  <c r="A36" i="79" s="1"/>
  <c r="A37" i="79" s="1"/>
  <c r="A38" i="79" s="1"/>
  <c r="A39" i="79" s="1"/>
  <c r="A40" i="79" s="1"/>
  <c r="A41" i="79" s="1"/>
  <c r="M2" i="79"/>
  <c r="L2" i="79"/>
  <c r="K2" i="79"/>
  <c r="J2" i="79"/>
  <c r="R116" i="80" l="1"/>
  <c r="R105" i="80"/>
  <c r="R77" i="80"/>
  <c r="R47" i="80"/>
  <c r="Q89" i="80"/>
  <c r="Q106" i="80"/>
  <c r="Q101" i="80"/>
  <c r="Q111" i="80"/>
  <c r="Q124" i="80"/>
  <c r="Q48" i="80"/>
  <c r="Q99" i="80"/>
  <c r="R109" i="80"/>
  <c r="Q104" i="80"/>
  <c r="P60" i="80"/>
  <c r="P87" i="80"/>
  <c r="R87" i="80" s="1"/>
  <c r="P35" i="80"/>
  <c r="R35" i="80" s="1"/>
  <c r="P36" i="80"/>
  <c r="P64" i="80"/>
  <c r="P75" i="80"/>
  <c r="P23" i="80"/>
  <c r="Q23" i="80" s="1"/>
  <c r="P49" i="80"/>
  <c r="Q49" i="80" s="1"/>
  <c r="P97" i="80"/>
  <c r="Q97" i="80" s="1"/>
  <c r="P34" i="80"/>
  <c r="R34" i="80" s="1"/>
  <c r="P17" i="80"/>
  <c r="R17" i="80" s="1"/>
  <c r="Q3" i="80"/>
  <c r="P66" i="80"/>
  <c r="R66" i="80" s="1"/>
  <c r="P14" i="80"/>
  <c r="P19" i="80"/>
  <c r="Q19" i="80" s="1"/>
  <c r="P22" i="80"/>
  <c r="Q22" i="80" s="1"/>
  <c r="P121" i="80"/>
  <c r="R121" i="80" s="1"/>
  <c r="P93" i="80"/>
  <c r="R93" i="80" s="1"/>
  <c r="P28" i="80"/>
  <c r="Q28" i="80" s="1"/>
  <c r="P26" i="80"/>
  <c r="R26" i="80" s="1"/>
  <c r="P68" i="80"/>
  <c r="R68" i="80" s="1"/>
  <c r="P38" i="80"/>
  <c r="R38" i="80" s="1"/>
  <c r="P58" i="80"/>
  <c r="R58" i="80" s="1"/>
  <c r="P55" i="80"/>
  <c r="Q55" i="80" s="1"/>
  <c r="P37" i="80"/>
  <c r="P70" i="80"/>
  <c r="Q70" i="80" s="1"/>
  <c r="R12" i="80"/>
  <c r="Q9" i="80"/>
  <c r="R2" i="80"/>
  <c r="P84" i="80"/>
  <c r="Q84" i="80" s="1"/>
  <c r="P24" i="80"/>
  <c r="R24" i="80" s="1"/>
  <c r="P76" i="80"/>
  <c r="R76" i="80" s="1"/>
  <c r="P45" i="80"/>
  <c r="Q45" i="80" s="1"/>
  <c r="P56" i="80"/>
  <c r="R56" i="80" s="1"/>
  <c r="R6" i="80"/>
  <c r="P16" i="80"/>
  <c r="R16" i="80" s="1"/>
  <c r="P69" i="80"/>
  <c r="P61" i="80"/>
  <c r="Q61" i="80" s="1"/>
  <c r="P82" i="80"/>
  <c r="R82" i="80" s="1"/>
  <c r="P100" i="80"/>
  <c r="R100" i="80" s="1"/>
  <c r="P51" i="80"/>
  <c r="P85" i="80"/>
  <c r="Q85" i="80" s="1"/>
  <c r="P86" i="80"/>
  <c r="Q86" i="80" s="1"/>
  <c r="R4" i="80"/>
  <c r="P32" i="80"/>
  <c r="R32" i="80" s="1"/>
  <c r="P41" i="80"/>
  <c r="Q41" i="80" s="1"/>
  <c r="Q7" i="80"/>
  <c r="P74" i="80"/>
  <c r="R74" i="80" s="1"/>
  <c r="P54" i="80"/>
  <c r="Q54" i="80" s="1"/>
  <c r="P46" i="80"/>
  <c r="R46" i="80" s="1"/>
  <c r="P25" i="80"/>
  <c r="Q25" i="80" s="1"/>
  <c r="P110" i="80"/>
  <c r="Q110" i="80" s="1"/>
  <c r="P15" i="80"/>
  <c r="Q15" i="80" s="1"/>
  <c r="P40" i="80"/>
  <c r="R40" i="80" s="1"/>
  <c r="P50" i="80"/>
  <c r="Q50" i="80" s="1"/>
  <c r="P63" i="80"/>
  <c r="R63" i="80" s="1"/>
  <c r="P108" i="80"/>
  <c r="Q108" i="80" s="1"/>
  <c r="P39" i="80"/>
  <c r="Q39" i="80" s="1"/>
  <c r="P79" i="80"/>
  <c r="R79" i="80" s="1"/>
  <c r="P52" i="80"/>
  <c r="R52" i="80" s="1"/>
  <c r="P33" i="80"/>
  <c r="Q33" i="80" s="1"/>
  <c r="P91" i="80"/>
  <c r="R91" i="80" s="1"/>
  <c r="Q11" i="80"/>
  <c r="P53" i="80"/>
  <c r="Q53" i="80" s="1"/>
  <c r="P30" i="80"/>
  <c r="R13" i="80"/>
  <c r="P88" i="80"/>
  <c r="Q88" i="80" s="1"/>
  <c r="P42" i="80"/>
  <c r="Q42" i="80" s="1"/>
  <c r="P57" i="80"/>
  <c r="P112" i="80"/>
  <c r="R112" i="80" s="1"/>
  <c r="P20" i="80"/>
  <c r="Q20" i="80" s="1"/>
  <c r="P43" i="80"/>
  <c r="Q43" i="80" s="1"/>
  <c r="P113" i="80"/>
  <c r="R113" i="80" s="1"/>
  <c r="P29" i="80"/>
  <c r="Q29" i="80" s="1"/>
  <c r="P31" i="80"/>
  <c r="Q31" i="80" s="1"/>
  <c r="P18" i="80"/>
  <c r="P94" i="80"/>
  <c r="R94" i="80" s="1"/>
  <c r="P83" i="80"/>
  <c r="Q83" i="80" s="1"/>
  <c r="P102" i="80"/>
  <c r="Q102" i="80" s="1"/>
  <c r="P27" i="80"/>
  <c r="P21" i="80"/>
  <c r="R21" i="80" s="1"/>
  <c r="P80" i="80"/>
  <c r="Q80" i="80" s="1"/>
  <c r="P115" i="80"/>
  <c r="Q115" i="80" s="1"/>
  <c r="P59" i="80"/>
  <c r="P65" i="80"/>
  <c r="R65" i="80" s="1"/>
  <c r="P117" i="80"/>
  <c r="Q117" i="80" s="1"/>
  <c r="P81" i="80"/>
  <c r="Q81" i="80" s="1"/>
  <c r="P118" i="80"/>
  <c r="P95" i="80"/>
  <c r="R95" i="80" s="1"/>
  <c r="P103" i="80"/>
  <c r="Q103" i="80" s="1"/>
  <c r="P98" i="80"/>
  <c r="Q98" i="80" s="1"/>
  <c r="P73" i="80"/>
  <c r="P119" i="80"/>
  <c r="R119" i="80" s="1"/>
  <c r="P122" i="80"/>
  <c r="Q122" i="80" s="1"/>
  <c r="P44" i="80"/>
  <c r="Q44" i="80" s="1"/>
  <c r="R71" i="80"/>
  <c r="R78" i="80"/>
  <c r="R114" i="80"/>
  <c r="R107" i="80"/>
  <c r="R96" i="80"/>
  <c r="P62" i="80"/>
  <c r="R62" i="80" s="1"/>
  <c r="R97" i="80"/>
  <c r="R45" i="80"/>
  <c r="R75" i="80"/>
  <c r="Q34" i="80"/>
  <c r="Q93" i="80"/>
  <c r="R8" i="80"/>
  <c r="Q8" i="80"/>
  <c r="R9" i="80"/>
  <c r="Q16" i="80"/>
  <c r="R110" i="80"/>
  <c r="R55" i="80"/>
  <c r="Q2" i="80"/>
  <c r="R69" i="80"/>
  <c r="Q69" i="80"/>
  <c r="Q100" i="80"/>
  <c r="R15" i="80"/>
  <c r="P92" i="80"/>
  <c r="R14" i="80"/>
  <c r="Q14" i="80"/>
  <c r="R37" i="80"/>
  <c r="Q37" i="80"/>
  <c r="Q76" i="80"/>
  <c r="R51" i="80"/>
  <c r="Q51" i="80"/>
  <c r="P67" i="80"/>
  <c r="R43" i="80"/>
  <c r="R33" i="80"/>
  <c r="Q52" i="80"/>
  <c r="P32" i="79"/>
  <c r="Q32" i="79" s="1"/>
  <c r="P7" i="79"/>
  <c r="Q7" i="79" s="1"/>
  <c r="P21" i="79"/>
  <c r="Q21" i="79" s="1"/>
  <c r="P11" i="79"/>
  <c r="R11" i="79" s="1"/>
  <c r="P2" i="79"/>
  <c r="Q2" i="79" s="1"/>
  <c r="P6" i="79"/>
  <c r="R6" i="79" s="1"/>
  <c r="P22" i="79"/>
  <c r="R22" i="79" s="1"/>
  <c r="P5" i="79"/>
  <c r="Q5" i="79" s="1"/>
  <c r="P4" i="79"/>
  <c r="Q4" i="79" s="1"/>
  <c r="P3" i="79"/>
  <c r="Q3" i="79" s="1"/>
  <c r="P12" i="79"/>
  <c r="R12" i="79" s="1"/>
  <c r="P33" i="79"/>
  <c r="Q33" i="79" s="1"/>
  <c r="P13" i="79"/>
  <c r="R13" i="79" s="1"/>
  <c r="P14" i="79"/>
  <c r="R14" i="79" s="1"/>
  <c r="P15" i="79"/>
  <c r="R15" i="79" s="1"/>
  <c r="P16" i="79"/>
  <c r="Q16" i="79" s="1"/>
  <c r="P34" i="79"/>
  <c r="R34" i="79" s="1"/>
  <c r="P8" i="79"/>
  <c r="R8" i="79" s="1"/>
  <c r="P35" i="79"/>
  <c r="Q35" i="79" s="1"/>
  <c r="P23" i="79"/>
  <c r="R23" i="79" s="1"/>
  <c r="P17" i="79"/>
  <c r="Q17" i="79" s="1"/>
  <c r="P18" i="79"/>
  <c r="Q18" i="79" s="1"/>
  <c r="P36" i="79"/>
  <c r="Q36" i="79" s="1"/>
  <c r="P9" i="79"/>
  <c r="R9" i="79" s="1"/>
  <c r="Q24" i="79"/>
  <c r="Q25" i="79"/>
  <c r="P37" i="79"/>
  <c r="Q37" i="79" s="1"/>
  <c r="Q26" i="79"/>
  <c r="P38" i="79"/>
  <c r="Q38" i="79" s="1"/>
  <c r="P39" i="79"/>
  <c r="Q39" i="79" s="1"/>
  <c r="P19" i="79"/>
  <c r="Q19" i="79" s="1"/>
  <c r="P40" i="79"/>
  <c r="R40" i="79" s="1"/>
  <c r="P10" i="79"/>
  <c r="Q10" i="79" s="1"/>
  <c r="P27" i="79"/>
  <c r="R27" i="79" s="1"/>
  <c r="P28" i="79"/>
  <c r="Q28" i="79" s="1"/>
  <c r="P29" i="79"/>
  <c r="Q29" i="79" s="1"/>
  <c r="P41" i="79"/>
  <c r="Q41" i="79" s="1"/>
  <c r="P30" i="79"/>
  <c r="Q30" i="79" s="1"/>
  <c r="P20" i="79"/>
  <c r="Q20" i="79" s="1"/>
  <c r="P31" i="79"/>
  <c r="R31" i="79" s="1"/>
  <c r="J11" i="78"/>
  <c r="K11" i="78"/>
  <c r="L11" i="78"/>
  <c r="M11" i="78"/>
  <c r="Q11" i="78"/>
  <c r="J42" i="78"/>
  <c r="K42" i="78"/>
  <c r="L42" i="78"/>
  <c r="M42" i="78"/>
  <c r="J45" i="78"/>
  <c r="K45" i="78"/>
  <c r="L45" i="78"/>
  <c r="M45" i="78"/>
  <c r="J80" i="78"/>
  <c r="K80" i="78"/>
  <c r="L80" i="78"/>
  <c r="M80" i="78"/>
  <c r="J49" i="78"/>
  <c r="K49" i="78"/>
  <c r="L49" i="78"/>
  <c r="M49" i="78"/>
  <c r="P49" i="78" s="1"/>
  <c r="Q49" i="78" s="1"/>
  <c r="J52" i="78"/>
  <c r="K52" i="78"/>
  <c r="L52" i="78"/>
  <c r="M52" i="78"/>
  <c r="J22" i="78"/>
  <c r="K22" i="78"/>
  <c r="L22" i="78"/>
  <c r="M22" i="78"/>
  <c r="J16" i="78"/>
  <c r="K16" i="78"/>
  <c r="L16" i="78"/>
  <c r="M16" i="78"/>
  <c r="J6" i="78"/>
  <c r="K6" i="78"/>
  <c r="L6" i="78"/>
  <c r="M6" i="78"/>
  <c r="J86" i="78"/>
  <c r="K86" i="78"/>
  <c r="L86" i="78"/>
  <c r="M86" i="78"/>
  <c r="J38" i="78"/>
  <c r="K38" i="78"/>
  <c r="L38" i="78"/>
  <c r="M38" i="78"/>
  <c r="J46" i="78"/>
  <c r="K46" i="78"/>
  <c r="L46" i="78"/>
  <c r="M46" i="78"/>
  <c r="J31" i="78"/>
  <c r="K31" i="78"/>
  <c r="L31" i="78"/>
  <c r="M31" i="78"/>
  <c r="J43" i="78"/>
  <c r="K43" i="78"/>
  <c r="L43" i="78"/>
  <c r="M43" i="78"/>
  <c r="J23" i="78"/>
  <c r="K23" i="78"/>
  <c r="L23" i="78"/>
  <c r="M23" i="78"/>
  <c r="J27" i="78"/>
  <c r="K27" i="78"/>
  <c r="L27" i="78"/>
  <c r="M27" i="78"/>
  <c r="J9" i="78"/>
  <c r="K9" i="78"/>
  <c r="Q9" i="78" s="1"/>
  <c r="L9" i="78"/>
  <c r="M9" i="78"/>
  <c r="J81" i="78"/>
  <c r="K81" i="78"/>
  <c r="L81" i="78"/>
  <c r="M81" i="78"/>
  <c r="J33" i="78"/>
  <c r="K33" i="78"/>
  <c r="L33" i="78"/>
  <c r="M33" i="78"/>
  <c r="J87" i="78"/>
  <c r="K87" i="78"/>
  <c r="L87" i="78"/>
  <c r="M87" i="78"/>
  <c r="J50" i="78"/>
  <c r="K50" i="78"/>
  <c r="L50" i="78"/>
  <c r="M50" i="78"/>
  <c r="J88" i="78"/>
  <c r="K88" i="78"/>
  <c r="L88" i="78"/>
  <c r="M88" i="78"/>
  <c r="J89" i="78"/>
  <c r="K89" i="78"/>
  <c r="L89" i="78"/>
  <c r="M89" i="78"/>
  <c r="J90" i="78"/>
  <c r="K90" i="78"/>
  <c r="L90" i="78"/>
  <c r="M90" i="78"/>
  <c r="J91" i="78"/>
  <c r="K91" i="78"/>
  <c r="L91" i="78"/>
  <c r="M91" i="78"/>
  <c r="J30" i="78"/>
  <c r="K30" i="78"/>
  <c r="L30" i="78"/>
  <c r="M30" i="78"/>
  <c r="J28" i="78"/>
  <c r="K28" i="78"/>
  <c r="L28" i="78"/>
  <c r="M28" i="78"/>
  <c r="J36" i="78"/>
  <c r="K36" i="78"/>
  <c r="L36" i="78"/>
  <c r="M36" i="78"/>
  <c r="J92" i="78"/>
  <c r="K92" i="78"/>
  <c r="L92" i="78"/>
  <c r="M92" i="78"/>
  <c r="J5" i="78"/>
  <c r="K5" i="78"/>
  <c r="L5" i="78"/>
  <c r="M5" i="78"/>
  <c r="J47" i="78"/>
  <c r="K47" i="78"/>
  <c r="L47" i="78"/>
  <c r="M47" i="78"/>
  <c r="J25" i="78"/>
  <c r="K25" i="78"/>
  <c r="L25" i="78"/>
  <c r="M25" i="78"/>
  <c r="J93" i="78"/>
  <c r="K93" i="78"/>
  <c r="L93" i="78"/>
  <c r="M93" i="78"/>
  <c r="J51" i="78"/>
  <c r="K51" i="78"/>
  <c r="L51" i="78"/>
  <c r="M51" i="78"/>
  <c r="J63" i="78"/>
  <c r="K63" i="78"/>
  <c r="L63" i="78"/>
  <c r="M63" i="78"/>
  <c r="J57" i="78"/>
  <c r="K57" i="78"/>
  <c r="L57" i="78"/>
  <c r="M57" i="78"/>
  <c r="J17" i="78"/>
  <c r="K17" i="78"/>
  <c r="L17" i="78"/>
  <c r="M17" i="78"/>
  <c r="J8" i="78"/>
  <c r="K8" i="78"/>
  <c r="L8" i="78"/>
  <c r="M8" i="78"/>
  <c r="J19" i="78"/>
  <c r="K19" i="78"/>
  <c r="L19" i="78"/>
  <c r="M19" i="78"/>
  <c r="J70" i="78"/>
  <c r="K70" i="78"/>
  <c r="L70" i="78"/>
  <c r="M70" i="78"/>
  <c r="J37" i="78"/>
  <c r="K37" i="78"/>
  <c r="L37" i="78"/>
  <c r="M37" i="78"/>
  <c r="J94" i="78"/>
  <c r="K94" i="78"/>
  <c r="L94" i="78"/>
  <c r="M94" i="78"/>
  <c r="J95" i="78"/>
  <c r="K95" i="78"/>
  <c r="L95" i="78"/>
  <c r="M95" i="78"/>
  <c r="J82" i="78"/>
  <c r="K82" i="78"/>
  <c r="L82" i="78"/>
  <c r="M82" i="78"/>
  <c r="J40" i="78"/>
  <c r="K40" i="78"/>
  <c r="L40" i="78"/>
  <c r="M40" i="78"/>
  <c r="J48" i="78"/>
  <c r="K48" i="78"/>
  <c r="L48" i="78"/>
  <c r="M48" i="78"/>
  <c r="J66" i="78"/>
  <c r="K66" i="78"/>
  <c r="L66" i="78"/>
  <c r="M66" i="78"/>
  <c r="J10" i="78"/>
  <c r="K10" i="78"/>
  <c r="L10" i="78"/>
  <c r="M10" i="78"/>
  <c r="J12" i="78"/>
  <c r="K12" i="78"/>
  <c r="L12" i="78"/>
  <c r="M12" i="78"/>
  <c r="J58" i="78"/>
  <c r="K58" i="78"/>
  <c r="L58" i="78"/>
  <c r="M58" i="78"/>
  <c r="J68" i="78"/>
  <c r="K68" i="78"/>
  <c r="L68" i="78"/>
  <c r="M68" i="78"/>
  <c r="J39" i="78"/>
  <c r="K39" i="78"/>
  <c r="L39" i="78"/>
  <c r="M39" i="78"/>
  <c r="J83" i="78"/>
  <c r="K83" i="78"/>
  <c r="L83" i="78"/>
  <c r="M83" i="78"/>
  <c r="J96" i="78"/>
  <c r="K96" i="78"/>
  <c r="L96" i="78"/>
  <c r="M96" i="78"/>
  <c r="J67" i="78"/>
  <c r="K67" i="78"/>
  <c r="L67" i="78"/>
  <c r="M67" i="78"/>
  <c r="J15" i="78"/>
  <c r="K15" i="78"/>
  <c r="L15" i="78"/>
  <c r="M15" i="78"/>
  <c r="J75" i="78"/>
  <c r="K75" i="78"/>
  <c r="L75" i="78"/>
  <c r="M75" i="78"/>
  <c r="J53" i="78"/>
  <c r="K53" i="78"/>
  <c r="L53" i="78"/>
  <c r="M53" i="78"/>
  <c r="J97" i="78"/>
  <c r="K97" i="78"/>
  <c r="L97" i="78"/>
  <c r="M97" i="78"/>
  <c r="J20" i="78"/>
  <c r="K20" i="78"/>
  <c r="L20" i="78"/>
  <c r="M20" i="78"/>
  <c r="J59" i="78"/>
  <c r="K59" i="78"/>
  <c r="L59" i="78"/>
  <c r="M59" i="78"/>
  <c r="J3" i="78"/>
  <c r="K3" i="78"/>
  <c r="L3" i="78"/>
  <c r="M3" i="78"/>
  <c r="J71" i="78"/>
  <c r="K71" i="78"/>
  <c r="L71" i="78"/>
  <c r="M71" i="78"/>
  <c r="J98" i="78"/>
  <c r="K98" i="78"/>
  <c r="L98" i="78"/>
  <c r="M98" i="78"/>
  <c r="J99" i="78"/>
  <c r="K99" i="78"/>
  <c r="L99" i="78"/>
  <c r="M99" i="78"/>
  <c r="J100" i="78"/>
  <c r="K100" i="78"/>
  <c r="L100" i="78"/>
  <c r="M100" i="78"/>
  <c r="J18" i="78"/>
  <c r="K18" i="78"/>
  <c r="L18" i="78"/>
  <c r="M18" i="78"/>
  <c r="J32" i="78"/>
  <c r="K32" i="78"/>
  <c r="L32" i="78"/>
  <c r="M32" i="78"/>
  <c r="J2" i="78"/>
  <c r="K2" i="78"/>
  <c r="L2" i="78"/>
  <c r="M2" i="78"/>
  <c r="J44" i="78"/>
  <c r="K44" i="78"/>
  <c r="L44" i="78"/>
  <c r="M44" i="78"/>
  <c r="J34" i="78"/>
  <c r="K34" i="78"/>
  <c r="L34" i="78"/>
  <c r="M34" i="78"/>
  <c r="J14" i="78"/>
  <c r="K14" i="78"/>
  <c r="L14" i="78"/>
  <c r="M14" i="78"/>
  <c r="J76" i="78"/>
  <c r="K76" i="78"/>
  <c r="L76" i="78"/>
  <c r="M76" i="78"/>
  <c r="J77" i="78"/>
  <c r="K77" i="78"/>
  <c r="L77" i="78"/>
  <c r="M77" i="78"/>
  <c r="J84" i="78"/>
  <c r="K84" i="78"/>
  <c r="L84" i="78"/>
  <c r="M84" i="78"/>
  <c r="J101" i="78"/>
  <c r="K101" i="78"/>
  <c r="L101" i="78"/>
  <c r="M101" i="78"/>
  <c r="J60" i="78"/>
  <c r="K60" i="78"/>
  <c r="L60" i="78"/>
  <c r="M60" i="78"/>
  <c r="J21" i="78"/>
  <c r="K21" i="78"/>
  <c r="L21" i="78"/>
  <c r="M21" i="78"/>
  <c r="J13" i="78"/>
  <c r="K13" i="78"/>
  <c r="L13" i="78"/>
  <c r="M13" i="78"/>
  <c r="J55" i="78"/>
  <c r="K55" i="78"/>
  <c r="L55" i="78"/>
  <c r="M55" i="78"/>
  <c r="J7" i="78"/>
  <c r="K7" i="78"/>
  <c r="L7" i="78"/>
  <c r="M7" i="78"/>
  <c r="J56" i="78"/>
  <c r="K56" i="78"/>
  <c r="L56" i="78"/>
  <c r="M56" i="78"/>
  <c r="J72" i="78"/>
  <c r="K72" i="78"/>
  <c r="L72" i="78"/>
  <c r="M72" i="78"/>
  <c r="J78" i="78"/>
  <c r="K78" i="78"/>
  <c r="L78" i="78"/>
  <c r="M78" i="78"/>
  <c r="J85" i="78"/>
  <c r="K85" i="78"/>
  <c r="L85" i="78"/>
  <c r="M85" i="78"/>
  <c r="J64" i="78"/>
  <c r="K64" i="78"/>
  <c r="L64" i="78"/>
  <c r="M64" i="78"/>
  <c r="J26" i="78"/>
  <c r="K26" i="78"/>
  <c r="L26" i="78"/>
  <c r="M26" i="78"/>
  <c r="J4" i="78"/>
  <c r="K4" i="78"/>
  <c r="L4" i="78"/>
  <c r="M4" i="78"/>
  <c r="J41" i="78"/>
  <c r="K41" i="78"/>
  <c r="L41" i="78"/>
  <c r="M41" i="78"/>
  <c r="J73" i="78"/>
  <c r="K73" i="78"/>
  <c r="L73" i="78"/>
  <c r="M73" i="78"/>
  <c r="J24" i="78"/>
  <c r="K24" i="78"/>
  <c r="L24" i="78"/>
  <c r="M24" i="78"/>
  <c r="J102" i="78"/>
  <c r="K102" i="78"/>
  <c r="L102" i="78"/>
  <c r="M102" i="78"/>
  <c r="J65" i="78"/>
  <c r="K65" i="78"/>
  <c r="L65" i="78"/>
  <c r="M65" i="78"/>
  <c r="J61" i="78"/>
  <c r="K61" i="78"/>
  <c r="L61" i="78"/>
  <c r="M61" i="78"/>
  <c r="J79" i="78"/>
  <c r="K79" i="78"/>
  <c r="L79" i="78"/>
  <c r="M79" i="78"/>
  <c r="J74" i="78"/>
  <c r="K74" i="78"/>
  <c r="L74" i="78"/>
  <c r="M74" i="78"/>
  <c r="J69" i="78"/>
  <c r="K69" i="78"/>
  <c r="L69" i="78"/>
  <c r="M69" i="78"/>
  <c r="J54" i="78"/>
  <c r="K54" i="78"/>
  <c r="L54" i="78"/>
  <c r="M54" i="78"/>
  <c r="J29" i="78"/>
  <c r="K29" i="78"/>
  <c r="L29" i="78"/>
  <c r="M29" i="78"/>
  <c r="J35" i="78"/>
  <c r="K35" i="78"/>
  <c r="L35" i="78"/>
  <c r="M35" i="78"/>
  <c r="A3" i="78"/>
  <c r="A4" i="78" s="1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A37" i="78" s="1"/>
  <c r="A38" i="78" s="1"/>
  <c r="A39" i="78" s="1"/>
  <c r="A40" i="78" s="1"/>
  <c r="A41" i="78" s="1"/>
  <c r="A42" i="78" s="1"/>
  <c r="A43" i="78" s="1"/>
  <c r="A44" i="78" s="1"/>
  <c r="A45" i="78" s="1"/>
  <c r="A46" i="78" s="1"/>
  <c r="A47" i="78" s="1"/>
  <c r="A48" i="78" s="1"/>
  <c r="A49" i="78" s="1"/>
  <c r="A50" i="78" s="1"/>
  <c r="A51" i="78" s="1"/>
  <c r="A52" i="78" s="1"/>
  <c r="A53" i="78" s="1"/>
  <c r="A54" i="78" s="1"/>
  <c r="A55" i="78" s="1"/>
  <c r="A56" i="78" s="1"/>
  <c r="A57" i="78" s="1"/>
  <c r="A58" i="78" s="1"/>
  <c r="A59" i="78" s="1"/>
  <c r="A60" i="78" s="1"/>
  <c r="A61" i="78" s="1"/>
  <c r="A62" i="78" s="1"/>
  <c r="A63" i="78" s="1"/>
  <c r="A64" i="78" s="1"/>
  <c r="A65" i="78" s="1"/>
  <c r="A66" i="78" s="1"/>
  <c r="A67" i="78" s="1"/>
  <c r="A68" i="78" s="1"/>
  <c r="A69" i="78" s="1"/>
  <c r="A70" i="78" s="1"/>
  <c r="A71" i="78" s="1"/>
  <c r="A72" i="78" s="1"/>
  <c r="A73" i="78" s="1"/>
  <c r="A74" i="78" s="1"/>
  <c r="A75" i="78" s="1"/>
  <c r="A76" i="78" s="1"/>
  <c r="A77" i="78" s="1"/>
  <c r="A78" i="78" s="1"/>
  <c r="A79" i="78" s="1"/>
  <c r="A80" i="78" s="1"/>
  <c r="A81" i="78" s="1"/>
  <c r="A82" i="78" s="1"/>
  <c r="A83" i="78" s="1"/>
  <c r="A84" i="78" s="1"/>
  <c r="A85" i="78" s="1"/>
  <c r="A86" i="78" s="1"/>
  <c r="A87" i="78" s="1"/>
  <c r="A88" i="78" s="1"/>
  <c r="A89" i="78" s="1"/>
  <c r="A90" i="78" s="1"/>
  <c r="A91" i="78" s="1"/>
  <c r="A92" i="78" s="1"/>
  <c r="A93" i="78" s="1"/>
  <c r="A94" i="78" s="1"/>
  <c r="A95" i="78" s="1"/>
  <c r="A96" i="78" s="1"/>
  <c r="A97" i="78" s="1"/>
  <c r="A98" i="78" s="1"/>
  <c r="A99" i="78" s="1"/>
  <c r="A100" i="78" s="1"/>
  <c r="A101" i="78" s="1"/>
  <c r="A102" i="78" s="1"/>
  <c r="M62" i="78"/>
  <c r="L62" i="78"/>
  <c r="K62" i="78"/>
  <c r="J62" i="78"/>
  <c r="R102" i="80" l="1"/>
  <c r="R108" i="80"/>
  <c r="Q32" i="80"/>
  <c r="R53" i="80"/>
  <c r="R54" i="80"/>
  <c r="Q63" i="80"/>
  <c r="Q68" i="80"/>
  <c r="R42" i="80"/>
  <c r="R23" i="80"/>
  <c r="R115" i="80"/>
  <c r="R29" i="80"/>
  <c r="R31" i="80"/>
  <c r="R44" i="80"/>
  <c r="R3" i="80"/>
  <c r="Q56" i="80"/>
  <c r="R49" i="80"/>
  <c r="Q6" i="80"/>
  <c r="R28" i="80"/>
  <c r="R22" i="80"/>
  <c r="R70" i="80"/>
  <c r="Q95" i="80"/>
  <c r="R103" i="80"/>
  <c r="Q113" i="80"/>
  <c r="R86" i="80"/>
  <c r="Q79" i="80"/>
  <c r="R117" i="80"/>
  <c r="R20" i="80"/>
  <c r="R98" i="80"/>
  <c r="Q121" i="80"/>
  <c r="Q74" i="80"/>
  <c r="R80" i="80"/>
  <c r="R88" i="80"/>
  <c r="R81" i="80"/>
  <c r="Q4" i="80"/>
  <c r="R122" i="80"/>
  <c r="R83" i="80"/>
  <c r="R11" i="80"/>
  <c r="Q13" i="80"/>
  <c r="R7" i="80"/>
  <c r="Q21" i="80"/>
  <c r="R39" i="80"/>
  <c r="Q46" i="80"/>
  <c r="R19" i="80"/>
  <c r="R61" i="80"/>
  <c r="Q40" i="80"/>
  <c r="R41" i="80"/>
  <c r="R85" i="80"/>
  <c r="Q82" i="80"/>
  <c r="Q119" i="80"/>
  <c r="Q65" i="80"/>
  <c r="Q94" i="80"/>
  <c r="Q112" i="80"/>
  <c r="Q91" i="80"/>
  <c r="R25" i="80"/>
  <c r="Q62" i="80"/>
  <c r="R50" i="80"/>
  <c r="Q24" i="80"/>
  <c r="Q12" i="80"/>
  <c r="Q17" i="80"/>
  <c r="Q35" i="80"/>
  <c r="Q58" i="80"/>
  <c r="Q26" i="80"/>
  <c r="R84" i="80"/>
  <c r="Q75" i="80"/>
  <c r="Q38" i="80"/>
  <c r="Q66" i="80"/>
  <c r="Q87" i="80"/>
  <c r="R21" i="79"/>
  <c r="R2" i="79"/>
  <c r="R59" i="80"/>
  <c r="Q59" i="80"/>
  <c r="R36" i="80"/>
  <c r="Q36" i="80"/>
  <c r="R30" i="80"/>
  <c r="Q30" i="80"/>
  <c r="R73" i="80"/>
  <c r="Q73" i="80"/>
  <c r="R18" i="80"/>
  <c r="Q18" i="80"/>
  <c r="R10" i="80"/>
  <c r="Q10" i="80"/>
  <c r="R60" i="80"/>
  <c r="Q60" i="80"/>
  <c r="R57" i="80"/>
  <c r="Q57" i="80"/>
  <c r="R27" i="80"/>
  <c r="Q27" i="80"/>
  <c r="R64" i="80"/>
  <c r="Q64" i="80"/>
  <c r="R92" i="80"/>
  <c r="Q92" i="80"/>
  <c r="R118" i="80"/>
  <c r="Q118" i="80"/>
  <c r="R5" i="80"/>
  <c r="Q5" i="80"/>
  <c r="R67" i="80"/>
  <c r="Q67" i="80"/>
  <c r="R32" i="79"/>
  <c r="Q6" i="79"/>
  <c r="R7" i="79"/>
  <c r="R26" i="79"/>
  <c r="R16" i="79"/>
  <c r="R19" i="79"/>
  <c r="R36" i="79"/>
  <c r="Q22" i="79"/>
  <c r="R29" i="79"/>
  <c r="Q14" i="79"/>
  <c r="R18" i="79"/>
  <c r="Q11" i="79"/>
  <c r="R24" i="79"/>
  <c r="R10" i="79"/>
  <c r="Q9" i="79"/>
  <c r="R20" i="79"/>
  <c r="R4" i="79"/>
  <c r="R28" i="79"/>
  <c r="R35" i="79"/>
  <c r="Q15" i="79"/>
  <c r="Q12" i="79"/>
  <c r="R37" i="79"/>
  <c r="R39" i="79"/>
  <c r="R41" i="79"/>
  <c r="R38" i="79"/>
  <c r="R17" i="79"/>
  <c r="Q27" i="79"/>
  <c r="R30" i="79"/>
  <c r="R25" i="79"/>
  <c r="Q13" i="79"/>
  <c r="Q8" i="79"/>
  <c r="Q34" i="79"/>
  <c r="R3" i="79"/>
  <c r="Q40" i="79"/>
  <c r="Q31" i="79"/>
  <c r="R33" i="79"/>
  <c r="Q23" i="79"/>
  <c r="R5" i="79"/>
  <c r="P83" i="78"/>
  <c r="Q83" i="78" s="1"/>
  <c r="P17" i="78"/>
  <c r="Q17" i="78" s="1"/>
  <c r="P93" i="78"/>
  <c r="Q93" i="78" s="1"/>
  <c r="P25" i="78"/>
  <c r="P92" i="78"/>
  <c r="Q92" i="78" s="1"/>
  <c r="P91" i="78"/>
  <c r="Q91" i="78" s="1"/>
  <c r="P27" i="78"/>
  <c r="P41" i="78"/>
  <c r="Q41" i="78" s="1"/>
  <c r="Q2" i="78"/>
  <c r="P31" i="78"/>
  <c r="Q31" i="78" s="1"/>
  <c r="P85" i="78"/>
  <c r="Q85" i="78" s="1"/>
  <c r="P84" i="78"/>
  <c r="P74" i="78"/>
  <c r="Q74" i="78" s="1"/>
  <c r="P79" i="78"/>
  <c r="Q79" i="78" s="1"/>
  <c r="P24" i="78"/>
  <c r="P12" i="78"/>
  <c r="Q12" i="78" s="1"/>
  <c r="P48" i="78"/>
  <c r="P40" i="78"/>
  <c r="Q40" i="78" s="1"/>
  <c r="P37" i="78"/>
  <c r="Q37" i="78" s="1"/>
  <c r="P28" i="78"/>
  <c r="P89" i="78"/>
  <c r="P22" i="78"/>
  <c r="R22" i="78" s="1"/>
  <c r="P46" i="78"/>
  <c r="Q46" i="78" s="1"/>
  <c r="P86" i="78"/>
  <c r="Q6" i="78"/>
  <c r="Q7" i="78"/>
  <c r="P55" i="78"/>
  <c r="Q55" i="78" s="1"/>
  <c r="P21" i="78"/>
  <c r="P60" i="78"/>
  <c r="Q60" i="78" s="1"/>
  <c r="P76" i="78"/>
  <c r="Q76" i="78" s="1"/>
  <c r="P97" i="78"/>
  <c r="R97" i="78" s="1"/>
  <c r="P99" i="78"/>
  <c r="Q99" i="78" s="1"/>
  <c r="P98" i="78"/>
  <c r="Q3" i="78"/>
  <c r="P59" i="78"/>
  <c r="Q59" i="78" s="1"/>
  <c r="P75" i="78"/>
  <c r="Q75" i="78" s="1"/>
  <c r="P95" i="78"/>
  <c r="P50" i="78"/>
  <c r="Q50" i="78" s="1"/>
  <c r="P54" i="78"/>
  <c r="R54" i="78" s="1"/>
  <c r="P102" i="78"/>
  <c r="Q102" i="78" s="1"/>
  <c r="P62" i="78"/>
  <c r="P35" i="78"/>
  <c r="Q35" i="78" s="1"/>
  <c r="R79" i="78"/>
  <c r="P65" i="78"/>
  <c r="Q65" i="78" s="1"/>
  <c r="P64" i="78"/>
  <c r="R64" i="78" s="1"/>
  <c r="P72" i="78"/>
  <c r="R72" i="78" s="1"/>
  <c r="P14" i="78"/>
  <c r="Q14" i="78" s="1"/>
  <c r="P44" i="78"/>
  <c r="P18" i="78"/>
  <c r="R18" i="78" s="1"/>
  <c r="P15" i="78"/>
  <c r="R15" i="78" s="1"/>
  <c r="P96" i="78"/>
  <c r="Q96" i="78" s="1"/>
  <c r="P68" i="78"/>
  <c r="P70" i="78"/>
  <c r="R70" i="78" s="1"/>
  <c r="R8" i="78"/>
  <c r="P63" i="78"/>
  <c r="R63" i="78" s="1"/>
  <c r="P90" i="78"/>
  <c r="P88" i="78"/>
  <c r="Q88" i="78" s="1"/>
  <c r="P33" i="78"/>
  <c r="Q33" i="78" s="1"/>
  <c r="P16" i="78"/>
  <c r="Q16" i="78" s="1"/>
  <c r="P52" i="78"/>
  <c r="P45" i="78"/>
  <c r="Q45" i="78" s="1"/>
  <c r="P29" i="78"/>
  <c r="R29" i="78" s="1"/>
  <c r="P78" i="78"/>
  <c r="R78" i="78" s="1"/>
  <c r="P56" i="78"/>
  <c r="P13" i="78"/>
  <c r="R13" i="78" s="1"/>
  <c r="P32" i="78"/>
  <c r="Q32" i="78" s="1"/>
  <c r="P100" i="78"/>
  <c r="R100" i="78" s="1"/>
  <c r="P71" i="78"/>
  <c r="P39" i="78"/>
  <c r="R39" i="78" s="1"/>
  <c r="P58" i="78"/>
  <c r="Q58" i="78" s="1"/>
  <c r="P66" i="78"/>
  <c r="Q66" i="78" s="1"/>
  <c r="P57" i="78"/>
  <c r="P51" i="78"/>
  <c r="Q51" i="78" s="1"/>
  <c r="P47" i="78"/>
  <c r="R47" i="78" s="1"/>
  <c r="P87" i="78"/>
  <c r="R87" i="78" s="1"/>
  <c r="P81" i="78"/>
  <c r="P23" i="78"/>
  <c r="Q23" i="78" s="1"/>
  <c r="P80" i="78"/>
  <c r="Q80" i="78" s="1"/>
  <c r="P42" i="78"/>
  <c r="R42" i="78" s="1"/>
  <c r="P43" i="78"/>
  <c r="P38" i="78"/>
  <c r="R38" i="78" s="1"/>
  <c r="P69" i="78"/>
  <c r="R69" i="78" s="1"/>
  <c r="P61" i="78"/>
  <c r="R61" i="78" s="1"/>
  <c r="P73" i="78"/>
  <c r="P26" i="78"/>
  <c r="R26" i="78" s="1"/>
  <c r="P101" i="78"/>
  <c r="Q101" i="78" s="1"/>
  <c r="P77" i="78"/>
  <c r="R77" i="78" s="1"/>
  <c r="P34" i="78"/>
  <c r="P20" i="78"/>
  <c r="R20" i="78" s="1"/>
  <c r="P53" i="78"/>
  <c r="Q53" i="78" s="1"/>
  <c r="P67" i="78"/>
  <c r="Q67" i="78" s="1"/>
  <c r="P82" i="78"/>
  <c r="P94" i="78"/>
  <c r="Q94" i="78" s="1"/>
  <c r="P19" i="78"/>
  <c r="R19" i="78" s="1"/>
  <c r="P36" i="78"/>
  <c r="R36" i="78" s="1"/>
  <c r="P30" i="78"/>
  <c r="R102" i="78"/>
  <c r="R65" i="78"/>
  <c r="Q4" i="78"/>
  <c r="R4" i="78"/>
  <c r="Q64" i="78"/>
  <c r="R14" i="78"/>
  <c r="Q44" i="78"/>
  <c r="R44" i="78"/>
  <c r="Q15" i="78"/>
  <c r="R68" i="78"/>
  <c r="Q68" i="78"/>
  <c r="Q70" i="78"/>
  <c r="Q90" i="78"/>
  <c r="R90" i="78"/>
  <c r="R88" i="78"/>
  <c r="R33" i="78"/>
  <c r="R16" i="78"/>
  <c r="Q52" i="78"/>
  <c r="R52" i="78"/>
  <c r="Q78" i="78"/>
  <c r="Q56" i="78"/>
  <c r="R56" i="78"/>
  <c r="R71" i="78"/>
  <c r="Q71" i="78"/>
  <c r="Q39" i="78"/>
  <c r="R66" i="78"/>
  <c r="Q57" i="78"/>
  <c r="R57" i="78"/>
  <c r="Q81" i="78"/>
  <c r="R81" i="78"/>
  <c r="R23" i="78"/>
  <c r="Q42" i="78"/>
  <c r="R24" i="78"/>
  <c r="Q24" i="78"/>
  <c r="Q21" i="78"/>
  <c r="R21" i="78"/>
  <c r="R84" i="78"/>
  <c r="Q84" i="78"/>
  <c r="Q98" i="78"/>
  <c r="R98" i="78"/>
  <c r="Q97" i="78"/>
  <c r="Q10" i="78"/>
  <c r="R10" i="78"/>
  <c r="Q48" i="78"/>
  <c r="R48" i="78"/>
  <c r="R95" i="78"/>
  <c r="Q95" i="78"/>
  <c r="Q25" i="78"/>
  <c r="R25" i="78"/>
  <c r="Q5" i="78"/>
  <c r="R5" i="78"/>
  <c r="R28" i="78"/>
  <c r="Q28" i="78"/>
  <c r="Q27" i="78"/>
  <c r="R27" i="78"/>
  <c r="Q43" i="78"/>
  <c r="R43" i="78"/>
  <c r="Q73" i="78"/>
  <c r="R73" i="78"/>
  <c r="Q77" i="78"/>
  <c r="R34" i="78"/>
  <c r="Q34" i="78"/>
  <c r="Q20" i="78"/>
  <c r="R67" i="78"/>
  <c r="Q82" i="78"/>
  <c r="R82" i="78"/>
  <c r="Q36" i="78"/>
  <c r="Q30" i="78"/>
  <c r="R30" i="78"/>
  <c r="R89" i="78"/>
  <c r="Q89" i="78"/>
  <c r="Q86" i="78"/>
  <c r="R86" i="78"/>
  <c r="R41" i="78"/>
  <c r="R85" i="78"/>
  <c r="R60" i="78"/>
  <c r="R76" i="78"/>
  <c r="R2" i="78"/>
  <c r="R99" i="78"/>
  <c r="R75" i="78"/>
  <c r="R83" i="78"/>
  <c r="R17" i="78"/>
  <c r="R93" i="78"/>
  <c r="R92" i="78"/>
  <c r="R91" i="78"/>
  <c r="R50" i="78"/>
  <c r="R9" i="78"/>
  <c r="R31" i="78"/>
  <c r="R6" i="78"/>
  <c r="R49" i="78"/>
  <c r="R11" i="78"/>
  <c r="Q69" i="78"/>
  <c r="R35" i="78"/>
  <c r="Q29" i="78"/>
  <c r="R74" i="78"/>
  <c r="R62" i="78"/>
  <c r="Q62" i="78"/>
  <c r="J41" i="77"/>
  <c r="P41" i="77" s="1"/>
  <c r="K41" i="77"/>
  <c r="L41" i="77"/>
  <c r="M41" i="77"/>
  <c r="J36" i="77"/>
  <c r="P36" i="77" s="1"/>
  <c r="K36" i="77"/>
  <c r="L36" i="77"/>
  <c r="M36" i="77"/>
  <c r="J42" i="77"/>
  <c r="P42" i="77" s="1"/>
  <c r="K42" i="77"/>
  <c r="L42" i="77"/>
  <c r="M42" i="77"/>
  <c r="M27" i="77"/>
  <c r="L27" i="77"/>
  <c r="K27" i="77"/>
  <c r="J27" i="77"/>
  <c r="P27" i="77" s="1"/>
  <c r="M20" i="77"/>
  <c r="L20" i="77"/>
  <c r="K20" i="77"/>
  <c r="J20" i="77"/>
  <c r="P20" i="77" s="1"/>
  <c r="M23" i="77"/>
  <c r="L23" i="77"/>
  <c r="K23" i="77"/>
  <c r="J23" i="77"/>
  <c r="P23" i="77" s="1"/>
  <c r="M18" i="77"/>
  <c r="L18" i="77"/>
  <c r="K18" i="77"/>
  <c r="J18" i="77"/>
  <c r="P18" i="77" s="1"/>
  <c r="M10" i="77"/>
  <c r="L10" i="77"/>
  <c r="K10" i="77"/>
  <c r="J10" i="77"/>
  <c r="P10" i="77" s="1"/>
  <c r="M8" i="77"/>
  <c r="L8" i="77"/>
  <c r="K8" i="77"/>
  <c r="J8" i="77"/>
  <c r="P8" i="77" s="1"/>
  <c r="M22" i="77"/>
  <c r="L22" i="77"/>
  <c r="K22" i="77"/>
  <c r="J22" i="77"/>
  <c r="P22" i="77" s="1"/>
  <c r="M13" i="77"/>
  <c r="L13" i="77"/>
  <c r="K13" i="77"/>
  <c r="J13" i="77"/>
  <c r="P13" i="77" s="1"/>
  <c r="M35" i="77"/>
  <c r="L35" i="77"/>
  <c r="K35" i="77"/>
  <c r="J35" i="77"/>
  <c r="P35" i="77" s="1"/>
  <c r="M40" i="77"/>
  <c r="L40" i="77"/>
  <c r="K40" i="77"/>
  <c r="J40" i="77"/>
  <c r="P40" i="77" s="1"/>
  <c r="M34" i="77"/>
  <c r="L34" i="77"/>
  <c r="K34" i="77"/>
  <c r="J34" i="77"/>
  <c r="P34" i="77" s="1"/>
  <c r="M39" i="77"/>
  <c r="L39" i="77"/>
  <c r="K39" i="77"/>
  <c r="J39" i="77"/>
  <c r="P39" i="77" s="1"/>
  <c r="M38" i="77"/>
  <c r="L38" i="77"/>
  <c r="K38" i="77"/>
  <c r="J38" i="77"/>
  <c r="P38" i="77" s="1"/>
  <c r="M26" i="77"/>
  <c r="L26" i="77"/>
  <c r="K26" i="77"/>
  <c r="J26" i="77"/>
  <c r="P26" i="77" s="1"/>
  <c r="M5" i="77"/>
  <c r="L5" i="77"/>
  <c r="K5" i="77"/>
  <c r="J5" i="77"/>
  <c r="M16" i="77"/>
  <c r="L16" i="77"/>
  <c r="K16" i="77"/>
  <c r="J16" i="77"/>
  <c r="P16" i="77" s="1"/>
  <c r="M6" i="77"/>
  <c r="L6" i="77"/>
  <c r="K6" i="77"/>
  <c r="J6" i="77"/>
  <c r="M7" i="77"/>
  <c r="L7" i="77"/>
  <c r="K7" i="77"/>
  <c r="J7" i="77"/>
  <c r="P7" i="77" s="1"/>
  <c r="M14" i="77"/>
  <c r="L14" i="77"/>
  <c r="K14" i="77"/>
  <c r="J14" i="77"/>
  <c r="P14" i="77" s="1"/>
  <c r="M33" i="77"/>
  <c r="L33" i="77"/>
  <c r="K33" i="77"/>
  <c r="J33" i="77"/>
  <c r="P33" i="77" s="1"/>
  <c r="M31" i="77"/>
  <c r="L31" i="77"/>
  <c r="K31" i="77"/>
  <c r="J31" i="77"/>
  <c r="P31" i="77" s="1"/>
  <c r="M29" i="77"/>
  <c r="L29" i="77"/>
  <c r="K29" i="77"/>
  <c r="J29" i="77"/>
  <c r="P29" i="77" s="1"/>
  <c r="M28" i="77"/>
  <c r="L28" i="77"/>
  <c r="K28" i="77"/>
  <c r="J28" i="77"/>
  <c r="P28" i="77" s="1"/>
  <c r="M17" i="77"/>
  <c r="L17" i="77"/>
  <c r="K17" i="77"/>
  <c r="J17" i="77"/>
  <c r="P17" i="77" s="1"/>
  <c r="M19" i="77"/>
  <c r="L19" i="77"/>
  <c r="K19" i="77"/>
  <c r="J19" i="77"/>
  <c r="P19" i="77" s="1"/>
  <c r="R2" i="77"/>
  <c r="Q2" i="77"/>
  <c r="M2" i="77"/>
  <c r="L2" i="77"/>
  <c r="K2" i="77"/>
  <c r="J2" i="77"/>
  <c r="M4" i="77"/>
  <c r="L4" i="77"/>
  <c r="K4" i="77"/>
  <c r="J4" i="77"/>
  <c r="M12" i="77"/>
  <c r="L12" i="77"/>
  <c r="K12" i="77"/>
  <c r="J12" i="77"/>
  <c r="P12" i="77" s="1"/>
  <c r="M37" i="77"/>
  <c r="L37" i="77"/>
  <c r="K37" i="77"/>
  <c r="J37" i="77"/>
  <c r="P37" i="77" s="1"/>
  <c r="M21" i="77"/>
  <c r="L21" i="77"/>
  <c r="K21" i="77"/>
  <c r="J21" i="77"/>
  <c r="P21" i="77" s="1"/>
  <c r="M30" i="77"/>
  <c r="L30" i="77"/>
  <c r="K30" i="77"/>
  <c r="J30" i="77"/>
  <c r="P30" i="77" s="1"/>
  <c r="M9" i="77"/>
  <c r="L9" i="77"/>
  <c r="K9" i="77"/>
  <c r="J9" i="77"/>
  <c r="P9" i="77" s="1"/>
  <c r="M32" i="77"/>
  <c r="L32" i="77"/>
  <c r="K32" i="77"/>
  <c r="J32" i="77"/>
  <c r="P32" i="77" s="1"/>
  <c r="M25" i="77"/>
  <c r="L25" i="77"/>
  <c r="K25" i="77"/>
  <c r="J25" i="77"/>
  <c r="P25" i="77" s="1"/>
  <c r="M15" i="77"/>
  <c r="L15" i="77"/>
  <c r="K15" i="77"/>
  <c r="J15" i="77"/>
  <c r="P15" i="77" s="1"/>
  <c r="M11" i="77"/>
  <c r="L11" i="77"/>
  <c r="K11" i="77"/>
  <c r="J11" i="77"/>
  <c r="P11" i="77" s="1"/>
  <c r="R3" i="77"/>
  <c r="Q3" i="77"/>
  <c r="M3" i="77"/>
  <c r="L3" i="77"/>
  <c r="K3" i="77"/>
  <c r="J3" i="77"/>
  <c r="M24" i="77"/>
  <c r="L24" i="77"/>
  <c r="K24" i="77"/>
  <c r="J24" i="77"/>
  <c r="P24" i="77" s="1"/>
  <c r="Q87" i="78" l="1"/>
  <c r="Q100" i="78"/>
  <c r="R45" i="78"/>
  <c r="Q63" i="78"/>
  <c r="R96" i="78"/>
  <c r="Q18" i="78"/>
  <c r="Q47" i="78"/>
  <c r="Q54" i="78"/>
  <c r="R40" i="78"/>
  <c r="R59" i="78"/>
  <c r="Q22" i="78"/>
  <c r="R46" i="78"/>
  <c r="R94" i="78"/>
  <c r="Q26" i="78"/>
  <c r="Q38" i="78"/>
  <c r="R3" i="78"/>
  <c r="R55" i="78"/>
  <c r="R51" i="78"/>
  <c r="Q13" i="78"/>
  <c r="Q8" i="78"/>
  <c r="Q72" i="78"/>
  <c r="R37" i="78"/>
  <c r="R32" i="78"/>
  <c r="R12" i="78"/>
  <c r="R7" i="78"/>
  <c r="R80" i="78"/>
  <c r="R58" i="78"/>
  <c r="Q19" i="78"/>
  <c r="R53" i="78"/>
  <c r="R101" i="78"/>
  <c r="Q61" i="78"/>
  <c r="R24" i="77"/>
  <c r="Q24" i="77"/>
  <c r="R11" i="77"/>
  <c r="Q11" i="77"/>
  <c r="R15" i="77"/>
  <c r="Q15" i="77"/>
  <c r="Q27" i="77"/>
  <c r="Q36" i="77"/>
  <c r="R42" i="77"/>
  <c r="Q42" i="77"/>
  <c r="Q41" i="77"/>
  <c r="R41" i="77"/>
  <c r="R32" i="77"/>
  <c r="R21" i="77"/>
  <c r="Q37" i="77"/>
  <c r="R12" i="77"/>
  <c r="Q25" i="77"/>
  <c r="Q9" i="77"/>
  <c r="R29" i="77"/>
  <c r="Q29" i="77"/>
  <c r="R16" i="77"/>
  <c r="Q16" i="77"/>
  <c r="R38" i="77"/>
  <c r="Q38" i="77"/>
  <c r="R40" i="77"/>
  <c r="Q40" i="77"/>
  <c r="R22" i="77"/>
  <c r="Q22" i="77"/>
  <c r="R18" i="77"/>
  <c r="Q18" i="77"/>
  <c r="R23" i="77"/>
  <c r="Q23" i="77"/>
  <c r="R20" i="77"/>
  <c r="Q20" i="77"/>
  <c r="R27" i="77"/>
  <c r="R28" i="77"/>
  <c r="Q28" i="77"/>
  <c r="R33" i="77"/>
  <c r="Q33" i="77"/>
  <c r="R7" i="77"/>
  <c r="Q7" i="77"/>
  <c r="R5" i="77"/>
  <c r="Q5" i="77"/>
  <c r="R39" i="77"/>
  <c r="Q39" i="77"/>
  <c r="R35" i="77"/>
  <c r="Q35" i="77"/>
  <c r="R8" i="77"/>
  <c r="Q8" i="77"/>
  <c r="Q32" i="77"/>
  <c r="R9" i="77"/>
  <c r="Q21" i="77"/>
  <c r="Q12" i="77"/>
  <c r="Q4" i="77"/>
  <c r="R4" i="77"/>
  <c r="R19" i="77"/>
  <c r="Q19" i="77"/>
  <c r="R17" i="77"/>
  <c r="Q17" i="77"/>
  <c r="R31" i="77"/>
  <c r="Q31" i="77"/>
  <c r="R14" i="77"/>
  <c r="Q14" i="77"/>
  <c r="R6" i="77"/>
  <c r="Q6" i="77"/>
  <c r="R26" i="77"/>
  <c r="Q26" i="77"/>
  <c r="R34" i="77"/>
  <c r="Q34" i="77"/>
  <c r="R13" i="77"/>
  <c r="Q13" i="77"/>
  <c r="R10" i="77"/>
  <c r="Q10" i="77"/>
  <c r="Q30" i="77"/>
  <c r="R30" i="77"/>
  <c r="R36" i="77" l="1"/>
  <c r="R25" i="77"/>
  <c r="R37" i="77"/>
  <c r="P6" i="76" l="1"/>
  <c r="M39" i="76"/>
  <c r="L39" i="76"/>
  <c r="K39" i="76"/>
  <c r="J39" i="76"/>
  <c r="M37" i="76"/>
  <c r="L37" i="76"/>
  <c r="K37" i="76"/>
  <c r="J37" i="76"/>
  <c r="M28" i="76"/>
  <c r="L28" i="76"/>
  <c r="K28" i="76"/>
  <c r="J28" i="76"/>
  <c r="M30" i="76"/>
  <c r="L30" i="76"/>
  <c r="K30" i="76"/>
  <c r="J30" i="76"/>
  <c r="M10" i="76"/>
  <c r="L10" i="76"/>
  <c r="K10" i="76"/>
  <c r="J10" i="76"/>
  <c r="M21" i="76"/>
  <c r="L21" i="76"/>
  <c r="K21" i="76"/>
  <c r="J21" i="76"/>
  <c r="M23" i="76"/>
  <c r="L23" i="76"/>
  <c r="K23" i="76"/>
  <c r="J23" i="76"/>
  <c r="M22" i="76"/>
  <c r="L22" i="76"/>
  <c r="K22" i="76"/>
  <c r="J22" i="76"/>
  <c r="M5" i="76"/>
  <c r="L5" i="76"/>
  <c r="K5" i="76"/>
  <c r="J5" i="76"/>
  <c r="M6" i="76"/>
  <c r="L6" i="76"/>
  <c r="K6" i="76"/>
  <c r="J6" i="76"/>
  <c r="M36" i="76"/>
  <c r="L36" i="76"/>
  <c r="K36" i="76"/>
  <c r="J36" i="76"/>
  <c r="M34" i="76"/>
  <c r="L34" i="76"/>
  <c r="K34" i="76"/>
  <c r="J34" i="76"/>
  <c r="M17" i="76"/>
  <c r="L17" i="76"/>
  <c r="K17" i="76"/>
  <c r="J17" i="76"/>
  <c r="M2" i="76"/>
  <c r="L2" i="76"/>
  <c r="K2" i="76"/>
  <c r="J2" i="76"/>
  <c r="M15" i="76"/>
  <c r="L15" i="76"/>
  <c r="K15" i="76"/>
  <c r="J15" i="76"/>
  <c r="M7" i="76"/>
  <c r="L7" i="76"/>
  <c r="K7" i="76"/>
  <c r="J7" i="76"/>
  <c r="M8" i="76"/>
  <c r="L8" i="76"/>
  <c r="K8" i="76"/>
  <c r="J8" i="76"/>
  <c r="M19" i="76"/>
  <c r="L19" i="76"/>
  <c r="K19" i="76"/>
  <c r="J19" i="76"/>
  <c r="M33" i="76"/>
  <c r="L33" i="76"/>
  <c r="K33" i="76"/>
  <c r="J33" i="76"/>
  <c r="M32" i="76"/>
  <c r="L32" i="76"/>
  <c r="K32" i="76"/>
  <c r="J32" i="76"/>
  <c r="M26" i="76"/>
  <c r="L26" i="76"/>
  <c r="K26" i="76"/>
  <c r="J26" i="76"/>
  <c r="M27" i="76"/>
  <c r="L27" i="76"/>
  <c r="K27" i="76"/>
  <c r="J27" i="76"/>
  <c r="M16" i="76"/>
  <c r="L16" i="76"/>
  <c r="K16" i="76"/>
  <c r="J16" i="76"/>
  <c r="M29" i="76"/>
  <c r="L29" i="76"/>
  <c r="K29" i="76"/>
  <c r="J29" i="76"/>
  <c r="M3" i="76"/>
  <c r="L3" i="76"/>
  <c r="K3" i="76"/>
  <c r="J3" i="76"/>
  <c r="M18" i="76"/>
  <c r="L18" i="76"/>
  <c r="K18" i="76"/>
  <c r="J18" i="76"/>
  <c r="M12" i="76"/>
  <c r="L12" i="76"/>
  <c r="K12" i="76"/>
  <c r="J12" i="76"/>
  <c r="M4" i="76"/>
  <c r="L4" i="76"/>
  <c r="K4" i="76"/>
  <c r="J4" i="76"/>
  <c r="M35" i="76"/>
  <c r="L35" i="76"/>
  <c r="K35" i="76"/>
  <c r="J35" i="76"/>
  <c r="M38" i="76"/>
  <c r="L38" i="76"/>
  <c r="K38" i="76"/>
  <c r="J38" i="76"/>
  <c r="M31" i="76"/>
  <c r="L31" i="76"/>
  <c r="K31" i="76"/>
  <c r="J31" i="76"/>
  <c r="M24" i="76"/>
  <c r="L24" i="76"/>
  <c r="K24" i="76"/>
  <c r="J24" i="76"/>
  <c r="M25" i="76"/>
  <c r="L25" i="76"/>
  <c r="K25" i="76"/>
  <c r="J25" i="76"/>
  <c r="M9" i="76"/>
  <c r="L9" i="76"/>
  <c r="K9" i="76"/>
  <c r="J9" i="76"/>
  <c r="M11" i="76"/>
  <c r="L11" i="76"/>
  <c r="K11" i="76"/>
  <c r="J11" i="76"/>
  <c r="M20" i="76"/>
  <c r="L20" i="76"/>
  <c r="K20" i="76"/>
  <c r="J20" i="76"/>
  <c r="M13" i="76"/>
  <c r="L13" i="76"/>
  <c r="K13" i="76"/>
  <c r="J13" i="76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A37" i="76" s="1"/>
  <c r="A38" i="76" s="1"/>
  <c r="A39" i="76" s="1"/>
  <c r="R14" i="76"/>
  <c r="Q14" i="76"/>
  <c r="M14" i="76"/>
  <c r="L14" i="76"/>
  <c r="K14" i="76"/>
  <c r="J14" i="76"/>
  <c r="Q5" i="76" l="1"/>
  <c r="R5" i="76"/>
  <c r="P21" i="76"/>
  <c r="R21" i="76" s="1"/>
  <c r="P37" i="76"/>
  <c r="R37" i="76" s="1"/>
  <c r="P13" i="76"/>
  <c r="P11" i="76"/>
  <c r="P25" i="76"/>
  <c r="Q25" i="76" s="1"/>
  <c r="P31" i="76"/>
  <c r="R31" i="76" s="1"/>
  <c r="P35" i="76"/>
  <c r="P18" i="76"/>
  <c r="P29" i="76"/>
  <c r="Q29" i="76" s="1"/>
  <c r="P26" i="76"/>
  <c r="R26" i="76" s="1"/>
  <c r="P32" i="76"/>
  <c r="P19" i="76"/>
  <c r="P7" i="76"/>
  <c r="Q2" i="76"/>
  <c r="P34" i="76"/>
  <c r="P20" i="76"/>
  <c r="Q20" i="76" s="1"/>
  <c r="P9" i="76"/>
  <c r="R9" i="76" s="1"/>
  <c r="P24" i="76"/>
  <c r="P38" i="76"/>
  <c r="R38" i="76" s="1"/>
  <c r="Q4" i="76"/>
  <c r="P12" i="76"/>
  <c r="Q12" i="76" s="1"/>
  <c r="R3" i="76"/>
  <c r="P16" i="76"/>
  <c r="Q16" i="76" s="1"/>
  <c r="P27" i="76"/>
  <c r="Q27" i="76" s="1"/>
  <c r="P33" i="76"/>
  <c r="Q33" i="76" s="1"/>
  <c r="P8" i="76"/>
  <c r="R8" i="76" s="1"/>
  <c r="P15" i="76"/>
  <c r="Q15" i="76" s="1"/>
  <c r="P17" i="76"/>
  <c r="R17" i="76" s="1"/>
  <c r="P36" i="76"/>
  <c r="Q36" i="76" s="1"/>
  <c r="R24" i="76"/>
  <c r="Q24" i="76"/>
  <c r="R35" i="76"/>
  <c r="Q35" i="76"/>
  <c r="Q7" i="76"/>
  <c r="R7" i="76"/>
  <c r="Q34" i="76"/>
  <c r="R34" i="76"/>
  <c r="Q6" i="76"/>
  <c r="R6" i="76"/>
  <c r="R13" i="76"/>
  <c r="Q13" i="76"/>
  <c r="R11" i="76"/>
  <c r="Q11" i="76"/>
  <c r="Q38" i="76"/>
  <c r="R4" i="76"/>
  <c r="R18" i="76"/>
  <c r="Q18" i="76"/>
  <c r="R32" i="76"/>
  <c r="Q32" i="76"/>
  <c r="Q19" i="76"/>
  <c r="R19" i="76"/>
  <c r="R15" i="76"/>
  <c r="P22" i="76"/>
  <c r="P30" i="76"/>
  <c r="P10" i="76"/>
  <c r="P39" i="76"/>
  <c r="P23" i="76"/>
  <c r="P28" i="76"/>
  <c r="A23" i="73"/>
  <c r="A24" i="73"/>
  <c r="A25" i="73"/>
  <c r="A26" i="73"/>
  <c r="A27" i="73" s="1"/>
  <c r="A28" i="73" s="1"/>
  <c r="A29" i="73" s="1"/>
  <c r="A30" i="73" s="1"/>
  <c r="A31" i="73" s="1"/>
  <c r="A32" i="73" s="1"/>
  <c r="A33" i="73" s="1"/>
  <c r="A34" i="73" s="1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55" i="73" s="1"/>
  <c r="A56" i="73" s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19" i="73" s="1"/>
  <c r="A120" i="73" s="1"/>
  <c r="A121" i="73" s="1"/>
  <c r="A122" i="73" s="1"/>
  <c r="A123" i="73" s="1"/>
  <c r="A124" i="73" s="1"/>
  <c r="A125" i="73" s="1"/>
  <c r="A126" i="73" s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140" i="73" s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64" i="73" s="1"/>
  <c r="A165" i="73" s="1"/>
  <c r="A166" i="73" s="1"/>
  <c r="A167" i="73" s="1"/>
  <c r="A168" i="73" s="1"/>
  <c r="A169" i="73" s="1"/>
  <c r="A170" i="73" s="1"/>
  <c r="A171" i="73" s="1"/>
  <c r="A172" i="73" s="1"/>
  <c r="A173" i="73" s="1"/>
  <c r="A174" i="73" s="1"/>
  <c r="A175" i="73" s="1"/>
  <c r="A176" i="73" s="1"/>
  <c r="A177" i="73" s="1"/>
  <c r="A178" i="73" s="1"/>
  <c r="A179" i="73" s="1"/>
  <c r="A180" i="73" s="1"/>
  <c r="A181" i="73" s="1"/>
  <c r="A182" i="73" s="1"/>
  <c r="A183" i="73" s="1"/>
  <c r="A184" i="73" s="1"/>
  <c r="A185" i="73" s="1"/>
  <c r="A186" i="73" s="1"/>
  <c r="A187" i="73" s="1"/>
  <c r="A188" i="73" s="1"/>
  <c r="A189" i="73" s="1"/>
  <c r="A190" i="73" s="1"/>
  <c r="A191" i="73" s="1"/>
  <c r="A192" i="73" s="1"/>
  <c r="A193" i="73" s="1"/>
  <c r="A194" i="73" s="1"/>
  <c r="A195" i="73" s="1"/>
  <c r="A196" i="73" s="1"/>
  <c r="A197" i="73" s="1"/>
  <c r="A198" i="73" s="1"/>
  <c r="A199" i="73" s="1"/>
  <c r="A200" i="73" s="1"/>
  <c r="R29" i="76" l="1"/>
  <c r="R33" i="76"/>
  <c r="R25" i="76"/>
  <c r="R12" i="76"/>
  <c r="Q37" i="76"/>
  <c r="R27" i="76"/>
  <c r="R20" i="76"/>
  <c r="Q21" i="76"/>
  <c r="Q17" i="76"/>
  <c r="R16" i="76"/>
  <c r="R36" i="76"/>
  <c r="Q31" i="76"/>
  <c r="R2" i="76"/>
  <c r="Q8" i="76"/>
  <c r="Q26" i="76"/>
  <c r="Q3" i="76"/>
  <c r="Q9" i="76"/>
  <c r="Q28" i="76"/>
  <c r="R28" i="76"/>
  <c r="Q23" i="76"/>
  <c r="R23" i="76"/>
  <c r="R39" i="76"/>
  <c r="Q39" i="76"/>
  <c r="R30" i="76"/>
  <c r="Q30" i="76"/>
  <c r="R10" i="76"/>
  <c r="Q10" i="76"/>
  <c r="R22" i="76"/>
  <c r="Q22" i="76"/>
  <c r="J192" i="73"/>
  <c r="K192" i="73"/>
  <c r="L192" i="73"/>
  <c r="M192" i="73"/>
  <c r="J193" i="73"/>
  <c r="K193" i="73"/>
  <c r="L193" i="73"/>
  <c r="M193" i="73"/>
  <c r="J191" i="73"/>
  <c r="K191" i="73"/>
  <c r="L191" i="73"/>
  <c r="M191" i="73"/>
  <c r="J195" i="73"/>
  <c r="K195" i="73"/>
  <c r="L195" i="73"/>
  <c r="M195" i="73"/>
  <c r="J197" i="73"/>
  <c r="K197" i="73"/>
  <c r="L197" i="73"/>
  <c r="M197" i="73"/>
  <c r="J196" i="73"/>
  <c r="K196" i="73"/>
  <c r="L196" i="73"/>
  <c r="M196" i="73"/>
  <c r="J198" i="73"/>
  <c r="K198" i="73"/>
  <c r="L198" i="73"/>
  <c r="M198" i="73"/>
  <c r="J199" i="73"/>
  <c r="K199" i="73"/>
  <c r="L199" i="73"/>
  <c r="M199" i="73"/>
  <c r="J200" i="73"/>
  <c r="K200" i="73"/>
  <c r="L200" i="73"/>
  <c r="M200" i="73"/>
  <c r="J97" i="73"/>
  <c r="K97" i="73"/>
  <c r="L97" i="73"/>
  <c r="M97" i="73"/>
  <c r="J94" i="73"/>
  <c r="K94" i="73"/>
  <c r="L94" i="73"/>
  <c r="M94" i="73"/>
  <c r="J96" i="73"/>
  <c r="K96" i="73"/>
  <c r="L96" i="73"/>
  <c r="M96" i="73"/>
  <c r="J92" i="73"/>
  <c r="K92" i="73"/>
  <c r="L92" i="73"/>
  <c r="M92" i="73"/>
  <c r="J95" i="73"/>
  <c r="K95" i="73"/>
  <c r="L95" i="73"/>
  <c r="M95" i="73"/>
  <c r="J93" i="73"/>
  <c r="K93" i="73"/>
  <c r="L93" i="73"/>
  <c r="M93" i="73"/>
  <c r="J99" i="73"/>
  <c r="K99" i="73"/>
  <c r="L99" i="73"/>
  <c r="M99" i="73"/>
  <c r="J100" i="73"/>
  <c r="K100" i="73"/>
  <c r="L100" i="73"/>
  <c r="M100" i="73"/>
  <c r="J101" i="73"/>
  <c r="K101" i="73"/>
  <c r="L101" i="73"/>
  <c r="M101" i="73"/>
  <c r="J98" i="73"/>
  <c r="K98" i="73"/>
  <c r="L98" i="73"/>
  <c r="M98" i="73"/>
  <c r="J35" i="73"/>
  <c r="K35" i="73"/>
  <c r="L35" i="73"/>
  <c r="M35" i="73"/>
  <c r="J36" i="73"/>
  <c r="K36" i="73"/>
  <c r="L36" i="73"/>
  <c r="M36" i="73"/>
  <c r="J34" i="73"/>
  <c r="K34" i="73"/>
  <c r="L34" i="73"/>
  <c r="M34" i="73"/>
  <c r="J33" i="73"/>
  <c r="K33" i="73"/>
  <c r="L33" i="73"/>
  <c r="M33" i="73"/>
  <c r="J31" i="73"/>
  <c r="K31" i="73"/>
  <c r="L31" i="73"/>
  <c r="M31" i="73"/>
  <c r="J32" i="73"/>
  <c r="K32" i="73"/>
  <c r="L32" i="73"/>
  <c r="M32" i="73"/>
  <c r="J37" i="73"/>
  <c r="K37" i="73"/>
  <c r="L37" i="73"/>
  <c r="M37" i="73"/>
  <c r="J38" i="73"/>
  <c r="K38" i="73"/>
  <c r="L38" i="73"/>
  <c r="M38" i="73"/>
  <c r="J39" i="73"/>
  <c r="K39" i="73"/>
  <c r="L39" i="73"/>
  <c r="M39" i="73"/>
  <c r="J86" i="73"/>
  <c r="K86" i="73"/>
  <c r="L86" i="73"/>
  <c r="M86" i="73"/>
  <c r="J82" i="73"/>
  <c r="K82" i="73"/>
  <c r="Q82" i="73" s="1"/>
  <c r="L82" i="73"/>
  <c r="M82" i="73"/>
  <c r="J88" i="73"/>
  <c r="K88" i="73"/>
  <c r="L88" i="73"/>
  <c r="M88" i="73"/>
  <c r="J83" i="73"/>
  <c r="K83" i="73"/>
  <c r="L83" i="73"/>
  <c r="M83" i="73"/>
  <c r="J84" i="73"/>
  <c r="K84" i="73"/>
  <c r="L84" i="73"/>
  <c r="M84" i="73"/>
  <c r="J85" i="73"/>
  <c r="K85" i="73"/>
  <c r="L85" i="73"/>
  <c r="M85" i="73"/>
  <c r="J87" i="73"/>
  <c r="K87" i="73"/>
  <c r="L87" i="73"/>
  <c r="M87" i="73"/>
  <c r="J89" i="73"/>
  <c r="K89" i="73"/>
  <c r="L89" i="73"/>
  <c r="M89" i="73"/>
  <c r="J90" i="73"/>
  <c r="K90" i="73"/>
  <c r="L90" i="73"/>
  <c r="M90" i="73"/>
  <c r="J91" i="73"/>
  <c r="K91" i="73"/>
  <c r="L91" i="73"/>
  <c r="M91" i="73"/>
  <c r="J158" i="73"/>
  <c r="K158" i="73"/>
  <c r="L158" i="73"/>
  <c r="M158" i="73"/>
  <c r="J154" i="73"/>
  <c r="K154" i="73"/>
  <c r="L154" i="73"/>
  <c r="M154" i="73"/>
  <c r="J153" i="73"/>
  <c r="K153" i="73"/>
  <c r="L153" i="73"/>
  <c r="M153" i="73"/>
  <c r="J155" i="73"/>
  <c r="K155" i="73"/>
  <c r="L155" i="73"/>
  <c r="M155" i="73"/>
  <c r="J157" i="73"/>
  <c r="K157" i="73"/>
  <c r="L157" i="73"/>
  <c r="M157" i="73"/>
  <c r="J159" i="73"/>
  <c r="K159" i="73"/>
  <c r="L159" i="73"/>
  <c r="M159" i="73"/>
  <c r="J156" i="73"/>
  <c r="K156" i="73"/>
  <c r="L156" i="73"/>
  <c r="M156" i="73"/>
  <c r="J161" i="73"/>
  <c r="K161" i="73"/>
  <c r="L161" i="73"/>
  <c r="M161" i="73"/>
  <c r="J162" i="73"/>
  <c r="K162" i="73"/>
  <c r="L162" i="73"/>
  <c r="M162" i="73"/>
  <c r="J160" i="73"/>
  <c r="K160" i="73"/>
  <c r="L160" i="73"/>
  <c r="M160" i="73"/>
  <c r="J43" i="73"/>
  <c r="K43" i="73"/>
  <c r="L43" i="73"/>
  <c r="M43" i="73"/>
  <c r="J40" i="73"/>
  <c r="K40" i="73"/>
  <c r="L40" i="73"/>
  <c r="M40" i="73"/>
  <c r="J41" i="73"/>
  <c r="K41" i="73"/>
  <c r="L41" i="73"/>
  <c r="M41" i="73"/>
  <c r="J42" i="73"/>
  <c r="K42" i="73"/>
  <c r="L42" i="73"/>
  <c r="M42" i="73"/>
  <c r="J44" i="73"/>
  <c r="K44" i="73"/>
  <c r="L44" i="73"/>
  <c r="M44" i="73"/>
  <c r="J45" i="73"/>
  <c r="K45" i="73"/>
  <c r="L45" i="73"/>
  <c r="M45" i="73"/>
  <c r="J46" i="73"/>
  <c r="K46" i="73"/>
  <c r="L46" i="73"/>
  <c r="M46" i="73"/>
  <c r="J47" i="73"/>
  <c r="K47" i="73"/>
  <c r="L47" i="73"/>
  <c r="M47" i="73"/>
  <c r="J49" i="73"/>
  <c r="K49" i="73"/>
  <c r="L49" i="73"/>
  <c r="M49" i="73"/>
  <c r="J48" i="73"/>
  <c r="K48" i="73"/>
  <c r="L48" i="73"/>
  <c r="M48" i="73"/>
  <c r="J5" i="73"/>
  <c r="K5" i="73"/>
  <c r="L5" i="73"/>
  <c r="M5" i="73"/>
  <c r="J6" i="73"/>
  <c r="K6" i="73"/>
  <c r="L6" i="73"/>
  <c r="M6" i="73"/>
  <c r="J3" i="73"/>
  <c r="K3" i="73"/>
  <c r="L3" i="73"/>
  <c r="M3" i="73"/>
  <c r="J7" i="73"/>
  <c r="K7" i="73"/>
  <c r="L7" i="73"/>
  <c r="M7" i="73"/>
  <c r="J8" i="73"/>
  <c r="K8" i="73"/>
  <c r="L8" i="73"/>
  <c r="M8" i="73"/>
  <c r="J2" i="73"/>
  <c r="K2" i="73"/>
  <c r="L2" i="73"/>
  <c r="M2" i="73"/>
  <c r="J9" i="73"/>
  <c r="K9" i="73"/>
  <c r="L9" i="73"/>
  <c r="M9" i="73"/>
  <c r="J4" i="73"/>
  <c r="K4" i="73"/>
  <c r="L4" i="73"/>
  <c r="M4" i="73"/>
  <c r="J11" i="73"/>
  <c r="K11" i="73"/>
  <c r="L11" i="73"/>
  <c r="M11" i="73"/>
  <c r="J10" i="73"/>
  <c r="K10" i="73"/>
  <c r="L10" i="73"/>
  <c r="M10" i="73"/>
  <c r="J12" i="73"/>
  <c r="K12" i="73"/>
  <c r="L12" i="73"/>
  <c r="M12" i="73"/>
  <c r="J127" i="73"/>
  <c r="K127" i="73"/>
  <c r="L127" i="73"/>
  <c r="M127" i="73"/>
  <c r="J125" i="73"/>
  <c r="K125" i="73"/>
  <c r="L125" i="73"/>
  <c r="M125" i="73"/>
  <c r="J122" i="73"/>
  <c r="K122" i="73"/>
  <c r="L122" i="73"/>
  <c r="M122" i="73"/>
  <c r="J124" i="73"/>
  <c r="K124" i="73"/>
  <c r="L124" i="73"/>
  <c r="M124" i="73"/>
  <c r="J123" i="73"/>
  <c r="K123" i="73"/>
  <c r="L123" i="73"/>
  <c r="M123" i="73"/>
  <c r="J129" i="73"/>
  <c r="K129" i="73"/>
  <c r="L129" i="73"/>
  <c r="M129" i="73"/>
  <c r="J131" i="73"/>
  <c r="K131" i="73"/>
  <c r="L131" i="73"/>
  <c r="M131" i="73"/>
  <c r="J126" i="73"/>
  <c r="K126" i="73"/>
  <c r="L126" i="73"/>
  <c r="M126" i="73"/>
  <c r="J130" i="73"/>
  <c r="K130" i="73"/>
  <c r="L130" i="73"/>
  <c r="M130" i="73"/>
  <c r="J128" i="73"/>
  <c r="K128" i="73"/>
  <c r="L128" i="73"/>
  <c r="M128" i="73"/>
  <c r="J194" i="73"/>
  <c r="K194" i="73"/>
  <c r="L194" i="73"/>
  <c r="M194" i="73"/>
  <c r="M22" i="73"/>
  <c r="L22" i="73"/>
  <c r="K22" i="73"/>
  <c r="J22" i="73"/>
  <c r="M14" i="73"/>
  <c r="L14" i="73"/>
  <c r="K14" i="73"/>
  <c r="J14" i="73"/>
  <c r="M21" i="73"/>
  <c r="L21" i="73"/>
  <c r="K21" i="73"/>
  <c r="J21" i="73"/>
  <c r="M16" i="73"/>
  <c r="L16" i="73"/>
  <c r="K16" i="73"/>
  <c r="J16" i="73"/>
  <c r="M18" i="73"/>
  <c r="L18" i="73"/>
  <c r="K18" i="73"/>
  <c r="J18" i="73"/>
  <c r="M20" i="73"/>
  <c r="L20" i="73"/>
  <c r="K20" i="73"/>
  <c r="J20" i="73"/>
  <c r="M13" i="73"/>
  <c r="L13" i="73"/>
  <c r="K13" i="73"/>
  <c r="J13" i="73"/>
  <c r="M15" i="73"/>
  <c r="L15" i="73"/>
  <c r="K15" i="73"/>
  <c r="J15" i="73"/>
  <c r="M19" i="73"/>
  <c r="L19" i="73"/>
  <c r="K19" i="73"/>
  <c r="J19" i="73"/>
  <c r="M17" i="73"/>
  <c r="L17" i="73"/>
  <c r="K17" i="73"/>
  <c r="J17" i="73"/>
  <c r="M172" i="73"/>
  <c r="L172" i="73"/>
  <c r="K172" i="73"/>
  <c r="J172" i="73"/>
  <c r="M171" i="73"/>
  <c r="L171" i="73"/>
  <c r="K171" i="73"/>
  <c r="J171" i="73"/>
  <c r="M170" i="73"/>
  <c r="L170" i="73"/>
  <c r="K170" i="73"/>
  <c r="J170" i="73"/>
  <c r="M168" i="73"/>
  <c r="L168" i="73"/>
  <c r="K168" i="73"/>
  <c r="J168" i="73"/>
  <c r="M163" i="73"/>
  <c r="L163" i="73"/>
  <c r="K163" i="73"/>
  <c r="J163" i="73"/>
  <c r="M164" i="73"/>
  <c r="L164" i="73"/>
  <c r="K164" i="73"/>
  <c r="J164" i="73"/>
  <c r="M165" i="73"/>
  <c r="L165" i="73"/>
  <c r="K165" i="73"/>
  <c r="J165" i="73"/>
  <c r="M167" i="73"/>
  <c r="L167" i="73"/>
  <c r="K167" i="73"/>
  <c r="J167" i="73"/>
  <c r="M166" i="73"/>
  <c r="L166" i="73"/>
  <c r="K166" i="73"/>
  <c r="J166" i="73"/>
  <c r="M169" i="73"/>
  <c r="L169" i="73"/>
  <c r="K169" i="73"/>
  <c r="J169" i="73"/>
  <c r="M71" i="73"/>
  <c r="L71" i="73"/>
  <c r="K71" i="73"/>
  <c r="J71" i="73"/>
  <c r="M70" i="73"/>
  <c r="L70" i="73"/>
  <c r="K70" i="73"/>
  <c r="J70" i="73"/>
  <c r="M69" i="73"/>
  <c r="L69" i="73"/>
  <c r="K69" i="73"/>
  <c r="J69" i="73"/>
  <c r="M68" i="73"/>
  <c r="L68" i="73"/>
  <c r="K68" i="73"/>
  <c r="J68" i="73"/>
  <c r="M67" i="73"/>
  <c r="L67" i="73"/>
  <c r="K67" i="73"/>
  <c r="J67" i="73"/>
  <c r="M64" i="73"/>
  <c r="L64" i="73"/>
  <c r="K64" i="73"/>
  <c r="J64" i="73"/>
  <c r="M60" i="73"/>
  <c r="L60" i="73"/>
  <c r="K60" i="73"/>
  <c r="J60" i="73"/>
  <c r="M66" i="73"/>
  <c r="L66" i="73"/>
  <c r="K66" i="73"/>
  <c r="J66" i="73"/>
  <c r="M63" i="73"/>
  <c r="L63" i="73"/>
  <c r="K63" i="73"/>
  <c r="J63" i="73"/>
  <c r="M62" i="73"/>
  <c r="L62" i="73"/>
  <c r="K62" i="73"/>
  <c r="J62" i="73"/>
  <c r="M61" i="73"/>
  <c r="L61" i="73"/>
  <c r="K61" i="73"/>
  <c r="J61" i="73"/>
  <c r="M65" i="73"/>
  <c r="L65" i="73"/>
  <c r="K65" i="73"/>
  <c r="J65" i="73"/>
  <c r="M25" i="73"/>
  <c r="L25" i="73"/>
  <c r="K25" i="73"/>
  <c r="J25" i="73"/>
  <c r="M30" i="73"/>
  <c r="L30" i="73"/>
  <c r="K30" i="73"/>
  <c r="J30" i="73"/>
  <c r="M26" i="73"/>
  <c r="L26" i="73"/>
  <c r="K26" i="73"/>
  <c r="J26" i="73"/>
  <c r="M23" i="73"/>
  <c r="L23" i="73"/>
  <c r="K23" i="73"/>
  <c r="J23" i="73"/>
  <c r="M29" i="73"/>
  <c r="L29" i="73"/>
  <c r="K29" i="73"/>
  <c r="J29" i="73"/>
  <c r="M28" i="73"/>
  <c r="L28" i="73"/>
  <c r="K28" i="73"/>
  <c r="J28" i="73"/>
  <c r="M27" i="73"/>
  <c r="L27" i="73"/>
  <c r="K27" i="73"/>
  <c r="J27" i="73"/>
  <c r="M24" i="73"/>
  <c r="L24" i="73"/>
  <c r="K24" i="73"/>
  <c r="J24" i="73"/>
  <c r="M142" i="73"/>
  <c r="L142" i="73"/>
  <c r="K142" i="73"/>
  <c r="J142" i="73"/>
  <c r="M141" i="73"/>
  <c r="L141" i="73"/>
  <c r="K141" i="73"/>
  <c r="J141" i="73"/>
  <c r="M140" i="73"/>
  <c r="L140" i="73"/>
  <c r="K140" i="73"/>
  <c r="J140" i="73"/>
  <c r="M137" i="73"/>
  <c r="L137" i="73"/>
  <c r="K137" i="73"/>
  <c r="J137" i="73"/>
  <c r="M136" i="73"/>
  <c r="L136" i="73"/>
  <c r="K136" i="73"/>
  <c r="J136" i="73"/>
  <c r="M132" i="73"/>
  <c r="L132" i="73"/>
  <c r="K132" i="73"/>
  <c r="J132" i="73"/>
  <c r="M133" i="73"/>
  <c r="L133" i="73"/>
  <c r="K133" i="73"/>
  <c r="J133" i="73"/>
  <c r="M134" i="73"/>
  <c r="L134" i="73"/>
  <c r="K134" i="73"/>
  <c r="J134" i="73"/>
  <c r="M135" i="73"/>
  <c r="L135" i="73"/>
  <c r="K135" i="73"/>
  <c r="J135" i="73"/>
  <c r="M138" i="73"/>
  <c r="L138" i="73"/>
  <c r="K138" i="73"/>
  <c r="J138" i="73"/>
  <c r="M139" i="73"/>
  <c r="L139" i="73"/>
  <c r="K139" i="73"/>
  <c r="J139" i="73"/>
  <c r="M190" i="73"/>
  <c r="L190" i="73"/>
  <c r="K190" i="73"/>
  <c r="J190" i="73"/>
  <c r="M188" i="73"/>
  <c r="L188" i="73"/>
  <c r="K188" i="73"/>
  <c r="J188" i="73"/>
  <c r="M184" i="73"/>
  <c r="L184" i="73"/>
  <c r="K184" i="73"/>
  <c r="J184" i="73"/>
  <c r="M182" i="73"/>
  <c r="L182" i="73"/>
  <c r="K182" i="73"/>
  <c r="J182" i="73"/>
  <c r="M186" i="73"/>
  <c r="L186" i="73"/>
  <c r="K186" i="73"/>
  <c r="J186" i="73"/>
  <c r="M187" i="73"/>
  <c r="L187" i="73"/>
  <c r="K187" i="73"/>
  <c r="J187" i="73"/>
  <c r="M185" i="73"/>
  <c r="L185" i="73"/>
  <c r="K185" i="73"/>
  <c r="J185" i="73"/>
  <c r="M183" i="73"/>
  <c r="L183" i="73"/>
  <c r="K183" i="73"/>
  <c r="J183" i="73"/>
  <c r="M189" i="73"/>
  <c r="L189" i="73"/>
  <c r="K189" i="73"/>
  <c r="J189" i="73"/>
  <c r="M81" i="73"/>
  <c r="L81" i="73"/>
  <c r="K81" i="73"/>
  <c r="J81" i="73"/>
  <c r="M76" i="73"/>
  <c r="L76" i="73"/>
  <c r="K76" i="73"/>
  <c r="J76" i="73"/>
  <c r="M77" i="73"/>
  <c r="L77" i="73"/>
  <c r="K77" i="73"/>
  <c r="J77" i="73"/>
  <c r="M80" i="73"/>
  <c r="L80" i="73"/>
  <c r="K80" i="73"/>
  <c r="J80" i="73"/>
  <c r="M73" i="73"/>
  <c r="L73" i="73"/>
  <c r="K73" i="73"/>
  <c r="J73" i="73"/>
  <c r="M74" i="73"/>
  <c r="L74" i="73"/>
  <c r="K74" i="73"/>
  <c r="J74" i="73"/>
  <c r="M75" i="73"/>
  <c r="L75" i="73"/>
  <c r="K75" i="73"/>
  <c r="J75" i="73"/>
  <c r="M79" i="73"/>
  <c r="L79" i="73"/>
  <c r="K79" i="73"/>
  <c r="J79" i="73"/>
  <c r="M72" i="73"/>
  <c r="L72" i="73"/>
  <c r="K72" i="73"/>
  <c r="J72" i="73"/>
  <c r="M78" i="73"/>
  <c r="L78" i="73"/>
  <c r="K78" i="73"/>
  <c r="J78" i="73"/>
  <c r="M120" i="73"/>
  <c r="L120" i="73"/>
  <c r="K120" i="73"/>
  <c r="J120" i="73"/>
  <c r="M118" i="73"/>
  <c r="L118" i="73"/>
  <c r="K118" i="73"/>
  <c r="J118" i="73"/>
  <c r="M116" i="73"/>
  <c r="L116" i="73"/>
  <c r="K116" i="73"/>
  <c r="J116" i="73"/>
  <c r="M121" i="73"/>
  <c r="L121" i="73"/>
  <c r="K121" i="73"/>
  <c r="J121" i="73"/>
  <c r="M115" i="73"/>
  <c r="L115" i="73"/>
  <c r="K115" i="73"/>
  <c r="J115" i="73"/>
  <c r="M113" i="73"/>
  <c r="L113" i="73"/>
  <c r="K113" i="73"/>
  <c r="J113" i="73"/>
  <c r="M112" i="73"/>
  <c r="L112" i="73"/>
  <c r="K112" i="73"/>
  <c r="J112" i="73"/>
  <c r="M117" i="73"/>
  <c r="L117" i="73"/>
  <c r="K117" i="73"/>
  <c r="J117" i="73"/>
  <c r="M119" i="73"/>
  <c r="L119" i="73"/>
  <c r="K119" i="73"/>
  <c r="J119" i="73"/>
  <c r="M114" i="73"/>
  <c r="L114" i="73"/>
  <c r="K114" i="73"/>
  <c r="J114" i="73"/>
  <c r="M152" i="73"/>
  <c r="L152" i="73"/>
  <c r="K152" i="73"/>
  <c r="J152" i="73"/>
  <c r="M151" i="73"/>
  <c r="L151" i="73"/>
  <c r="K151" i="73"/>
  <c r="J151" i="73"/>
  <c r="M150" i="73"/>
  <c r="L150" i="73"/>
  <c r="K150" i="73"/>
  <c r="J150" i="73"/>
  <c r="M149" i="73"/>
  <c r="L149" i="73"/>
  <c r="K149" i="73"/>
  <c r="J149" i="73"/>
  <c r="M148" i="73"/>
  <c r="L148" i="73"/>
  <c r="K148" i="73"/>
  <c r="J148" i="73"/>
  <c r="M147" i="73"/>
  <c r="L147" i="73"/>
  <c r="K147" i="73"/>
  <c r="J147" i="73"/>
  <c r="M144" i="73"/>
  <c r="L144" i="73"/>
  <c r="K144" i="73"/>
  <c r="J144" i="73"/>
  <c r="M145" i="73"/>
  <c r="L145" i="73"/>
  <c r="K145" i="73"/>
  <c r="J145" i="73"/>
  <c r="M143" i="73"/>
  <c r="L143" i="73"/>
  <c r="K143" i="73"/>
  <c r="J143" i="73"/>
  <c r="M146" i="73"/>
  <c r="L146" i="73"/>
  <c r="K146" i="73"/>
  <c r="J146" i="73"/>
  <c r="M109" i="73"/>
  <c r="L109" i="73"/>
  <c r="K109" i="73"/>
  <c r="J109" i="73"/>
  <c r="M106" i="73"/>
  <c r="L106" i="73"/>
  <c r="K106" i="73"/>
  <c r="J106" i="73"/>
  <c r="M111" i="73"/>
  <c r="L111" i="73"/>
  <c r="K111" i="73"/>
  <c r="J111" i="73"/>
  <c r="M110" i="73"/>
  <c r="L110" i="73"/>
  <c r="K110" i="73"/>
  <c r="J110" i="73"/>
  <c r="M103" i="73"/>
  <c r="L103" i="73"/>
  <c r="K103" i="73"/>
  <c r="J103" i="73"/>
  <c r="M108" i="73"/>
  <c r="L108" i="73"/>
  <c r="K108" i="73"/>
  <c r="J108" i="73"/>
  <c r="M102" i="73"/>
  <c r="L102" i="73"/>
  <c r="K102" i="73"/>
  <c r="J102" i="73"/>
  <c r="M105" i="73"/>
  <c r="L105" i="73"/>
  <c r="K105" i="73"/>
  <c r="J105" i="73"/>
  <c r="M107" i="73"/>
  <c r="L107" i="73"/>
  <c r="K107" i="73"/>
  <c r="J107" i="73"/>
  <c r="M104" i="73"/>
  <c r="L104" i="73"/>
  <c r="K104" i="73"/>
  <c r="J104" i="73"/>
  <c r="M59" i="73"/>
  <c r="L59" i="73"/>
  <c r="K59" i="73"/>
  <c r="J59" i="73"/>
  <c r="M55" i="73"/>
  <c r="L55" i="73"/>
  <c r="K55" i="73"/>
  <c r="J55" i="73"/>
  <c r="M53" i="73"/>
  <c r="L53" i="73"/>
  <c r="K53" i="73"/>
  <c r="J53" i="73"/>
  <c r="M51" i="73"/>
  <c r="L51" i="73"/>
  <c r="K51" i="73"/>
  <c r="J51" i="73"/>
  <c r="M52" i="73"/>
  <c r="L52" i="73"/>
  <c r="K52" i="73"/>
  <c r="J52" i="73"/>
  <c r="M58" i="73"/>
  <c r="L58" i="73"/>
  <c r="K58" i="73"/>
  <c r="J58" i="73"/>
  <c r="M57" i="73"/>
  <c r="L57" i="73"/>
  <c r="K57" i="73"/>
  <c r="J57" i="73"/>
  <c r="M54" i="73"/>
  <c r="L54" i="73"/>
  <c r="K54" i="73"/>
  <c r="J54" i="73"/>
  <c r="M50" i="73"/>
  <c r="L50" i="73"/>
  <c r="K50" i="73"/>
  <c r="J50" i="73"/>
  <c r="M56" i="73"/>
  <c r="L56" i="73"/>
  <c r="K56" i="73"/>
  <c r="J56" i="73"/>
  <c r="M178" i="73"/>
  <c r="L178" i="73"/>
  <c r="K178" i="73"/>
  <c r="J178" i="73"/>
  <c r="M175" i="73"/>
  <c r="L175" i="73"/>
  <c r="K175" i="73"/>
  <c r="J175" i="73"/>
  <c r="M181" i="73"/>
  <c r="L181" i="73"/>
  <c r="K181" i="73"/>
  <c r="J181" i="73"/>
  <c r="M180" i="73"/>
  <c r="L180" i="73"/>
  <c r="K180" i="73"/>
  <c r="J180" i="73"/>
  <c r="M174" i="73"/>
  <c r="L174" i="73"/>
  <c r="K174" i="73"/>
  <c r="J174" i="73"/>
  <c r="M173" i="73"/>
  <c r="L173" i="73"/>
  <c r="K173" i="73"/>
  <c r="J173" i="73"/>
  <c r="M177" i="73"/>
  <c r="L177" i="73"/>
  <c r="K177" i="73"/>
  <c r="J177" i="73"/>
  <c r="M179" i="73"/>
  <c r="L179" i="73"/>
  <c r="K179" i="73"/>
  <c r="J179" i="73"/>
  <c r="A3" i="73"/>
  <c r="A4" i="73" s="1"/>
  <c r="A5" i="73" s="1"/>
  <c r="A6" i="73" s="1"/>
  <c r="A7" i="73" s="1"/>
  <c r="A8" i="73" s="1"/>
  <c r="A9" i="73" s="1"/>
  <c r="A10" i="73" s="1"/>
  <c r="A11" i="73" s="1"/>
  <c r="A12" i="73" s="1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M176" i="73"/>
  <c r="L176" i="73"/>
  <c r="K176" i="73"/>
  <c r="J176" i="73"/>
  <c r="P34" i="73" l="1"/>
  <c r="Q34" i="73" s="1"/>
  <c r="P196" i="73"/>
  <c r="Q196" i="73" s="1"/>
  <c r="P193" i="73"/>
  <c r="Q193" i="73" s="1"/>
  <c r="P130" i="73"/>
  <c r="P131" i="73"/>
  <c r="P123" i="73"/>
  <c r="P127" i="73"/>
  <c r="P7" i="73"/>
  <c r="P45" i="73"/>
  <c r="P192" i="73"/>
  <c r="Q192" i="73" s="1"/>
  <c r="P95" i="73"/>
  <c r="Q95" i="73" s="1"/>
  <c r="P96" i="73"/>
  <c r="Q96" i="73" s="1"/>
  <c r="P199" i="73"/>
  <c r="Q199" i="73" s="1"/>
  <c r="P35" i="73"/>
  <c r="Q35" i="73" s="1"/>
  <c r="P99" i="73"/>
  <c r="Q99" i="73" s="1"/>
  <c r="P97" i="73"/>
  <c r="Q97" i="73" s="1"/>
  <c r="P200" i="73"/>
  <c r="Q200" i="73" s="1"/>
  <c r="P42" i="73"/>
  <c r="P43" i="73"/>
  <c r="P160" i="73"/>
  <c r="P162" i="73"/>
  <c r="Q83" i="73"/>
  <c r="P37" i="73"/>
  <c r="Q37" i="73" s="1"/>
  <c r="P195" i="73"/>
  <c r="Q195" i="73" s="1"/>
  <c r="P39" i="73"/>
  <c r="Q39" i="73" s="1"/>
  <c r="Q31" i="73"/>
  <c r="P101" i="73"/>
  <c r="Q101" i="73" s="1"/>
  <c r="P100" i="73"/>
  <c r="Q100" i="73" s="1"/>
  <c r="P176" i="73"/>
  <c r="R176" i="73" s="1"/>
  <c r="P180" i="73"/>
  <c r="R180" i="73" s="1"/>
  <c r="P54" i="73"/>
  <c r="Q54" i="73" s="1"/>
  <c r="P11" i="73"/>
  <c r="Q11" i="73" s="1"/>
  <c r="P48" i="73"/>
  <c r="Q48" i="73" s="1"/>
  <c r="P47" i="73"/>
  <c r="P86" i="73"/>
  <c r="Q86" i="73" s="1"/>
  <c r="P98" i="73"/>
  <c r="Q98" i="73" s="1"/>
  <c r="P94" i="73"/>
  <c r="Q94" i="73" s="1"/>
  <c r="Q191" i="73"/>
  <c r="P5" i="73"/>
  <c r="R5" i="73" s="1"/>
  <c r="P179" i="73"/>
  <c r="R179" i="73" s="1"/>
  <c r="P156" i="73"/>
  <c r="Q156" i="73" s="1"/>
  <c r="P157" i="73"/>
  <c r="P154" i="73"/>
  <c r="Q154" i="73" s="1"/>
  <c r="P158" i="73"/>
  <c r="Q158" i="73" s="1"/>
  <c r="P93" i="73"/>
  <c r="Q93" i="73" s="1"/>
  <c r="P198" i="73"/>
  <c r="Q198" i="73" s="1"/>
  <c r="Q173" i="73"/>
  <c r="P175" i="73"/>
  <c r="Q175" i="73" s="1"/>
  <c r="P56" i="73"/>
  <c r="Q56" i="73" s="1"/>
  <c r="P129" i="73"/>
  <c r="P10" i="73"/>
  <c r="Q10" i="73" s="1"/>
  <c r="Q2" i="73"/>
  <c r="P90" i="73"/>
  <c r="P85" i="73"/>
  <c r="P88" i="73"/>
  <c r="Q88" i="73" s="1"/>
  <c r="P33" i="73"/>
  <c r="Q33" i="73" s="1"/>
  <c r="Q92" i="73"/>
  <c r="P197" i="73"/>
  <c r="Q197" i="73" s="1"/>
  <c r="P4" i="73"/>
  <c r="P161" i="73"/>
  <c r="Q161" i="73" s="1"/>
  <c r="P91" i="73"/>
  <c r="P36" i="73"/>
  <c r="Q36" i="73" s="1"/>
  <c r="R54" i="73"/>
  <c r="P44" i="73"/>
  <c r="Q44" i="73" s="1"/>
  <c r="P159" i="73"/>
  <c r="P87" i="73"/>
  <c r="Q87" i="73" s="1"/>
  <c r="P38" i="73"/>
  <c r="Q38" i="73" s="1"/>
  <c r="Q176" i="73"/>
  <c r="P177" i="73"/>
  <c r="P178" i="73"/>
  <c r="P57" i="73"/>
  <c r="Q57" i="73" s="1"/>
  <c r="P52" i="73"/>
  <c r="Q52" i="73" s="1"/>
  <c r="P53" i="73"/>
  <c r="P104" i="73"/>
  <c r="P105" i="73"/>
  <c r="R105" i="73" s="1"/>
  <c r="P108" i="73"/>
  <c r="Q108" i="73" s="1"/>
  <c r="P110" i="73"/>
  <c r="P106" i="73"/>
  <c r="P146" i="73"/>
  <c r="Q146" i="73" s="1"/>
  <c r="P145" i="73"/>
  <c r="R145" i="73" s="1"/>
  <c r="P147" i="73"/>
  <c r="P149" i="73"/>
  <c r="P151" i="73"/>
  <c r="R151" i="73" s="1"/>
  <c r="P114" i="73"/>
  <c r="R114" i="73" s="1"/>
  <c r="P119" i="73"/>
  <c r="P117" i="73"/>
  <c r="R112" i="73"/>
  <c r="P113" i="73"/>
  <c r="R113" i="73" s="1"/>
  <c r="P115" i="73"/>
  <c r="P121" i="73"/>
  <c r="P116" i="73"/>
  <c r="R116" i="73" s="1"/>
  <c r="P118" i="73"/>
  <c r="Q118" i="73" s="1"/>
  <c r="P120" i="73"/>
  <c r="P78" i="73"/>
  <c r="Q78" i="73" s="1"/>
  <c r="R72" i="73"/>
  <c r="P79" i="73"/>
  <c r="Q79" i="73" s="1"/>
  <c r="P75" i="73"/>
  <c r="R75" i="73" s="1"/>
  <c r="P6" i="73"/>
  <c r="Q6" i="73" s="1"/>
  <c r="P41" i="73"/>
  <c r="R41" i="73" s="1"/>
  <c r="P155" i="73"/>
  <c r="Q155" i="73" s="1"/>
  <c r="P84" i="73"/>
  <c r="Q84" i="73" s="1"/>
  <c r="P32" i="73"/>
  <c r="Q32" i="73" s="1"/>
  <c r="P174" i="73"/>
  <c r="P181" i="73"/>
  <c r="P50" i="73"/>
  <c r="P58" i="73"/>
  <c r="P51" i="73"/>
  <c r="R51" i="73" s="1"/>
  <c r="P55" i="73"/>
  <c r="Q55" i="73" s="1"/>
  <c r="P59" i="73"/>
  <c r="P107" i="73"/>
  <c r="P102" i="73"/>
  <c r="R102" i="73" s="1"/>
  <c r="P103" i="73"/>
  <c r="Q103" i="73" s="1"/>
  <c r="P111" i="73"/>
  <c r="P109" i="73"/>
  <c r="Q143" i="73"/>
  <c r="P144" i="73"/>
  <c r="R144" i="73" s="1"/>
  <c r="P148" i="73"/>
  <c r="P150" i="73"/>
  <c r="P152" i="73"/>
  <c r="Q152" i="73" s="1"/>
  <c r="P194" i="73"/>
  <c r="Q194" i="73" s="1"/>
  <c r="P126" i="73"/>
  <c r="R126" i="73" s="1"/>
  <c r="P12" i="73"/>
  <c r="Q12" i="73" s="1"/>
  <c r="P3" i="73"/>
  <c r="R3" i="73" s="1"/>
  <c r="P89" i="73"/>
  <c r="Q89" i="73" s="1"/>
  <c r="P74" i="73"/>
  <c r="Q74" i="73" s="1"/>
  <c r="P73" i="73"/>
  <c r="P80" i="73"/>
  <c r="R80" i="73" s="1"/>
  <c r="P77" i="73"/>
  <c r="R77" i="73" s="1"/>
  <c r="P76" i="73"/>
  <c r="R76" i="73" s="1"/>
  <c r="P81" i="73"/>
  <c r="P189" i="73"/>
  <c r="Q189" i="73" s="1"/>
  <c r="R183" i="73"/>
  <c r="P185" i="73"/>
  <c r="P187" i="73"/>
  <c r="P186" i="73"/>
  <c r="R186" i="73" s="1"/>
  <c r="R182" i="73"/>
  <c r="P184" i="73"/>
  <c r="P188" i="73"/>
  <c r="P190" i="73"/>
  <c r="Q190" i="73" s="1"/>
  <c r="P139" i="73"/>
  <c r="R139" i="73" s="1"/>
  <c r="P138" i="73"/>
  <c r="P135" i="73"/>
  <c r="P134" i="73"/>
  <c r="R134" i="73" s="1"/>
  <c r="P133" i="73"/>
  <c r="R133" i="73" s="1"/>
  <c r="P132" i="73"/>
  <c r="P136" i="73"/>
  <c r="P137" i="73"/>
  <c r="Q137" i="73" s="1"/>
  <c r="P140" i="73"/>
  <c r="R140" i="73" s="1"/>
  <c r="P141" i="73"/>
  <c r="P142" i="73"/>
  <c r="P24" i="73"/>
  <c r="R24" i="73" s="1"/>
  <c r="P27" i="73"/>
  <c r="R27" i="73" s="1"/>
  <c r="P28" i="73"/>
  <c r="R28" i="73" s="1"/>
  <c r="P29" i="73"/>
  <c r="Q29" i="73" s="1"/>
  <c r="P23" i="73"/>
  <c r="Q23" i="73" s="1"/>
  <c r="P26" i="73"/>
  <c r="R26" i="73" s="1"/>
  <c r="P30" i="73"/>
  <c r="P25" i="73"/>
  <c r="R25" i="73" s="1"/>
  <c r="P65" i="73"/>
  <c r="R65" i="73" s="1"/>
  <c r="P61" i="73"/>
  <c r="P62" i="73"/>
  <c r="P63" i="73"/>
  <c r="Q63" i="73" s="1"/>
  <c r="P66" i="73"/>
  <c r="R66" i="73" s="1"/>
  <c r="P64" i="73"/>
  <c r="P128" i="73"/>
  <c r="R128" i="73" s="1"/>
  <c r="P125" i="73"/>
  <c r="Q125" i="73" s="1"/>
  <c r="P8" i="73"/>
  <c r="R8" i="73" s="1"/>
  <c r="P46" i="73"/>
  <c r="Q46" i="73" s="1"/>
  <c r="P124" i="73"/>
  <c r="R124" i="73" s="1"/>
  <c r="P9" i="73"/>
  <c r="R9" i="73" s="1"/>
  <c r="P49" i="73"/>
  <c r="R49" i="73" s="1"/>
  <c r="Q129" i="73"/>
  <c r="R129" i="73"/>
  <c r="Q5" i="73"/>
  <c r="Q126" i="73"/>
  <c r="R12" i="73"/>
  <c r="Q128" i="73"/>
  <c r="R46" i="73"/>
  <c r="Q124" i="73"/>
  <c r="Q40" i="73"/>
  <c r="R40" i="73"/>
  <c r="Q131" i="73"/>
  <c r="R131" i="73"/>
  <c r="Q123" i="73"/>
  <c r="R123" i="73"/>
  <c r="R2" i="73"/>
  <c r="Q47" i="73"/>
  <c r="R47" i="73"/>
  <c r="Q90" i="73"/>
  <c r="R90" i="73"/>
  <c r="Q85" i="73"/>
  <c r="R85" i="73"/>
  <c r="Q43" i="73"/>
  <c r="R43" i="73"/>
  <c r="Q162" i="73"/>
  <c r="R162" i="73"/>
  <c r="R156" i="73"/>
  <c r="Q157" i="73"/>
  <c r="R157" i="73"/>
  <c r="Q153" i="73"/>
  <c r="R153" i="73"/>
  <c r="Q41" i="73"/>
  <c r="Q130" i="73"/>
  <c r="R130" i="73"/>
  <c r="Q122" i="73"/>
  <c r="R122" i="73"/>
  <c r="Q127" i="73"/>
  <c r="R127" i="73"/>
  <c r="Q4" i="73"/>
  <c r="R4" i="73"/>
  <c r="Q7" i="73"/>
  <c r="R7" i="73"/>
  <c r="Q45" i="73"/>
  <c r="R45" i="73"/>
  <c r="Q42" i="73"/>
  <c r="R42" i="73"/>
  <c r="Q160" i="73"/>
  <c r="R160" i="73"/>
  <c r="Q159" i="73"/>
  <c r="R159" i="73"/>
  <c r="Q91" i="73"/>
  <c r="R91" i="73"/>
  <c r="R87" i="73"/>
  <c r="R84" i="73"/>
  <c r="R83" i="73"/>
  <c r="R82" i="73"/>
  <c r="R86" i="73"/>
  <c r="R39" i="73"/>
  <c r="R37" i="73"/>
  <c r="R32" i="73"/>
  <c r="R31" i="73"/>
  <c r="R34" i="73"/>
  <c r="R36" i="73"/>
  <c r="R35" i="73"/>
  <c r="R98" i="73"/>
  <c r="R101" i="73"/>
  <c r="R100" i="73"/>
  <c r="R99" i="73"/>
  <c r="R93" i="73"/>
  <c r="R95" i="73"/>
  <c r="R92" i="73"/>
  <c r="R96" i="73"/>
  <c r="R97" i="73"/>
  <c r="R200" i="73"/>
  <c r="R199" i="73"/>
  <c r="R198" i="73"/>
  <c r="R196" i="73"/>
  <c r="R197" i="73"/>
  <c r="R195" i="73"/>
  <c r="R191" i="73"/>
  <c r="R193" i="73"/>
  <c r="R192" i="73"/>
  <c r="P67" i="73"/>
  <c r="P68" i="73"/>
  <c r="R68" i="73" s="1"/>
  <c r="P69" i="73"/>
  <c r="Q69" i="73" s="1"/>
  <c r="P70" i="73"/>
  <c r="Q70" i="73" s="1"/>
  <c r="P71" i="73"/>
  <c r="R71" i="73" s="1"/>
  <c r="P169" i="73"/>
  <c r="R169" i="73" s="1"/>
  <c r="P166" i="73"/>
  <c r="R166" i="73" s="1"/>
  <c r="P167" i="73"/>
  <c r="Q167" i="73" s="1"/>
  <c r="P165" i="73"/>
  <c r="R165" i="73" s="1"/>
  <c r="P164" i="73"/>
  <c r="R164" i="73" s="1"/>
  <c r="P163" i="73"/>
  <c r="R163" i="73" s="1"/>
  <c r="P168" i="73"/>
  <c r="Q168" i="73" s="1"/>
  <c r="P170" i="73"/>
  <c r="Q170" i="73" s="1"/>
  <c r="P171" i="73"/>
  <c r="R171" i="73" s="1"/>
  <c r="P172" i="73"/>
  <c r="R172" i="73" s="1"/>
  <c r="P17" i="73"/>
  <c r="Q17" i="73" s="1"/>
  <c r="P19" i="73"/>
  <c r="R19" i="73" s="1"/>
  <c r="P15" i="73"/>
  <c r="R15" i="73" s="1"/>
  <c r="P13" i="73"/>
  <c r="R13" i="73" s="1"/>
  <c r="P20" i="73"/>
  <c r="Q20" i="73" s="1"/>
  <c r="P18" i="73"/>
  <c r="Q18" i="73" s="1"/>
  <c r="P16" i="73"/>
  <c r="Q16" i="73" s="1"/>
  <c r="P21" i="73"/>
  <c r="Q21" i="73" s="1"/>
  <c r="P14" i="73"/>
  <c r="Q14" i="73" s="1"/>
  <c r="P22" i="73"/>
  <c r="R22" i="73" s="1"/>
  <c r="Q58" i="73"/>
  <c r="R58" i="73"/>
  <c r="R55" i="73"/>
  <c r="R104" i="73"/>
  <c r="Q104" i="73"/>
  <c r="Q110" i="73"/>
  <c r="R110" i="73"/>
  <c r="R106" i="73"/>
  <c r="Q106" i="73"/>
  <c r="R146" i="73"/>
  <c r="Q145" i="73"/>
  <c r="Q147" i="73"/>
  <c r="R147" i="73"/>
  <c r="Q148" i="73"/>
  <c r="R148" i="73"/>
  <c r="R149" i="73"/>
  <c r="Q149" i="73"/>
  <c r="R150" i="73"/>
  <c r="Q150" i="73"/>
  <c r="R52" i="73"/>
  <c r="Q53" i="73"/>
  <c r="R53" i="73"/>
  <c r="Q59" i="73"/>
  <c r="R59" i="73"/>
  <c r="R107" i="73"/>
  <c r="Q107" i="73"/>
  <c r="Q111" i="73"/>
  <c r="R111" i="73"/>
  <c r="Q109" i="73"/>
  <c r="R109" i="73"/>
  <c r="Q144" i="73"/>
  <c r="R117" i="73"/>
  <c r="Q117" i="73"/>
  <c r="Q112" i="73"/>
  <c r="R115" i="73"/>
  <c r="Q115" i="73"/>
  <c r="Q116" i="73"/>
  <c r="R118" i="73"/>
  <c r="R120" i="73"/>
  <c r="Q120" i="73"/>
  <c r="R78" i="73"/>
  <c r="Q75" i="73"/>
  <c r="R74" i="73"/>
  <c r="R73" i="73"/>
  <c r="Q73" i="73"/>
  <c r="Q80" i="73"/>
  <c r="Q76" i="73"/>
  <c r="R81" i="73"/>
  <c r="Q81" i="73"/>
  <c r="R189" i="73"/>
  <c r="R185" i="73"/>
  <c r="Q185" i="73"/>
  <c r="R187" i="73"/>
  <c r="Q187" i="73"/>
  <c r="R184" i="73"/>
  <c r="Q184" i="73"/>
  <c r="R188" i="73"/>
  <c r="Q188" i="73"/>
  <c r="R190" i="73"/>
  <c r="R138" i="73"/>
  <c r="Q138" i="73"/>
  <c r="R135" i="73"/>
  <c r="Q135" i="73"/>
  <c r="R132" i="73"/>
  <c r="Q132" i="73"/>
  <c r="R136" i="73"/>
  <c r="Q136" i="73"/>
  <c r="R137" i="73"/>
  <c r="R141" i="73"/>
  <c r="Q141" i="73"/>
  <c r="R142" i="73"/>
  <c r="Q142" i="73"/>
  <c r="Q28" i="73"/>
  <c r="R29" i="73"/>
  <c r="R30" i="73"/>
  <c r="Q30" i="73"/>
  <c r="R61" i="73"/>
  <c r="Q61" i="73"/>
  <c r="R62" i="73"/>
  <c r="Q62" i="73"/>
  <c r="R63" i="73"/>
  <c r="R60" i="73"/>
  <c r="Q60" i="73"/>
  <c r="R64" i="73"/>
  <c r="Q64" i="73"/>
  <c r="R67" i="73"/>
  <c r="Q67" i="73"/>
  <c r="R69" i="73"/>
  <c r="Q71" i="73"/>
  <c r="Q165" i="73"/>
  <c r="Q164" i="73"/>
  <c r="R170" i="73"/>
  <c r="R17" i="73"/>
  <c r="Q15" i="73"/>
  <c r="R20" i="73"/>
  <c r="R18" i="73"/>
  <c r="R16" i="73"/>
  <c r="Q22" i="73"/>
  <c r="Q113" i="73"/>
  <c r="R152" i="73"/>
  <c r="R119" i="73"/>
  <c r="Q119" i="73"/>
  <c r="R121" i="73"/>
  <c r="Q121" i="73"/>
  <c r="M121" i="71"/>
  <c r="L121" i="71"/>
  <c r="K121" i="71"/>
  <c r="J121" i="71"/>
  <c r="M91" i="71"/>
  <c r="L91" i="71"/>
  <c r="K91" i="71"/>
  <c r="J91" i="71"/>
  <c r="M99" i="71"/>
  <c r="L99" i="71"/>
  <c r="K99" i="71"/>
  <c r="J99" i="71"/>
  <c r="M45" i="71"/>
  <c r="L45" i="71"/>
  <c r="K45" i="71"/>
  <c r="J45" i="71"/>
  <c r="M61" i="71"/>
  <c r="L61" i="71"/>
  <c r="K61" i="71"/>
  <c r="J61" i="71"/>
  <c r="M21" i="71"/>
  <c r="L21" i="71"/>
  <c r="K21" i="71"/>
  <c r="J21" i="71"/>
  <c r="M67" i="71"/>
  <c r="L67" i="71"/>
  <c r="K67" i="71"/>
  <c r="J67" i="71"/>
  <c r="M33" i="71"/>
  <c r="L33" i="71"/>
  <c r="K33" i="71"/>
  <c r="J33" i="71"/>
  <c r="M17" i="71"/>
  <c r="L17" i="71"/>
  <c r="K17" i="71"/>
  <c r="J17" i="71"/>
  <c r="M8" i="71"/>
  <c r="L8" i="71"/>
  <c r="K8" i="71"/>
  <c r="J8" i="71"/>
  <c r="M120" i="71"/>
  <c r="L120" i="71"/>
  <c r="K120" i="71"/>
  <c r="J120" i="71"/>
  <c r="M98" i="71"/>
  <c r="L98" i="71"/>
  <c r="K98" i="71"/>
  <c r="J98" i="71"/>
  <c r="M119" i="71"/>
  <c r="L119" i="71"/>
  <c r="K119" i="71"/>
  <c r="J119" i="71"/>
  <c r="M80" i="71"/>
  <c r="L80" i="71"/>
  <c r="K80" i="71"/>
  <c r="J80" i="71"/>
  <c r="M57" i="71"/>
  <c r="L57" i="71"/>
  <c r="K57" i="71"/>
  <c r="J57" i="71"/>
  <c r="M83" i="71"/>
  <c r="L83" i="71"/>
  <c r="K83" i="71"/>
  <c r="J83" i="71"/>
  <c r="M66" i="71"/>
  <c r="L66" i="71"/>
  <c r="K66" i="71"/>
  <c r="J66" i="71"/>
  <c r="M29" i="71"/>
  <c r="L29" i="71"/>
  <c r="K29" i="71"/>
  <c r="J29" i="71"/>
  <c r="M20" i="71"/>
  <c r="L20" i="71"/>
  <c r="K20" i="71"/>
  <c r="J20" i="71"/>
  <c r="M65" i="71"/>
  <c r="L65" i="71"/>
  <c r="K65" i="71"/>
  <c r="J65" i="71"/>
  <c r="M12" i="71"/>
  <c r="L12" i="71"/>
  <c r="K12" i="71"/>
  <c r="J12" i="71"/>
  <c r="M118" i="71"/>
  <c r="L118" i="71"/>
  <c r="K118" i="71"/>
  <c r="J118" i="71"/>
  <c r="M117" i="71"/>
  <c r="L117" i="71"/>
  <c r="K117" i="71"/>
  <c r="J117" i="71"/>
  <c r="M116" i="71"/>
  <c r="L116" i="71"/>
  <c r="K116" i="71"/>
  <c r="J116" i="71"/>
  <c r="M115" i="71"/>
  <c r="L115" i="71"/>
  <c r="K115" i="71"/>
  <c r="J115" i="71"/>
  <c r="M97" i="71"/>
  <c r="L97" i="71"/>
  <c r="K97" i="71"/>
  <c r="J97" i="71"/>
  <c r="M64" i="71"/>
  <c r="L64" i="71"/>
  <c r="K64" i="71"/>
  <c r="J64" i="71"/>
  <c r="M19" i="71"/>
  <c r="L19" i="71"/>
  <c r="K19" i="71"/>
  <c r="J19" i="71"/>
  <c r="M10" i="71"/>
  <c r="L10" i="71"/>
  <c r="K10" i="71"/>
  <c r="J10" i="71"/>
  <c r="M72" i="71"/>
  <c r="L72" i="71"/>
  <c r="K72" i="71"/>
  <c r="J72" i="71"/>
  <c r="M16" i="71"/>
  <c r="L16" i="71"/>
  <c r="K16" i="71"/>
  <c r="J16" i="71"/>
  <c r="M50" i="71"/>
  <c r="L50" i="71"/>
  <c r="K50" i="71"/>
  <c r="J50" i="71"/>
  <c r="M90" i="71"/>
  <c r="L90" i="71"/>
  <c r="K90" i="71"/>
  <c r="J90" i="71"/>
  <c r="M89" i="71"/>
  <c r="L89" i="71"/>
  <c r="K89" i="71"/>
  <c r="J89" i="71"/>
  <c r="M53" i="71"/>
  <c r="L53" i="71"/>
  <c r="K53" i="71"/>
  <c r="J53" i="71"/>
  <c r="M114" i="71"/>
  <c r="L114" i="71"/>
  <c r="K114" i="71"/>
  <c r="J114" i="71"/>
  <c r="M52" i="71"/>
  <c r="L52" i="71"/>
  <c r="K52" i="71"/>
  <c r="J52" i="71"/>
  <c r="M40" i="71"/>
  <c r="L40" i="71"/>
  <c r="K40" i="71"/>
  <c r="J40" i="71"/>
  <c r="M44" i="71"/>
  <c r="L44" i="71"/>
  <c r="K44" i="71"/>
  <c r="J44" i="71"/>
  <c r="M5" i="71"/>
  <c r="L5" i="71"/>
  <c r="K5" i="71"/>
  <c r="J5" i="71"/>
  <c r="M24" i="71"/>
  <c r="L24" i="71"/>
  <c r="K24" i="71"/>
  <c r="J24" i="71"/>
  <c r="M86" i="71"/>
  <c r="L86" i="71"/>
  <c r="K86" i="71"/>
  <c r="J86" i="71"/>
  <c r="M75" i="71"/>
  <c r="L75" i="71"/>
  <c r="K75" i="71"/>
  <c r="J75" i="71"/>
  <c r="M113" i="71"/>
  <c r="L113" i="71"/>
  <c r="K113" i="71"/>
  <c r="J113" i="71"/>
  <c r="M88" i="71"/>
  <c r="L88" i="71"/>
  <c r="K88" i="71"/>
  <c r="J88" i="71"/>
  <c r="M28" i="71"/>
  <c r="L28" i="71"/>
  <c r="K28" i="71"/>
  <c r="J28" i="71"/>
  <c r="M2" i="71"/>
  <c r="L2" i="71"/>
  <c r="K2" i="71"/>
  <c r="J2" i="71"/>
  <c r="M42" i="71"/>
  <c r="L42" i="71"/>
  <c r="K42" i="71"/>
  <c r="J42" i="71"/>
  <c r="M85" i="71"/>
  <c r="L85" i="71"/>
  <c r="K85" i="71"/>
  <c r="J85" i="71"/>
  <c r="M38" i="71"/>
  <c r="L38" i="71"/>
  <c r="K38" i="71"/>
  <c r="J38" i="71"/>
  <c r="P38" i="71" s="1"/>
  <c r="M112" i="71"/>
  <c r="L112" i="71"/>
  <c r="K112" i="71"/>
  <c r="J112" i="71"/>
  <c r="P112" i="71" s="1"/>
  <c r="M111" i="71"/>
  <c r="L111" i="71"/>
  <c r="K111" i="71"/>
  <c r="J111" i="71"/>
  <c r="P111" i="71" s="1"/>
  <c r="M71" i="71"/>
  <c r="L71" i="71"/>
  <c r="K71" i="71"/>
  <c r="J71" i="71"/>
  <c r="P71" i="71" s="1"/>
  <c r="M63" i="71"/>
  <c r="L63" i="71"/>
  <c r="K63" i="71"/>
  <c r="J63" i="71"/>
  <c r="P63" i="71" s="1"/>
  <c r="M43" i="71"/>
  <c r="L43" i="71"/>
  <c r="K43" i="71"/>
  <c r="J43" i="71"/>
  <c r="P43" i="71" s="1"/>
  <c r="M79" i="71"/>
  <c r="L79" i="71"/>
  <c r="K79" i="71"/>
  <c r="J79" i="71"/>
  <c r="P79" i="71" s="1"/>
  <c r="M32" i="71"/>
  <c r="L32" i="71"/>
  <c r="K32" i="71"/>
  <c r="J32" i="71"/>
  <c r="P32" i="71" s="1"/>
  <c r="M4" i="71"/>
  <c r="L4" i="71"/>
  <c r="K4" i="71"/>
  <c r="J4" i="71"/>
  <c r="M70" i="71"/>
  <c r="L70" i="71"/>
  <c r="K70" i="71"/>
  <c r="J70" i="71"/>
  <c r="P70" i="71" s="1"/>
  <c r="M41" i="71"/>
  <c r="L41" i="71"/>
  <c r="K41" i="71"/>
  <c r="J41" i="71"/>
  <c r="P41" i="71" s="1"/>
  <c r="M59" i="71"/>
  <c r="L59" i="71"/>
  <c r="K59" i="71"/>
  <c r="J59" i="71"/>
  <c r="P59" i="71" s="1"/>
  <c r="M110" i="71"/>
  <c r="L110" i="71"/>
  <c r="K110" i="71"/>
  <c r="J110" i="71"/>
  <c r="M56" i="71"/>
  <c r="L56" i="71"/>
  <c r="K56" i="71"/>
  <c r="J56" i="71"/>
  <c r="P56" i="71" s="1"/>
  <c r="M96" i="71"/>
  <c r="L96" i="71"/>
  <c r="K96" i="71"/>
  <c r="J96" i="71"/>
  <c r="P96" i="71" s="1"/>
  <c r="M18" i="71"/>
  <c r="L18" i="71"/>
  <c r="K18" i="71"/>
  <c r="J18" i="71"/>
  <c r="P18" i="71" s="1"/>
  <c r="M51" i="71"/>
  <c r="L51" i="71"/>
  <c r="K51" i="71"/>
  <c r="J51" i="71"/>
  <c r="M22" i="71"/>
  <c r="L22" i="71"/>
  <c r="K22" i="71"/>
  <c r="J22" i="71"/>
  <c r="P22" i="71" s="1"/>
  <c r="M76" i="71"/>
  <c r="L76" i="71"/>
  <c r="K76" i="71"/>
  <c r="J76" i="71"/>
  <c r="P76" i="71" s="1"/>
  <c r="M58" i="71"/>
  <c r="L58" i="71"/>
  <c r="K58" i="71"/>
  <c r="J58" i="71"/>
  <c r="P58" i="71" s="1"/>
  <c r="M78" i="71"/>
  <c r="L78" i="71"/>
  <c r="K78" i="71"/>
  <c r="J78" i="71"/>
  <c r="P78" i="71" s="1"/>
  <c r="M95" i="71"/>
  <c r="L95" i="71"/>
  <c r="K95" i="71"/>
  <c r="J95" i="71"/>
  <c r="P95" i="71" s="1"/>
  <c r="M109" i="71"/>
  <c r="L109" i="71"/>
  <c r="K109" i="71"/>
  <c r="J109" i="71"/>
  <c r="P109" i="71" s="1"/>
  <c r="M74" i="71"/>
  <c r="L74" i="71"/>
  <c r="K74" i="71"/>
  <c r="J74" i="71"/>
  <c r="P74" i="71" s="1"/>
  <c r="M84" i="71"/>
  <c r="L84" i="71"/>
  <c r="K84" i="71"/>
  <c r="J84" i="71"/>
  <c r="P84" i="71" s="1"/>
  <c r="M77" i="71"/>
  <c r="L77" i="71"/>
  <c r="K77" i="71"/>
  <c r="J77" i="71"/>
  <c r="P77" i="71" s="1"/>
  <c r="M36" i="71"/>
  <c r="L36" i="71"/>
  <c r="K36" i="71"/>
  <c r="J36" i="71"/>
  <c r="P36" i="71" s="1"/>
  <c r="M30" i="71"/>
  <c r="L30" i="71"/>
  <c r="K30" i="71"/>
  <c r="J30" i="71"/>
  <c r="P30" i="71" s="1"/>
  <c r="M62" i="71"/>
  <c r="L62" i="71"/>
  <c r="K62" i="71"/>
  <c r="J62" i="71"/>
  <c r="P62" i="71" s="1"/>
  <c r="M31" i="71"/>
  <c r="L31" i="71"/>
  <c r="K31" i="71"/>
  <c r="J31" i="71"/>
  <c r="P31" i="71" s="1"/>
  <c r="M37" i="71"/>
  <c r="L37" i="71"/>
  <c r="K37" i="71"/>
  <c r="J37" i="71"/>
  <c r="P37" i="71" s="1"/>
  <c r="M108" i="71"/>
  <c r="L108" i="71"/>
  <c r="K108" i="71"/>
  <c r="J108" i="71"/>
  <c r="P108" i="71" s="1"/>
  <c r="M82" i="71"/>
  <c r="L82" i="71"/>
  <c r="K82" i="71"/>
  <c r="J82" i="71"/>
  <c r="P82" i="71" s="1"/>
  <c r="M87" i="71"/>
  <c r="L87" i="71"/>
  <c r="K87" i="71"/>
  <c r="J87" i="71"/>
  <c r="P87" i="71" s="1"/>
  <c r="M48" i="71"/>
  <c r="L48" i="71"/>
  <c r="K48" i="71"/>
  <c r="J48" i="71"/>
  <c r="P48" i="71" s="1"/>
  <c r="M3" i="71"/>
  <c r="L3" i="71"/>
  <c r="K3" i="71"/>
  <c r="J3" i="71"/>
  <c r="M49" i="71"/>
  <c r="L49" i="71"/>
  <c r="K49" i="71"/>
  <c r="J49" i="71"/>
  <c r="P49" i="71" s="1"/>
  <c r="M14" i="71"/>
  <c r="L14" i="71"/>
  <c r="K14" i="71"/>
  <c r="J14" i="71"/>
  <c r="P14" i="71" s="1"/>
  <c r="M23" i="71"/>
  <c r="L23" i="71"/>
  <c r="K23" i="71"/>
  <c r="J23" i="71"/>
  <c r="P23" i="71" s="1"/>
  <c r="M69" i="71"/>
  <c r="L69" i="71"/>
  <c r="K69" i="71"/>
  <c r="J69" i="71"/>
  <c r="P69" i="71" s="1"/>
  <c r="M94" i="71"/>
  <c r="L94" i="71"/>
  <c r="K94" i="71"/>
  <c r="J94" i="71"/>
  <c r="P94" i="71" s="1"/>
  <c r="M107" i="71"/>
  <c r="L107" i="71"/>
  <c r="K107" i="71"/>
  <c r="J107" i="71"/>
  <c r="P107" i="71" s="1"/>
  <c r="M106" i="71"/>
  <c r="L106" i="71"/>
  <c r="K106" i="71"/>
  <c r="J106" i="71"/>
  <c r="P106" i="71" s="1"/>
  <c r="M105" i="71"/>
  <c r="L105" i="71"/>
  <c r="K105" i="71"/>
  <c r="J105" i="71"/>
  <c r="P105" i="71" s="1"/>
  <c r="M104" i="71"/>
  <c r="L104" i="71"/>
  <c r="K104" i="71"/>
  <c r="J104" i="71"/>
  <c r="P104" i="71" s="1"/>
  <c r="M73" i="71"/>
  <c r="L73" i="71"/>
  <c r="K73" i="71"/>
  <c r="J73" i="71"/>
  <c r="P73" i="71" s="1"/>
  <c r="M7" i="71"/>
  <c r="L7" i="71"/>
  <c r="K7" i="71"/>
  <c r="J7" i="71"/>
  <c r="M6" i="71"/>
  <c r="L6" i="71"/>
  <c r="K6" i="71"/>
  <c r="J6" i="71"/>
  <c r="M13" i="71"/>
  <c r="L13" i="71"/>
  <c r="K13" i="71"/>
  <c r="J13" i="71"/>
  <c r="M27" i="71"/>
  <c r="L27" i="71"/>
  <c r="K27" i="71"/>
  <c r="J27" i="71"/>
  <c r="P27" i="71" s="1"/>
  <c r="M35" i="71"/>
  <c r="L35" i="71"/>
  <c r="K35" i="71"/>
  <c r="J35" i="71"/>
  <c r="P35" i="71" s="1"/>
  <c r="M103" i="71"/>
  <c r="L103" i="71"/>
  <c r="K103" i="71"/>
  <c r="J103" i="71"/>
  <c r="P103" i="71" s="1"/>
  <c r="M102" i="71"/>
  <c r="L102" i="71"/>
  <c r="K102" i="71"/>
  <c r="J102" i="71"/>
  <c r="P102" i="71" s="1"/>
  <c r="M101" i="71"/>
  <c r="L101" i="71"/>
  <c r="K101" i="71"/>
  <c r="J101" i="71"/>
  <c r="P101" i="71" s="1"/>
  <c r="M81" i="71"/>
  <c r="L81" i="71"/>
  <c r="K81" i="71"/>
  <c r="J81" i="71"/>
  <c r="P81" i="71" s="1"/>
  <c r="M93" i="71"/>
  <c r="L93" i="71"/>
  <c r="K93" i="71"/>
  <c r="J93" i="71"/>
  <c r="P93" i="71" s="1"/>
  <c r="M47" i="71"/>
  <c r="L47" i="71"/>
  <c r="K47" i="71"/>
  <c r="J47" i="71"/>
  <c r="P47" i="71" s="1"/>
  <c r="M15" i="71"/>
  <c r="L15" i="71"/>
  <c r="K15" i="71"/>
  <c r="J15" i="71"/>
  <c r="P15" i="71" s="1"/>
  <c r="M11" i="71"/>
  <c r="L11" i="71"/>
  <c r="K11" i="71"/>
  <c r="J11" i="71"/>
  <c r="M39" i="71"/>
  <c r="L39" i="71"/>
  <c r="K39" i="71"/>
  <c r="J39" i="71"/>
  <c r="P39" i="71" s="1"/>
  <c r="M26" i="71"/>
  <c r="L26" i="71"/>
  <c r="K26" i="71"/>
  <c r="J26" i="71"/>
  <c r="P26" i="71" s="1"/>
  <c r="M92" i="71"/>
  <c r="L92" i="71"/>
  <c r="K92" i="71"/>
  <c r="J92" i="71"/>
  <c r="P92" i="71" s="1"/>
  <c r="M100" i="71"/>
  <c r="L100" i="71"/>
  <c r="K100" i="71"/>
  <c r="J100" i="71"/>
  <c r="P100" i="71" s="1"/>
  <c r="M46" i="71"/>
  <c r="L46" i="71"/>
  <c r="K46" i="71"/>
  <c r="J46" i="71"/>
  <c r="P46" i="71" s="1"/>
  <c r="M9" i="71"/>
  <c r="L9" i="71"/>
  <c r="K9" i="71"/>
  <c r="J9" i="71"/>
  <c r="M68" i="71"/>
  <c r="L68" i="71"/>
  <c r="K68" i="71"/>
  <c r="J68" i="71"/>
  <c r="P68" i="71" s="1"/>
  <c r="M55" i="71"/>
  <c r="L55" i="71"/>
  <c r="K55" i="71"/>
  <c r="J55" i="71"/>
  <c r="P55" i="71" s="1"/>
  <c r="M54" i="71"/>
  <c r="L54" i="71"/>
  <c r="K54" i="71"/>
  <c r="J54" i="71"/>
  <c r="P54" i="71" s="1"/>
  <c r="M34" i="71"/>
  <c r="L34" i="71"/>
  <c r="K34" i="71"/>
  <c r="J34" i="71"/>
  <c r="P34" i="71" s="1"/>
  <c r="M60" i="71"/>
  <c r="L60" i="71"/>
  <c r="K60" i="71"/>
  <c r="J60" i="71"/>
  <c r="P60" i="71" s="1"/>
  <c r="A3" i="71"/>
  <c r="A4" i="71" s="1"/>
  <c r="A5" i="71" s="1"/>
  <c r="A6" i="71" s="1"/>
  <c r="A7" i="71" s="1"/>
  <c r="A8" i="71" s="1"/>
  <c r="A9" i="71" s="1"/>
  <c r="A10" i="71" s="1"/>
  <c r="A11" i="71" s="1"/>
  <c r="A12" i="71" s="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A36" i="71" s="1"/>
  <c r="A37" i="71" s="1"/>
  <c r="A38" i="71" s="1"/>
  <c r="A39" i="71" s="1"/>
  <c r="A40" i="71" s="1"/>
  <c r="A41" i="71" s="1"/>
  <c r="A42" i="71" s="1"/>
  <c r="A43" i="71" s="1"/>
  <c r="A44" i="71" s="1"/>
  <c r="A45" i="71" s="1"/>
  <c r="A46" i="71" s="1"/>
  <c r="A47" i="71" s="1"/>
  <c r="A48" i="71" s="1"/>
  <c r="A49" i="71" s="1"/>
  <c r="A50" i="71" s="1"/>
  <c r="A51" i="71" s="1"/>
  <c r="A52" i="71" s="1"/>
  <c r="A53" i="71" s="1"/>
  <c r="A54" i="71" s="1"/>
  <c r="A55" i="71" s="1"/>
  <c r="A56" i="71" s="1"/>
  <c r="A57" i="71" s="1"/>
  <c r="A58" i="71" s="1"/>
  <c r="A59" i="71" s="1"/>
  <c r="A60" i="71" s="1"/>
  <c r="A61" i="71" s="1"/>
  <c r="A62" i="71" s="1"/>
  <c r="A63" i="71" s="1"/>
  <c r="A64" i="71" s="1"/>
  <c r="A65" i="71" s="1"/>
  <c r="A66" i="71" s="1"/>
  <c r="A67" i="71" s="1"/>
  <c r="A68" i="71" s="1"/>
  <c r="A69" i="71" s="1"/>
  <c r="A70" i="71" s="1"/>
  <c r="A71" i="71" s="1"/>
  <c r="A72" i="71" s="1"/>
  <c r="A73" i="71" s="1"/>
  <c r="A74" i="71" s="1"/>
  <c r="A75" i="71" s="1"/>
  <c r="A76" i="71" s="1"/>
  <c r="A77" i="71" s="1"/>
  <c r="A78" i="71" s="1"/>
  <c r="A79" i="71" s="1"/>
  <c r="A80" i="71" s="1"/>
  <c r="A81" i="71" s="1"/>
  <c r="A82" i="71" s="1"/>
  <c r="A83" i="71" s="1"/>
  <c r="A84" i="71" s="1"/>
  <c r="A85" i="71" s="1"/>
  <c r="A86" i="71" s="1"/>
  <c r="A87" i="71" s="1"/>
  <c r="A88" i="71" s="1"/>
  <c r="A89" i="71" s="1"/>
  <c r="A90" i="71" s="1"/>
  <c r="A91" i="71" s="1"/>
  <c r="A92" i="71" s="1"/>
  <c r="A93" i="71" s="1"/>
  <c r="A94" i="71" s="1"/>
  <c r="A95" i="71" s="1"/>
  <c r="A96" i="71" s="1"/>
  <c r="A97" i="71" s="1"/>
  <c r="A98" i="71" s="1"/>
  <c r="A99" i="71" s="1"/>
  <c r="A100" i="71" s="1"/>
  <c r="A101" i="71" s="1"/>
  <c r="A102" i="71" s="1"/>
  <c r="A103" i="71" s="1"/>
  <c r="A104" i="71" s="1"/>
  <c r="A105" i="71" s="1"/>
  <c r="A106" i="71" s="1"/>
  <c r="A107" i="71" s="1"/>
  <c r="A108" i="71" s="1"/>
  <c r="A109" i="71" s="1"/>
  <c r="A110" i="71" s="1"/>
  <c r="A111" i="71" s="1"/>
  <c r="A112" i="71" s="1"/>
  <c r="A113" i="71" s="1"/>
  <c r="A114" i="71" s="1"/>
  <c r="A115" i="71" s="1"/>
  <c r="A116" i="71" s="1"/>
  <c r="A117" i="71" s="1"/>
  <c r="A118" i="71" s="1"/>
  <c r="A119" i="71" s="1"/>
  <c r="A120" i="71" s="1"/>
  <c r="A121" i="71" s="1"/>
  <c r="M25" i="71"/>
  <c r="L25" i="71"/>
  <c r="K25" i="71"/>
  <c r="J25" i="71"/>
  <c r="R23" i="73" l="1"/>
  <c r="R14" i="73"/>
  <c r="R168" i="73"/>
  <c r="Q49" i="73"/>
  <c r="Q8" i="73"/>
  <c r="R56" i="73"/>
  <c r="Q19" i="73"/>
  <c r="Q9" i="73"/>
  <c r="Q151" i="73"/>
  <c r="R21" i="73"/>
  <c r="Q13" i="73"/>
  <c r="Q172" i="73"/>
  <c r="Q163" i="73"/>
  <c r="R167" i="73"/>
  <c r="Q25" i="73"/>
  <c r="Q24" i="73"/>
  <c r="Q134" i="73"/>
  <c r="Q186" i="73"/>
  <c r="Q102" i="73"/>
  <c r="R143" i="73"/>
  <c r="Q105" i="73"/>
  <c r="R154" i="73"/>
  <c r="R161" i="73"/>
  <c r="R89" i="73"/>
  <c r="Q3" i="73"/>
  <c r="R11" i="73"/>
  <c r="R173" i="73"/>
  <c r="Q166" i="73"/>
  <c r="R70" i="73"/>
  <c r="Q72" i="73"/>
  <c r="R57" i="73"/>
  <c r="Q51" i="73"/>
  <c r="R10" i="73"/>
  <c r="Q179" i="73"/>
  <c r="R38" i="73"/>
  <c r="R88" i="73"/>
  <c r="R79" i="73"/>
  <c r="R6" i="73"/>
  <c r="Q180" i="73"/>
  <c r="Q68" i="73"/>
  <c r="Q66" i="73"/>
  <c r="Q65" i="73"/>
  <c r="Q26" i="73"/>
  <c r="Q27" i="73"/>
  <c r="Q140" i="73"/>
  <c r="Q133" i="73"/>
  <c r="Q139" i="73"/>
  <c r="Q182" i="73"/>
  <c r="Q183" i="73"/>
  <c r="Q77" i="73"/>
  <c r="Q114" i="73"/>
  <c r="R103" i="73"/>
  <c r="R108" i="73"/>
  <c r="R125" i="73"/>
  <c r="Q171" i="73"/>
  <c r="Q169" i="73"/>
  <c r="R194" i="73"/>
  <c r="R94" i="73"/>
  <c r="R33" i="73"/>
  <c r="R155" i="73"/>
  <c r="R48" i="73"/>
  <c r="R158" i="73"/>
  <c r="R44" i="73"/>
  <c r="R175" i="73"/>
  <c r="R178" i="73"/>
  <c r="Q178" i="73"/>
  <c r="R50" i="73"/>
  <c r="Q50" i="73"/>
  <c r="R177" i="73"/>
  <c r="Q177" i="73"/>
  <c r="R181" i="73"/>
  <c r="Q181" i="73"/>
  <c r="R174" i="73"/>
  <c r="Q174" i="73"/>
  <c r="P85" i="71"/>
  <c r="P42" i="71"/>
  <c r="P28" i="71"/>
  <c r="P88" i="71"/>
  <c r="P113" i="71"/>
  <c r="P75" i="71"/>
  <c r="P86" i="71"/>
  <c r="P24" i="71"/>
  <c r="P44" i="71"/>
  <c r="P40" i="71"/>
  <c r="P52" i="71"/>
  <c r="P114" i="71"/>
  <c r="P53" i="71"/>
  <c r="P89" i="71"/>
  <c r="P90" i="71"/>
  <c r="P50" i="71"/>
  <c r="P16" i="71"/>
  <c r="P72" i="71"/>
  <c r="Q10" i="71"/>
  <c r="P19" i="71"/>
  <c r="P64" i="71"/>
  <c r="P97" i="71"/>
  <c r="P115" i="71"/>
  <c r="P116" i="71"/>
  <c r="P117" i="71"/>
  <c r="Q117" i="71" s="1"/>
  <c r="P118" i="71"/>
  <c r="P65" i="71"/>
  <c r="P20" i="71"/>
  <c r="P29" i="71"/>
  <c r="P66" i="71"/>
  <c r="P83" i="71"/>
  <c r="P57" i="71"/>
  <c r="P80" i="71"/>
  <c r="P119" i="71"/>
  <c r="P98" i="71"/>
  <c r="P120" i="71"/>
  <c r="Q120" i="71" s="1"/>
  <c r="P17" i="71"/>
  <c r="P33" i="71"/>
  <c r="P67" i="71"/>
  <c r="R67" i="71" s="1"/>
  <c r="P21" i="71"/>
  <c r="P61" i="71"/>
  <c r="P45" i="71"/>
  <c r="P99" i="71"/>
  <c r="Q99" i="71" s="1"/>
  <c r="P91" i="71"/>
  <c r="Q91" i="71" s="1"/>
  <c r="P121" i="71"/>
  <c r="P25" i="71"/>
  <c r="Q54" i="71"/>
  <c r="R54" i="71"/>
  <c r="R9" i="71"/>
  <c r="Q9" i="71"/>
  <c r="R34" i="71"/>
  <c r="Q34" i="71"/>
  <c r="Q68" i="71"/>
  <c r="R68" i="71"/>
  <c r="Q60" i="71"/>
  <c r="R60" i="71"/>
  <c r="R55" i="71"/>
  <c r="Q55" i="71"/>
  <c r="Q46" i="71"/>
  <c r="R46" i="71"/>
  <c r="R25" i="71"/>
  <c r="Q25" i="71"/>
  <c r="P110" i="71"/>
  <c r="Q110" i="71" s="1"/>
  <c r="P51" i="71"/>
  <c r="Q51" i="71" s="1"/>
  <c r="Q89" i="71"/>
  <c r="Q90" i="71"/>
  <c r="Q72" i="71"/>
  <c r="Q97" i="71"/>
  <c r="Q118" i="71"/>
  <c r="Q29" i="71"/>
  <c r="Q80" i="71"/>
  <c r="Q8" i="71"/>
  <c r="Q21" i="71"/>
  <c r="Q39" i="71"/>
  <c r="R39" i="71"/>
  <c r="Q47" i="71"/>
  <c r="R47" i="71"/>
  <c r="Q101" i="71"/>
  <c r="R101" i="71"/>
  <c r="Q35" i="71"/>
  <c r="R35" i="71"/>
  <c r="Q6" i="71"/>
  <c r="R6" i="71"/>
  <c r="Q104" i="71"/>
  <c r="R104" i="71"/>
  <c r="R94" i="71"/>
  <c r="Q94" i="71"/>
  <c r="R48" i="71"/>
  <c r="Q48" i="71"/>
  <c r="Q92" i="71"/>
  <c r="R92" i="71"/>
  <c r="Q11" i="71"/>
  <c r="R11" i="71"/>
  <c r="Q93" i="71"/>
  <c r="R93" i="71"/>
  <c r="Q102" i="71"/>
  <c r="R102" i="71"/>
  <c r="Q27" i="71"/>
  <c r="R27" i="71"/>
  <c r="Q7" i="71"/>
  <c r="R7" i="71"/>
  <c r="Q105" i="71"/>
  <c r="R105" i="71"/>
  <c r="Q69" i="71"/>
  <c r="R69" i="71"/>
  <c r="R14" i="71"/>
  <c r="Q14" i="71"/>
  <c r="R3" i="71"/>
  <c r="Q3" i="71"/>
  <c r="R82" i="71"/>
  <c r="Q82" i="71"/>
  <c r="R37" i="71"/>
  <c r="Q37" i="71"/>
  <c r="R62" i="71"/>
  <c r="Q62" i="71"/>
  <c r="R36" i="71"/>
  <c r="Q36" i="71"/>
  <c r="R84" i="71"/>
  <c r="Q84" i="71"/>
  <c r="R109" i="71"/>
  <c r="Q109" i="71"/>
  <c r="R78" i="71"/>
  <c r="Q78" i="71"/>
  <c r="Q22" i="71"/>
  <c r="R22" i="71"/>
  <c r="Q38" i="71"/>
  <c r="R38" i="71"/>
  <c r="Q100" i="71"/>
  <c r="R100" i="71"/>
  <c r="Q26" i="71"/>
  <c r="R26" i="71"/>
  <c r="Q15" i="71"/>
  <c r="R15" i="71"/>
  <c r="Q81" i="71"/>
  <c r="R81" i="71"/>
  <c r="Q103" i="71"/>
  <c r="R103" i="71"/>
  <c r="Q13" i="71"/>
  <c r="R13" i="71"/>
  <c r="Q73" i="71"/>
  <c r="R73" i="71"/>
  <c r="Q106" i="71"/>
  <c r="R106" i="71"/>
  <c r="R107" i="71"/>
  <c r="Q107" i="71"/>
  <c r="Q23" i="71"/>
  <c r="R23" i="71"/>
  <c r="Q49" i="71"/>
  <c r="R49" i="71"/>
  <c r="R87" i="71"/>
  <c r="Q87" i="71"/>
  <c r="R108" i="71"/>
  <c r="Q108" i="71"/>
  <c r="R31" i="71"/>
  <c r="Q31" i="71"/>
  <c r="R30" i="71"/>
  <c r="Q30" i="71"/>
  <c r="R77" i="71"/>
  <c r="Q77" i="71"/>
  <c r="R74" i="71"/>
  <c r="Q74" i="71"/>
  <c r="R95" i="71"/>
  <c r="Q95" i="71"/>
  <c r="R58" i="71"/>
  <c r="Q58" i="71"/>
  <c r="R76" i="71"/>
  <c r="Q76" i="71"/>
  <c r="Q56" i="71"/>
  <c r="R56" i="71"/>
  <c r="Q41" i="71"/>
  <c r="R41" i="71"/>
  <c r="Q4" i="71"/>
  <c r="R4" i="71"/>
  <c r="Q79" i="71"/>
  <c r="R79" i="71"/>
  <c r="Q63" i="71"/>
  <c r="R63" i="71"/>
  <c r="Q111" i="71"/>
  <c r="R111" i="71"/>
  <c r="Q42" i="71"/>
  <c r="R42" i="71"/>
  <c r="Q28" i="71"/>
  <c r="R28" i="71"/>
  <c r="Q113" i="71"/>
  <c r="R113" i="71"/>
  <c r="Q86" i="71"/>
  <c r="R86" i="71"/>
  <c r="Q5" i="71"/>
  <c r="R5" i="71"/>
  <c r="Q40" i="71"/>
  <c r="R40" i="71"/>
  <c r="Q114" i="71"/>
  <c r="R114" i="71"/>
  <c r="R51" i="71"/>
  <c r="Q71" i="71"/>
  <c r="R71" i="71"/>
  <c r="Q52" i="71"/>
  <c r="R52" i="71"/>
  <c r="Q18" i="71"/>
  <c r="R18" i="71"/>
  <c r="Q70" i="71"/>
  <c r="R70" i="71"/>
  <c r="Q112" i="71"/>
  <c r="R112" i="71"/>
  <c r="Q75" i="71"/>
  <c r="R75" i="71"/>
  <c r="Q53" i="71"/>
  <c r="R53" i="71"/>
  <c r="R89" i="71"/>
  <c r="R29" i="71"/>
  <c r="R91" i="71"/>
  <c r="R118" i="71"/>
  <c r="R21" i="71"/>
  <c r="R72" i="71"/>
  <c r="R80" i="71"/>
  <c r="Q59" i="71"/>
  <c r="R59" i="71"/>
  <c r="Q88" i="71"/>
  <c r="R88" i="71"/>
  <c r="R97" i="71"/>
  <c r="R8" i="71"/>
  <c r="R117" i="71"/>
  <c r="R120" i="71"/>
  <c r="R99" i="71"/>
  <c r="R90" i="71"/>
  <c r="R10" i="71"/>
  <c r="K62" i="70"/>
  <c r="A17" i="70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A37" i="70" s="1"/>
  <c r="A38" i="70" s="1"/>
  <c r="A39" i="70" s="1"/>
  <c r="A40" i="70" s="1"/>
  <c r="A41" i="70" s="1"/>
  <c r="A42" i="70" s="1"/>
  <c r="A43" i="70" s="1"/>
  <c r="A44" i="70" s="1"/>
  <c r="A45" i="70" s="1"/>
  <c r="A46" i="70" s="1"/>
  <c r="A47" i="70" s="1"/>
  <c r="A48" i="70" s="1"/>
  <c r="A49" i="70" s="1"/>
  <c r="A50" i="70" s="1"/>
  <c r="A51" i="70" s="1"/>
  <c r="A52" i="70" s="1"/>
  <c r="A53" i="70" s="1"/>
  <c r="A54" i="70" s="1"/>
  <c r="A55" i="70" s="1"/>
  <c r="A56" i="70" s="1"/>
  <c r="A57" i="70" s="1"/>
  <c r="A58" i="70" s="1"/>
  <c r="A59" i="70" s="1"/>
  <c r="A60" i="70" s="1"/>
  <c r="A61" i="70" s="1"/>
  <c r="A62" i="70" s="1"/>
  <c r="A63" i="70" s="1"/>
  <c r="A64" i="70" s="1"/>
  <c r="A65" i="70" s="1"/>
  <c r="A66" i="70" s="1"/>
  <c r="A67" i="70" s="1"/>
  <c r="A68" i="70" s="1"/>
  <c r="A69" i="70" s="1"/>
  <c r="A70" i="70" s="1"/>
  <c r="A71" i="70" s="1"/>
  <c r="A72" i="70" s="1"/>
  <c r="A73" i="70" s="1"/>
  <c r="A74" i="70" s="1"/>
  <c r="A75" i="70" s="1"/>
  <c r="A76" i="70" s="1"/>
  <c r="A77" i="70" s="1"/>
  <c r="A78" i="70" s="1"/>
  <c r="A79" i="70" s="1"/>
  <c r="A80" i="70" s="1"/>
  <c r="A81" i="70" s="1"/>
  <c r="A82" i="70" s="1"/>
  <c r="A83" i="70" s="1"/>
  <c r="A84" i="70" s="1"/>
  <c r="A85" i="70" s="1"/>
  <c r="A86" i="70" s="1"/>
  <c r="A87" i="70" s="1"/>
  <c r="A88" i="70" s="1"/>
  <c r="A89" i="70" s="1"/>
  <c r="A90" i="70" s="1"/>
  <c r="A91" i="70" s="1"/>
  <c r="A92" i="70" s="1"/>
  <c r="A93" i="70" s="1"/>
  <c r="A94" i="70" s="1"/>
  <c r="A95" i="70" s="1"/>
  <c r="A96" i="70" s="1"/>
  <c r="A97" i="70" s="1"/>
  <c r="A98" i="70" s="1"/>
  <c r="A99" i="70" s="1"/>
  <c r="A100" i="70" s="1"/>
  <c r="A101" i="70" s="1"/>
  <c r="A102" i="70" s="1"/>
  <c r="A103" i="70" s="1"/>
  <c r="A104" i="70" s="1"/>
  <c r="A105" i="70" s="1"/>
  <c r="A106" i="70" s="1"/>
  <c r="A107" i="70" s="1"/>
  <c r="A108" i="70" s="1"/>
  <c r="A109" i="70" s="1"/>
  <c r="A110" i="70" s="1"/>
  <c r="A111" i="70" s="1"/>
  <c r="A112" i="70" s="1"/>
  <c r="A113" i="70" s="1"/>
  <c r="A114" i="70" s="1"/>
  <c r="A115" i="70" s="1"/>
  <c r="A116" i="70" s="1"/>
  <c r="A117" i="70" s="1"/>
  <c r="A118" i="70" s="1"/>
  <c r="A119" i="70" s="1"/>
  <c r="A120" i="70" s="1"/>
  <c r="A121" i="70" s="1"/>
  <c r="A122" i="70" s="1"/>
  <c r="A123" i="70" s="1"/>
  <c r="A124" i="70" s="1"/>
  <c r="A125" i="70" s="1"/>
  <c r="A126" i="70" s="1"/>
  <c r="A127" i="70" s="1"/>
  <c r="A128" i="70" s="1"/>
  <c r="A129" i="70" s="1"/>
  <c r="A130" i="70" s="1"/>
  <c r="A131" i="70" s="1"/>
  <c r="A132" i="70" s="1"/>
  <c r="A133" i="70" s="1"/>
  <c r="A134" i="70" s="1"/>
  <c r="A135" i="70" s="1"/>
  <c r="A136" i="70" s="1"/>
  <c r="A137" i="70" s="1"/>
  <c r="A138" i="70" s="1"/>
  <c r="A139" i="70" s="1"/>
  <c r="Q67" i="71" l="1"/>
  <c r="R110" i="71"/>
  <c r="Q119" i="71"/>
  <c r="R119" i="71"/>
  <c r="Q83" i="71"/>
  <c r="R83" i="71"/>
  <c r="Q24" i="71"/>
  <c r="R24" i="71"/>
  <c r="Q45" i="71"/>
  <c r="R45" i="71"/>
  <c r="Q65" i="71"/>
  <c r="R65" i="71"/>
  <c r="Q121" i="71"/>
  <c r="R121" i="71"/>
  <c r="Q66" i="71"/>
  <c r="R66" i="71"/>
  <c r="Q57" i="71"/>
  <c r="R57" i="71"/>
  <c r="Q16" i="71"/>
  <c r="R16" i="71"/>
  <c r="Q44" i="71"/>
  <c r="R44" i="71"/>
  <c r="Q85" i="71"/>
  <c r="R85" i="71"/>
  <c r="Q50" i="71"/>
  <c r="R50" i="71"/>
  <c r="Q64" i="71"/>
  <c r="R64" i="71"/>
  <c r="Q33" i="71"/>
  <c r="R33" i="71"/>
  <c r="Q61" i="71"/>
  <c r="R61" i="71"/>
  <c r="Q32" i="71"/>
  <c r="R32" i="71"/>
  <c r="Q116" i="71"/>
  <c r="R116" i="71"/>
  <c r="Q12" i="71"/>
  <c r="R12" i="71"/>
  <c r="Q20" i="71"/>
  <c r="R20" i="71"/>
  <c r="Q2" i="71"/>
  <c r="R2" i="71"/>
  <c r="Q98" i="71"/>
  <c r="R98" i="71"/>
  <c r="Q19" i="71"/>
  <c r="R19" i="71"/>
  <c r="Q17" i="71"/>
  <c r="R17" i="71"/>
  <c r="Q115" i="71"/>
  <c r="R115" i="71"/>
  <c r="Q43" i="71"/>
  <c r="R43" i="71"/>
  <c r="Q96" i="71"/>
  <c r="R96" i="71"/>
  <c r="J45" i="70"/>
  <c r="K45" i="70"/>
  <c r="L45" i="70"/>
  <c r="M45" i="70"/>
  <c r="J15" i="70"/>
  <c r="K15" i="70"/>
  <c r="L15" i="70"/>
  <c r="M15" i="70"/>
  <c r="J37" i="70"/>
  <c r="K37" i="70"/>
  <c r="L37" i="70"/>
  <c r="M37" i="70"/>
  <c r="J40" i="70"/>
  <c r="K40" i="70"/>
  <c r="L40" i="70"/>
  <c r="M40" i="70"/>
  <c r="J102" i="70"/>
  <c r="K102" i="70"/>
  <c r="L102" i="70"/>
  <c r="M102" i="70"/>
  <c r="J7" i="70"/>
  <c r="K7" i="70"/>
  <c r="L7" i="70"/>
  <c r="M7" i="70"/>
  <c r="J59" i="70"/>
  <c r="K59" i="70"/>
  <c r="L59" i="70"/>
  <c r="M59" i="70"/>
  <c r="J31" i="70"/>
  <c r="K31" i="70"/>
  <c r="L31" i="70"/>
  <c r="M31" i="70"/>
  <c r="J16" i="70"/>
  <c r="K16" i="70"/>
  <c r="L16" i="70"/>
  <c r="M16" i="70"/>
  <c r="J128" i="70"/>
  <c r="K128" i="70"/>
  <c r="L128" i="70"/>
  <c r="M128" i="70"/>
  <c r="J4" i="70"/>
  <c r="K4" i="70"/>
  <c r="L4" i="70"/>
  <c r="M4" i="70"/>
  <c r="J39" i="70"/>
  <c r="K39" i="70"/>
  <c r="L39" i="70"/>
  <c r="M39" i="70"/>
  <c r="J8" i="70"/>
  <c r="K8" i="70"/>
  <c r="L8" i="70"/>
  <c r="M8" i="70"/>
  <c r="J34" i="70"/>
  <c r="K34" i="70"/>
  <c r="L34" i="70"/>
  <c r="M34" i="70"/>
  <c r="J18" i="70"/>
  <c r="K18" i="70"/>
  <c r="L18" i="70"/>
  <c r="M18" i="70"/>
  <c r="J68" i="70"/>
  <c r="K68" i="70"/>
  <c r="L68" i="70"/>
  <c r="M68" i="70"/>
  <c r="J95" i="70"/>
  <c r="K95" i="70"/>
  <c r="L95" i="70"/>
  <c r="M95" i="70"/>
  <c r="J85" i="70"/>
  <c r="K85" i="70"/>
  <c r="L85" i="70"/>
  <c r="M85" i="70"/>
  <c r="J52" i="70"/>
  <c r="K52" i="70"/>
  <c r="L52" i="70"/>
  <c r="M52" i="70"/>
  <c r="J104" i="70"/>
  <c r="K104" i="70"/>
  <c r="L104" i="70"/>
  <c r="M104" i="70"/>
  <c r="J67" i="70"/>
  <c r="K67" i="70"/>
  <c r="L67" i="70"/>
  <c r="M67" i="70"/>
  <c r="J108" i="70"/>
  <c r="K108" i="70"/>
  <c r="L108" i="70"/>
  <c r="M108" i="70"/>
  <c r="J58" i="70"/>
  <c r="K58" i="70"/>
  <c r="L58" i="70"/>
  <c r="M58" i="70"/>
  <c r="J112" i="70"/>
  <c r="K112" i="70"/>
  <c r="L112" i="70"/>
  <c r="M112" i="70"/>
  <c r="J101" i="70"/>
  <c r="K101" i="70"/>
  <c r="L101" i="70"/>
  <c r="M101" i="70"/>
  <c r="J2" i="70"/>
  <c r="K2" i="70"/>
  <c r="L2" i="70"/>
  <c r="M2" i="70"/>
  <c r="J26" i="70"/>
  <c r="K26" i="70"/>
  <c r="L26" i="70"/>
  <c r="M26" i="70"/>
  <c r="J20" i="70"/>
  <c r="K20" i="70"/>
  <c r="L20" i="70"/>
  <c r="M20" i="70"/>
  <c r="J41" i="70"/>
  <c r="K41" i="70"/>
  <c r="L41" i="70"/>
  <c r="M41" i="70"/>
  <c r="J105" i="70"/>
  <c r="K105" i="70"/>
  <c r="L105" i="70"/>
  <c r="M105" i="70"/>
  <c r="J97" i="70"/>
  <c r="K97" i="70"/>
  <c r="L97" i="70"/>
  <c r="M97" i="70"/>
  <c r="J42" i="70"/>
  <c r="K42" i="70"/>
  <c r="L42" i="70"/>
  <c r="M42" i="70"/>
  <c r="J21" i="70"/>
  <c r="K21" i="70"/>
  <c r="L21" i="70"/>
  <c r="M21" i="70"/>
  <c r="J22" i="70"/>
  <c r="K22" i="70"/>
  <c r="L22" i="70"/>
  <c r="M22" i="70"/>
  <c r="J69" i="70"/>
  <c r="K69" i="70"/>
  <c r="L69" i="70"/>
  <c r="M69" i="70"/>
  <c r="J87" i="70"/>
  <c r="K87" i="70"/>
  <c r="L87" i="70"/>
  <c r="M87" i="70"/>
  <c r="J116" i="70"/>
  <c r="K116" i="70"/>
  <c r="L116" i="70"/>
  <c r="M116" i="70"/>
  <c r="J92" i="70"/>
  <c r="K92" i="70"/>
  <c r="L92" i="70"/>
  <c r="M92" i="70"/>
  <c r="J74" i="70"/>
  <c r="K74" i="70"/>
  <c r="L74" i="70"/>
  <c r="M74" i="70"/>
  <c r="J62" i="70"/>
  <c r="L62" i="70"/>
  <c r="M62" i="70"/>
  <c r="J134" i="70"/>
  <c r="K134" i="70"/>
  <c r="L134" i="70"/>
  <c r="M134" i="70"/>
  <c r="J33" i="70"/>
  <c r="K33" i="70"/>
  <c r="L33" i="70"/>
  <c r="M33" i="70"/>
  <c r="J5" i="70"/>
  <c r="K5" i="70"/>
  <c r="L5" i="70"/>
  <c r="M5" i="70"/>
  <c r="J76" i="70"/>
  <c r="K76" i="70"/>
  <c r="L76" i="70"/>
  <c r="M76" i="70"/>
  <c r="J114" i="70"/>
  <c r="K114" i="70"/>
  <c r="L114" i="70"/>
  <c r="M114" i="70"/>
  <c r="J88" i="70"/>
  <c r="K88" i="70"/>
  <c r="L88" i="70"/>
  <c r="M88" i="70"/>
  <c r="J71" i="70"/>
  <c r="K71" i="70"/>
  <c r="L71" i="70"/>
  <c r="M71" i="70"/>
  <c r="J111" i="70"/>
  <c r="K111" i="70"/>
  <c r="L111" i="70"/>
  <c r="M111" i="70"/>
  <c r="J137" i="70"/>
  <c r="K137" i="70"/>
  <c r="L137" i="70"/>
  <c r="M137" i="70"/>
  <c r="J96" i="70"/>
  <c r="K96" i="70"/>
  <c r="L96" i="70"/>
  <c r="M96" i="70"/>
  <c r="J136" i="70"/>
  <c r="K136" i="70"/>
  <c r="L136" i="70"/>
  <c r="M136" i="70"/>
  <c r="J117" i="70"/>
  <c r="K117" i="70"/>
  <c r="L117" i="70"/>
  <c r="M117" i="70"/>
  <c r="J107" i="70"/>
  <c r="K107" i="70"/>
  <c r="L107" i="70"/>
  <c r="M107" i="70"/>
  <c r="J122" i="70"/>
  <c r="K122" i="70"/>
  <c r="L122" i="70"/>
  <c r="M122" i="70"/>
  <c r="J123" i="70"/>
  <c r="K123" i="70"/>
  <c r="L123" i="70"/>
  <c r="M123" i="70"/>
  <c r="J120" i="70"/>
  <c r="K120" i="70"/>
  <c r="L120" i="70"/>
  <c r="M120" i="70"/>
  <c r="J25" i="70"/>
  <c r="K25" i="70"/>
  <c r="L25" i="70"/>
  <c r="M25" i="70"/>
  <c r="J109" i="70"/>
  <c r="K109" i="70"/>
  <c r="L109" i="70"/>
  <c r="M109" i="70"/>
  <c r="J121" i="70"/>
  <c r="K121" i="70"/>
  <c r="L121" i="70"/>
  <c r="M121" i="70"/>
  <c r="J125" i="70"/>
  <c r="K125" i="70"/>
  <c r="L125" i="70"/>
  <c r="M125" i="70"/>
  <c r="J138" i="70"/>
  <c r="K138" i="70"/>
  <c r="L138" i="70"/>
  <c r="M138" i="70"/>
  <c r="J99" i="70"/>
  <c r="K99" i="70"/>
  <c r="L99" i="70"/>
  <c r="M99" i="70"/>
  <c r="J139" i="70"/>
  <c r="K139" i="70"/>
  <c r="L139" i="70"/>
  <c r="M139" i="70"/>
  <c r="J43" i="70"/>
  <c r="K43" i="70"/>
  <c r="L43" i="70"/>
  <c r="M43" i="70"/>
  <c r="J81" i="70"/>
  <c r="K81" i="70"/>
  <c r="L81" i="70"/>
  <c r="M81" i="70"/>
  <c r="J133" i="70"/>
  <c r="K133" i="70"/>
  <c r="L133" i="70"/>
  <c r="M133" i="70"/>
  <c r="J82" i="70"/>
  <c r="K82" i="70"/>
  <c r="L82" i="70"/>
  <c r="M82" i="70"/>
  <c r="J115" i="70"/>
  <c r="K115" i="70"/>
  <c r="L115" i="70"/>
  <c r="M115" i="70"/>
  <c r="J106" i="70"/>
  <c r="K106" i="70"/>
  <c r="L106" i="70"/>
  <c r="M106" i="70"/>
  <c r="J103" i="70"/>
  <c r="K103" i="70"/>
  <c r="L103" i="70"/>
  <c r="M103" i="70"/>
  <c r="J127" i="70"/>
  <c r="K127" i="70"/>
  <c r="L127" i="70"/>
  <c r="M127" i="70"/>
  <c r="J118" i="70"/>
  <c r="K118" i="70"/>
  <c r="L118" i="70"/>
  <c r="M118" i="70"/>
  <c r="J119" i="70"/>
  <c r="K119" i="70"/>
  <c r="L119" i="70"/>
  <c r="M119" i="70"/>
  <c r="J132" i="70"/>
  <c r="K132" i="70"/>
  <c r="L132" i="70"/>
  <c r="M132" i="70"/>
  <c r="J94" i="70"/>
  <c r="K94" i="70"/>
  <c r="L94" i="70"/>
  <c r="M94" i="70"/>
  <c r="J135" i="70"/>
  <c r="K135" i="70"/>
  <c r="L135" i="70"/>
  <c r="M135" i="70"/>
  <c r="J131" i="70"/>
  <c r="K131" i="70"/>
  <c r="L131" i="70"/>
  <c r="M131" i="70"/>
  <c r="J130" i="70"/>
  <c r="K130" i="70"/>
  <c r="L130" i="70"/>
  <c r="M130" i="70"/>
  <c r="J84" i="70"/>
  <c r="K84" i="70"/>
  <c r="L84" i="70"/>
  <c r="M84" i="70"/>
  <c r="J126" i="70"/>
  <c r="K126" i="70"/>
  <c r="L126" i="70"/>
  <c r="M126" i="70"/>
  <c r="J129" i="70"/>
  <c r="K129" i="70"/>
  <c r="L129" i="70"/>
  <c r="M129" i="70"/>
  <c r="J124" i="70"/>
  <c r="K124" i="70"/>
  <c r="L124" i="70"/>
  <c r="M124" i="70"/>
  <c r="M53" i="70"/>
  <c r="L53" i="70"/>
  <c r="K53" i="70"/>
  <c r="J53" i="70"/>
  <c r="M90" i="70"/>
  <c r="L90" i="70"/>
  <c r="K90" i="70"/>
  <c r="J90" i="70"/>
  <c r="M79" i="70"/>
  <c r="L79" i="70"/>
  <c r="K79" i="70"/>
  <c r="J79" i="70"/>
  <c r="M14" i="70"/>
  <c r="L14" i="70"/>
  <c r="K14" i="70"/>
  <c r="J14" i="70"/>
  <c r="M13" i="70"/>
  <c r="L13" i="70"/>
  <c r="K13" i="70"/>
  <c r="J13" i="70"/>
  <c r="M30" i="70"/>
  <c r="L30" i="70"/>
  <c r="K30" i="70"/>
  <c r="J30" i="70"/>
  <c r="M24" i="70"/>
  <c r="L24" i="70"/>
  <c r="K24" i="70"/>
  <c r="J24" i="70"/>
  <c r="M11" i="70"/>
  <c r="L11" i="70"/>
  <c r="K11" i="70"/>
  <c r="J11" i="70"/>
  <c r="M32" i="70"/>
  <c r="L32" i="70"/>
  <c r="K32" i="70"/>
  <c r="J32" i="70"/>
  <c r="M28" i="70"/>
  <c r="L28" i="70"/>
  <c r="K28" i="70"/>
  <c r="J28" i="70"/>
  <c r="M48" i="70"/>
  <c r="L48" i="70"/>
  <c r="K48" i="70"/>
  <c r="J48" i="70"/>
  <c r="M47" i="70"/>
  <c r="L47" i="70"/>
  <c r="K47" i="70"/>
  <c r="J47" i="70"/>
  <c r="M65" i="70"/>
  <c r="L65" i="70"/>
  <c r="K65" i="70"/>
  <c r="J65" i="70"/>
  <c r="M35" i="70"/>
  <c r="L35" i="70"/>
  <c r="K35" i="70"/>
  <c r="J35" i="70"/>
  <c r="M6" i="70"/>
  <c r="L6" i="70"/>
  <c r="K6" i="70"/>
  <c r="J6" i="70"/>
  <c r="M80" i="70"/>
  <c r="L80" i="70"/>
  <c r="K80" i="70"/>
  <c r="J80" i="70"/>
  <c r="M73" i="70"/>
  <c r="L73" i="70"/>
  <c r="K73" i="70"/>
  <c r="J73" i="70"/>
  <c r="M27" i="70"/>
  <c r="L27" i="70"/>
  <c r="K27" i="70"/>
  <c r="J27" i="70"/>
  <c r="M55" i="70"/>
  <c r="L55" i="70"/>
  <c r="K55" i="70"/>
  <c r="J55" i="70"/>
  <c r="M49" i="70"/>
  <c r="L49" i="70"/>
  <c r="K49" i="70"/>
  <c r="J49" i="70"/>
  <c r="M83" i="70"/>
  <c r="L83" i="70"/>
  <c r="K83" i="70"/>
  <c r="J83" i="70"/>
  <c r="M70" i="70"/>
  <c r="L70" i="70"/>
  <c r="K70" i="70"/>
  <c r="J70" i="70"/>
  <c r="M12" i="70"/>
  <c r="L12" i="70"/>
  <c r="K12" i="70"/>
  <c r="J12" i="70"/>
  <c r="M61" i="70"/>
  <c r="L61" i="70"/>
  <c r="K61" i="70"/>
  <c r="J61" i="70"/>
  <c r="M19" i="70"/>
  <c r="L19" i="70"/>
  <c r="K19" i="70"/>
  <c r="J19" i="70"/>
  <c r="M3" i="70"/>
  <c r="L3" i="70"/>
  <c r="K3" i="70"/>
  <c r="J3" i="70"/>
  <c r="M23" i="70"/>
  <c r="L23" i="70"/>
  <c r="K23" i="70"/>
  <c r="J23" i="70"/>
  <c r="M110" i="70"/>
  <c r="L110" i="70"/>
  <c r="K110" i="70"/>
  <c r="J110" i="70"/>
  <c r="M100" i="70"/>
  <c r="L100" i="70"/>
  <c r="K100" i="70"/>
  <c r="J100" i="70"/>
  <c r="M17" i="70"/>
  <c r="L17" i="70"/>
  <c r="K17" i="70"/>
  <c r="J17" i="70"/>
  <c r="M56" i="70"/>
  <c r="L56" i="70"/>
  <c r="K56" i="70"/>
  <c r="J56" i="70"/>
  <c r="M72" i="70"/>
  <c r="L72" i="70"/>
  <c r="K72" i="70"/>
  <c r="J72" i="70"/>
  <c r="M10" i="70"/>
  <c r="L10" i="70"/>
  <c r="K10" i="70"/>
  <c r="J10" i="70"/>
  <c r="M60" i="70"/>
  <c r="L60" i="70"/>
  <c r="K60" i="70"/>
  <c r="J60" i="70"/>
  <c r="M91" i="70"/>
  <c r="L91" i="70"/>
  <c r="K91" i="70"/>
  <c r="J91" i="70"/>
  <c r="M64" i="70"/>
  <c r="L64" i="70"/>
  <c r="K64" i="70"/>
  <c r="J64" i="70"/>
  <c r="M78" i="70"/>
  <c r="L78" i="70"/>
  <c r="K78" i="70"/>
  <c r="J78" i="70"/>
  <c r="M36" i="70"/>
  <c r="L36" i="70"/>
  <c r="K36" i="70"/>
  <c r="J36" i="70"/>
  <c r="M9" i="70"/>
  <c r="L9" i="70"/>
  <c r="K9" i="70"/>
  <c r="J9" i="70"/>
  <c r="M38" i="70"/>
  <c r="L38" i="70"/>
  <c r="K38" i="70"/>
  <c r="J38" i="70"/>
  <c r="M29" i="70"/>
  <c r="L29" i="70"/>
  <c r="K29" i="70"/>
  <c r="J29" i="70"/>
  <c r="M98" i="70"/>
  <c r="L98" i="70"/>
  <c r="K98" i="70"/>
  <c r="J98" i="70"/>
  <c r="M54" i="70"/>
  <c r="L54" i="70"/>
  <c r="K54" i="70"/>
  <c r="J54" i="70"/>
  <c r="M86" i="70"/>
  <c r="L86" i="70"/>
  <c r="K86" i="70"/>
  <c r="J86" i="70"/>
  <c r="M57" i="70"/>
  <c r="L57" i="70"/>
  <c r="K57" i="70"/>
  <c r="J57" i="70"/>
  <c r="M66" i="70"/>
  <c r="L66" i="70"/>
  <c r="K66" i="70"/>
  <c r="J66" i="70"/>
  <c r="M50" i="70"/>
  <c r="L50" i="70"/>
  <c r="K50" i="70"/>
  <c r="J50" i="70"/>
  <c r="M63" i="70"/>
  <c r="L63" i="70"/>
  <c r="K63" i="70"/>
  <c r="J63" i="70"/>
  <c r="M93" i="70"/>
  <c r="L93" i="70"/>
  <c r="K93" i="70"/>
  <c r="J93" i="70"/>
  <c r="M75" i="70"/>
  <c r="L75" i="70"/>
  <c r="K75" i="70"/>
  <c r="J75" i="70"/>
  <c r="M51" i="70"/>
  <c r="L51" i="70"/>
  <c r="K51" i="70"/>
  <c r="J51" i="70"/>
  <c r="M89" i="70"/>
  <c r="L89" i="70"/>
  <c r="K89" i="70"/>
  <c r="J89" i="70"/>
  <c r="M77" i="70"/>
  <c r="L77" i="70"/>
  <c r="K77" i="70"/>
  <c r="J77" i="70"/>
  <c r="M44" i="70"/>
  <c r="L44" i="70"/>
  <c r="K44" i="70"/>
  <c r="J44" i="70"/>
  <c r="M113" i="70"/>
  <c r="L113" i="70"/>
  <c r="K113" i="70"/>
  <c r="J113" i="70"/>
  <c r="A3" i="70"/>
  <c r="A4" i="70" s="1"/>
  <c r="A5" i="70" s="1"/>
  <c r="A6" i="70" s="1"/>
  <c r="A7" i="70" s="1"/>
  <c r="A8" i="70" s="1"/>
  <c r="A9" i="70" s="1"/>
  <c r="A10" i="70" s="1"/>
  <c r="A11" i="70" s="1"/>
  <c r="A12" i="70" s="1"/>
  <c r="A13" i="70" s="1"/>
  <c r="A14" i="70" s="1"/>
  <c r="A15" i="70" s="1"/>
  <c r="A16" i="70" s="1"/>
  <c r="M46" i="70"/>
  <c r="L46" i="70"/>
  <c r="K46" i="70"/>
  <c r="J46" i="70"/>
  <c r="P113" i="70" l="1"/>
  <c r="Q113" i="70" s="1"/>
  <c r="P119" i="70"/>
  <c r="Q119" i="70" s="1"/>
  <c r="P46" i="70"/>
  <c r="Q46" i="70" s="1"/>
  <c r="P138" i="70"/>
  <c r="Q138" i="70" s="1"/>
  <c r="P25" i="70"/>
  <c r="P44" i="70"/>
  <c r="Q44" i="70" s="1"/>
  <c r="P77" i="70"/>
  <c r="R77" i="70" s="1"/>
  <c r="P89" i="70"/>
  <c r="Q89" i="70" s="1"/>
  <c r="R113" i="70"/>
  <c r="P74" i="70"/>
  <c r="P106" i="70"/>
  <c r="Q106" i="70" s="1"/>
  <c r="P115" i="70"/>
  <c r="Q115" i="70" s="1"/>
  <c r="P133" i="70"/>
  <c r="R133" i="70" s="1"/>
  <c r="P43" i="70"/>
  <c r="Q43" i="70" s="1"/>
  <c r="P99" i="70"/>
  <c r="Q99" i="70" s="1"/>
  <c r="P125" i="70"/>
  <c r="Q125" i="70" s="1"/>
  <c r="P109" i="70"/>
  <c r="R109" i="70" s="1"/>
  <c r="P120" i="70"/>
  <c r="R120" i="70" s="1"/>
  <c r="P122" i="70"/>
  <c r="R122" i="70" s="1"/>
  <c r="P62" i="70"/>
  <c r="R62" i="70" s="1"/>
  <c r="P92" i="70"/>
  <c r="Q92" i="70" s="1"/>
  <c r="P87" i="70"/>
  <c r="R87" i="70" s="1"/>
  <c r="P112" i="70"/>
  <c r="Q112" i="70" s="1"/>
  <c r="P95" i="70"/>
  <c r="Q95" i="70" s="1"/>
  <c r="Q8" i="70"/>
  <c r="P39" i="70"/>
  <c r="R39" i="70" s="1"/>
  <c r="P16" i="70"/>
  <c r="Q16" i="70" s="1"/>
  <c r="P31" i="70"/>
  <c r="Q31" i="70" s="1"/>
  <c r="Q7" i="70"/>
  <c r="P102" i="70"/>
  <c r="Q102" i="70" s="1"/>
  <c r="P40" i="70"/>
  <c r="Q40" i="70" s="1"/>
  <c r="P45" i="70"/>
  <c r="Q45" i="70" s="1"/>
  <c r="P101" i="70"/>
  <c r="Q101" i="70" s="1"/>
  <c r="P21" i="70"/>
  <c r="Q21" i="70" s="1"/>
  <c r="P137" i="70"/>
  <c r="Q137" i="70" s="1"/>
  <c r="P114" i="70"/>
  <c r="Q114" i="70" s="1"/>
  <c r="P134" i="70"/>
  <c r="Q134" i="70" s="1"/>
  <c r="P116" i="70"/>
  <c r="Q116" i="70" s="1"/>
  <c r="P59" i="70"/>
  <c r="R59" i="70" s="1"/>
  <c r="P22" i="70"/>
  <c r="Q22" i="70" s="1"/>
  <c r="P97" i="70"/>
  <c r="R97" i="70" s="1"/>
  <c r="P29" i="70"/>
  <c r="R29" i="70" s="1"/>
  <c r="P38" i="70"/>
  <c r="R38" i="70" s="1"/>
  <c r="Q9" i="70"/>
  <c r="P36" i="70"/>
  <c r="R36" i="70" s="1"/>
  <c r="P78" i="70"/>
  <c r="R78" i="70" s="1"/>
  <c r="P64" i="70"/>
  <c r="R64" i="70" s="1"/>
  <c r="P91" i="70"/>
  <c r="R91" i="70" s="1"/>
  <c r="P60" i="70"/>
  <c r="R60" i="70" s="1"/>
  <c r="P10" i="70"/>
  <c r="R10" i="70" s="1"/>
  <c r="P72" i="70"/>
  <c r="R72" i="70" s="1"/>
  <c r="P56" i="70"/>
  <c r="Q56" i="70" s="1"/>
  <c r="P17" i="70"/>
  <c r="R17" i="70" s="1"/>
  <c r="P100" i="70"/>
  <c r="Q100" i="70" s="1"/>
  <c r="P110" i="70"/>
  <c r="Q110" i="70" s="1"/>
  <c r="P23" i="70"/>
  <c r="Q23" i="70" s="1"/>
  <c r="R3" i="70"/>
  <c r="P19" i="70"/>
  <c r="R19" i="70" s="1"/>
  <c r="P61" i="70"/>
  <c r="R61" i="70" s="1"/>
  <c r="P12" i="70"/>
  <c r="R12" i="70" s="1"/>
  <c r="P70" i="70"/>
  <c r="R70" i="70" s="1"/>
  <c r="P83" i="70"/>
  <c r="R83" i="70" s="1"/>
  <c r="P49" i="70"/>
  <c r="Q49" i="70" s="1"/>
  <c r="P55" i="70"/>
  <c r="Q55" i="70" s="1"/>
  <c r="P27" i="70"/>
  <c r="R27" i="70" s="1"/>
  <c r="P73" i="70"/>
  <c r="Q73" i="70" s="1"/>
  <c r="P80" i="70"/>
  <c r="R80" i="70" s="1"/>
  <c r="Q6" i="70"/>
  <c r="P35" i="70"/>
  <c r="R35" i="70" s="1"/>
  <c r="P65" i="70"/>
  <c r="R65" i="70" s="1"/>
  <c r="P47" i="70"/>
  <c r="Q47" i="70" s="1"/>
  <c r="P48" i="70"/>
  <c r="Q48" i="70" s="1"/>
  <c r="P28" i="70"/>
  <c r="R28" i="70" s="1"/>
  <c r="P32" i="70"/>
  <c r="Q32" i="70" s="1"/>
  <c r="P11" i="70"/>
  <c r="R11" i="70" s="1"/>
  <c r="P24" i="70"/>
  <c r="R24" i="70" s="1"/>
  <c r="P30" i="70"/>
  <c r="Q30" i="70" s="1"/>
  <c r="P13" i="70"/>
  <c r="Q13" i="70" s="1"/>
  <c r="P14" i="70"/>
  <c r="R14" i="70" s="1"/>
  <c r="P79" i="70"/>
  <c r="R79" i="70" s="1"/>
  <c r="P139" i="70"/>
  <c r="R139" i="70" s="1"/>
  <c r="P121" i="70"/>
  <c r="Q121" i="70" s="1"/>
  <c r="P123" i="70"/>
  <c r="R123" i="70" s="1"/>
  <c r="P41" i="70"/>
  <c r="Q41" i="70" s="1"/>
  <c r="P58" i="70"/>
  <c r="R58" i="70" s="1"/>
  <c r="P107" i="70"/>
  <c r="Q107" i="70" s="1"/>
  <c r="P117" i="70"/>
  <c r="R117" i="70" s="1"/>
  <c r="P96" i="70"/>
  <c r="R96" i="70" s="1"/>
  <c r="P71" i="70"/>
  <c r="R71" i="70" s="1"/>
  <c r="P108" i="70"/>
  <c r="R108" i="70" s="1"/>
  <c r="P67" i="70"/>
  <c r="Q67" i="70" s="1"/>
  <c r="P104" i="70"/>
  <c r="R104" i="70" s="1"/>
  <c r="P85" i="70"/>
  <c r="Q85" i="70" s="1"/>
  <c r="P18" i="70"/>
  <c r="Q18" i="70" s="1"/>
  <c r="P93" i="70"/>
  <c r="Q93" i="70" s="1"/>
  <c r="P66" i="70"/>
  <c r="R66" i="70" s="1"/>
  <c r="P86" i="70"/>
  <c r="R86" i="70" s="1"/>
  <c r="P98" i="70"/>
  <c r="Q98" i="70" s="1"/>
  <c r="P136" i="70"/>
  <c r="Q136" i="70" s="1"/>
  <c r="P69" i="70"/>
  <c r="R69" i="70" s="1"/>
  <c r="P52" i="70"/>
  <c r="R52" i="70" s="1"/>
  <c r="P37" i="70"/>
  <c r="R37" i="70" s="1"/>
  <c r="P81" i="70"/>
  <c r="Q81" i="70" s="1"/>
  <c r="P15" i="70"/>
  <c r="Q15" i="70" s="1"/>
  <c r="P51" i="70"/>
  <c r="Q51" i="70" s="1"/>
  <c r="P63" i="70"/>
  <c r="R63" i="70" s="1"/>
  <c r="P57" i="70"/>
  <c r="R57" i="70" s="1"/>
  <c r="P124" i="70"/>
  <c r="R124" i="70" s="1"/>
  <c r="P126" i="70"/>
  <c r="Q126" i="70" s="1"/>
  <c r="P130" i="70"/>
  <c r="R130" i="70" s="1"/>
  <c r="P135" i="70"/>
  <c r="R135" i="70" s="1"/>
  <c r="P132" i="70"/>
  <c r="R132" i="70" s="1"/>
  <c r="P127" i="70"/>
  <c r="R127" i="70" s="1"/>
  <c r="P111" i="70"/>
  <c r="R111" i="70" s="1"/>
  <c r="P88" i="70"/>
  <c r="Q88" i="70" s="1"/>
  <c r="R5" i="70"/>
  <c r="P42" i="70"/>
  <c r="Q42" i="70" s="1"/>
  <c r="P105" i="70"/>
  <c r="Q105" i="70" s="1"/>
  <c r="P26" i="70"/>
  <c r="Q26" i="70" s="1"/>
  <c r="P68" i="70"/>
  <c r="R68" i="70" s="1"/>
  <c r="P34" i="70"/>
  <c r="Q34" i="70" s="1"/>
  <c r="Q4" i="70"/>
  <c r="P75" i="70"/>
  <c r="Q75" i="70" s="1"/>
  <c r="P50" i="70"/>
  <c r="Q50" i="70" s="1"/>
  <c r="P54" i="70"/>
  <c r="Q54" i="70" s="1"/>
  <c r="P129" i="70"/>
  <c r="R129" i="70" s="1"/>
  <c r="P84" i="70"/>
  <c r="R84" i="70" s="1"/>
  <c r="P131" i="70"/>
  <c r="R131" i="70" s="1"/>
  <c r="P94" i="70"/>
  <c r="R94" i="70" s="1"/>
  <c r="P118" i="70"/>
  <c r="R118" i="70" s="1"/>
  <c r="P103" i="70"/>
  <c r="Q103" i="70" s="1"/>
  <c r="P82" i="70"/>
  <c r="R82" i="70" s="1"/>
  <c r="P76" i="70"/>
  <c r="Q76" i="70" s="1"/>
  <c r="P33" i="70"/>
  <c r="R33" i="70" s="1"/>
  <c r="P20" i="70"/>
  <c r="R20" i="70" s="1"/>
  <c r="P128" i="70"/>
  <c r="Q128" i="70" s="1"/>
  <c r="Q39" i="70"/>
  <c r="Q120" i="70"/>
  <c r="Q108" i="70"/>
  <c r="Q25" i="70"/>
  <c r="R25" i="70"/>
  <c r="Q87" i="70"/>
  <c r="R121" i="70"/>
  <c r="R74" i="70"/>
  <c r="Q74" i="70"/>
  <c r="R116" i="70"/>
  <c r="R119" i="70"/>
  <c r="P90" i="70"/>
  <c r="R90" i="70" s="1"/>
  <c r="P53" i="70"/>
  <c r="R53" i="70" s="1"/>
  <c r="R100" i="70"/>
  <c r="R73" i="70"/>
  <c r="Q65" i="70"/>
  <c r="R32" i="70"/>
  <c r="R13" i="70"/>
  <c r="R98" i="70"/>
  <c r="Q19" i="70"/>
  <c r="Q78" i="70"/>
  <c r="Q29" i="70"/>
  <c r="Q10" i="70"/>
  <c r="M58" i="69"/>
  <c r="L58" i="69"/>
  <c r="K58" i="69"/>
  <c r="J58" i="69"/>
  <c r="M29" i="69"/>
  <c r="L29" i="69"/>
  <c r="K29" i="69"/>
  <c r="J29" i="69"/>
  <c r="M26" i="69"/>
  <c r="L26" i="69"/>
  <c r="K26" i="69"/>
  <c r="J26" i="69"/>
  <c r="M16" i="69"/>
  <c r="L16" i="69"/>
  <c r="K16" i="69"/>
  <c r="J16" i="69"/>
  <c r="M39" i="69"/>
  <c r="L39" i="69"/>
  <c r="K39" i="69"/>
  <c r="J39" i="69"/>
  <c r="M33" i="69"/>
  <c r="L33" i="69"/>
  <c r="K33" i="69"/>
  <c r="J33" i="69"/>
  <c r="M15" i="69"/>
  <c r="L15" i="69"/>
  <c r="K15" i="69"/>
  <c r="J15" i="69"/>
  <c r="M12" i="69"/>
  <c r="L12" i="69"/>
  <c r="K12" i="69"/>
  <c r="J12" i="69"/>
  <c r="M35" i="69"/>
  <c r="L35" i="69"/>
  <c r="K35" i="69"/>
  <c r="J35" i="69"/>
  <c r="M25" i="69"/>
  <c r="L25" i="69"/>
  <c r="K25" i="69"/>
  <c r="J25" i="69"/>
  <c r="M57" i="69"/>
  <c r="L57" i="69"/>
  <c r="K57" i="69"/>
  <c r="J57" i="69"/>
  <c r="M56" i="69"/>
  <c r="L56" i="69"/>
  <c r="K56" i="69"/>
  <c r="J56" i="69"/>
  <c r="M38" i="69"/>
  <c r="L38" i="69"/>
  <c r="K38" i="69"/>
  <c r="J38" i="69"/>
  <c r="M8" i="69"/>
  <c r="L8" i="69"/>
  <c r="K8" i="69"/>
  <c r="J8" i="69"/>
  <c r="M13" i="69"/>
  <c r="L13" i="69"/>
  <c r="K13" i="69"/>
  <c r="J13" i="69"/>
  <c r="M21" i="69"/>
  <c r="L21" i="69"/>
  <c r="K21" i="69"/>
  <c r="J21" i="69"/>
  <c r="M14" i="69"/>
  <c r="L14" i="69"/>
  <c r="K14" i="69"/>
  <c r="J14" i="69"/>
  <c r="M40" i="69"/>
  <c r="L40" i="69"/>
  <c r="K40" i="69"/>
  <c r="J40" i="69"/>
  <c r="M32" i="69"/>
  <c r="L32" i="69"/>
  <c r="K32" i="69"/>
  <c r="J32" i="69"/>
  <c r="M43" i="69"/>
  <c r="L43" i="69"/>
  <c r="K43" i="69"/>
  <c r="J43" i="69"/>
  <c r="M50" i="69"/>
  <c r="L50" i="69"/>
  <c r="K50" i="69"/>
  <c r="J50" i="69"/>
  <c r="M20" i="69"/>
  <c r="L20" i="69"/>
  <c r="K20" i="69"/>
  <c r="J20" i="69"/>
  <c r="M49" i="69"/>
  <c r="L49" i="69"/>
  <c r="K49" i="69"/>
  <c r="J49" i="69"/>
  <c r="M7" i="69"/>
  <c r="L7" i="69"/>
  <c r="K7" i="69"/>
  <c r="J7" i="69"/>
  <c r="M2" i="69"/>
  <c r="L2" i="69"/>
  <c r="K2" i="69"/>
  <c r="J2" i="69"/>
  <c r="M42" i="69"/>
  <c r="L42" i="69"/>
  <c r="K42" i="69"/>
  <c r="J42" i="69"/>
  <c r="M37" i="69"/>
  <c r="L37" i="69"/>
  <c r="K37" i="69"/>
  <c r="J37" i="69"/>
  <c r="M27" i="69"/>
  <c r="L27" i="69"/>
  <c r="K27" i="69"/>
  <c r="J27" i="69"/>
  <c r="M9" i="69"/>
  <c r="L9" i="69"/>
  <c r="K9" i="69"/>
  <c r="J9" i="69"/>
  <c r="M55" i="69"/>
  <c r="L55" i="69"/>
  <c r="K55" i="69"/>
  <c r="J55" i="69"/>
  <c r="M54" i="69"/>
  <c r="L54" i="69"/>
  <c r="K54" i="69"/>
  <c r="J54" i="69"/>
  <c r="M48" i="69"/>
  <c r="L48" i="69"/>
  <c r="K48" i="69"/>
  <c r="J48" i="69"/>
  <c r="M44" i="69"/>
  <c r="L44" i="69"/>
  <c r="K44" i="69"/>
  <c r="J44" i="69"/>
  <c r="M5" i="69"/>
  <c r="L5" i="69"/>
  <c r="K5" i="69"/>
  <c r="J5" i="69"/>
  <c r="M22" i="69"/>
  <c r="L22" i="69"/>
  <c r="K22" i="69"/>
  <c r="J22" i="69"/>
  <c r="M6" i="69"/>
  <c r="L6" i="69"/>
  <c r="K6" i="69"/>
  <c r="J6" i="69"/>
  <c r="M53" i="69"/>
  <c r="L53" i="69"/>
  <c r="K53" i="69"/>
  <c r="J53" i="69"/>
  <c r="M11" i="69"/>
  <c r="L11" i="69"/>
  <c r="K11" i="69"/>
  <c r="J11" i="69"/>
  <c r="M19" i="69"/>
  <c r="L19" i="69"/>
  <c r="K19" i="69"/>
  <c r="J19" i="69"/>
  <c r="M24" i="69"/>
  <c r="L24" i="69"/>
  <c r="K24" i="69"/>
  <c r="J24" i="69"/>
  <c r="M47" i="69"/>
  <c r="L47" i="69"/>
  <c r="K47" i="69"/>
  <c r="J47" i="69"/>
  <c r="M31" i="69"/>
  <c r="L31" i="69"/>
  <c r="K31" i="69"/>
  <c r="J31" i="69"/>
  <c r="M30" i="69"/>
  <c r="L30" i="69"/>
  <c r="K30" i="69"/>
  <c r="J30" i="69"/>
  <c r="M10" i="69"/>
  <c r="L10" i="69"/>
  <c r="K10" i="69"/>
  <c r="J10" i="69"/>
  <c r="M3" i="69"/>
  <c r="L3" i="69"/>
  <c r="K3" i="69"/>
  <c r="J3" i="69"/>
  <c r="M17" i="69"/>
  <c r="L17" i="69"/>
  <c r="K17" i="69"/>
  <c r="J17" i="69"/>
  <c r="M23" i="69"/>
  <c r="L23" i="69"/>
  <c r="K23" i="69"/>
  <c r="J23" i="69"/>
  <c r="M34" i="69"/>
  <c r="L34" i="69"/>
  <c r="K34" i="69"/>
  <c r="J34" i="69"/>
  <c r="M52" i="69"/>
  <c r="L52" i="69"/>
  <c r="K52" i="69"/>
  <c r="J52" i="69"/>
  <c r="M4" i="69"/>
  <c r="L4" i="69"/>
  <c r="K4" i="69"/>
  <c r="J4" i="69"/>
  <c r="M51" i="69"/>
  <c r="L51" i="69"/>
  <c r="K51" i="69"/>
  <c r="J51" i="69"/>
  <c r="M18" i="69"/>
  <c r="L18" i="69"/>
  <c r="K18" i="69"/>
  <c r="J18" i="69"/>
  <c r="M36" i="69"/>
  <c r="L36" i="69"/>
  <c r="K36" i="69"/>
  <c r="J36" i="69"/>
  <c r="M46" i="69"/>
  <c r="L46" i="69"/>
  <c r="K46" i="69"/>
  <c r="J46" i="69"/>
  <c r="M28" i="69"/>
  <c r="L28" i="69"/>
  <c r="K28" i="69"/>
  <c r="J28" i="69"/>
  <c r="M45" i="69"/>
  <c r="L45" i="69"/>
  <c r="K45" i="69"/>
  <c r="J45" i="69"/>
  <c r="A3" i="69"/>
  <c r="A4" i="69" s="1"/>
  <c r="A5" i="69" s="1"/>
  <c r="A6" i="69" s="1"/>
  <c r="A7" i="69" s="1"/>
  <c r="A8" i="69" s="1"/>
  <c r="A9" i="69" s="1"/>
  <c r="A10" i="69" s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A35" i="69" s="1"/>
  <c r="A36" i="69" s="1"/>
  <c r="A37" i="69" s="1"/>
  <c r="A38" i="69" s="1"/>
  <c r="A39" i="69" s="1"/>
  <c r="A40" i="69" s="1"/>
  <c r="A41" i="69" s="1"/>
  <c r="A42" i="69" s="1"/>
  <c r="A43" i="69" s="1"/>
  <c r="A44" i="69" s="1"/>
  <c r="A45" i="69" s="1"/>
  <c r="A46" i="69" s="1"/>
  <c r="A47" i="69" s="1"/>
  <c r="A48" i="69" s="1"/>
  <c r="A49" i="69" s="1"/>
  <c r="A50" i="69" s="1"/>
  <c r="A51" i="69" s="1"/>
  <c r="A52" i="69" s="1"/>
  <c r="A53" i="69" s="1"/>
  <c r="A54" i="69" s="1"/>
  <c r="A55" i="69" s="1"/>
  <c r="A56" i="69" s="1"/>
  <c r="A57" i="69" s="1"/>
  <c r="A58" i="69" s="1"/>
  <c r="M41" i="69"/>
  <c r="L41" i="69"/>
  <c r="K41" i="69"/>
  <c r="J41" i="69"/>
  <c r="Q129" i="70" l="1"/>
  <c r="R2" i="70"/>
  <c r="R99" i="70"/>
  <c r="Q83" i="70"/>
  <c r="R4" i="70"/>
  <c r="Q37" i="70"/>
  <c r="Q63" i="70"/>
  <c r="R23" i="70"/>
  <c r="Q96" i="70"/>
  <c r="R31" i="70"/>
  <c r="Q79" i="70"/>
  <c r="R6" i="70"/>
  <c r="R15" i="70"/>
  <c r="Q91" i="70"/>
  <c r="Q104" i="70"/>
  <c r="Q62" i="70"/>
  <c r="R95" i="70"/>
  <c r="R106" i="70"/>
  <c r="Q122" i="70"/>
  <c r="R47" i="70"/>
  <c r="Q132" i="70"/>
  <c r="Q77" i="70"/>
  <c r="R49" i="70"/>
  <c r="R137" i="70"/>
  <c r="R103" i="70"/>
  <c r="Q117" i="70"/>
  <c r="R93" i="70"/>
  <c r="R110" i="70"/>
  <c r="R136" i="70"/>
  <c r="Q53" i="70"/>
  <c r="R46" i="70"/>
  <c r="Q24" i="70"/>
  <c r="R55" i="70"/>
  <c r="R9" i="70"/>
  <c r="R21" i="70"/>
  <c r="R107" i="70"/>
  <c r="Q68" i="70"/>
  <c r="R18" i="70"/>
  <c r="Q131" i="70"/>
  <c r="Q69" i="70"/>
  <c r="R43" i="70"/>
  <c r="R50" i="70"/>
  <c r="R48" i="70"/>
  <c r="R56" i="70"/>
  <c r="R102" i="70"/>
  <c r="R114" i="70"/>
  <c r="Q82" i="70"/>
  <c r="Q130" i="70"/>
  <c r="R138" i="70"/>
  <c r="R125" i="70"/>
  <c r="Q12" i="70"/>
  <c r="Q66" i="70"/>
  <c r="R41" i="70"/>
  <c r="Q5" i="70"/>
  <c r="R22" i="70"/>
  <c r="R115" i="70"/>
  <c r="R45" i="70"/>
  <c r="Q124" i="70"/>
  <c r="Q111" i="70"/>
  <c r="Q118" i="70"/>
  <c r="R105" i="70"/>
  <c r="Q64" i="70"/>
  <c r="Q57" i="70"/>
  <c r="Q72" i="70"/>
  <c r="Q38" i="70"/>
  <c r="Q80" i="70"/>
  <c r="R75" i="70"/>
  <c r="Q14" i="70"/>
  <c r="Q11" i="70"/>
  <c r="Q61" i="70"/>
  <c r="R16" i="70"/>
  <c r="R40" i="70"/>
  <c r="R81" i="70"/>
  <c r="R112" i="70"/>
  <c r="Q59" i="70"/>
  <c r="Q20" i="70"/>
  <c r="Q84" i="70"/>
  <c r="Q135" i="70"/>
  <c r="R44" i="70"/>
  <c r="R26" i="70"/>
  <c r="R88" i="70"/>
  <c r="Q123" i="70"/>
  <c r="R67" i="70"/>
  <c r="R89" i="70"/>
  <c r="Q86" i="70"/>
  <c r="Q17" i="70"/>
  <c r="R51" i="70"/>
  <c r="R8" i="70"/>
  <c r="Q133" i="70"/>
  <c r="Q70" i="70"/>
  <c r="Q3" i="70"/>
  <c r="Q36" i="70"/>
  <c r="R54" i="70"/>
  <c r="Q109" i="70"/>
  <c r="Q33" i="70"/>
  <c r="Q90" i="70"/>
  <c r="R128" i="70"/>
  <c r="Q139" i="70"/>
  <c r="Q94" i="70"/>
  <c r="Q28" i="70"/>
  <c r="Q35" i="70"/>
  <c r="Q27" i="70"/>
  <c r="Q60" i="70"/>
  <c r="R30" i="70"/>
  <c r="Q58" i="70"/>
  <c r="R76" i="70"/>
  <c r="R34" i="70"/>
  <c r="R42" i="70"/>
  <c r="Q127" i="70"/>
  <c r="R126" i="70"/>
  <c r="Q97" i="70"/>
  <c r="R85" i="70"/>
  <c r="Q71" i="70"/>
  <c r="R7" i="70"/>
  <c r="Q52" i="70"/>
  <c r="R92" i="70"/>
  <c r="R101" i="70"/>
  <c r="R134" i="70"/>
  <c r="Q2" i="70"/>
  <c r="P52" i="69"/>
  <c r="P34" i="69"/>
  <c r="P17" i="69"/>
  <c r="P10" i="69"/>
  <c r="P31" i="69"/>
  <c r="P47" i="69"/>
  <c r="P24" i="69"/>
  <c r="P19" i="69"/>
  <c r="P11" i="69"/>
  <c r="P53" i="69"/>
  <c r="P22" i="69"/>
  <c r="P44" i="69"/>
  <c r="P48" i="69"/>
  <c r="P55" i="69"/>
  <c r="P9" i="69"/>
  <c r="P27" i="69"/>
  <c r="P42" i="69"/>
  <c r="P7" i="69"/>
  <c r="P20" i="69"/>
  <c r="P50" i="69"/>
  <c r="P43" i="69"/>
  <c r="P32" i="69"/>
  <c r="P40" i="69"/>
  <c r="P14" i="69"/>
  <c r="P21" i="69"/>
  <c r="P13" i="69"/>
  <c r="R13" i="69" s="1"/>
  <c r="P8" i="69"/>
  <c r="P38" i="69"/>
  <c r="P56" i="69"/>
  <c r="P57" i="69"/>
  <c r="P25" i="69"/>
  <c r="P35" i="69"/>
  <c r="P12" i="69"/>
  <c r="P15" i="69"/>
  <c r="P33" i="69"/>
  <c r="P39" i="69"/>
  <c r="P16" i="69"/>
  <c r="P26" i="69"/>
  <c r="P29" i="69"/>
  <c r="P58" i="69"/>
  <c r="P23" i="69"/>
  <c r="P30" i="69"/>
  <c r="P54" i="69"/>
  <c r="P37" i="69"/>
  <c r="P49" i="69"/>
  <c r="R31" i="69"/>
  <c r="Q31" i="69"/>
  <c r="Q5" i="69"/>
  <c r="R5" i="69"/>
  <c r="Q4" i="69"/>
  <c r="R4" i="69"/>
  <c r="R43" i="69"/>
  <c r="Q43" i="69"/>
  <c r="Q13" i="69"/>
  <c r="P41" i="69"/>
  <c r="P28" i="69"/>
  <c r="P36" i="69"/>
  <c r="Q36" i="69" s="1"/>
  <c r="P51" i="69"/>
  <c r="Q51" i="69" s="1"/>
  <c r="R19" i="69"/>
  <c r="R11" i="69"/>
  <c r="R22" i="69"/>
  <c r="Q32" i="69"/>
  <c r="P45" i="69"/>
  <c r="Q45" i="69" s="1"/>
  <c r="P46" i="69"/>
  <c r="P18" i="69"/>
  <c r="Q18" i="69" s="1"/>
  <c r="R52" i="69"/>
  <c r="Q52" i="69"/>
  <c r="R3" i="69"/>
  <c r="Q3" i="69"/>
  <c r="R48" i="69"/>
  <c r="Q48" i="69"/>
  <c r="R27" i="69"/>
  <c r="Q27" i="69"/>
  <c r="R37" i="69"/>
  <c r="Q37" i="69"/>
  <c r="R49" i="69"/>
  <c r="Q49" i="69"/>
  <c r="R8" i="69"/>
  <c r="Q8" i="69"/>
  <c r="R38" i="69"/>
  <c r="Q38" i="69"/>
  <c r="R35" i="69"/>
  <c r="Q35" i="69"/>
  <c r="R12" i="69"/>
  <c r="Q12" i="69"/>
  <c r="R15" i="69"/>
  <c r="Q15" i="69"/>
  <c r="R33" i="69"/>
  <c r="Q33" i="69"/>
  <c r="R39" i="69"/>
  <c r="Q39" i="69"/>
  <c r="R16" i="69"/>
  <c r="Q16" i="69"/>
  <c r="R26" i="69"/>
  <c r="Q26" i="69"/>
  <c r="R29" i="69"/>
  <c r="Q29" i="69"/>
  <c r="R58" i="69"/>
  <c r="Q58" i="69"/>
  <c r="R34" i="69"/>
  <c r="Q34" i="69"/>
  <c r="R10" i="69"/>
  <c r="Q10" i="69"/>
  <c r="R55" i="69"/>
  <c r="Q55" i="69"/>
  <c r="R42" i="69"/>
  <c r="Q42" i="69"/>
  <c r="R50" i="69"/>
  <c r="Q50" i="69"/>
  <c r="R25" i="69"/>
  <c r="Q25" i="69"/>
  <c r="R23" i="69"/>
  <c r="Q23" i="69"/>
  <c r="R30" i="69"/>
  <c r="Q30" i="69"/>
  <c r="R54" i="69"/>
  <c r="Q54" i="69"/>
  <c r="R7" i="69"/>
  <c r="Q7" i="69"/>
  <c r="R56" i="69"/>
  <c r="Q56" i="69"/>
  <c r="Q41" i="69"/>
  <c r="R41" i="69"/>
  <c r="Q28" i="69"/>
  <c r="R28" i="69"/>
  <c r="R18" i="69"/>
  <c r="R24" i="69"/>
  <c r="Q24" i="69"/>
  <c r="Q11" i="69"/>
  <c r="R6" i="69"/>
  <c r="Q6" i="69"/>
  <c r="R32" i="69"/>
  <c r="Q40" i="69"/>
  <c r="R40" i="69"/>
  <c r="Q21" i="69"/>
  <c r="R21" i="69"/>
  <c r="R17" i="69"/>
  <c r="Q17" i="69"/>
  <c r="R44" i="69"/>
  <c r="Q44" i="69"/>
  <c r="R9" i="69"/>
  <c r="Q9" i="69"/>
  <c r="R2" i="69"/>
  <c r="Q2" i="69"/>
  <c r="R20" i="69"/>
  <c r="Q20" i="69"/>
  <c r="R57" i="69"/>
  <c r="Q57" i="69"/>
  <c r="Q46" i="69"/>
  <c r="R46" i="69"/>
  <c r="R47" i="69"/>
  <c r="Q47" i="69"/>
  <c r="Q19" i="69"/>
  <c r="R53" i="69"/>
  <c r="Q53" i="69"/>
  <c r="Q14" i="69"/>
  <c r="R14" i="69"/>
  <c r="A3" i="68"/>
  <c r="A4" i="68" s="1"/>
  <c r="A5" i="68" s="1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39" i="68" s="1"/>
  <c r="A40" i="68" s="1"/>
  <c r="A41" i="68" s="1"/>
  <c r="A42" i="68" s="1"/>
  <c r="A43" i="68" s="1"/>
  <c r="A44" i="68" s="1"/>
  <c r="A45" i="68" s="1"/>
  <c r="A46" i="68" s="1"/>
  <c r="A47" i="68" s="1"/>
  <c r="A48" i="68" s="1"/>
  <c r="A49" i="68" s="1"/>
  <c r="A50" i="68" s="1"/>
  <c r="A51" i="68" s="1"/>
  <c r="A52" i="68" s="1"/>
  <c r="A53" i="68" s="1"/>
  <c r="A54" i="68" s="1"/>
  <c r="A55" i="68" s="1"/>
  <c r="A56" i="68" s="1"/>
  <c r="A57" i="68" s="1"/>
  <c r="A58" i="68" s="1"/>
  <c r="A59" i="68" s="1"/>
  <c r="A60" i="68" s="1"/>
  <c r="A61" i="68" s="1"/>
  <c r="R45" i="69" l="1"/>
  <c r="R36" i="69"/>
  <c r="Q22" i="69"/>
  <c r="R51" i="69"/>
  <c r="J47" i="68"/>
  <c r="K47" i="68"/>
  <c r="L47" i="68"/>
  <c r="M47" i="68"/>
  <c r="J44" i="68"/>
  <c r="K44" i="68"/>
  <c r="L44" i="68"/>
  <c r="M44" i="68"/>
  <c r="J42" i="68"/>
  <c r="K42" i="68"/>
  <c r="L42" i="68"/>
  <c r="M42" i="68"/>
  <c r="J51" i="68"/>
  <c r="K51" i="68"/>
  <c r="L51" i="68"/>
  <c r="M51" i="68"/>
  <c r="J46" i="68"/>
  <c r="K46" i="68"/>
  <c r="L46" i="68"/>
  <c r="M46" i="68"/>
  <c r="J50" i="68"/>
  <c r="K50" i="68"/>
  <c r="L50" i="68"/>
  <c r="M50" i="68"/>
  <c r="J49" i="68"/>
  <c r="K49" i="68"/>
  <c r="L49" i="68"/>
  <c r="M49" i="68"/>
  <c r="J55" i="68"/>
  <c r="K55" i="68"/>
  <c r="L55" i="68"/>
  <c r="M55" i="68"/>
  <c r="J56" i="68"/>
  <c r="K56" i="68"/>
  <c r="L56" i="68"/>
  <c r="M56" i="68"/>
  <c r="J45" i="68"/>
  <c r="K45" i="68"/>
  <c r="L45" i="68"/>
  <c r="M45" i="68"/>
  <c r="J43" i="68"/>
  <c r="K43" i="68"/>
  <c r="L43" i="68"/>
  <c r="M43" i="68"/>
  <c r="J58" i="68"/>
  <c r="K58" i="68"/>
  <c r="L58" i="68"/>
  <c r="M58" i="68"/>
  <c r="J52" i="68"/>
  <c r="K52" i="68"/>
  <c r="L52" i="68"/>
  <c r="M52" i="68"/>
  <c r="J57" i="68"/>
  <c r="K57" i="68"/>
  <c r="L57" i="68"/>
  <c r="M57" i="68"/>
  <c r="J59" i="68"/>
  <c r="K59" i="68"/>
  <c r="L59" i="68"/>
  <c r="M59" i="68"/>
  <c r="J53" i="68"/>
  <c r="K53" i="68"/>
  <c r="L53" i="68"/>
  <c r="M53" i="68"/>
  <c r="J60" i="68"/>
  <c r="K60" i="68"/>
  <c r="L60" i="68"/>
  <c r="M60" i="68"/>
  <c r="J54" i="68"/>
  <c r="K54" i="68"/>
  <c r="L54" i="68"/>
  <c r="M54" i="68"/>
  <c r="J61" i="68"/>
  <c r="K61" i="68"/>
  <c r="L61" i="68"/>
  <c r="M61" i="68"/>
  <c r="M48" i="68"/>
  <c r="L48" i="68"/>
  <c r="K48" i="68"/>
  <c r="J48" i="68"/>
  <c r="M41" i="68"/>
  <c r="L41" i="68"/>
  <c r="K41" i="68"/>
  <c r="J41" i="68"/>
  <c r="M33" i="68"/>
  <c r="L33" i="68"/>
  <c r="K33" i="68"/>
  <c r="J33" i="68"/>
  <c r="M35" i="68"/>
  <c r="L35" i="68"/>
  <c r="K35" i="68"/>
  <c r="J35" i="68"/>
  <c r="M37" i="68"/>
  <c r="L37" i="68"/>
  <c r="K37" i="68"/>
  <c r="J37" i="68"/>
  <c r="M36" i="68"/>
  <c r="L36" i="68"/>
  <c r="K36" i="68"/>
  <c r="J36" i="68"/>
  <c r="M34" i="68"/>
  <c r="L34" i="68"/>
  <c r="K34" i="68"/>
  <c r="J34" i="68"/>
  <c r="M38" i="68"/>
  <c r="L38" i="68"/>
  <c r="K38" i="68"/>
  <c r="J38" i="68"/>
  <c r="M39" i="68"/>
  <c r="L39" i="68"/>
  <c r="K39" i="68"/>
  <c r="J39" i="68"/>
  <c r="M40" i="68"/>
  <c r="L40" i="68"/>
  <c r="K40" i="68"/>
  <c r="J40" i="68"/>
  <c r="M23" i="68"/>
  <c r="L23" i="68"/>
  <c r="K23" i="68"/>
  <c r="J23" i="68"/>
  <c r="M31" i="68"/>
  <c r="L31" i="68"/>
  <c r="K31" i="68"/>
  <c r="J31" i="68"/>
  <c r="M32" i="68"/>
  <c r="L32" i="68"/>
  <c r="K32" i="68"/>
  <c r="J32" i="68"/>
  <c r="M25" i="68"/>
  <c r="L25" i="68"/>
  <c r="K25" i="68"/>
  <c r="J25" i="68"/>
  <c r="M29" i="68"/>
  <c r="L29" i="68"/>
  <c r="K29" i="68"/>
  <c r="J29" i="68"/>
  <c r="M27" i="68"/>
  <c r="L27" i="68"/>
  <c r="K27" i="68"/>
  <c r="J27" i="68"/>
  <c r="M30" i="68"/>
  <c r="L30" i="68"/>
  <c r="K30" i="68"/>
  <c r="J30" i="68"/>
  <c r="M22" i="68"/>
  <c r="L22" i="68"/>
  <c r="K22" i="68"/>
  <c r="J22" i="68"/>
  <c r="M24" i="68"/>
  <c r="L24" i="68"/>
  <c r="K24" i="68"/>
  <c r="J24" i="68"/>
  <c r="M28" i="68"/>
  <c r="L28" i="68"/>
  <c r="K28" i="68"/>
  <c r="J28" i="68"/>
  <c r="M26" i="68"/>
  <c r="L26" i="68"/>
  <c r="K26" i="68"/>
  <c r="J26" i="68"/>
  <c r="M18" i="68"/>
  <c r="L18" i="68"/>
  <c r="K18" i="68"/>
  <c r="J18" i="68"/>
  <c r="M21" i="68"/>
  <c r="L21" i="68"/>
  <c r="K21" i="68"/>
  <c r="J21" i="68"/>
  <c r="M13" i="68"/>
  <c r="L13" i="68"/>
  <c r="K13" i="68"/>
  <c r="J13" i="68"/>
  <c r="M14" i="68"/>
  <c r="L14" i="68"/>
  <c r="K14" i="68"/>
  <c r="J14" i="68"/>
  <c r="M16" i="68"/>
  <c r="L16" i="68"/>
  <c r="K16" i="68"/>
  <c r="J16" i="68"/>
  <c r="M20" i="68"/>
  <c r="L20" i="68"/>
  <c r="K20" i="68"/>
  <c r="J20" i="68"/>
  <c r="M15" i="68"/>
  <c r="L15" i="68"/>
  <c r="K15" i="68"/>
  <c r="J15" i="68"/>
  <c r="M19" i="68"/>
  <c r="L19" i="68"/>
  <c r="K19" i="68"/>
  <c r="J19" i="68"/>
  <c r="M17" i="68"/>
  <c r="L17" i="68"/>
  <c r="K17" i="68"/>
  <c r="J17" i="68"/>
  <c r="M12" i="68"/>
  <c r="L12" i="68"/>
  <c r="K12" i="68"/>
  <c r="J12" i="68"/>
  <c r="M5" i="68"/>
  <c r="L5" i="68"/>
  <c r="K5" i="68"/>
  <c r="J5" i="68"/>
  <c r="M8" i="68"/>
  <c r="L8" i="68"/>
  <c r="K8" i="68"/>
  <c r="J8" i="68"/>
  <c r="M3" i="68"/>
  <c r="L3" i="68"/>
  <c r="K3" i="68"/>
  <c r="J3" i="68"/>
  <c r="M6" i="68"/>
  <c r="L6" i="68"/>
  <c r="K6" i="68"/>
  <c r="J6" i="68"/>
  <c r="M7" i="68"/>
  <c r="L7" i="68"/>
  <c r="K7" i="68"/>
  <c r="J7" i="68"/>
  <c r="M2" i="68"/>
  <c r="L2" i="68"/>
  <c r="K2" i="68"/>
  <c r="J2" i="68"/>
  <c r="M11" i="68"/>
  <c r="L11" i="68"/>
  <c r="K11" i="68"/>
  <c r="J11" i="68"/>
  <c r="M10" i="68"/>
  <c r="L10" i="68"/>
  <c r="K10" i="68"/>
  <c r="J10" i="68"/>
  <c r="M4" i="68"/>
  <c r="L4" i="68"/>
  <c r="K4" i="68"/>
  <c r="J4" i="68"/>
  <c r="M9" i="68"/>
  <c r="L9" i="68"/>
  <c r="K9" i="68"/>
  <c r="J9" i="68"/>
  <c r="P4" i="68" l="1"/>
  <c r="R4" i="68" s="1"/>
  <c r="P10" i="68"/>
  <c r="P11" i="68"/>
  <c r="Q11" i="68" s="1"/>
  <c r="P2" i="68"/>
  <c r="Q2" i="68" s="1"/>
  <c r="P7" i="68"/>
  <c r="R7" i="68" s="1"/>
  <c r="P6" i="68"/>
  <c r="R6" i="68" s="1"/>
  <c r="P3" i="68"/>
  <c r="Q3" i="68" s="1"/>
  <c r="P8" i="68"/>
  <c r="P5" i="68"/>
  <c r="Q5" i="68" s="1"/>
  <c r="P12" i="68"/>
  <c r="Q17" i="68"/>
  <c r="P19" i="68"/>
  <c r="R19" i="68" s="1"/>
  <c r="P15" i="68"/>
  <c r="R15" i="68" s="1"/>
  <c r="P20" i="68"/>
  <c r="Q20" i="68" s="1"/>
  <c r="P16" i="68"/>
  <c r="Q16" i="68" s="1"/>
  <c r="P14" i="68"/>
  <c r="Q14" i="68" s="1"/>
  <c r="P13" i="68"/>
  <c r="P21" i="68"/>
  <c r="Q21" i="68" s="1"/>
  <c r="P18" i="68"/>
  <c r="R18" i="68" s="1"/>
  <c r="P26" i="68"/>
  <c r="P28" i="68"/>
  <c r="R28" i="68" s="1"/>
  <c r="P24" i="68"/>
  <c r="Q24" i="68" s="1"/>
  <c r="P22" i="68"/>
  <c r="P30" i="68"/>
  <c r="R30" i="68" s="1"/>
  <c r="P27" i="68"/>
  <c r="P29" i="68"/>
  <c r="Q29" i="68" s="1"/>
  <c r="R25" i="68"/>
  <c r="P32" i="68"/>
  <c r="P31" i="68"/>
  <c r="R31" i="68" s="1"/>
  <c r="P23" i="68"/>
  <c r="Q23" i="68" s="1"/>
  <c r="P40" i="68"/>
  <c r="Q40" i="68" s="1"/>
  <c r="R39" i="68"/>
  <c r="P38" i="68"/>
  <c r="R38" i="68" s="1"/>
  <c r="P34" i="68"/>
  <c r="R34" i="68" s="1"/>
  <c r="P36" i="68"/>
  <c r="R36" i="68" s="1"/>
  <c r="P37" i="68"/>
  <c r="Q37" i="68" s="1"/>
  <c r="P35" i="68"/>
  <c r="P33" i="68"/>
  <c r="Q33" i="68" s="1"/>
  <c r="P41" i="68"/>
  <c r="Q41" i="68" s="1"/>
  <c r="P48" i="68"/>
  <c r="R48" i="68" s="1"/>
  <c r="P61" i="68"/>
  <c r="Q61" i="68" s="1"/>
  <c r="P54" i="68"/>
  <c r="Q54" i="68" s="1"/>
  <c r="P60" i="68"/>
  <c r="Q60" i="68" s="1"/>
  <c r="P53" i="68"/>
  <c r="Q53" i="68" s="1"/>
  <c r="P59" i="68"/>
  <c r="Q59" i="68" s="1"/>
  <c r="P57" i="68"/>
  <c r="R57" i="68" s="1"/>
  <c r="P52" i="68"/>
  <c r="Q52" i="68" s="1"/>
  <c r="P58" i="68"/>
  <c r="R58" i="68" s="1"/>
  <c r="P43" i="68"/>
  <c r="Q43" i="68" s="1"/>
  <c r="P45" i="68"/>
  <c r="Q45" i="68" s="1"/>
  <c r="P56" i="68"/>
  <c r="Q56" i="68" s="1"/>
  <c r="P55" i="68"/>
  <c r="R55" i="68" s="1"/>
  <c r="P49" i="68"/>
  <c r="P50" i="68"/>
  <c r="Q50" i="68" s="1"/>
  <c r="P46" i="68"/>
  <c r="Q46" i="68" s="1"/>
  <c r="P51" i="68"/>
  <c r="R51" i="68" s="1"/>
  <c r="P42" i="68"/>
  <c r="R42" i="68" s="1"/>
  <c r="Q44" i="68"/>
  <c r="P47" i="68"/>
  <c r="Q47" i="68" s="1"/>
  <c r="Q4" i="68"/>
  <c r="Q10" i="68"/>
  <c r="Q8" i="68"/>
  <c r="R5" i="68"/>
  <c r="Q12" i="68"/>
  <c r="Q13" i="68"/>
  <c r="Q26" i="68"/>
  <c r="Q22" i="68"/>
  <c r="R27" i="68"/>
  <c r="Q32" i="68"/>
  <c r="R35" i="68"/>
  <c r="Q19" i="68"/>
  <c r="Q58" i="68"/>
  <c r="Q42" i="68"/>
  <c r="R61" i="68"/>
  <c r="Q49" i="68"/>
  <c r="R49" i="68"/>
  <c r="Q7" i="68"/>
  <c r="R3" i="68"/>
  <c r="R26" i="68"/>
  <c r="R43" i="68" l="1"/>
  <c r="R54" i="68"/>
  <c r="Q6" i="68"/>
  <c r="R44" i="68"/>
  <c r="Q57" i="68"/>
  <c r="R59" i="68"/>
  <c r="R53" i="68"/>
  <c r="Q55" i="68"/>
  <c r="R56" i="68"/>
  <c r="Q30" i="68"/>
  <c r="R14" i="68"/>
  <c r="R11" i="68"/>
  <c r="R17" i="68"/>
  <c r="R52" i="68"/>
  <c r="R60" i="68"/>
  <c r="R46" i="68"/>
  <c r="R47" i="68"/>
  <c r="R40" i="68"/>
  <c r="R45" i="68"/>
  <c r="Q51" i="68"/>
  <c r="R37" i="68"/>
  <c r="R13" i="68"/>
  <c r="R50" i="68"/>
  <c r="Q27" i="68"/>
  <c r="R2" i="68"/>
  <c r="Q28" i="68"/>
  <c r="R41" i="68"/>
  <c r="R23" i="68"/>
  <c r="Q31" i="68"/>
  <c r="R32" i="68"/>
  <c r="R22" i="68"/>
  <c r="Q38" i="68"/>
  <c r="Q48" i="68"/>
  <c r="R10" i="68"/>
  <c r="Q35" i="68"/>
  <c r="R16" i="68"/>
  <c r="R12" i="68"/>
  <c r="R9" i="68"/>
  <c r="R20" i="68"/>
  <c r="R33" i="68"/>
  <c r="Q9" i="68"/>
  <c r="R29" i="68"/>
  <c r="R8" i="68"/>
  <c r="Q39" i="68"/>
  <c r="Q34" i="68"/>
  <c r="R24" i="68"/>
  <c r="R21" i="68"/>
  <c r="Q25" i="68"/>
  <c r="Q36" i="68"/>
  <c r="Q15" i="68"/>
  <c r="Q18" i="68"/>
  <c r="P3" i="66" l="1"/>
  <c r="P4" i="66"/>
  <c r="P5" i="66"/>
  <c r="P6" i="66"/>
  <c r="P7" i="66"/>
  <c r="P8" i="66"/>
  <c r="P9" i="66"/>
  <c r="P11" i="66"/>
  <c r="P12" i="66"/>
  <c r="P13" i="66"/>
  <c r="P14" i="66"/>
  <c r="P15" i="66"/>
  <c r="P16" i="66"/>
  <c r="P17" i="66"/>
  <c r="P18" i="66"/>
  <c r="P19" i="66"/>
  <c r="P20" i="66"/>
  <c r="P23" i="66"/>
  <c r="P24" i="66"/>
  <c r="P25" i="66"/>
  <c r="P26" i="66"/>
  <c r="P27" i="66"/>
  <c r="P28" i="66"/>
  <c r="P29" i="66"/>
  <c r="P30" i="66"/>
  <c r="P31" i="66"/>
  <c r="P33" i="66"/>
  <c r="P34" i="66"/>
  <c r="P35" i="66"/>
  <c r="P36" i="66"/>
  <c r="P37" i="66"/>
  <c r="P38" i="66"/>
  <c r="P39" i="66"/>
  <c r="P40" i="66"/>
  <c r="P42" i="66"/>
  <c r="P43" i="66"/>
  <c r="P44" i="66"/>
  <c r="P45" i="66"/>
  <c r="P46" i="66"/>
  <c r="P47" i="66"/>
  <c r="P48" i="66"/>
  <c r="P49" i="66"/>
  <c r="P50" i="66"/>
  <c r="P51" i="66"/>
  <c r="P52" i="66"/>
  <c r="P53" i="66"/>
  <c r="P54" i="66"/>
  <c r="P55" i="66"/>
  <c r="P56" i="66"/>
  <c r="P57" i="66"/>
  <c r="P58" i="66"/>
  <c r="P59" i="66"/>
  <c r="P60" i="66"/>
  <c r="P61" i="66"/>
  <c r="P62" i="66"/>
  <c r="P64" i="66"/>
  <c r="P66" i="66"/>
  <c r="P68" i="66"/>
  <c r="P69" i="66"/>
  <c r="P70" i="66"/>
  <c r="P71" i="66"/>
  <c r="P72" i="66"/>
  <c r="P73" i="66"/>
  <c r="P74" i="66"/>
  <c r="P75" i="66"/>
  <c r="P77" i="66"/>
  <c r="P80" i="66"/>
  <c r="P81" i="66"/>
  <c r="P82" i="66"/>
  <c r="P83" i="66"/>
  <c r="P84" i="66"/>
  <c r="P85" i="66"/>
  <c r="P86" i="66"/>
  <c r="P87" i="66"/>
  <c r="P88" i="66"/>
  <c r="P89" i="66"/>
  <c r="P90" i="66"/>
  <c r="P91" i="66"/>
  <c r="P92" i="66"/>
  <c r="P93" i="66"/>
  <c r="P94" i="66"/>
  <c r="P95" i="66"/>
  <c r="P96" i="66"/>
  <c r="P97" i="66"/>
  <c r="P98" i="66"/>
  <c r="P99" i="66"/>
  <c r="P100" i="66"/>
  <c r="P101" i="66"/>
  <c r="P102" i="66"/>
  <c r="P103" i="66"/>
  <c r="P104" i="66"/>
  <c r="P105" i="66"/>
  <c r="P106" i="66"/>
  <c r="P107" i="66"/>
  <c r="P108" i="66"/>
  <c r="P109" i="66"/>
  <c r="P110" i="66"/>
  <c r="P111" i="66"/>
  <c r="P112" i="66"/>
  <c r="P113" i="66"/>
  <c r="P114" i="66"/>
  <c r="P115" i="66"/>
  <c r="P116" i="66"/>
  <c r="P117" i="66"/>
  <c r="P118" i="66"/>
  <c r="P119" i="66"/>
  <c r="P120" i="66"/>
  <c r="P121" i="66"/>
  <c r="P123" i="66"/>
  <c r="P124" i="66"/>
  <c r="P125" i="66"/>
  <c r="P126" i="66"/>
  <c r="P127" i="66"/>
  <c r="P128" i="66"/>
  <c r="P129" i="66"/>
  <c r="P130" i="66"/>
  <c r="P131" i="66"/>
  <c r="P132" i="66"/>
  <c r="P133" i="66"/>
  <c r="P134" i="66"/>
  <c r="L117" i="66" l="1"/>
  <c r="M117" i="66"/>
  <c r="J83" i="66"/>
  <c r="K83" i="66"/>
  <c r="L83" i="66"/>
  <c r="M83" i="66"/>
  <c r="J58" i="66"/>
  <c r="K58" i="66"/>
  <c r="L58" i="66"/>
  <c r="M58" i="66"/>
  <c r="J25" i="66"/>
  <c r="K25" i="66"/>
  <c r="L25" i="66"/>
  <c r="M25" i="66"/>
  <c r="J96" i="66"/>
  <c r="K96" i="66"/>
  <c r="L96" i="66"/>
  <c r="M96" i="66"/>
  <c r="J97" i="66"/>
  <c r="K97" i="66"/>
  <c r="L97" i="66"/>
  <c r="M97" i="66"/>
  <c r="J10" i="66"/>
  <c r="K10" i="66"/>
  <c r="L10" i="66"/>
  <c r="M10" i="66"/>
  <c r="J8" i="66"/>
  <c r="K8" i="66"/>
  <c r="L8" i="66"/>
  <c r="M8" i="66"/>
  <c r="J124" i="66"/>
  <c r="K124" i="66"/>
  <c r="L124" i="66"/>
  <c r="M124" i="66"/>
  <c r="J119" i="66"/>
  <c r="K119" i="66"/>
  <c r="L119" i="66"/>
  <c r="M119" i="66"/>
  <c r="J46" i="66"/>
  <c r="K46" i="66"/>
  <c r="L46" i="66"/>
  <c r="M46" i="66"/>
  <c r="J56" i="66"/>
  <c r="K56" i="66"/>
  <c r="L56" i="66"/>
  <c r="M56" i="66"/>
  <c r="J117" i="66"/>
  <c r="K117" i="66"/>
  <c r="J16" i="66"/>
  <c r="K16" i="66"/>
  <c r="L16" i="66"/>
  <c r="M16" i="66"/>
  <c r="J130" i="66"/>
  <c r="K130" i="66"/>
  <c r="L130" i="66"/>
  <c r="M130" i="66"/>
  <c r="M110" i="66"/>
  <c r="L110" i="66"/>
  <c r="K110" i="66"/>
  <c r="J110" i="66"/>
  <c r="M100" i="66"/>
  <c r="L100" i="66"/>
  <c r="K100" i="66"/>
  <c r="J100" i="66"/>
  <c r="M75" i="66"/>
  <c r="L75" i="66"/>
  <c r="K75" i="66"/>
  <c r="J75" i="66"/>
  <c r="M65" i="66"/>
  <c r="L65" i="66"/>
  <c r="K65" i="66"/>
  <c r="J65" i="66"/>
  <c r="M132" i="66"/>
  <c r="L132" i="66"/>
  <c r="K132" i="66"/>
  <c r="J132" i="66"/>
  <c r="M19" i="66"/>
  <c r="L19" i="66"/>
  <c r="K19" i="66"/>
  <c r="J19" i="66"/>
  <c r="M44" i="66"/>
  <c r="L44" i="66"/>
  <c r="K44" i="66"/>
  <c r="J44" i="66"/>
  <c r="M93" i="66"/>
  <c r="L93" i="66"/>
  <c r="K93" i="66"/>
  <c r="J93" i="66"/>
  <c r="M131" i="66"/>
  <c r="L131" i="66"/>
  <c r="K131" i="66"/>
  <c r="J131" i="66"/>
  <c r="M43" i="66"/>
  <c r="L43" i="66"/>
  <c r="K43" i="66"/>
  <c r="J43" i="66"/>
  <c r="M9" i="66"/>
  <c r="L9" i="66"/>
  <c r="K9" i="66"/>
  <c r="J9" i="66"/>
  <c r="M13" i="66"/>
  <c r="L13" i="66"/>
  <c r="K13" i="66"/>
  <c r="J13" i="66"/>
  <c r="M27" i="66"/>
  <c r="L27" i="66"/>
  <c r="K27" i="66"/>
  <c r="J27" i="66"/>
  <c r="M133" i="66"/>
  <c r="L133" i="66"/>
  <c r="K133" i="66"/>
  <c r="J133" i="66"/>
  <c r="M111" i="66"/>
  <c r="L111" i="66"/>
  <c r="K111" i="66"/>
  <c r="J111" i="66"/>
  <c r="M108" i="66"/>
  <c r="L108" i="66"/>
  <c r="K108" i="66"/>
  <c r="J108" i="66"/>
  <c r="M48" i="66"/>
  <c r="L48" i="66"/>
  <c r="K48" i="66"/>
  <c r="J48" i="66"/>
  <c r="M87" i="66"/>
  <c r="L87" i="66"/>
  <c r="K87" i="66"/>
  <c r="J87" i="66"/>
  <c r="M4" i="66"/>
  <c r="L4" i="66"/>
  <c r="K4" i="66"/>
  <c r="J4" i="66"/>
  <c r="M14" i="66"/>
  <c r="L14" i="66"/>
  <c r="K14" i="66"/>
  <c r="J14" i="66"/>
  <c r="M64" i="66"/>
  <c r="L64" i="66"/>
  <c r="K64" i="66"/>
  <c r="J64" i="66"/>
  <c r="M21" i="66"/>
  <c r="L21" i="66"/>
  <c r="K21" i="66"/>
  <c r="J21" i="66"/>
  <c r="M125" i="66"/>
  <c r="L125" i="66"/>
  <c r="K125" i="66"/>
  <c r="J125" i="66"/>
  <c r="M49" i="66"/>
  <c r="L49" i="66"/>
  <c r="K49" i="66"/>
  <c r="J49" i="66"/>
  <c r="M30" i="66"/>
  <c r="L30" i="66"/>
  <c r="K30" i="66"/>
  <c r="J30" i="66"/>
  <c r="M105" i="66"/>
  <c r="L105" i="66"/>
  <c r="K105" i="66"/>
  <c r="J105" i="66"/>
  <c r="M89" i="66"/>
  <c r="L89" i="66"/>
  <c r="K89" i="66"/>
  <c r="J89" i="66"/>
  <c r="M126" i="66"/>
  <c r="L126" i="66"/>
  <c r="K126" i="66"/>
  <c r="J126" i="66"/>
  <c r="M61" i="66"/>
  <c r="L61" i="66"/>
  <c r="K61" i="66"/>
  <c r="J61" i="66"/>
  <c r="R61" i="66" s="1"/>
  <c r="M66" i="66"/>
  <c r="L66" i="66"/>
  <c r="K66" i="66"/>
  <c r="J66" i="66"/>
  <c r="M28" i="66"/>
  <c r="L28" i="66"/>
  <c r="K28" i="66"/>
  <c r="J28" i="66"/>
  <c r="M32" i="66"/>
  <c r="L32" i="66"/>
  <c r="K32" i="66"/>
  <c r="J32" i="66"/>
  <c r="M39" i="66"/>
  <c r="L39" i="66"/>
  <c r="K39" i="66"/>
  <c r="J39" i="66"/>
  <c r="M38" i="66"/>
  <c r="L38" i="66"/>
  <c r="K38" i="66"/>
  <c r="J38" i="66"/>
  <c r="M26" i="66"/>
  <c r="L26" i="66"/>
  <c r="K26" i="66"/>
  <c r="J26" i="66"/>
  <c r="M47" i="66"/>
  <c r="L47" i="66"/>
  <c r="K47" i="66"/>
  <c r="J47" i="66"/>
  <c r="M17" i="66"/>
  <c r="L17" i="66"/>
  <c r="K17" i="66"/>
  <c r="J17" i="66"/>
  <c r="M68" i="66"/>
  <c r="L68" i="66"/>
  <c r="K68" i="66"/>
  <c r="J68" i="66"/>
  <c r="M35" i="66"/>
  <c r="L35" i="66"/>
  <c r="K35" i="66"/>
  <c r="J35" i="66"/>
  <c r="M6" i="66"/>
  <c r="L6" i="66"/>
  <c r="K6" i="66"/>
  <c r="J6" i="66"/>
  <c r="M62" i="66"/>
  <c r="L62" i="66"/>
  <c r="K62" i="66"/>
  <c r="J62" i="66"/>
  <c r="M63" i="66"/>
  <c r="L63" i="66"/>
  <c r="K63" i="66"/>
  <c r="J63" i="66"/>
  <c r="M121" i="66"/>
  <c r="L121" i="66"/>
  <c r="K121" i="66"/>
  <c r="J121" i="66"/>
  <c r="M101" i="66"/>
  <c r="L101" i="66"/>
  <c r="K101" i="66"/>
  <c r="J101" i="66"/>
  <c r="M37" i="66"/>
  <c r="L37" i="66"/>
  <c r="K37" i="66"/>
  <c r="J37" i="66"/>
  <c r="M95" i="66"/>
  <c r="L95" i="66"/>
  <c r="K95" i="66"/>
  <c r="J95" i="66"/>
  <c r="M12" i="66"/>
  <c r="L12" i="66"/>
  <c r="K12" i="66"/>
  <c r="J12" i="66"/>
  <c r="M81" i="66"/>
  <c r="L81" i="66"/>
  <c r="K81" i="66"/>
  <c r="J81" i="66"/>
  <c r="M72" i="66"/>
  <c r="L72" i="66"/>
  <c r="K72" i="66"/>
  <c r="J72" i="66"/>
  <c r="M36" i="66"/>
  <c r="L36" i="66"/>
  <c r="K36" i="66"/>
  <c r="J36" i="66"/>
  <c r="M41" i="66"/>
  <c r="L41" i="66"/>
  <c r="K41" i="66"/>
  <c r="J41" i="66"/>
  <c r="M128" i="66"/>
  <c r="L128" i="66"/>
  <c r="K128" i="66"/>
  <c r="J128" i="66"/>
  <c r="M90" i="66"/>
  <c r="L90" i="66"/>
  <c r="K90" i="66"/>
  <c r="J90" i="66"/>
  <c r="M70" i="66"/>
  <c r="L70" i="66"/>
  <c r="K70" i="66"/>
  <c r="J70" i="66"/>
  <c r="M60" i="66"/>
  <c r="L60" i="66"/>
  <c r="K60" i="66"/>
  <c r="J60" i="66"/>
  <c r="M52" i="66"/>
  <c r="L52" i="66"/>
  <c r="K52" i="66"/>
  <c r="J52" i="66"/>
  <c r="M104" i="66"/>
  <c r="L104" i="66"/>
  <c r="K104" i="66"/>
  <c r="J104" i="66"/>
  <c r="M103" i="66"/>
  <c r="L103" i="66"/>
  <c r="K103" i="66"/>
  <c r="J103" i="66"/>
  <c r="M74" i="66"/>
  <c r="L74" i="66"/>
  <c r="K74" i="66"/>
  <c r="J74" i="66"/>
  <c r="R74" i="66" s="1"/>
  <c r="M11" i="66"/>
  <c r="L11" i="66"/>
  <c r="K11" i="66"/>
  <c r="J11" i="66"/>
  <c r="M79" i="66"/>
  <c r="L79" i="66"/>
  <c r="K79" i="66"/>
  <c r="J79" i="66"/>
  <c r="M127" i="66"/>
  <c r="L127" i="66"/>
  <c r="K127" i="66"/>
  <c r="J127" i="66"/>
  <c r="M40" i="66"/>
  <c r="L40" i="66"/>
  <c r="K40" i="66"/>
  <c r="J40" i="66"/>
  <c r="M112" i="66"/>
  <c r="L112" i="66"/>
  <c r="K112" i="66"/>
  <c r="J112" i="66"/>
  <c r="M77" i="66"/>
  <c r="L77" i="66"/>
  <c r="K77" i="66"/>
  <c r="J77" i="66"/>
  <c r="M50" i="66"/>
  <c r="L50" i="66"/>
  <c r="K50" i="66"/>
  <c r="J50" i="66"/>
  <c r="M45" i="66"/>
  <c r="L45" i="66"/>
  <c r="K45" i="66"/>
  <c r="J45" i="66"/>
  <c r="M102" i="66"/>
  <c r="L102" i="66"/>
  <c r="K102" i="66"/>
  <c r="J102" i="66"/>
  <c r="M24" i="66"/>
  <c r="L24" i="66"/>
  <c r="K24" i="66"/>
  <c r="J24" i="66"/>
  <c r="M92" i="66"/>
  <c r="L92" i="66"/>
  <c r="K92" i="66"/>
  <c r="J92" i="66"/>
  <c r="M80" i="66"/>
  <c r="L80" i="66"/>
  <c r="K80" i="66"/>
  <c r="J80" i="66"/>
  <c r="M118" i="66"/>
  <c r="L118" i="66"/>
  <c r="K118" i="66"/>
  <c r="J118" i="66"/>
  <c r="M113" i="66"/>
  <c r="L113" i="66"/>
  <c r="K113" i="66"/>
  <c r="J113" i="66"/>
  <c r="M20" i="66"/>
  <c r="L20" i="66"/>
  <c r="K20" i="66"/>
  <c r="J20" i="66"/>
  <c r="M129" i="66"/>
  <c r="L129" i="66"/>
  <c r="K129" i="66"/>
  <c r="J129" i="66"/>
  <c r="M109" i="66"/>
  <c r="L109" i="66"/>
  <c r="K109" i="66"/>
  <c r="J109" i="66"/>
  <c r="M106" i="66"/>
  <c r="L106" i="66"/>
  <c r="K106" i="66"/>
  <c r="J106" i="66"/>
  <c r="M73" i="66"/>
  <c r="L73" i="66"/>
  <c r="K73" i="66"/>
  <c r="J73" i="66"/>
  <c r="M99" i="66"/>
  <c r="L99" i="66"/>
  <c r="K99" i="66"/>
  <c r="J99" i="66"/>
  <c r="M134" i="66"/>
  <c r="L134" i="66"/>
  <c r="K134" i="66"/>
  <c r="J134" i="66"/>
  <c r="M78" i="66"/>
  <c r="L78" i="66"/>
  <c r="K78" i="66"/>
  <c r="J78" i="66"/>
  <c r="M120" i="66"/>
  <c r="L120" i="66"/>
  <c r="K120" i="66"/>
  <c r="J120" i="66"/>
  <c r="M88" i="66"/>
  <c r="L88" i="66"/>
  <c r="K88" i="66"/>
  <c r="J88" i="66"/>
  <c r="M82" i="66"/>
  <c r="L82" i="66"/>
  <c r="K82" i="66"/>
  <c r="J82" i="66"/>
  <c r="M7" i="66"/>
  <c r="L7" i="66"/>
  <c r="K7" i="66"/>
  <c r="J7" i="66"/>
  <c r="M91" i="66"/>
  <c r="L91" i="66"/>
  <c r="K91" i="66"/>
  <c r="J91" i="66"/>
  <c r="M86" i="66"/>
  <c r="L86" i="66"/>
  <c r="K86" i="66"/>
  <c r="J86" i="66"/>
  <c r="M94" i="66"/>
  <c r="L94" i="66"/>
  <c r="K94" i="66"/>
  <c r="J94" i="66"/>
  <c r="R94" i="66" s="1"/>
  <c r="M57" i="66"/>
  <c r="L57" i="66"/>
  <c r="K57" i="66"/>
  <c r="J57" i="66"/>
  <c r="M18" i="66"/>
  <c r="L18" i="66"/>
  <c r="K18" i="66"/>
  <c r="J18" i="66"/>
  <c r="M67" i="66"/>
  <c r="L67" i="66"/>
  <c r="K67" i="66"/>
  <c r="J67" i="66"/>
  <c r="M23" i="66"/>
  <c r="L23" i="66"/>
  <c r="K23" i="66"/>
  <c r="J23" i="66"/>
  <c r="M42" i="66"/>
  <c r="L42" i="66"/>
  <c r="K42" i="66"/>
  <c r="J42" i="66"/>
  <c r="M85" i="66"/>
  <c r="L85" i="66"/>
  <c r="K85" i="66"/>
  <c r="J85" i="66"/>
  <c r="M54" i="66"/>
  <c r="L54" i="66"/>
  <c r="K54" i="66"/>
  <c r="J54" i="66"/>
  <c r="M84" i="66"/>
  <c r="L84" i="66"/>
  <c r="K84" i="66"/>
  <c r="J84" i="66"/>
  <c r="M116" i="66"/>
  <c r="L116" i="66"/>
  <c r="K116" i="66"/>
  <c r="J116" i="66"/>
  <c r="M55" i="66"/>
  <c r="L55" i="66"/>
  <c r="K55" i="66"/>
  <c r="J55" i="66"/>
  <c r="M2" i="66"/>
  <c r="L2" i="66"/>
  <c r="K2" i="66"/>
  <c r="J2" i="66"/>
  <c r="M76" i="66"/>
  <c r="L76" i="66"/>
  <c r="K76" i="66"/>
  <c r="J76" i="66"/>
  <c r="M123" i="66"/>
  <c r="L123" i="66"/>
  <c r="K123" i="66"/>
  <c r="J123" i="66"/>
  <c r="M107" i="66"/>
  <c r="L107" i="66"/>
  <c r="K107" i="66"/>
  <c r="J107" i="66"/>
  <c r="M34" i="66"/>
  <c r="L34" i="66"/>
  <c r="K34" i="66"/>
  <c r="J34" i="66"/>
  <c r="M5" i="66"/>
  <c r="L5" i="66"/>
  <c r="K5" i="66"/>
  <c r="J5" i="66"/>
  <c r="M31" i="66"/>
  <c r="L31" i="66"/>
  <c r="K31" i="66"/>
  <c r="J31" i="66"/>
  <c r="M59" i="66"/>
  <c r="L59" i="66"/>
  <c r="K59" i="66"/>
  <c r="J59" i="66"/>
  <c r="M51" i="66"/>
  <c r="L51" i="66"/>
  <c r="K51" i="66"/>
  <c r="J51" i="66"/>
  <c r="M15" i="66"/>
  <c r="L15" i="66"/>
  <c r="K15" i="66"/>
  <c r="J15" i="66"/>
  <c r="M114" i="66"/>
  <c r="L114" i="66"/>
  <c r="K114" i="66"/>
  <c r="J114" i="66"/>
  <c r="M22" i="66"/>
  <c r="L22" i="66"/>
  <c r="K22" i="66"/>
  <c r="J22" i="66"/>
  <c r="R22" i="66" s="1"/>
  <c r="M53" i="66"/>
  <c r="L53" i="66"/>
  <c r="K53" i="66"/>
  <c r="J53" i="66"/>
  <c r="M29" i="66"/>
  <c r="L29" i="66"/>
  <c r="K29" i="66"/>
  <c r="J29" i="66"/>
  <c r="M98" i="66"/>
  <c r="L98" i="66"/>
  <c r="K98" i="66"/>
  <c r="J98" i="66"/>
  <c r="M3" i="66"/>
  <c r="L3" i="66"/>
  <c r="K3" i="66"/>
  <c r="J3" i="66"/>
  <c r="M71" i="66"/>
  <c r="L71" i="66"/>
  <c r="K71" i="66"/>
  <c r="J71" i="66"/>
  <c r="M115" i="66"/>
  <c r="L115" i="66"/>
  <c r="K115" i="66"/>
  <c r="J115" i="66"/>
  <c r="M69" i="66"/>
  <c r="L69" i="66"/>
  <c r="K69" i="66"/>
  <c r="J69" i="66"/>
  <c r="M33" i="66"/>
  <c r="L33" i="66"/>
  <c r="K33" i="66"/>
  <c r="J33" i="66"/>
  <c r="M122" i="66"/>
  <c r="L122" i="66"/>
  <c r="K122" i="66"/>
  <c r="J122" i="66"/>
  <c r="Q117" i="66" l="1"/>
  <c r="R119" i="66"/>
  <c r="Q124" i="66"/>
  <c r="Q8" i="66"/>
  <c r="R96" i="66"/>
  <c r="Q114" i="66"/>
  <c r="Q15" i="66"/>
  <c r="R59" i="66"/>
  <c r="Q31" i="66"/>
  <c r="R107" i="66"/>
  <c r="Q123" i="66"/>
  <c r="R76" i="66"/>
  <c r="P2" i="66"/>
  <c r="R103" i="66"/>
  <c r="Q104" i="66"/>
  <c r="R52" i="66"/>
  <c r="R60" i="66"/>
  <c r="R70" i="66"/>
  <c r="Q90" i="66"/>
  <c r="R36" i="66"/>
  <c r="Q72" i="66"/>
  <c r="R81" i="66"/>
  <c r="R95" i="66"/>
  <c r="Q37" i="66"/>
  <c r="R101" i="66"/>
  <c r="R63" i="66"/>
  <c r="R62" i="66"/>
  <c r="R126" i="66"/>
  <c r="Q89" i="66"/>
  <c r="Q105" i="66"/>
  <c r="Q49" i="66"/>
  <c r="Q125" i="66"/>
  <c r="Q21" i="66"/>
  <c r="R64" i="66"/>
  <c r="R14" i="66"/>
  <c r="Q46" i="66"/>
  <c r="Q25" i="66"/>
  <c r="Q58" i="66"/>
  <c r="R83" i="66"/>
  <c r="Q94" i="66"/>
  <c r="Q74" i="66"/>
  <c r="Q61" i="66"/>
  <c r="Q87" i="66"/>
  <c r="R48" i="66"/>
  <c r="R108" i="66"/>
  <c r="R133" i="66"/>
  <c r="Q27" i="66"/>
  <c r="Q43" i="66"/>
  <c r="Q44" i="66"/>
  <c r="Q132" i="66"/>
  <c r="Q65" i="66"/>
  <c r="R75" i="66"/>
  <c r="R110" i="66"/>
  <c r="Q22" i="66"/>
  <c r="Q130" i="66"/>
  <c r="Q16" i="66"/>
  <c r="R56" i="66"/>
  <c r="Q56" i="66"/>
  <c r="R124" i="66"/>
  <c r="Q119" i="66"/>
  <c r="Q97" i="66"/>
  <c r="R97" i="66"/>
  <c r="R73" i="66"/>
  <c r="R130" i="66"/>
  <c r="R58" i="66"/>
  <c r="Q33" i="66"/>
  <c r="Q129" i="66"/>
  <c r="Q80" i="66"/>
  <c r="R50" i="66"/>
  <c r="R127" i="66"/>
  <c r="R68" i="66"/>
  <c r="R17" i="66"/>
  <c r="R38" i="66"/>
  <c r="R39" i="66"/>
  <c r="R44" i="66"/>
  <c r="Q122" i="66"/>
  <c r="R41" i="66"/>
  <c r="R121" i="66"/>
  <c r="R30" i="66"/>
  <c r="R34" i="66"/>
  <c r="R122" i="66"/>
  <c r="R33" i="66"/>
  <c r="R3" i="66"/>
  <c r="Q3" i="66"/>
  <c r="Q55" i="66"/>
  <c r="R55" i="66"/>
  <c r="R54" i="66"/>
  <c r="Q54" i="66"/>
  <c r="R67" i="66"/>
  <c r="Q67" i="66"/>
  <c r="R7" i="66"/>
  <c r="Q7" i="66"/>
  <c r="R78" i="66"/>
  <c r="Q78" i="66"/>
  <c r="Q73" i="66"/>
  <c r="R129" i="66"/>
  <c r="R113" i="66"/>
  <c r="Q113" i="66"/>
  <c r="R80" i="66"/>
  <c r="R24" i="66"/>
  <c r="Q24" i="66"/>
  <c r="Q102" i="66"/>
  <c r="R102" i="66"/>
  <c r="Q50" i="66"/>
  <c r="Q112" i="66"/>
  <c r="R112" i="66"/>
  <c r="Q127" i="66"/>
  <c r="Q11" i="66"/>
  <c r="R11" i="66"/>
  <c r="Q17" i="66"/>
  <c r="R26" i="66"/>
  <c r="Q26" i="66"/>
  <c r="Q39" i="66"/>
  <c r="Q66" i="66"/>
  <c r="R66" i="66"/>
  <c r="R9" i="66"/>
  <c r="Q9" i="66"/>
  <c r="Q19" i="66"/>
  <c r="R19" i="66"/>
  <c r="Q100" i="66"/>
  <c r="R100" i="66"/>
  <c r="R71" i="66"/>
  <c r="Q71" i="66"/>
  <c r="R53" i="66"/>
  <c r="Q53" i="66"/>
  <c r="R84" i="66"/>
  <c r="Q84" i="66"/>
  <c r="R23" i="66"/>
  <c r="Q23" i="66"/>
  <c r="R91" i="66"/>
  <c r="Q91" i="66"/>
  <c r="R120" i="66"/>
  <c r="Q120" i="66"/>
  <c r="Q134" i="66"/>
  <c r="R134" i="66"/>
  <c r="Q109" i="66"/>
  <c r="R109" i="66"/>
  <c r="R20" i="66"/>
  <c r="Q20" i="66"/>
  <c r="Q118" i="66"/>
  <c r="R118" i="66"/>
  <c r="R92" i="66"/>
  <c r="Q92" i="66"/>
  <c r="R45" i="66"/>
  <c r="Q45" i="66"/>
  <c r="R77" i="66"/>
  <c r="Q77" i="66"/>
  <c r="R40" i="66"/>
  <c r="Q40" i="66"/>
  <c r="R79" i="66"/>
  <c r="Q79" i="66"/>
  <c r="Q68" i="66"/>
  <c r="R47" i="66"/>
  <c r="Q47" i="66"/>
  <c r="Q38" i="66"/>
  <c r="R32" i="66"/>
  <c r="Q32" i="66"/>
  <c r="R28" i="66"/>
  <c r="Q28" i="66"/>
  <c r="R111" i="66"/>
  <c r="Q111" i="66"/>
  <c r="R69" i="66"/>
  <c r="Q69" i="66"/>
  <c r="R98" i="66"/>
  <c r="Q98" i="66"/>
  <c r="R116" i="66"/>
  <c r="Q116" i="66"/>
  <c r="R42" i="66"/>
  <c r="Q42" i="66"/>
  <c r="R57" i="66"/>
  <c r="Q57" i="66"/>
  <c r="Q82" i="66"/>
  <c r="R82" i="66"/>
  <c r="R106" i="66"/>
  <c r="Q106" i="66"/>
  <c r="R15" i="66"/>
  <c r="R123" i="66"/>
  <c r="Q70" i="66"/>
  <c r="Q62" i="66"/>
  <c r="R21" i="66"/>
  <c r="Q115" i="66"/>
  <c r="R115" i="66"/>
  <c r="Q29" i="66"/>
  <c r="R29" i="66"/>
  <c r="Q85" i="66"/>
  <c r="R85" i="66"/>
  <c r="Q18" i="66"/>
  <c r="R18" i="66"/>
  <c r="R88" i="66"/>
  <c r="Q88" i="66"/>
  <c r="R99" i="66"/>
  <c r="Q99" i="66"/>
  <c r="R51" i="66"/>
  <c r="Q51" i="66"/>
  <c r="Q76" i="66"/>
  <c r="R104" i="66"/>
  <c r="R128" i="66"/>
  <c r="Q128" i="66"/>
  <c r="Q81" i="66"/>
  <c r="Q121" i="66"/>
  <c r="M21" i="64"/>
  <c r="L21" i="64"/>
  <c r="K21" i="64"/>
  <c r="J21" i="64"/>
  <c r="M22" i="64"/>
  <c r="L22" i="64"/>
  <c r="K22" i="64"/>
  <c r="J22" i="64"/>
  <c r="M19" i="64"/>
  <c r="L19" i="64"/>
  <c r="K19" i="64"/>
  <c r="J19" i="64"/>
  <c r="M18" i="64"/>
  <c r="L18" i="64"/>
  <c r="K18" i="64"/>
  <c r="J18" i="64"/>
  <c r="M16" i="64"/>
  <c r="L16" i="64"/>
  <c r="K16" i="64"/>
  <c r="J16" i="64"/>
  <c r="M20" i="64"/>
  <c r="L20" i="64"/>
  <c r="K20" i="64"/>
  <c r="J20" i="64"/>
  <c r="M13" i="64"/>
  <c r="L13" i="64"/>
  <c r="K13" i="64"/>
  <c r="J13" i="64"/>
  <c r="M17" i="64"/>
  <c r="L17" i="64"/>
  <c r="K17" i="64"/>
  <c r="J17" i="64"/>
  <c r="M15" i="64"/>
  <c r="L15" i="64"/>
  <c r="K15" i="64"/>
  <c r="J15" i="64"/>
  <c r="M14" i="64"/>
  <c r="L14" i="64"/>
  <c r="K14" i="64"/>
  <c r="J14" i="64"/>
  <c r="M12" i="64"/>
  <c r="L12" i="64"/>
  <c r="K12" i="64"/>
  <c r="J12" i="64"/>
  <c r="M92" i="64"/>
  <c r="L92" i="64"/>
  <c r="K92" i="64"/>
  <c r="J92" i="64"/>
  <c r="M90" i="64"/>
  <c r="L90" i="64"/>
  <c r="K90" i="64"/>
  <c r="J90" i="64"/>
  <c r="M87" i="64"/>
  <c r="L87" i="64"/>
  <c r="K87" i="64"/>
  <c r="J87" i="64"/>
  <c r="M88" i="64"/>
  <c r="L88" i="64"/>
  <c r="K88" i="64"/>
  <c r="J88" i="64"/>
  <c r="M91" i="64"/>
  <c r="L91" i="64"/>
  <c r="K91" i="64"/>
  <c r="J91" i="64"/>
  <c r="M89" i="64"/>
  <c r="L89" i="64"/>
  <c r="K89" i="64"/>
  <c r="J89" i="64"/>
  <c r="M84" i="64"/>
  <c r="L84" i="64"/>
  <c r="K84" i="64"/>
  <c r="J84" i="64"/>
  <c r="M85" i="64"/>
  <c r="L85" i="64"/>
  <c r="K85" i="64"/>
  <c r="J85" i="64"/>
  <c r="M83" i="64"/>
  <c r="L83" i="64"/>
  <c r="K83" i="64"/>
  <c r="J83" i="64"/>
  <c r="M86" i="64"/>
  <c r="L86" i="64"/>
  <c r="K86" i="64"/>
  <c r="J86" i="64"/>
  <c r="M51" i="64"/>
  <c r="L51" i="64"/>
  <c r="K51" i="64"/>
  <c r="J51" i="64"/>
  <c r="M52" i="64"/>
  <c r="L52" i="64"/>
  <c r="K52" i="64"/>
  <c r="J52" i="64"/>
  <c r="M50" i="64"/>
  <c r="L50" i="64"/>
  <c r="K50" i="64"/>
  <c r="J50" i="64"/>
  <c r="M47" i="64"/>
  <c r="L47" i="64"/>
  <c r="K47" i="64"/>
  <c r="J47" i="64"/>
  <c r="M45" i="64"/>
  <c r="L45" i="64"/>
  <c r="K45" i="64"/>
  <c r="J45" i="64"/>
  <c r="M44" i="64"/>
  <c r="L44" i="64"/>
  <c r="K44" i="64"/>
  <c r="J44" i="64"/>
  <c r="M48" i="64"/>
  <c r="L48" i="64"/>
  <c r="K48" i="64"/>
  <c r="J48" i="64"/>
  <c r="M46" i="64"/>
  <c r="L46" i="64"/>
  <c r="K46" i="64"/>
  <c r="J46" i="64"/>
  <c r="M43" i="64"/>
  <c r="L43" i="64"/>
  <c r="K43" i="64"/>
  <c r="J43" i="64"/>
  <c r="M49" i="64"/>
  <c r="L49" i="64"/>
  <c r="K49" i="64"/>
  <c r="J49" i="64"/>
  <c r="M42" i="64"/>
  <c r="L42" i="64"/>
  <c r="K42" i="64"/>
  <c r="J42" i="64"/>
  <c r="M41" i="64"/>
  <c r="L41" i="64"/>
  <c r="K41" i="64"/>
  <c r="J41" i="64"/>
  <c r="M40" i="64"/>
  <c r="L40" i="64"/>
  <c r="K40" i="64"/>
  <c r="J40" i="64"/>
  <c r="M35" i="64"/>
  <c r="L35" i="64"/>
  <c r="K35" i="64"/>
  <c r="J35" i="64"/>
  <c r="M34" i="64"/>
  <c r="L34" i="64"/>
  <c r="K34" i="64"/>
  <c r="J34" i="64"/>
  <c r="M37" i="64"/>
  <c r="L37" i="64"/>
  <c r="K37" i="64"/>
  <c r="J37" i="64"/>
  <c r="M36" i="64"/>
  <c r="L36" i="64"/>
  <c r="K36" i="64"/>
  <c r="J36" i="64"/>
  <c r="M39" i="64"/>
  <c r="L39" i="64"/>
  <c r="K39" i="64"/>
  <c r="J39" i="64"/>
  <c r="M38" i="64"/>
  <c r="L38" i="64"/>
  <c r="K38" i="64"/>
  <c r="J38" i="64"/>
  <c r="M99" i="64"/>
  <c r="L99" i="64"/>
  <c r="K99" i="64"/>
  <c r="J99" i="64"/>
  <c r="M102" i="64"/>
  <c r="L102" i="64"/>
  <c r="K102" i="64"/>
  <c r="J102" i="64"/>
  <c r="M100" i="64"/>
  <c r="L100" i="64"/>
  <c r="K100" i="64"/>
  <c r="J100" i="64"/>
  <c r="M101" i="64"/>
  <c r="L101" i="64"/>
  <c r="K101" i="64"/>
  <c r="J101" i="64"/>
  <c r="M97" i="64"/>
  <c r="L97" i="64"/>
  <c r="K97" i="64"/>
  <c r="J97" i="64"/>
  <c r="M96" i="64"/>
  <c r="L96" i="64"/>
  <c r="K96" i="64"/>
  <c r="J96" i="64"/>
  <c r="M95" i="64"/>
  <c r="L95" i="64"/>
  <c r="K95" i="64"/>
  <c r="J95" i="64"/>
  <c r="M93" i="64"/>
  <c r="L93" i="64"/>
  <c r="K93" i="64"/>
  <c r="J93" i="64"/>
  <c r="M94" i="64"/>
  <c r="L94" i="64"/>
  <c r="K94" i="64"/>
  <c r="J94" i="64"/>
  <c r="M98" i="64"/>
  <c r="L98" i="64"/>
  <c r="K98" i="64"/>
  <c r="J98" i="64"/>
  <c r="M81" i="64"/>
  <c r="L81" i="64"/>
  <c r="K81" i="64"/>
  <c r="J81" i="64"/>
  <c r="M80" i="64"/>
  <c r="L80" i="64"/>
  <c r="K80" i="64"/>
  <c r="J80" i="64"/>
  <c r="M82" i="64"/>
  <c r="L82" i="64"/>
  <c r="K82" i="64"/>
  <c r="J82" i="64"/>
  <c r="M78" i="64"/>
  <c r="L78" i="64"/>
  <c r="K78" i="64"/>
  <c r="J78" i="64"/>
  <c r="M76" i="64"/>
  <c r="L76" i="64"/>
  <c r="K76" i="64"/>
  <c r="J76" i="64"/>
  <c r="M74" i="64"/>
  <c r="L74" i="64"/>
  <c r="K74" i="64"/>
  <c r="J74" i="64"/>
  <c r="M77" i="64"/>
  <c r="L77" i="64"/>
  <c r="K77" i="64"/>
  <c r="J77" i="64"/>
  <c r="M73" i="64"/>
  <c r="L73" i="64"/>
  <c r="K73" i="64"/>
  <c r="J73" i="64"/>
  <c r="M79" i="64"/>
  <c r="L79" i="64"/>
  <c r="K79" i="64"/>
  <c r="J79" i="64"/>
  <c r="M75" i="64"/>
  <c r="L75" i="64"/>
  <c r="K75" i="64"/>
  <c r="J75" i="64"/>
  <c r="M72" i="64"/>
  <c r="L72" i="64"/>
  <c r="K72" i="64"/>
  <c r="J72" i="64"/>
  <c r="M33" i="64"/>
  <c r="L33" i="64"/>
  <c r="K33" i="64"/>
  <c r="J33" i="64"/>
  <c r="M32" i="64"/>
  <c r="L32" i="64"/>
  <c r="K32" i="64"/>
  <c r="J32" i="64"/>
  <c r="M31" i="64"/>
  <c r="L31" i="64"/>
  <c r="K31" i="64"/>
  <c r="J31" i="64"/>
  <c r="M30" i="64"/>
  <c r="L30" i="64"/>
  <c r="K30" i="64"/>
  <c r="J30" i="64"/>
  <c r="M29" i="64"/>
  <c r="L29" i="64"/>
  <c r="K29" i="64"/>
  <c r="J29" i="64"/>
  <c r="M28" i="64"/>
  <c r="L28" i="64"/>
  <c r="K28" i="64"/>
  <c r="J28" i="64"/>
  <c r="M27" i="64"/>
  <c r="L27" i="64"/>
  <c r="K27" i="64"/>
  <c r="J27" i="64"/>
  <c r="M24" i="64"/>
  <c r="L24" i="64"/>
  <c r="K24" i="64"/>
  <c r="J24" i="64"/>
  <c r="M26" i="64"/>
  <c r="L26" i="64"/>
  <c r="K26" i="64"/>
  <c r="J26" i="64"/>
  <c r="M23" i="64"/>
  <c r="L23" i="64"/>
  <c r="K23" i="64"/>
  <c r="J23" i="64"/>
  <c r="M25" i="64"/>
  <c r="L25" i="64"/>
  <c r="K25" i="64"/>
  <c r="J25" i="64"/>
  <c r="M112" i="64"/>
  <c r="L112" i="64"/>
  <c r="K112" i="64"/>
  <c r="J112" i="64"/>
  <c r="M110" i="64"/>
  <c r="L110" i="64"/>
  <c r="K110" i="64"/>
  <c r="J110" i="64"/>
  <c r="M109" i="64"/>
  <c r="L109" i="64"/>
  <c r="K109" i="64"/>
  <c r="J109" i="64"/>
  <c r="M111" i="64"/>
  <c r="L111" i="64"/>
  <c r="K111" i="64"/>
  <c r="J111" i="64"/>
  <c r="M107" i="64"/>
  <c r="L107" i="64"/>
  <c r="K107" i="64"/>
  <c r="J107" i="64"/>
  <c r="M103" i="64"/>
  <c r="L103" i="64"/>
  <c r="K103" i="64"/>
  <c r="J103" i="64"/>
  <c r="M104" i="64"/>
  <c r="L104" i="64"/>
  <c r="K104" i="64"/>
  <c r="J104" i="64"/>
  <c r="M105" i="64"/>
  <c r="L105" i="64"/>
  <c r="K105" i="64"/>
  <c r="J105" i="64"/>
  <c r="M108" i="64"/>
  <c r="L108" i="64"/>
  <c r="K108" i="64"/>
  <c r="J108" i="64"/>
  <c r="M106" i="64"/>
  <c r="L106" i="64"/>
  <c r="K106" i="64"/>
  <c r="J106" i="64"/>
  <c r="M8" i="64"/>
  <c r="L8" i="64"/>
  <c r="K8" i="64"/>
  <c r="J8" i="64"/>
  <c r="M10" i="64"/>
  <c r="L10" i="64"/>
  <c r="K10" i="64"/>
  <c r="J10" i="64"/>
  <c r="M9" i="64"/>
  <c r="L9" i="64"/>
  <c r="K9" i="64"/>
  <c r="J9" i="64"/>
  <c r="M11" i="64"/>
  <c r="L11" i="64"/>
  <c r="K11" i="64"/>
  <c r="J11" i="64"/>
  <c r="M7" i="64"/>
  <c r="L7" i="64"/>
  <c r="K7" i="64"/>
  <c r="J7" i="64"/>
  <c r="M5" i="64"/>
  <c r="L5" i="64"/>
  <c r="K5" i="64"/>
  <c r="J5" i="64"/>
  <c r="M3" i="64"/>
  <c r="L3" i="64"/>
  <c r="K3" i="64"/>
  <c r="J3" i="64"/>
  <c r="M4" i="64"/>
  <c r="L4" i="64"/>
  <c r="K4" i="64"/>
  <c r="J4" i="64"/>
  <c r="M6" i="64"/>
  <c r="L6" i="64"/>
  <c r="K6" i="64"/>
  <c r="J6" i="64"/>
  <c r="M2" i="64"/>
  <c r="L2" i="64"/>
  <c r="K2" i="64"/>
  <c r="J2" i="64"/>
  <c r="M65" i="64"/>
  <c r="L65" i="64"/>
  <c r="K65" i="64"/>
  <c r="J65" i="64"/>
  <c r="M67" i="64"/>
  <c r="L67" i="64"/>
  <c r="K67" i="64"/>
  <c r="J67" i="64"/>
  <c r="M66" i="64"/>
  <c r="L66" i="64"/>
  <c r="K66" i="64"/>
  <c r="J66" i="64"/>
  <c r="M71" i="64"/>
  <c r="L71" i="64"/>
  <c r="K71" i="64"/>
  <c r="J71" i="64"/>
  <c r="M64" i="64"/>
  <c r="L64" i="64"/>
  <c r="K64" i="64"/>
  <c r="J64" i="64"/>
  <c r="M69" i="64"/>
  <c r="L69" i="64"/>
  <c r="K69" i="64"/>
  <c r="J69" i="64"/>
  <c r="M70" i="64"/>
  <c r="L70" i="64"/>
  <c r="K70" i="64"/>
  <c r="J70" i="64"/>
  <c r="M63" i="64"/>
  <c r="L63" i="64"/>
  <c r="K63" i="64"/>
  <c r="J63" i="64"/>
  <c r="M68" i="64"/>
  <c r="L68" i="64"/>
  <c r="K68" i="64"/>
  <c r="J68" i="64"/>
  <c r="M62" i="64"/>
  <c r="L62" i="64"/>
  <c r="K62" i="64"/>
  <c r="J62" i="64"/>
  <c r="M61" i="64"/>
  <c r="L61" i="64"/>
  <c r="K61" i="64"/>
  <c r="J61" i="64"/>
  <c r="M60" i="64"/>
  <c r="L60" i="64"/>
  <c r="K60" i="64"/>
  <c r="J60" i="64"/>
  <c r="M58" i="64"/>
  <c r="L58" i="64"/>
  <c r="K58" i="64"/>
  <c r="J58" i="64"/>
  <c r="M57" i="64"/>
  <c r="L57" i="64"/>
  <c r="K57" i="64"/>
  <c r="J57" i="64"/>
  <c r="M54" i="64"/>
  <c r="L54" i="64"/>
  <c r="K54" i="64"/>
  <c r="J54" i="64"/>
  <c r="M53" i="64"/>
  <c r="L53" i="64"/>
  <c r="K53" i="64"/>
  <c r="J53" i="64"/>
  <c r="M56" i="64"/>
  <c r="L56" i="64"/>
  <c r="K56" i="64"/>
  <c r="J56" i="64"/>
  <c r="M55" i="64"/>
  <c r="L55" i="64"/>
  <c r="K55" i="64"/>
  <c r="J55" i="64"/>
  <c r="M59" i="64"/>
  <c r="L59" i="64"/>
  <c r="K59" i="64"/>
  <c r="J59" i="64"/>
  <c r="M121" i="64"/>
  <c r="L121" i="64"/>
  <c r="K121" i="64"/>
  <c r="J121" i="64"/>
  <c r="M120" i="64"/>
  <c r="L120" i="64"/>
  <c r="K120" i="64"/>
  <c r="J120" i="64"/>
  <c r="M113" i="64"/>
  <c r="L113" i="64"/>
  <c r="K113" i="64"/>
  <c r="J113" i="64"/>
  <c r="M114" i="64"/>
  <c r="L114" i="64"/>
  <c r="K114" i="64"/>
  <c r="J114" i="64"/>
  <c r="M117" i="64"/>
  <c r="L117" i="64"/>
  <c r="K117" i="64"/>
  <c r="J117" i="64"/>
  <c r="M116" i="64"/>
  <c r="L116" i="64"/>
  <c r="K116" i="64"/>
  <c r="J116" i="64"/>
  <c r="M119" i="64"/>
  <c r="L119" i="64"/>
  <c r="K119" i="64"/>
  <c r="J119" i="64"/>
  <c r="M115" i="64"/>
  <c r="L115" i="64"/>
  <c r="K115" i="64"/>
  <c r="J115" i="64"/>
  <c r="M118" i="64"/>
  <c r="L118" i="64"/>
  <c r="K118" i="64"/>
  <c r="J118" i="64"/>
  <c r="R105" i="66" l="1"/>
  <c r="R87" i="66"/>
  <c r="Q96" i="66"/>
  <c r="Q14" i="66"/>
  <c r="R90" i="66"/>
  <c r="Q75" i="66"/>
  <c r="Q133" i="66"/>
  <c r="R37" i="66"/>
  <c r="R89" i="66"/>
  <c r="R72" i="66"/>
  <c r="R31" i="66"/>
  <c r="Q108" i="66"/>
  <c r="R114" i="66"/>
  <c r="R125" i="66"/>
  <c r="Q103" i="66"/>
  <c r="Q59" i="66"/>
  <c r="Q13" i="66"/>
  <c r="R27" i="66"/>
  <c r="R13" i="66"/>
  <c r="R49" i="66"/>
  <c r="R5" i="66"/>
  <c r="R43" i="66"/>
  <c r="R46" i="66"/>
  <c r="R25" i="66"/>
  <c r="R8" i="66"/>
  <c r="Q63" i="66"/>
  <c r="Q110" i="66"/>
  <c r="R132" i="66"/>
  <c r="R6" i="66"/>
  <c r="R86" i="66"/>
  <c r="Q86" i="66"/>
  <c r="Q48" i="66"/>
  <c r="R16" i="66"/>
  <c r="Q83" i="66"/>
  <c r="R2" i="66"/>
  <c r="Q2" i="66"/>
  <c r="R131" i="66"/>
  <c r="Q131" i="66"/>
  <c r="Q36" i="66"/>
  <c r="Q107" i="66"/>
  <c r="Q95" i="66"/>
  <c r="R65" i="66"/>
  <c r="R12" i="66"/>
  <c r="Q10" i="66"/>
  <c r="R93" i="66"/>
  <c r="Q93" i="66"/>
  <c r="R35" i="66"/>
  <c r="Q35" i="66"/>
  <c r="Q52" i="66"/>
  <c r="R10" i="66"/>
  <c r="R4" i="66"/>
  <c r="Q4" i="66"/>
  <c r="Q6" i="66"/>
  <c r="R117" i="66"/>
  <c r="Q126" i="66"/>
  <c r="Q60" i="66"/>
  <c r="Q5" i="66"/>
  <c r="Q64" i="66"/>
  <c r="Q30" i="66"/>
  <c r="Q101" i="66"/>
  <c r="Q12" i="66"/>
  <c r="Q41" i="66"/>
  <c r="Q34" i="66"/>
  <c r="P118" i="64"/>
  <c r="P119" i="64"/>
  <c r="P117" i="64"/>
  <c r="P120" i="64"/>
  <c r="R120" i="64" s="1"/>
  <c r="P121" i="64"/>
  <c r="P59" i="64"/>
  <c r="P115" i="64"/>
  <c r="R115" i="64" s="1"/>
  <c r="P116" i="64"/>
  <c r="R116" i="64" s="1"/>
  <c r="P55" i="64"/>
  <c r="P56" i="64"/>
  <c r="P53" i="64"/>
  <c r="P54" i="64"/>
  <c r="Q54" i="64" s="1"/>
  <c r="P57" i="64"/>
  <c r="P58" i="64"/>
  <c r="P60" i="64"/>
  <c r="R60" i="64" s="1"/>
  <c r="P61" i="64"/>
  <c r="R61" i="64" s="1"/>
  <c r="P62" i="64"/>
  <c r="P68" i="64"/>
  <c r="P70" i="64"/>
  <c r="R70" i="64" s="1"/>
  <c r="P71" i="64"/>
  <c r="Q71" i="64" s="1"/>
  <c r="P66" i="64"/>
  <c r="R66" i="64" s="1"/>
  <c r="P67" i="64"/>
  <c r="Q67" i="64" s="1"/>
  <c r="P2" i="64"/>
  <c r="P4" i="64"/>
  <c r="Q4" i="64" s="1"/>
  <c r="P5" i="64"/>
  <c r="P7" i="64"/>
  <c r="R7" i="64" s="1"/>
  <c r="P9" i="64"/>
  <c r="R9" i="64" s="1"/>
  <c r="P10" i="64"/>
  <c r="R10" i="64" s="1"/>
  <c r="P8" i="64"/>
  <c r="R8" i="64" s="1"/>
  <c r="P105" i="64"/>
  <c r="P104" i="64"/>
  <c r="R104" i="64" s="1"/>
  <c r="Q103" i="64"/>
  <c r="P111" i="64"/>
  <c r="R111" i="64" s="1"/>
  <c r="P110" i="64"/>
  <c r="Q110" i="64" s="1"/>
  <c r="P25" i="64"/>
  <c r="Q25" i="64" s="1"/>
  <c r="R23" i="64"/>
  <c r="P24" i="64"/>
  <c r="P27" i="64"/>
  <c r="P28" i="64"/>
  <c r="R28" i="64" s="1"/>
  <c r="P31" i="64"/>
  <c r="R31" i="64" s="1"/>
  <c r="P32" i="64"/>
  <c r="R32" i="64" s="1"/>
  <c r="P33" i="64"/>
  <c r="Q33" i="64" s="1"/>
  <c r="P75" i="64"/>
  <c r="R75" i="64" s="1"/>
  <c r="P73" i="64"/>
  <c r="Q73" i="64" s="1"/>
  <c r="P74" i="64"/>
  <c r="Q74" i="64" s="1"/>
  <c r="P76" i="64"/>
  <c r="R76" i="64" s="1"/>
  <c r="P82" i="64"/>
  <c r="Q82" i="64" s="1"/>
  <c r="P80" i="64"/>
  <c r="Q80" i="64" s="1"/>
  <c r="P81" i="64"/>
  <c r="R81" i="64" s="1"/>
  <c r="P98" i="64"/>
  <c r="P94" i="64"/>
  <c r="R94" i="64" s="1"/>
  <c r="P95" i="64"/>
  <c r="R95" i="64" s="1"/>
  <c r="P96" i="64"/>
  <c r="P97" i="64"/>
  <c r="R97" i="64" s="1"/>
  <c r="P101" i="64"/>
  <c r="P100" i="64"/>
  <c r="R100" i="64" s="1"/>
  <c r="P102" i="64"/>
  <c r="P99" i="64"/>
  <c r="R99" i="64" s="1"/>
  <c r="P38" i="64"/>
  <c r="Q38" i="64" s="1"/>
  <c r="P39" i="64"/>
  <c r="R39" i="64" s="1"/>
  <c r="P36" i="64"/>
  <c r="P37" i="64"/>
  <c r="R37" i="64" s="1"/>
  <c r="R35" i="64"/>
  <c r="P40" i="64"/>
  <c r="Q40" i="64" s="1"/>
  <c r="P41" i="64"/>
  <c r="R41" i="64" s="1"/>
  <c r="P42" i="64"/>
  <c r="P49" i="64"/>
  <c r="R49" i="64" s="1"/>
  <c r="P43" i="64"/>
  <c r="Q43" i="64" s="1"/>
  <c r="P46" i="64"/>
  <c r="R46" i="64" s="1"/>
  <c r="P48" i="64"/>
  <c r="P44" i="64"/>
  <c r="R44" i="64" s="1"/>
  <c r="P45" i="64"/>
  <c r="Q45" i="64" s="1"/>
  <c r="P47" i="64"/>
  <c r="R47" i="64" s="1"/>
  <c r="P50" i="64"/>
  <c r="P52" i="64"/>
  <c r="R52" i="64" s="1"/>
  <c r="P51" i="64"/>
  <c r="Q51" i="64" s="1"/>
  <c r="P86" i="64"/>
  <c r="R86" i="64" s="1"/>
  <c r="Q83" i="64"/>
  <c r="P85" i="64"/>
  <c r="Q85" i="64" s="1"/>
  <c r="P84" i="64"/>
  <c r="R84" i="64" s="1"/>
  <c r="P89" i="64"/>
  <c r="R89" i="64" s="1"/>
  <c r="P91" i="64"/>
  <c r="Q91" i="64" s="1"/>
  <c r="P88" i="64"/>
  <c r="Q88" i="64" s="1"/>
  <c r="P87" i="64"/>
  <c r="R87" i="64" s="1"/>
  <c r="P90" i="64"/>
  <c r="R90" i="64" s="1"/>
  <c r="P92" i="64"/>
  <c r="Q92" i="64" s="1"/>
  <c r="R12" i="64"/>
  <c r="P15" i="64"/>
  <c r="R15" i="64" s="1"/>
  <c r="P17" i="64"/>
  <c r="R17" i="64" s="1"/>
  <c r="P13" i="64"/>
  <c r="R13" i="64" s="1"/>
  <c r="P20" i="64"/>
  <c r="R20" i="64" s="1"/>
  <c r="P16" i="64"/>
  <c r="R16" i="64" s="1"/>
  <c r="P18" i="64"/>
  <c r="R18" i="64" s="1"/>
  <c r="P19" i="64"/>
  <c r="R19" i="64" s="1"/>
  <c r="P22" i="64"/>
  <c r="R22" i="64" s="1"/>
  <c r="P21" i="64"/>
  <c r="R21" i="64" s="1"/>
  <c r="R119" i="64"/>
  <c r="Q119" i="64"/>
  <c r="R113" i="64"/>
  <c r="Q113" i="64"/>
  <c r="R55" i="64"/>
  <c r="Q55" i="64"/>
  <c r="R58" i="64"/>
  <c r="Q58" i="64"/>
  <c r="R68" i="64"/>
  <c r="Q68" i="64"/>
  <c r="R2" i="64"/>
  <c r="Q2" i="64"/>
  <c r="Q111" i="64"/>
  <c r="R27" i="64"/>
  <c r="Q27" i="64"/>
  <c r="R80" i="64"/>
  <c r="Q120" i="64"/>
  <c r="R56" i="64"/>
  <c r="Q56" i="64"/>
  <c r="R57" i="64"/>
  <c r="Q57" i="64"/>
  <c r="R105" i="64"/>
  <c r="Q105" i="64"/>
  <c r="R25" i="64"/>
  <c r="R74" i="64"/>
  <c r="Q115" i="64"/>
  <c r="R114" i="64"/>
  <c r="Q114" i="64"/>
  <c r="R59" i="64"/>
  <c r="Q59" i="64"/>
  <c r="R54" i="64"/>
  <c r="R62" i="64"/>
  <c r="Q62" i="64"/>
  <c r="R5" i="64"/>
  <c r="Q5" i="64"/>
  <c r="Q118" i="64"/>
  <c r="R118" i="64"/>
  <c r="R117" i="64"/>
  <c r="Q117" i="64"/>
  <c r="R121" i="64"/>
  <c r="Q121" i="64"/>
  <c r="R53" i="64"/>
  <c r="Q53" i="64"/>
  <c r="Q60" i="64"/>
  <c r="R63" i="64"/>
  <c r="Q63" i="64"/>
  <c r="Q66" i="64"/>
  <c r="R4" i="64"/>
  <c r="R103" i="64"/>
  <c r="P69" i="64"/>
  <c r="P106" i="64"/>
  <c r="P107" i="64"/>
  <c r="Q76" i="64"/>
  <c r="Q98" i="64"/>
  <c r="R98" i="64"/>
  <c r="R93" i="64"/>
  <c r="Q93" i="64"/>
  <c r="Q97" i="64"/>
  <c r="R101" i="64"/>
  <c r="Q101" i="64"/>
  <c r="Q102" i="64"/>
  <c r="R102" i="64"/>
  <c r="Q99" i="64"/>
  <c r="R38" i="64"/>
  <c r="Q36" i="64"/>
  <c r="R36" i="64"/>
  <c r="Q37" i="64"/>
  <c r="R34" i="64"/>
  <c r="Q34" i="64"/>
  <c r="Q35" i="64"/>
  <c r="Q41" i="64"/>
  <c r="R42" i="64"/>
  <c r="Q42" i="64"/>
  <c r="Q46" i="64"/>
  <c r="R48" i="64"/>
  <c r="Q48" i="64"/>
  <c r="Q47" i="64"/>
  <c r="R50" i="64"/>
  <c r="Q50" i="64"/>
  <c r="Q86" i="64"/>
  <c r="R83" i="64"/>
  <c r="Q12" i="64"/>
  <c r="R67" i="64"/>
  <c r="P3" i="64"/>
  <c r="Q8" i="64"/>
  <c r="P65" i="64"/>
  <c r="Q7" i="64"/>
  <c r="Q23" i="64"/>
  <c r="P29" i="64"/>
  <c r="P72" i="64"/>
  <c r="Q96" i="64"/>
  <c r="R96" i="64"/>
  <c r="P64" i="64"/>
  <c r="P6" i="64"/>
  <c r="P11" i="64"/>
  <c r="P108" i="64"/>
  <c r="P109" i="64"/>
  <c r="P26" i="64"/>
  <c r="P30" i="64"/>
  <c r="P79" i="64"/>
  <c r="P78" i="64"/>
  <c r="Q9" i="64"/>
  <c r="Q104" i="64"/>
  <c r="R110" i="64"/>
  <c r="R24" i="64"/>
  <c r="Q24" i="64"/>
  <c r="Q32" i="64"/>
  <c r="R82" i="64"/>
  <c r="Q70" i="64"/>
  <c r="P112" i="64"/>
  <c r="Q28" i="64"/>
  <c r="R33" i="64"/>
  <c r="P77" i="64"/>
  <c r="Q81" i="64"/>
  <c r="Q17" i="64"/>
  <c r="Q13" i="64"/>
  <c r="Q20" i="64"/>
  <c r="Q18" i="64"/>
  <c r="Q19" i="64"/>
  <c r="P14" i="64"/>
  <c r="Q22" i="64" l="1"/>
  <c r="Q94" i="64"/>
  <c r="R88" i="64"/>
  <c r="Q52" i="64"/>
  <c r="R45" i="64"/>
  <c r="Q39" i="64"/>
  <c r="Q10" i="64"/>
  <c r="Q116" i="64"/>
  <c r="Q87" i="64"/>
  <c r="R85" i="64"/>
  <c r="Q44" i="64"/>
  <c r="Q49" i="64"/>
  <c r="R40" i="64"/>
  <c r="Q75" i="64"/>
  <c r="R71" i="64"/>
  <c r="Q21" i="64"/>
  <c r="Q16" i="64"/>
  <c r="R73" i="64"/>
  <c r="Q61" i="64"/>
  <c r="R51" i="64"/>
  <c r="Q95" i="64"/>
  <c r="Q31" i="64"/>
  <c r="Q15" i="64"/>
  <c r="Q84" i="64"/>
  <c r="R43" i="64"/>
  <c r="Q100" i="64"/>
  <c r="Q90" i="64"/>
  <c r="Q89" i="64"/>
  <c r="R92" i="64"/>
  <c r="R91" i="64"/>
  <c r="R112" i="64"/>
  <c r="Q112" i="64"/>
  <c r="Q78" i="64"/>
  <c r="R78" i="64"/>
  <c r="R109" i="64"/>
  <c r="Q109" i="64"/>
  <c r="R64" i="64"/>
  <c r="Q64" i="64"/>
  <c r="R107" i="64"/>
  <c r="Q107" i="64"/>
  <c r="R77" i="64"/>
  <c r="Q77" i="64"/>
  <c r="R79" i="64"/>
  <c r="Q79" i="64"/>
  <c r="R108" i="64"/>
  <c r="Q108" i="64"/>
  <c r="R72" i="64"/>
  <c r="Q72" i="64"/>
  <c r="R65" i="64"/>
  <c r="Q65" i="64"/>
  <c r="Q106" i="64"/>
  <c r="R106" i="64"/>
  <c r="R30" i="64"/>
  <c r="Q30" i="64"/>
  <c r="Q11" i="64"/>
  <c r="R11" i="64"/>
  <c r="Q29" i="64"/>
  <c r="R29" i="64"/>
  <c r="Q69" i="64"/>
  <c r="R69" i="64"/>
  <c r="R14" i="64"/>
  <c r="Q14" i="64"/>
  <c r="Q26" i="64"/>
  <c r="R26" i="64"/>
  <c r="R6" i="64"/>
  <c r="Q6" i="64"/>
  <c r="R3" i="64"/>
  <c r="Q3" i="64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J34" i="61" l="1"/>
  <c r="K34" i="61"/>
  <c r="L34" i="61"/>
  <c r="M34" i="61"/>
  <c r="J192" i="61"/>
  <c r="K192" i="61"/>
  <c r="L192" i="61"/>
  <c r="M192" i="61"/>
  <c r="J156" i="61"/>
  <c r="K156" i="61"/>
  <c r="L156" i="61"/>
  <c r="M156" i="61"/>
  <c r="M81" i="61"/>
  <c r="L81" i="61"/>
  <c r="K81" i="61"/>
  <c r="J81" i="61"/>
  <c r="M47" i="61"/>
  <c r="L47" i="61"/>
  <c r="K47" i="61"/>
  <c r="J47" i="61"/>
  <c r="M106" i="61"/>
  <c r="L106" i="61"/>
  <c r="K106" i="61"/>
  <c r="J106" i="61"/>
  <c r="M116" i="61"/>
  <c r="L116" i="61"/>
  <c r="K116" i="61"/>
  <c r="J116" i="61"/>
  <c r="M4" i="61"/>
  <c r="L4" i="61"/>
  <c r="K4" i="61"/>
  <c r="J4" i="61"/>
  <c r="M158" i="61"/>
  <c r="L158" i="61"/>
  <c r="K158" i="61"/>
  <c r="J158" i="61"/>
  <c r="M78" i="61"/>
  <c r="L78" i="61"/>
  <c r="K78" i="61"/>
  <c r="J78" i="61"/>
  <c r="M217" i="61"/>
  <c r="L217" i="61"/>
  <c r="K217" i="61"/>
  <c r="J217" i="61"/>
  <c r="M21" i="61"/>
  <c r="L21" i="61"/>
  <c r="K21" i="61"/>
  <c r="J21" i="61"/>
  <c r="M65" i="61"/>
  <c r="L65" i="61"/>
  <c r="K65" i="61"/>
  <c r="J65" i="61"/>
  <c r="M95" i="61"/>
  <c r="L95" i="61"/>
  <c r="K95" i="61"/>
  <c r="J95" i="61"/>
  <c r="M114" i="61"/>
  <c r="L114" i="61"/>
  <c r="K114" i="61"/>
  <c r="J114" i="61"/>
  <c r="M10" i="61"/>
  <c r="L10" i="61"/>
  <c r="K10" i="61"/>
  <c r="J10" i="61"/>
  <c r="M26" i="61"/>
  <c r="L26" i="61"/>
  <c r="K26" i="61"/>
  <c r="J26" i="61"/>
  <c r="M53" i="61"/>
  <c r="L53" i="61"/>
  <c r="K53" i="61"/>
  <c r="J53" i="61"/>
  <c r="M108" i="61"/>
  <c r="L108" i="61"/>
  <c r="K108" i="61"/>
  <c r="J108" i="61"/>
  <c r="M2" i="61"/>
  <c r="L2" i="61"/>
  <c r="K2" i="61"/>
  <c r="J2" i="61"/>
  <c r="M112" i="61"/>
  <c r="L112" i="61"/>
  <c r="K112" i="61"/>
  <c r="J112" i="61"/>
  <c r="M100" i="61"/>
  <c r="L100" i="61"/>
  <c r="K100" i="61"/>
  <c r="J100" i="61"/>
  <c r="M126" i="61"/>
  <c r="L126" i="61"/>
  <c r="K126" i="61"/>
  <c r="J126" i="61"/>
  <c r="M94" i="61"/>
  <c r="L94" i="61"/>
  <c r="K94" i="61"/>
  <c r="J94" i="61"/>
  <c r="M143" i="61"/>
  <c r="L143" i="61"/>
  <c r="K143" i="61"/>
  <c r="J143" i="61"/>
  <c r="M188" i="61"/>
  <c r="L188" i="61"/>
  <c r="K188" i="61"/>
  <c r="J188" i="61"/>
  <c r="M179" i="61"/>
  <c r="L179" i="61"/>
  <c r="K179" i="61"/>
  <c r="J179" i="61"/>
  <c r="M201" i="61"/>
  <c r="L201" i="61"/>
  <c r="K201" i="61"/>
  <c r="J201" i="61"/>
  <c r="M48" i="61"/>
  <c r="L48" i="61"/>
  <c r="K48" i="61"/>
  <c r="J48" i="61"/>
  <c r="M140" i="61"/>
  <c r="L140" i="61"/>
  <c r="K140" i="61"/>
  <c r="J140" i="61"/>
  <c r="M41" i="61"/>
  <c r="L41" i="61"/>
  <c r="K41" i="61"/>
  <c r="J41" i="61"/>
  <c r="M216" i="61"/>
  <c r="L216" i="61"/>
  <c r="K216" i="61"/>
  <c r="J216" i="61"/>
  <c r="M148" i="61"/>
  <c r="L148" i="61"/>
  <c r="K148" i="61"/>
  <c r="J148" i="61"/>
  <c r="M9" i="61"/>
  <c r="L9" i="61"/>
  <c r="K9" i="61"/>
  <c r="J9" i="61"/>
  <c r="M25" i="61"/>
  <c r="L25" i="61"/>
  <c r="K25" i="61"/>
  <c r="J25" i="61"/>
  <c r="M37" i="61"/>
  <c r="L37" i="61"/>
  <c r="K37" i="61"/>
  <c r="J37" i="61"/>
  <c r="M79" i="61"/>
  <c r="L79" i="61"/>
  <c r="K79" i="61"/>
  <c r="J79" i="61"/>
  <c r="M137" i="61"/>
  <c r="L137" i="61"/>
  <c r="K137" i="61"/>
  <c r="J137" i="61"/>
  <c r="M13" i="61"/>
  <c r="L13" i="61"/>
  <c r="K13" i="61"/>
  <c r="J13" i="61"/>
  <c r="M27" i="61"/>
  <c r="L27" i="61"/>
  <c r="K27" i="61"/>
  <c r="J27" i="61"/>
  <c r="M160" i="61"/>
  <c r="L160" i="61"/>
  <c r="K160" i="61"/>
  <c r="J160" i="61"/>
  <c r="M98" i="61"/>
  <c r="L98" i="61"/>
  <c r="K98" i="61"/>
  <c r="J98" i="61"/>
  <c r="M210" i="61"/>
  <c r="L210" i="61"/>
  <c r="K210" i="61"/>
  <c r="J210" i="61"/>
  <c r="M101" i="61"/>
  <c r="L101" i="61"/>
  <c r="K101" i="61"/>
  <c r="J101" i="61"/>
  <c r="M223" i="61"/>
  <c r="L223" i="61"/>
  <c r="K223" i="61"/>
  <c r="J223" i="61"/>
  <c r="M209" i="61"/>
  <c r="L209" i="61"/>
  <c r="K209" i="61"/>
  <c r="J209" i="61"/>
  <c r="M57" i="61"/>
  <c r="L57" i="61"/>
  <c r="K57" i="61"/>
  <c r="J57" i="61"/>
  <c r="M29" i="61"/>
  <c r="L29" i="61"/>
  <c r="K29" i="61"/>
  <c r="J29" i="61"/>
  <c r="M218" i="61"/>
  <c r="L218" i="61"/>
  <c r="K218" i="61"/>
  <c r="J218" i="61"/>
  <c r="M122" i="61"/>
  <c r="L122" i="61"/>
  <c r="K122" i="61"/>
  <c r="J122" i="61"/>
  <c r="M87" i="61"/>
  <c r="L87" i="61"/>
  <c r="K87" i="61"/>
  <c r="J87" i="61"/>
  <c r="M219" i="61"/>
  <c r="L219" i="61"/>
  <c r="K219" i="61"/>
  <c r="J219" i="61"/>
  <c r="M208" i="61"/>
  <c r="L208" i="61"/>
  <c r="K208" i="61"/>
  <c r="J208" i="61"/>
  <c r="M132" i="61"/>
  <c r="L132" i="61"/>
  <c r="K132" i="61"/>
  <c r="J132" i="61"/>
  <c r="M206" i="61"/>
  <c r="L206" i="61"/>
  <c r="K206" i="61"/>
  <c r="J206" i="61"/>
  <c r="M153" i="61"/>
  <c r="L153" i="61"/>
  <c r="K153" i="61"/>
  <c r="J153" i="61"/>
  <c r="M80" i="61"/>
  <c r="L80" i="61"/>
  <c r="K80" i="61"/>
  <c r="J80" i="61"/>
  <c r="M75" i="61"/>
  <c r="L75" i="61"/>
  <c r="K75" i="61"/>
  <c r="J75" i="61"/>
  <c r="M110" i="61"/>
  <c r="L110" i="61"/>
  <c r="K110" i="61"/>
  <c r="J110" i="61"/>
  <c r="M162" i="61"/>
  <c r="L162" i="61"/>
  <c r="K162" i="61"/>
  <c r="J162" i="61"/>
  <c r="M42" i="61"/>
  <c r="L42" i="61"/>
  <c r="K42" i="61"/>
  <c r="J42" i="61"/>
  <c r="M104" i="61"/>
  <c r="L104" i="61"/>
  <c r="K104" i="61"/>
  <c r="J104" i="61"/>
  <c r="M215" i="61"/>
  <c r="L215" i="61"/>
  <c r="K215" i="61"/>
  <c r="J215" i="61"/>
  <c r="M128" i="61"/>
  <c r="L128" i="61"/>
  <c r="K128" i="61"/>
  <c r="J128" i="61"/>
  <c r="M194" i="61"/>
  <c r="L194" i="61"/>
  <c r="K194" i="61"/>
  <c r="J194" i="61"/>
  <c r="M113" i="61"/>
  <c r="L113" i="61"/>
  <c r="K113" i="61"/>
  <c r="J113" i="61"/>
  <c r="M6" i="61"/>
  <c r="L6" i="61"/>
  <c r="K6" i="61"/>
  <c r="J6" i="61"/>
  <c r="M155" i="61"/>
  <c r="L155" i="61"/>
  <c r="K155" i="61"/>
  <c r="J155" i="61"/>
  <c r="M107" i="61"/>
  <c r="L107" i="61"/>
  <c r="K107" i="61"/>
  <c r="J107" i="61"/>
  <c r="M151" i="61"/>
  <c r="L151" i="61"/>
  <c r="K151" i="61"/>
  <c r="J151" i="61"/>
  <c r="M167" i="61"/>
  <c r="L167" i="61"/>
  <c r="K167" i="61"/>
  <c r="J167" i="61"/>
  <c r="M222" i="61"/>
  <c r="L222" i="61"/>
  <c r="K222" i="61"/>
  <c r="J222" i="61"/>
  <c r="M184" i="61"/>
  <c r="L184" i="61"/>
  <c r="K184" i="61"/>
  <c r="J184" i="61"/>
  <c r="M103" i="61"/>
  <c r="L103" i="61"/>
  <c r="K103" i="61"/>
  <c r="J103" i="61"/>
  <c r="M84" i="61"/>
  <c r="L84" i="61"/>
  <c r="K84" i="61"/>
  <c r="J84" i="61"/>
  <c r="M191" i="61"/>
  <c r="L191" i="61"/>
  <c r="K191" i="61"/>
  <c r="J191" i="61"/>
  <c r="M70" i="61"/>
  <c r="L70" i="61"/>
  <c r="K70" i="61"/>
  <c r="J70" i="61"/>
  <c r="M119" i="61"/>
  <c r="L119" i="61"/>
  <c r="K119" i="61"/>
  <c r="J119" i="61"/>
  <c r="M171" i="61"/>
  <c r="L171" i="61"/>
  <c r="K171" i="61"/>
  <c r="J171" i="61"/>
  <c r="M221" i="61"/>
  <c r="L221" i="61"/>
  <c r="K221" i="61"/>
  <c r="J221" i="61"/>
  <c r="M146" i="61"/>
  <c r="L146" i="61"/>
  <c r="K146" i="61"/>
  <c r="J146" i="61"/>
  <c r="M139" i="61"/>
  <c r="L139" i="61"/>
  <c r="K139" i="61"/>
  <c r="J139" i="61"/>
  <c r="M186" i="61"/>
  <c r="L186" i="61"/>
  <c r="K186" i="61"/>
  <c r="J186" i="61"/>
  <c r="M24" i="61"/>
  <c r="L24" i="61"/>
  <c r="K24" i="61"/>
  <c r="J24" i="61"/>
  <c r="M32" i="61"/>
  <c r="L32" i="61"/>
  <c r="K32" i="61"/>
  <c r="J32" i="61"/>
  <c r="M138" i="61"/>
  <c r="L138" i="61"/>
  <c r="K138" i="61"/>
  <c r="J138" i="61"/>
  <c r="M164" i="61"/>
  <c r="L164" i="61"/>
  <c r="K164" i="61"/>
  <c r="J164" i="61"/>
  <c r="M7" i="61"/>
  <c r="L7" i="61"/>
  <c r="K7" i="61"/>
  <c r="J7" i="61"/>
  <c r="M152" i="61"/>
  <c r="L152" i="61"/>
  <c r="K152" i="61"/>
  <c r="J152" i="61"/>
  <c r="M93" i="61"/>
  <c r="L93" i="61"/>
  <c r="K93" i="61"/>
  <c r="J93" i="61"/>
  <c r="M88" i="61"/>
  <c r="L88" i="61"/>
  <c r="K88" i="61"/>
  <c r="J88" i="61"/>
  <c r="M85" i="61"/>
  <c r="L85" i="61"/>
  <c r="K85" i="61"/>
  <c r="J85" i="61"/>
  <c r="M200" i="61"/>
  <c r="L200" i="61"/>
  <c r="K200" i="61"/>
  <c r="J200" i="61"/>
  <c r="M3" i="61"/>
  <c r="L3" i="61"/>
  <c r="K3" i="61"/>
  <c r="J3" i="61"/>
  <c r="M63" i="61"/>
  <c r="L63" i="61"/>
  <c r="K63" i="61"/>
  <c r="J63" i="61"/>
  <c r="M40" i="61"/>
  <c r="L40" i="61"/>
  <c r="K40" i="61"/>
  <c r="J40" i="61"/>
  <c r="M11" i="61"/>
  <c r="L11" i="61"/>
  <c r="K11" i="61"/>
  <c r="J11" i="61"/>
  <c r="M165" i="61"/>
  <c r="L165" i="61"/>
  <c r="K165" i="61"/>
  <c r="J165" i="61"/>
  <c r="M62" i="61"/>
  <c r="L62" i="61"/>
  <c r="K62" i="61"/>
  <c r="J62" i="61"/>
  <c r="M74" i="61"/>
  <c r="L74" i="61"/>
  <c r="K74" i="61"/>
  <c r="J74" i="61"/>
  <c r="M15" i="61"/>
  <c r="L15" i="61"/>
  <c r="K15" i="61"/>
  <c r="J15" i="61"/>
  <c r="M8" i="61"/>
  <c r="L8" i="61"/>
  <c r="K8" i="61"/>
  <c r="J8" i="61"/>
  <c r="M176" i="61"/>
  <c r="L176" i="61"/>
  <c r="K176" i="61"/>
  <c r="J176" i="61"/>
  <c r="M82" i="61"/>
  <c r="L82" i="61"/>
  <c r="K82" i="61"/>
  <c r="J82" i="61"/>
  <c r="M190" i="61"/>
  <c r="L190" i="61"/>
  <c r="K190" i="61"/>
  <c r="J190" i="61"/>
  <c r="M205" i="61"/>
  <c r="L205" i="61"/>
  <c r="K205" i="61"/>
  <c r="J205" i="61"/>
  <c r="M67" i="61"/>
  <c r="L67" i="61"/>
  <c r="K67" i="61"/>
  <c r="J67" i="61"/>
  <c r="M39" i="61"/>
  <c r="L39" i="61"/>
  <c r="K39" i="61"/>
  <c r="J39" i="61"/>
  <c r="M125" i="61"/>
  <c r="L125" i="61"/>
  <c r="K125" i="61"/>
  <c r="J125" i="61"/>
  <c r="M72" i="61"/>
  <c r="L72" i="61"/>
  <c r="K72" i="61"/>
  <c r="J72" i="61"/>
  <c r="M203" i="61"/>
  <c r="L203" i="61"/>
  <c r="K203" i="61"/>
  <c r="J203" i="61"/>
  <c r="M220" i="61"/>
  <c r="L220" i="61"/>
  <c r="K220" i="61"/>
  <c r="J220" i="61"/>
  <c r="M117" i="61"/>
  <c r="L117" i="61"/>
  <c r="K117" i="61"/>
  <c r="J117" i="61"/>
  <c r="M17" i="61"/>
  <c r="L17" i="61"/>
  <c r="K17" i="61"/>
  <c r="J17" i="61"/>
  <c r="M35" i="61"/>
  <c r="L35" i="61"/>
  <c r="K35" i="61"/>
  <c r="J35" i="61"/>
  <c r="M60" i="61"/>
  <c r="L60" i="61"/>
  <c r="K60" i="61"/>
  <c r="J60" i="61"/>
  <c r="M54" i="61"/>
  <c r="L54" i="61"/>
  <c r="K54" i="61"/>
  <c r="J54" i="61"/>
  <c r="M36" i="61"/>
  <c r="L36" i="61"/>
  <c r="K36" i="61"/>
  <c r="J36" i="61"/>
  <c r="M178" i="61"/>
  <c r="L178" i="61"/>
  <c r="K178" i="61"/>
  <c r="J178" i="61"/>
  <c r="M44" i="61"/>
  <c r="L44" i="61"/>
  <c r="K44" i="61"/>
  <c r="J44" i="61"/>
  <c r="M182" i="61"/>
  <c r="L182" i="61"/>
  <c r="K182" i="61"/>
  <c r="J182" i="61"/>
  <c r="M61" i="61"/>
  <c r="L61" i="61"/>
  <c r="K61" i="61"/>
  <c r="J61" i="61"/>
  <c r="M193" i="61"/>
  <c r="L193" i="61"/>
  <c r="K193" i="61"/>
  <c r="J193" i="61"/>
  <c r="M18" i="61"/>
  <c r="L18" i="61"/>
  <c r="K18" i="61"/>
  <c r="J18" i="61"/>
  <c r="M20" i="61"/>
  <c r="L20" i="61"/>
  <c r="K20" i="61"/>
  <c r="J20" i="61"/>
  <c r="M23" i="61"/>
  <c r="L23" i="61"/>
  <c r="K23" i="61"/>
  <c r="J23" i="61"/>
  <c r="M174" i="61"/>
  <c r="L174" i="61"/>
  <c r="K174" i="61"/>
  <c r="J174" i="61"/>
  <c r="M185" i="61"/>
  <c r="L185" i="61"/>
  <c r="K185" i="61"/>
  <c r="J185" i="61"/>
  <c r="M77" i="61"/>
  <c r="L77" i="61"/>
  <c r="K77" i="61"/>
  <c r="J77" i="61"/>
  <c r="M127" i="61"/>
  <c r="L127" i="61"/>
  <c r="K127" i="61"/>
  <c r="J127" i="61"/>
  <c r="M204" i="61"/>
  <c r="L204" i="61"/>
  <c r="K204" i="61"/>
  <c r="J204" i="61"/>
  <c r="M55" i="61"/>
  <c r="L55" i="61"/>
  <c r="K55" i="61"/>
  <c r="J55" i="61"/>
  <c r="M214" i="61"/>
  <c r="L214" i="61"/>
  <c r="K214" i="61"/>
  <c r="J214" i="61"/>
  <c r="M213" i="61"/>
  <c r="L213" i="61"/>
  <c r="K213" i="61"/>
  <c r="J213" i="61"/>
  <c r="M69" i="61"/>
  <c r="L69" i="61"/>
  <c r="K69" i="61"/>
  <c r="J69" i="61"/>
  <c r="M111" i="61"/>
  <c r="L111" i="61"/>
  <c r="K111" i="61"/>
  <c r="J111" i="61"/>
  <c r="M109" i="61"/>
  <c r="L109" i="61"/>
  <c r="K109" i="61"/>
  <c r="J109" i="61"/>
  <c r="M197" i="61"/>
  <c r="L197" i="61"/>
  <c r="K197" i="61"/>
  <c r="J197" i="61"/>
  <c r="M172" i="61"/>
  <c r="L172" i="61"/>
  <c r="K172" i="61"/>
  <c r="J172" i="61"/>
  <c r="M133" i="61"/>
  <c r="L133" i="61"/>
  <c r="K133" i="61"/>
  <c r="J133" i="61"/>
  <c r="M59" i="61"/>
  <c r="L59" i="61"/>
  <c r="K59" i="61"/>
  <c r="J59" i="61"/>
  <c r="M183" i="61"/>
  <c r="L183" i="61"/>
  <c r="K183" i="61"/>
  <c r="J183" i="61"/>
  <c r="M212" i="61"/>
  <c r="L212" i="61"/>
  <c r="K212" i="61"/>
  <c r="J212" i="61"/>
  <c r="M170" i="61"/>
  <c r="L170" i="61"/>
  <c r="K170" i="61"/>
  <c r="J170" i="61"/>
  <c r="M154" i="61"/>
  <c r="L154" i="61"/>
  <c r="K154" i="61"/>
  <c r="J154" i="61"/>
  <c r="M49" i="61"/>
  <c r="L49" i="61"/>
  <c r="K49" i="61"/>
  <c r="J49" i="61"/>
  <c r="M76" i="61"/>
  <c r="L76" i="61"/>
  <c r="K76" i="61"/>
  <c r="J76" i="61"/>
  <c r="M166" i="61"/>
  <c r="L166" i="61"/>
  <c r="K166" i="61"/>
  <c r="J166" i="61"/>
  <c r="M196" i="61"/>
  <c r="L196" i="61"/>
  <c r="K196" i="61"/>
  <c r="J196" i="61"/>
  <c r="M129" i="61"/>
  <c r="L129" i="61"/>
  <c r="K129" i="61"/>
  <c r="J129" i="61"/>
  <c r="M173" i="61"/>
  <c r="L173" i="61"/>
  <c r="K173" i="61"/>
  <c r="J173" i="61"/>
  <c r="M58" i="61"/>
  <c r="L58" i="61"/>
  <c r="K58" i="61"/>
  <c r="J58" i="61"/>
  <c r="M150" i="61"/>
  <c r="L150" i="61"/>
  <c r="K150" i="61"/>
  <c r="J150" i="61"/>
  <c r="M187" i="61"/>
  <c r="L187" i="61"/>
  <c r="K187" i="61"/>
  <c r="J187" i="61"/>
  <c r="M102" i="61"/>
  <c r="L102" i="61"/>
  <c r="K102" i="61"/>
  <c r="J102" i="61"/>
  <c r="M16" i="61"/>
  <c r="L16" i="61"/>
  <c r="K16" i="61"/>
  <c r="J16" i="61"/>
  <c r="M211" i="61"/>
  <c r="L211" i="61"/>
  <c r="K211" i="61"/>
  <c r="J211" i="61"/>
  <c r="M142" i="61"/>
  <c r="L142" i="61"/>
  <c r="K142" i="61"/>
  <c r="J142" i="61"/>
  <c r="M118" i="61"/>
  <c r="L118" i="61"/>
  <c r="K118" i="61"/>
  <c r="J118" i="61"/>
  <c r="M97" i="61"/>
  <c r="L97" i="61"/>
  <c r="K97" i="61"/>
  <c r="J97" i="61"/>
  <c r="M19" i="61"/>
  <c r="L19" i="61"/>
  <c r="K19" i="61"/>
  <c r="J19" i="61"/>
  <c r="M71" i="61"/>
  <c r="L71" i="61"/>
  <c r="K71" i="61"/>
  <c r="J71" i="61"/>
  <c r="M31" i="61"/>
  <c r="L31" i="61"/>
  <c r="K31" i="61"/>
  <c r="J31" i="61"/>
  <c r="M96" i="61"/>
  <c r="L96" i="61"/>
  <c r="K96" i="61"/>
  <c r="J96" i="61"/>
  <c r="M90" i="61"/>
  <c r="L90" i="61"/>
  <c r="K90" i="61"/>
  <c r="J90" i="61"/>
  <c r="M181" i="61"/>
  <c r="L181" i="61"/>
  <c r="K181" i="61"/>
  <c r="J181" i="61"/>
  <c r="M131" i="61"/>
  <c r="L131" i="61"/>
  <c r="K131" i="61"/>
  <c r="J131" i="61"/>
  <c r="M64" i="61"/>
  <c r="L64" i="61"/>
  <c r="K64" i="61"/>
  <c r="J64" i="61"/>
  <c r="M115" i="61"/>
  <c r="L115" i="61"/>
  <c r="K115" i="61"/>
  <c r="J115" i="61"/>
  <c r="M159" i="61"/>
  <c r="L159" i="61"/>
  <c r="K159" i="61"/>
  <c r="J159" i="61"/>
  <c r="M177" i="61"/>
  <c r="L177" i="61"/>
  <c r="K177" i="61"/>
  <c r="J177" i="61"/>
  <c r="M86" i="61"/>
  <c r="L86" i="61"/>
  <c r="K86" i="61"/>
  <c r="J86" i="61"/>
  <c r="M163" i="61"/>
  <c r="L163" i="61"/>
  <c r="K163" i="61"/>
  <c r="J163" i="61"/>
  <c r="M38" i="61"/>
  <c r="L38" i="61"/>
  <c r="K38" i="61"/>
  <c r="J38" i="61"/>
  <c r="M56" i="61"/>
  <c r="L56" i="61"/>
  <c r="K56" i="61"/>
  <c r="J56" i="61"/>
  <c r="M189" i="61"/>
  <c r="L189" i="61"/>
  <c r="K189" i="61"/>
  <c r="J189" i="61"/>
  <c r="M105" i="61"/>
  <c r="L105" i="61"/>
  <c r="K105" i="61"/>
  <c r="J105" i="61"/>
  <c r="M33" i="61"/>
  <c r="L33" i="61"/>
  <c r="K33" i="61"/>
  <c r="J33" i="61"/>
  <c r="M89" i="61"/>
  <c r="L89" i="61"/>
  <c r="K89" i="61"/>
  <c r="J89" i="61"/>
  <c r="M92" i="61"/>
  <c r="L92" i="61"/>
  <c r="K92" i="61"/>
  <c r="J92" i="61"/>
  <c r="M161" i="61"/>
  <c r="L161" i="61"/>
  <c r="K161" i="61"/>
  <c r="J161" i="61"/>
  <c r="M136" i="61"/>
  <c r="L136" i="61"/>
  <c r="K136" i="61"/>
  <c r="J136" i="61"/>
  <c r="M134" i="61"/>
  <c r="L134" i="61"/>
  <c r="K134" i="61"/>
  <c r="J134" i="61"/>
  <c r="M52" i="61"/>
  <c r="L52" i="61"/>
  <c r="K52" i="61"/>
  <c r="J52" i="61"/>
  <c r="M149" i="61"/>
  <c r="L149" i="61"/>
  <c r="K149" i="61"/>
  <c r="J149" i="61"/>
  <c r="M141" i="61"/>
  <c r="L141" i="61"/>
  <c r="K141" i="61"/>
  <c r="J141" i="61"/>
  <c r="M91" i="61"/>
  <c r="L91" i="61"/>
  <c r="K91" i="61"/>
  <c r="J91" i="61"/>
  <c r="M121" i="61"/>
  <c r="L121" i="61"/>
  <c r="K121" i="61"/>
  <c r="J121" i="61"/>
  <c r="M175" i="61"/>
  <c r="L175" i="61"/>
  <c r="K175" i="61"/>
  <c r="J175" i="61"/>
  <c r="M124" i="61"/>
  <c r="L124" i="61"/>
  <c r="K124" i="61"/>
  <c r="J124" i="61"/>
  <c r="M66" i="61"/>
  <c r="L66" i="61"/>
  <c r="K66" i="61"/>
  <c r="J66" i="61"/>
  <c r="M43" i="61"/>
  <c r="L43" i="61"/>
  <c r="K43" i="61"/>
  <c r="J43" i="61"/>
  <c r="M157" i="61"/>
  <c r="L157" i="61"/>
  <c r="K157" i="61"/>
  <c r="J157" i="61"/>
  <c r="M198" i="61"/>
  <c r="L198" i="61"/>
  <c r="K198" i="61"/>
  <c r="J198" i="61"/>
  <c r="M207" i="61"/>
  <c r="L207" i="61"/>
  <c r="K207" i="61"/>
  <c r="J207" i="61"/>
  <c r="M169" i="61"/>
  <c r="L169" i="61"/>
  <c r="K169" i="61"/>
  <c r="J169" i="61"/>
  <c r="M83" i="61"/>
  <c r="L83" i="61"/>
  <c r="K83" i="61"/>
  <c r="J83" i="61"/>
  <c r="M30" i="61"/>
  <c r="L30" i="61"/>
  <c r="K30" i="61"/>
  <c r="J30" i="61"/>
  <c r="M168" i="61"/>
  <c r="L168" i="61"/>
  <c r="K168" i="61"/>
  <c r="J168" i="61"/>
  <c r="M14" i="61"/>
  <c r="L14" i="61"/>
  <c r="K14" i="61"/>
  <c r="J14" i="61"/>
  <c r="M120" i="61"/>
  <c r="L120" i="61"/>
  <c r="K120" i="61"/>
  <c r="J120" i="61"/>
  <c r="M202" i="61"/>
  <c r="L202" i="61"/>
  <c r="K202" i="61"/>
  <c r="J202" i="61"/>
  <c r="M195" i="61"/>
  <c r="L195" i="61"/>
  <c r="K195" i="61"/>
  <c r="J195" i="61"/>
  <c r="M99" i="61"/>
  <c r="L99" i="61"/>
  <c r="K99" i="61"/>
  <c r="J99" i="61"/>
  <c r="M45" i="61"/>
  <c r="L45" i="61"/>
  <c r="K45" i="61"/>
  <c r="J45" i="61"/>
  <c r="M147" i="61"/>
  <c r="L147" i="61"/>
  <c r="K147" i="61"/>
  <c r="J147" i="61"/>
  <c r="M123" i="61"/>
  <c r="L123" i="61"/>
  <c r="K123" i="61"/>
  <c r="J123" i="61"/>
  <c r="M73" i="61"/>
  <c r="L73" i="61"/>
  <c r="K73" i="61"/>
  <c r="J73" i="61"/>
  <c r="M199" i="61"/>
  <c r="L199" i="61"/>
  <c r="K199" i="61"/>
  <c r="J199" i="61"/>
  <c r="M46" i="61"/>
  <c r="L46" i="61"/>
  <c r="K46" i="61"/>
  <c r="J46" i="61"/>
  <c r="M145" i="61"/>
  <c r="L145" i="61"/>
  <c r="K145" i="61"/>
  <c r="J145" i="61"/>
  <c r="M12" i="61"/>
  <c r="L12" i="61"/>
  <c r="K12" i="61"/>
  <c r="J12" i="61"/>
  <c r="M68" i="61"/>
  <c r="L68" i="61"/>
  <c r="K68" i="61"/>
  <c r="J68" i="61"/>
  <c r="M51" i="61"/>
  <c r="L51" i="61"/>
  <c r="K51" i="61"/>
  <c r="J51" i="61"/>
  <c r="M22" i="61"/>
  <c r="L22" i="61"/>
  <c r="K22" i="61"/>
  <c r="J22" i="61"/>
  <c r="M50" i="61"/>
  <c r="L50" i="61"/>
  <c r="K50" i="61"/>
  <c r="J50" i="61"/>
  <c r="M5" i="61"/>
  <c r="L5" i="61"/>
  <c r="K5" i="61"/>
  <c r="J5" i="61"/>
  <c r="M180" i="61"/>
  <c r="L180" i="61"/>
  <c r="K180" i="61"/>
  <c r="J180" i="61"/>
  <c r="M144" i="61"/>
  <c r="L144" i="61"/>
  <c r="K144" i="61"/>
  <c r="J144" i="61"/>
  <c r="M135" i="61"/>
  <c r="L135" i="61"/>
  <c r="K135" i="61"/>
  <c r="J135" i="61"/>
  <c r="M130" i="61"/>
  <c r="L130" i="61"/>
  <c r="K130" i="61"/>
  <c r="J130" i="61"/>
  <c r="M28" i="61"/>
  <c r="L28" i="61"/>
  <c r="K28" i="61"/>
  <c r="J28" i="61"/>
  <c r="P192" i="61" l="1"/>
  <c r="Q192" i="61" s="1"/>
  <c r="P34" i="61"/>
  <c r="Q34" i="61" s="1"/>
  <c r="P28" i="61"/>
  <c r="Q28" i="61" s="1"/>
  <c r="P130" i="61"/>
  <c r="R130" i="61" s="1"/>
  <c r="P135" i="61"/>
  <c r="P144" i="61"/>
  <c r="R144" i="61" s="1"/>
  <c r="P180" i="61"/>
  <c r="Q180" i="61" s="1"/>
  <c r="R5" i="61"/>
  <c r="P50" i="61"/>
  <c r="P22" i="61"/>
  <c r="P51" i="61"/>
  <c r="R51" i="61" s="1"/>
  <c r="P68" i="61"/>
  <c r="R68" i="61" s="1"/>
  <c r="R12" i="61"/>
  <c r="P145" i="61"/>
  <c r="R145" i="61" s="1"/>
  <c r="P46" i="61"/>
  <c r="P199" i="61"/>
  <c r="R199" i="61" s="1"/>
  <c r="P73" i="61"/>
  <c r="R73" i="61" s="1"/>
  <c r="P123" i="61"/>
  <c r="P147" i="61"/>
  <c r="Q147" i="61" s="1"/>
  <c r="P45" i="61"/>
  <c r="R45" i="61" s="1"/>
  <c r="P99" i="61"/>
  <c r="R99" i="61" s="1"/>
  <c r="P195" i="61"/>
  <c r="R195" i="61" s="1"/>
  <c r="P202" i="61"/>
  <c r="Q202" i="61" s="1"/>
  <c r="P120" i="61"/>
  <c r="Q14" i="61"/>
  <c r="P168" i="61"/>
  <c r="P30" i="61"/>
  <c r="P83" i="61"/>
  <c r="R83" i="61" s="1"/>
  <c r="P169" i="61"/>
  <c r="R169" i="61" s="1"/>
  <c r="P207" i="61"/>
  <c r="R207" i="61" s="1"/>
  <c r="P198" i="61"/>
  <c r="Q198" i="61" s="1"/>
  <c r="P157" i="61"/>
  <c r="P43" i="61"/>
  <c r="Q43" i="61" s="1"/>
  <c r="P66" i="61"/>
  <c r="Q66" i="61" s="1"/>
  <c r="P124" i="61"/>
  <c r="Q124" i="61" s="1"/>
  <c r="P175" i="61"/>
  <c r="P121" i="61"/>
  <c r="R121" i="61" s="1"/>
  <c r="P91" i="61"/>
  <c r="R91" i="61" s="1"/>
  <c r="P141" i="61"/>
  <c r="R141" i="61" s="1"/>
  <c r="P149" i="61"/>
  <c r="R149" i="61" s="1"/>
  <c r="P52" i="61"/>
  <c r="R52" i="61" s="1"/>
  <c r="P134" i="61"/>
  <c r="R134" i="61" s="1"/>
  <c r="P136" i="61"/>
  <c r="R136" i="61" s="1"/>
  <c r="P92" i="61"/>
  <c r="R92" i="61" s="1"/>
  <c r="P89" i="61"/>
  <c r="R89" i="61" s="1"/>
  <c r="P33" i="61"/>
  <c r="R33" i="61" s="1"/>
  <c r="P189" i="61"/>
  <c r="Q189" i="61" s="1"/>
  <c r="P38" i="61"/>
  <c r="P86" i="61"/>
  <c r="Q86" i="61" s="1"/>
  <c r="P177" i="61"/>
  <c r="Q177" i="61" s="1"/>
  <c r="P159" i="61"/>
  <c r="Q159" i="61" s="1"/>
  <c r="P64" i="61"/>
  <c r="Q64" i="61" s="1"/>
  <c r="P181" i="61"/>
  <c r="Q181" i="61" s="1"/>
  <c r="P90" i="61"/>
  <c r="R90" i="61" s="1"/>
  <c r="P96" i="61"/>
  <c r="R96" i="61" s="1"/>
  <c r="P31" i="61"/>
  <c r="R31" i="61" s="1"/>
  <c r="P71" i="61"/>
  <c r="R71" i="61" s="1"/>
  <c r="Q19" i="61"/>
  <c r="P97" i="61"/>
  <c r="P118" i="61"/>
  <c r="P142" i="61"/>
  <c r="R142" i="61" s="1"/>
  <c r="P211" i="61"/>
  <c r="R211" i="61" s="1"/>
  <c r="Q16" i="61"/>
  <c r="P156" i="61"/>
  <c r="R156" i="61" s="1"/>
  <c r="P102" i="61"/>
  <c r="Q102" i="61" s="1"/>
  <c r="P187" i="61"/>
  <c r="R187" i="61" s="1"/>
  <c r="P150" i="61"/>
  <c r="R150" i="61" s="1"/>
  <c r="P58" i="61"/>
  <c r="Q58" i="61" s="1"/>
  <c r="P173" i="61"/>
  <c r="P129" i="61"/>
  <c r="P196" i="61"/>
  <c r="Q196" i="61" s="1"/>
  <c r="P166" i="61"/>
  <c r="R166" i="61" s="1"/>
  <c r="P76" i="61"/>
  <c r="Q76" i="61" s="1"/>
  <c r="P49" i="61"/>
  <c r="R49" i="61" s="1"/>
  <c r="P154" i="61"/>
  <c r="Q154" i="61" s="1"/>
  <c r="P170" i="61"/>
  <c r="R170" i="61" s="1"/>
  <c r="P212" i="61"/>
  <c r="Q212" i="61" s="1"/>
  <c r="P183" i="61"/>
  <c r="Q183" i="61" s="1"/>
  <c r="P59" i="61"/>
  <c r="Q59" i="61" s="1"/>
  <c r="P133" i="61"/>
  <c r="R133" i="61" s="1"/>
  <c r="P172" i="61"/>
  <c r="Q172" i="61" s="1"/>
  <c r="P197" i="61"/>
  <c r="R197" i="61" s="1"/>
  <c r="P109" i="61"/>
  <c r="Q109" i="61" s="1"/>
  <c r="P111" i="61"/>
  <c r="Q111" i="61" s="1"/>
  <c r="P69" i="61"/>
  <c r="R69" i="61" s="1"/>
  <c r="P213" i="61"/>
  <c r="R213" i="61" s="1"/>
  <c r="P214" i="61"/>
  <c r="R214" i="61" s="1"/>
  <c r="P55" i="61"/>
  <c r="Q55" i="61" s="1"/>
  <c r="P204" i="61"/>
  <c r="R204" i="61" s="1"/>
  <c r="P127" i="61"/>
  <c r="P77" i="61"/>
  <c r="R77" i="61" s="1"/>
  <c r="P185" i="61"/>
  <c r="R185" i="61" s="1"/>
  <c r="P174" i="61"/>
  <c r="P23" i="61"/>
  <c r="Q23" i="61" s="1"/>
  <c r="R20" i="61"/>
  <c r="R18" i="61"/>
  <c r="P193" i="61"/>
  <c r="R193" i="61" s="1"/>
  <c r="P61" i="61"/>
  <c r="R61" i="61" s="1"/>
  <c r="P182" i="61"/>
  <c r="R182" i="61" s="1"/>
  <c r="P44" i="61"/>
  <c r="R44" i="61" s="1"/>
  <c r="P178" i="61"/>
  <c r="Q178" i="61" s="1"/>
  <c r="P36" i="61"/>
  <c r="Q36" i="61" s="1"/>
  <c r="P54" i="61"/>
  <c r="Q54" i="61" s="1"/>
  <c r="P60" i="61"/>
  <c r="Q60" i="61" s="1"/>
  <c r="P35" i="61"/>
  <c r="Q35" i="61" s="1"/>
  <c r="R17" i="61"/>
  <c r="P220" i="61"/>
  <c r="Q220" i="61" s="1"/>
  <c r="P203" i="61"/>
  <c r="Q203" i="61" s="1"/>
  <c r="P125" i="61"/>
  <c r="Q125" i="61" s="1"/>
  <c r="P39" i="61"/>
  <c r="P67" i="61"/>
  <c r="R67" i="61" s="1"/>
  <c r="P205" i="61"/>
  <c r="R205" i="61" s="1"/>
  <c r="P82" i="61"/>
  <c r="R82" i="61" s="1"/>
  <c r="P176" i="61"/>
  <c r="Q15" i="61"/>
  <c r="P74" i="61"/>
  <c r="R74" i="61" s="1"/>
  <c r="P62" i="61"/>
  <c r="P165" i="61"/>
  <c r="R165" i="61" s="1"/>
  <c r="P40" i="61"/>
  <c r="Q40" i="61" s="1"/>
  <c r="P63" i="61"/>
  <c r="R63" i="61" s="1"/>
  <c r="P200" i="61"/>
  <c r="Q200" i="61" s="1"/>
  <c r="P88" i="61"/>
  <c r="Q88" i="61" s="1"/>
  <c r="P93" i="61"/>
  <c r="R93" i="61" s="1"/>
  <c r="P152" i="61"/>
  <c r="Q152" i="61" s="1"/>
  <c r="R7" i="61"/>
  <c r="P164" i="61"/>
  <c r="Q164" i="61" s="1"/>
  <c r="P186" i="61"/>
  <c r="Q186" i="61" s="1"/>
  <c r="P139" i="61"/>
  <c r="R139" i="61" s="1"/>
  <c r="P221" i="61"/>
  <c r="Q221" i="61" s="1"/>
  <c r="P171" i="61"/>
  <c r="Q171" i="61" s="1"/>
  <c r="P70" i="61"/>
  <c r="Q70" i="61" s="1"/>
  <c r="P84" i="61"/>
  <c r="R84" i="61" s="1"/>
  <c r="P103" i="61"/>
  <c r="R103" i="61" s="1"/>
  <c r="P184" i="61"/>
  <c r="Q184" i="61" s="1"/>
  <c r="P222" i="61"/>
  <c r="R222" i="61" s="1"/>
  <c r="P167" i="61"/>
  <c r="R167" i="61" s="1"/>
  <c r="R6" i="61"/>
  <c r="P113" i="61"/>
  <c r="R113" i="61" s="1"/>
  <c r="P128" i="61"/>
  <c r="R128" i="61" s="1"/>
  <c r="P215" i="61"/>
  <c r="R215" i="61" s="1"/>
  <c r="P42" i="61"/>
  <c r="S19" i="61" s="1"/>
  <c r="P110" i="61"/>
  <c r="R110" i="61" s="1"/>
  <c r="P75" i="61"/>
  <c r="R75" i="61" s="1"/>
  <c r="P80" i="61"/>
  <c r="P153" i="61"/>
  <c r="Q153" i="61" s="1"/>
  <c r="P206" i="61"/>
  <c r="R206" i="61" s="1"/>
  <c r="P87" i="61"/>
  <c r="R87" i="61" s="1"/>
  <c r="P122" i="61"/>
  <c r="R122" i="61" s="1"/>
  <c r="R34" i="61"/>
  <c r="R192" i="61"/>
  <c r="P29" i="61"/>
  <c r="Q29" i="61" s="1"/>
  <c r="P57" i="61"/>
  <c r="Q57" i="61" s="1"/>
  <c r="P223" i="61"/>
  <c r="Q223" i="61" s="1"/>
  <c r="P210" i="61"/>
  <c r="Q210" i="61" s="1"/>
  <c r="P98" i="61"/>
  <c r="R98" i="61" s="1"/>
  <c r="P160" i="61"/>
  <c r="Q160" i="61" s="1"/>
  <c r="P27" i="61"/>
  <c r="R27" i="61" s="1"/>
  <c r="S18" i="61"/>
  <c r="P25" i="61"/>
  <c r="R25" i="61" s="1"/>
  <c r="R9" i="61"/>
  <c r="P216" i="61"/>
  <c r="Q216" i="61" s="1"/>
  <c r="P41" i="61"/>
  <c r="P48" i="61"/>
  <c r="Q48" i="61" s="1"/>
  <c r="P179" i="61"/>
  <c r="R179" i="61" s="1"/>
  <c r="P188" i="61"/>
  <c r="R188" i="61" s="1"/>
  <c r="P143" i="61"/>
  <c r="Q143" i="61" s="1"/>
  <c r="P94" i="61"/>
  <c r="R94" i="61" s="1"/>
  <c r="P126" i="61"/>
  <c r="Q126" i="61" s="1"/>
  <c r="P112" i="61"/>
  <c r="Q112" i="61" s="1"/>
  <c r="P108" i="61"/>
  <c r="Q108" i="61" s="1"/>
  <c r="P53" i="61"/>
  <c r="R53" i="61" s="1"/>
  <c r="S9" i="61"/>
  <c r="P114" i="61"/>
  <c r="R114" i="61" s="1"/>
  <c r="P217" i="61"/>
  <c r="Q217" i="61" s="1"/>
  <c r="P78" i="61"/>
  <c r="R78" i="61" s="1"/>
  <c r="P158" i="61"/>
  <c r="S14" i="61" s="1"/>
  <c r="Q4" i="61"/>
  <c r="P116" i="61"/>
  <c r="R116" i="61" s="1"/>
  <c r="P47" i="61"/>
  <c r="Q47" i="61" s="1"/>
  <c r="R22" i="61"/>
  <c r="Q22" i="61"/>
  <c r="Q68" i="61"/>
  <c r="Q145" i="61"/>
  <c r="R123" i="61"/>
  <c r="Q123" i="61"/>
  <c r="Q195" i="61"/>
  <c r="R168" i="61"/>
  <c r="Q168" i="61"/>
  <c r="Q207" i="61"/>
  <c r="R66" i="61"/>
  <c r="Q141" i="61"/>
  <c r="R189" i="61"/>
  <c r="R28" i="61"/>
  <c r="R50" i="61"/>
  <c r="Q50" i="61"/>
  <c r="R147" i="61"/>
  <c r="R14" i="61"/>
  <c r="Q169" i="61"/>
  <c r="R43" i="61"/>
  <c r="Q121" i="61"/>
  <c r="Q91" i="61"/>
  <c r="Q134" i="61"/>
  <c r="Q90" i="61"/>
  <c r="Q31" i="61"/>
  <c r="Q97" i="61"/>
  <c r="Q187" i="61"/>
  <c r="R154" i="61"/>
  <c r="Q197" i="61"/>
  <c r="Q213" i="61"/>
  <c r="Q127" i="61"/>
  <c r="P161" i="61"/>
  <c r="P163" i="61"/>
  <c r="P56" i="61"/>
  <c r="P131" i="61"/>
  <c r="P105" i="61"/>
  <c r="P115" i="61"/>
  <c r="P24" i="61"/>
  <c r="P119" i="61"/>
  <c r="S16" i="61" s="1"/>
  <c r="P155" i="61"/>
  <c r="P104" i="61"/>
  <c r="P219" i="61"/>
  <c r="P209" i="61"/>
  <c r="P37" i="61"/>
  <c r="P140" i="61"/>
  <c r="P95" i="61"/>
  <c r="P81" i="61"/>
  <c r="P65" i="61"/>
  <c r="P85" i="61"/>
  <c r="P138" i="61"/>
  <c r="P146" i="61"/>
  <c r="P191" i="61"/>
  <c r="P151" i="61"/>
  <c r="P194" i="61"/>
  <c r="P162" i="61"/>
  <c r="P132" i="61"/>
  <c r="P218" i="61"/>
  <c r="P101" i="61"/>
  <c r="P137" i="61"/>
  <c r="P148" i="61"/>
  <c r="P201" i="61"/>
  <c r="P100" i="61"/>
  <c r="P26" i="61"/>
  <c r="P106" i="61"/>
  <c r="P117" i="61"/>
  <c r="P72" i="61"/>
  <c r="P190" i="61"/>
  <c r="P32" i="61"/>
  <c r="P107" i="61"/>
  <c r="S6" i="61" s="1"/>
  <c r="P208" i="61"/>
  <c r="P79" i="61"/>
  <c r="S7" i="58"/>
  <c r="S6" i="58"/>
  <c r="S5" i="58"/>
  <c r="S4" i="58"/>
  <c r="S3" i="58"/>
  <c r="S2" i="58"/>
  <c r="M52" i="58"/>
  <c r="L52" i="58"/>
  <c r="K52" i="58"/>
  <c r="J52" i="58"/>
  <c r="M59" i="58"/>
  <c r="L59" i="58"/>
  <c r="K59" i="58"/>
  <c r="J59" i="58"/>
  <c r="M58" i="58"/>
  <c r="L58" i="58"/>
  <c r="K58" i="58"/>
  <c r="J58" i="58"/>
  <c r="M47" i="58"/>
  <c r="L47" i="58"/>
  <c r="K47" i="58"/>
  <c r="J47" i="58"/>
  <c r="M57" i="58"/>
  <c r="L57" i="58"/>
  <c r="K57" i="58"/>
  <c r="J57" i="58"/>
  <c r="M49" i="58"/>
  <c r="L49" i="58"/>
  <c r="K49" i="58"/>
  <c r="J49" i="58"/>
  <c r="M56" i="58"/>
  <c r="L56" i="58"/>
  <c r="K56" i="58"/>
  <c r="J56" i="58"/>
  <c r="M21" i="58"/>
  <c r="L21" i="58"/>
  <c r="K21" i="58"/>
  <c r="J21" i="58"/>
  <c r="M50" i="58"/>
  <c r="L50" i="58"/>
  <c r="K50" i="58"/>
  <c r="J50" i="58"/>
  <c r="M43" i="58"/>
  <c r="L43" i="58"/>
  <c r="K43" i="58"/>
  <c r="J43" i="58"/>
  <c r="M53" i="58"/>
  <c r="L53" i="58"/>
  <c r="K53" i="58"/>
  <c r="J53" i="58"/>
  <c r="M55" i="58"/>
  <c r="L55" i="58"/>
  <c r="K55" i="58"/>
  <c r="J55" i="58"/>
  <c r="M45" i="58"/>
  <c r="L45" i="58"/>
  <c r="K45" i="58"/>
  <c r="J45" i="58"/>
  <c r="M41" i="58"/>
  <c r="L41" i="58"/>
  <c r="K41" i="58"/>
  <c r="J41" i="58"/>
  <c r="M14" i="58"/>
  <c r="L14" i="58"/>
  <c r="K14" i="58"/>
  <c r="J14" i="58"/>
  <c r="M39" i="58"/>
  <c r="L39" i="58"/>
  <c r="K39" i="58"/>
  <c r="J39" i="58"/>
  <c r="M33" i="58"/>
  <c r="L33" i="58"/>
  <c r="K33" i="58"/>
  <c r="J33" i="58"/>
  <c r="M29" i="58"/>
  <c r="L29" i="58"/>
  <c r="K29" i="58"/>
  <c r="J29" i="58"/>
  <c r="M40" i="58"/>
  <c r="L40" i="58"/>
  <c r="K40" i="58"/>
  <c r="J40" i="58"/>
  <c r="M48" i="58"/>
  <c r="L48" i="58"/>
  <c r="K48" i="58"/>
  <c r="J48" i="58"/>
  <c r="M44" i="58"/>
  <c r="L44" i="58"/>
  <c r="K44" i="58"/>
  <c r="J44" i="58"/>
  <c r="M25" i="58"/>
  <c r="L25" i="58"/>
  <c r="K25" i="58"/>
  <c r="J25" i="58"/>
  <c r="M36" i="58"/>
  <c r="L36" i="58"/>
  <c r="K36" i="58"/>
  <c r="J36" i="58"/>
  <c r="M10" i="58"/>
  <c r="L10" i="58"/>
  <c r="K10" i="58"/>
  <c r="J10" i="58"/>
  <c r="M19" i="58"/>
  <c r="L19" i="58"/>
  <c r="K19" i="58"/>
  <c r="J19" i="58"/>
  <c r="M27" i="58"/>
  <c r="L27" i="58"/>
  <c r="K27" i="58"/>
  <c r="J27" i="58"/>
  <c r="M24" i="58"/>
  <c r="L24" i="58"/>
  <c r="K24" i="58"/>
  <c r="J24" i="58"/>
  <c r="M54" i="58"/>
  <c r="L54" i="58"/>
  <c r="K54" i="58"/>
  <c r="J54" i="58"/>
  <c r="M51" i="58"/>
  <c r="L51" i="58"/>
  <c r="K51" i="58"/>
  <c r="J51" i="58"/>
  <c r="M18" i="58"/>
  <c r="L18" i="58"/>
  <c r="K18" i="58"/>
  <c r="J18" i="58"/>
  <c r="M17" i="58"/>
  <c r="L17" i="58"/>
  <c r="K17" i="58"/>
  <c r="J17" i="58"/>
  <c r="M42" i="58"/>
  <c r="L42" i="58"/>
  <c r="K42" i="58"/>
  <c r="J42" i="58"/>
  <c r="M31" i="58"/>
  <c r="L31" i="58"/>
  <c r="K31" i="58"/>
  <c r="J31" i="58"/>
  <c r="M8" i="58"/>
  <c r="L8" i="58"/>
  <c r="K8" i="58"/>
  <c r="J8" i="58"/>
  <c r="M5" i="58"/>
  <c r="L5" i="58"/>
  <c r="K5" i="58"/>
  <c r="J5" i="58"/>
  <c r="M2" i="58"/>
  <c r="L2" i="58"/>
  <c r="K2" i="58"/>
  <c r="J2" i="58"/>
  <c r="M3" i="58"/>
  <c r="L3" i="58"/>
  <c r="K3" i="58"/>
  <c r="J3" i="58"/>
  <c r="M7" i="58"/>
  <c r="L7" i="58"/>
  <c r="K7" i="58"/>
  <c r="J7" i="58"/>
  <c r="M9" i="58"/>
  <c r="L9" i="58"/>
  <c r="K9" i="58"/>
  <c r="J9" i="58"/>
  <c r="M28" i="58"/>
  <c r="L28" i="58"/>
  <c r="K28" i="58"/>
  <c r="J28" i="58"/>
  <c r="M6" i="58"/>
  <c r="L6" i="58"/>
  <c r="K6" i="58"/>
  <c r="J6" i="58"/>
  <c r="M16" i="58"/>
  <c r="L16" i="58"/>
  <c r="K16" i="58"/>
  <c r="J16" i="58"/>
  <c r="M23" i="58"/>
  <c r="L23" i="58"/>
  <c r="K23" i="58"/>
  <c r="J23" i="58"/>
  <c r="M30" i="58"/>
  <c r="L30" i="58"/>
  <c r="K30" i="58"/>
  <c r="J30" i="58"/>
  <c r="M12" i="58"/>
  <c r="L12" i="58"/>
  <c r="K12" i="58"/>
  <c r="J12" i="58"/>
  <c r="M4" i="58"/>
  <c r="L4" i="58"/>
  <c r="K4" i="58"/>
  <c r="J4" i="58"/>
  <c r="M11" i="58"/>
  <c r="L11" i="58"/>
  <c r="K11" i="58"/>
  <c r="J11" i="58"/>
  <c r="M26" i="58"/>
  <c r="L26" i="58"/>
  <c r="K26" i="58"/>
  <c r="J26" i="58"/>
  <c r="M35" i="58"/>
  <c r="L35" i="58"/>
  <c r="K35" i="58"/>
  <c r="J35" i="58"/>
  <c r="M46" i="58"/>
  <c r="L46" i="58"/>
  <c r="K46" i="58"/>
  <c r="J46" i="58"/>
  <c r="M13" i="58"/>
  <c r="L13" i="58"/>
  <c r="K13" i="58"/>
  <c r="J13" i="58"/>
  <c r="M38" i="58"/>
  <c r="L38" i="58"/>
  <c r="K38" i="58"/>
  <c r="J38" i="58"/>
  <c r="M37" i="58"/>
  <c r="L37" i="58"/>
  <c r="K37" i="58"/>
  <c r="J37" i="58"/>
  <c r="M20" i="58"/>
  <c r="L20" i="58"/>
  <c r="K20" i="58"/>
  <c r="J20" i="58"/>
  <c r="M34" i="58"/>
  <c r="L34" i="58"/>
  <c r="K34" i="58"/>
  <c r="J34" i="58"/>
  <c r="M22" i="58"/>
  <c r="L22" i="58"/>
  <c r="K22" i="58"/>
  <c r="J22" i="58"/>
  <c r="M15" i="58"/>
  <c r="L15" i="58"/>
  <c r="K15" i="58"/>
  <c r="J15" i="58"/>
  <c r="M32" i="58"/>
  <c r="L32" i="58"/>
  <c r="K32" i="58"/>
  <c r="J32" i="58"/>
  <c r="Q77" i="61" l="1"/>
  <c r="Q71" i="61"/>
  <c r="Q136" i="61"/>
  <c r="Q204" i="61"/>
  <c r="Q96" i="61"/>
  <c r="R159" i="61"/>
  <c r="R70" i="61"/>
  <c r="Q214" i="61"/>
  <c r="S20" i="61"/>
  <c r="R59" i="61"/>
  <c r="S10" i="61"/>
  <c r="S21" i="61"/>
  <c r="S5" i="61"/>
  <c r="R221" i="61"/>
  <c r="R35" i="61"/>
  <c r="R102" i="61"/>
  <c r="Q89" i="61"/>
  <c r="Q52" i="61"/>
  <c r="S15" i="61"/>
  <c r="S17" i="61"/>
  <c r="R212" i="61"/>
  <c r="Q142" i="61"/>
  <c r="Q33" i="61"/>
  <c r="R86" i="61"/>
  <c r="S12" i="61"/>
  <c r="Q173" i="61"/>
  <c r="S7" i="61"/>
  <c r="R181" i="61"/>
  <c r="R178" i="61"/>
  <c r="R76" i="61"/>
  <c r="Q12" i="61"/>
  <c r="Q135" i="61"/>
  <c r="Q174" i="61"/>
  <c r="S13" i="61"/>
  <c r="R183" i="61"/>
  <c r="Q46" i="61"/>
  <c r="S11" i="61"/>
  <c r="Q129" i="61"/>
  <c r="S8" i="61"/>
  <c r="R40" i="61"/>
  <c r="R200" i="61"/>
  <c r="Q176" i="61"/>
  <c r="Q61" i="61"/>
  <c r="R23" i="61"/>
  <c r="Q27" i="61"/>
  <c r="Q110" i="61"/>
  <c r="Q128" i="61"/>
  <c r="R16" i="61"/>
  <c r="R220" i="61"/>
  <c r="R180" i="61"/>
  <c r="R216" i="61"/>
  <c r="R15" i="61"/>
  <c r="R171" i="61"/>
  <c r="Q20" i="61"/>
  <c r="R109" i="61"/>
  <c r="Q150" i="61"/>
  <c r="Q51" i="61"/>
  <c r="Q144" i="61"/>
  <c r="R4" i="61"/>
  <c r="Q7" i="61"/>
  <c r="R125" i="61"/>
  <c r="R126" i="61"/>
  <c r="R164" i="61"/>
  <c r="R39" i="61"/>
  <c r="R36" i="61"/>
  <c r="Q193" i="61"/>
  <c r="Q69" i="61"/>
  <c r="Q114" i="61"/>
  <c r="Q103" i="61"/>
  <c r="Q206" i="61"/>
  <c r="R88" i="61"/>
  <c r="Q211" i="61"/>
  <c r="R19" i="61"/>
  <c r="R29" i="61"/>
  <c r="Q53" i="61"/>
  <c r="R124" i="61"/>
  <c r="R198" i="61"/>
  <c r="R152" i="61"/>
  <c r="Q167" i="61"/>
  <c r="Q75" i="61"/>
  <c r="Q93" i="61"/>
  <c r="Q222" i="61"/>
  <c r="Q67" i="61"/>
  <c r="Q182" i="61"/>
  <c r="R47" i="61"/>
  <c r="Q94" i="61"/>
  <c r="Q165" i="61"/>
  <c r="R184" i="61"/>
  <c r="R176" i="61"/>
  <c r="R203" i="61"/>
  <c r="Q98" i="61"/>
  <c r="Q78" i="61"/>
  <c r="Q25" i="61"/>
  <c r="Q113" i="61"/>
  <c r="Q39" i="61"/>
  <c r="R55" i="61"/>
  <c r="R58" i="61"/>
  <c r="Q149" i="61"/>
  <c r="Q83" i="61"/>
  <c r="R153" i="61"/>
  <c r="R119" i="61"/>
  <c r="R80" i="61"/>
  <c r="R118" i="61"/>
  <c r="R38" i="61"/>
  <c r="R175" i="61"/>
  <c r="R157" i="61"/>
  <c r="S2" i="61"/>
  <c r="R120" i="61"/>
  <c r="R41" i="61"/>
  <c r="S3" i="61"/>
  <c r="R13" i="61"/>
  <c r="R196" i="61"/>
  <c r="R97" i="61"/>
  <c r="R30" i="61"/>
  <c r="R46" i="61"/>
  <c r="R107" i="61"/>
  <c r="Q87" i="61"/>
  <c r="R186" i="61"/>
  <c r="R127" i="61"/>
  <c r="R129" i="61"/>
  <c r="R177" i="61"/>
  <c r="R158" i="61"/>
  <c r="R10" i="61"/>
  <c r="R42" i="61"/>
  <c r="R62" i="61"/>
  <c r="R174" i="61"/>
  <c r="R172" i="61"/>
  <c r="S4" i="61"/>
  <c r="R173" i="61"/>
  <c r="R135" i="61"/>
  <c r="R217" i="61"/>
  <c r="Q62" i="61"/>
  <c r="R54" i="61"/>
  <c r="Q9" i="61"/>
  <c r="R57" i="61"/>
  <c r="Q17" i="61"/>
  <c r="Q82" i="61"/>
  <c r="Q73" i="61"/>
  <c r="Q30" i="61"/>
  <c r="Q49" i="61"/>
  <c r="Q99" i="61"/>
  <c r="R202" i="61"/>
  <c r="Q44" i="61"/>
  <c r="Q122" i="61"/>
  <c r="Q205" i="61"/>
  <c r="R60" i="61"/>
  <c r="Q185" i="61"/>
  <c r="Q118" i="61"/>
  <c r="R64" i="61"/>
  <c r="Q92" i="61"/>
  <c r="Q199" i="61"/>
  <c r="Q156" i="61"/>
  <c r="R210" i="61"/>
  <c r="Q215" i="61"/>
  <c r="Q63" i="61"/>
  <c r="Q38" i="61"/>
  <c r="Q45" i="61"/>
  <c r="Q130" i="61"/>
  <c r="Q74" i="61"/>
  <c r="Q18" i="61"/>
  <c r="R111" i="61"/>
  <c r="Q120" i="61"/>
  <c r="Q5" i="61"/>
  <c r="R112" i="61"/>
  <c r="Q6" i="61"/>
  <c r="Q84" i="61"/>
  <c r="Q133" i="61"/>
  <c r="Q170" i="61"/>
  <c r="Q166" i="61"/>
  <c r="Q157" i="61"/>
  <c r="Q158" i="61"/>
  <c r="Q80" i="61"/>
  <c r="Q188" i="61"/>
  <c r="R223" i="61"/>
  <c r="Q139" i="61"/>
  <c r="R108" i="61"/>
  <c r="Q175" i="61"/>
  <c r="Q42" i="61"/>
  <c r="Q10" i="61"/>
  <c r="Q179" i="61"/>
  <c r="R48" i="61"/>
  <c r="R160" i="61"/>
  <c r="R143" i="61"/>
  <c r="Q116" i="61"/>
  <c r="Q41" i="61"/>
  <c r="Q13" i="61"/>
  <c r="Q11" i="61"/>
  <c r="R11" i="61"/>
  <c r="Q117" i="61"/>
  <c r="R117" i="61"/>
  <c r="R100" i="61"/>
  <c r="Q100" i="61"/>
  <c r="R101" i="61"/>
  <c r="Q101" i="61"/>
  <c r="Q194" i="61"/>
  <c r="R194" i="61"/>
  <c r="R138" i="61"/>
  <c r="Q138" i="61"/>
  <c r="Q65" i="61"/>
  <c r="R65" i="61"/>
  <c r="R95" i="61"/>
  <c r="Q95" i="61"/>
  <c r="R37" i="61"/>
  <c r="Q37" i="61"/>
  <c r="Q119" i="61"/>
  <c r="R115" i="61"/>
  <c r="Q115" i="61"/>
  <c r="R163" i="61"/>
  <c r="Q163" i="61"/>
  <c r="Q208" i="61"/>
  <c r="R208" i="61"/>
  <c r="Q32" i="61"/>
  <c r="R32" i="61"/>
  <c r="Q8" i="61"/>
  <c r="R8" i="61"/>
  <c r="R106" i="61"/>
  <c r="Q106" i="61"/>
  <c r="R201" i="61"/>
  <c r="Q201" i="61"/>
  <c r="Q218" i="61"/>
  <c r="R218" i="61"/>
  <c r="R151" i="61"/>
  <c r="Q151" i="61"/>
  <c r="R85" i="61"/>
  <c r="Q85" i="61"/>
  <c r="R2" i="61"/>
  <c r="Q2" i="61"/>
  <c r="R104" i="61"/>
  <c r="Q104" i="61"/>
  <c r="R24" i="61"/>
  <c r="Q24" i="61"/>
  <c r="R105" i="61"/>
  <c r="Q105" i="61"/>
  <c r="R161" i="61"/>
  <c r="Q161" i="61"/>
  <c r="Q107" i="61"/>
  <c r="Q190" i="61"/>
  <c r="R190" i="61"/>
  <c r="R21" i="61"/>
  <c r="Q21" i="61"/>
  <c r="Q148" i="61"/>
  <c r="R148" i="61"/>
  <c r="R132" i="61"/>
  <c r="Q132" i="61"/>
  <c r="R191" i="61"/>
  <c r="Q191" i="61"/>
  <c r="R81" i="61"/>
  <c r="Q81" i="61"/>
  <c r="R209" i="61"/>
  <c r="Q209" i="61"/>
  <c r="R155" i="61"/>
  <c r="Q155" i="61"/>
  <c r="R131" i="61"/>
  <c r="Q131" i="61"/>
  <c r="Q79" i="61"/>
  <c r="R79" i="61"/>
  <c r="Q3" i="61"/>
  <c r="R3" i="61"/>
  <c r="Q72" i="61"/>
  <c r="R72" i="61"/>
  <c r="Q26" i="61"/>
  <c r="R26" i="61"/>
  <c r="R137" i="61"/>
  <c r="Q137" i="61"/>
  <c r="R162" i="61"/>
  <c r="Q162" i="61"/>
  <c r="Q146" i="61"/>
  <c r="R146" i="61"/>
  <c r="R140" i="61"/>
  <c r="Q140" i="61"/>
  <c r="R219" i="61"/>
  <c r="Q219" i="61"/>
  <c r="R56" i="61"/>
  <c r="Q56" i="61"/>
  <c r="P32" i="58"/>
  <c r="Q32" i="58" s="1"/>
  <c r="P15" i="58"/>
  <c r="P34" i="58"/>
  <c r="R34" i="58" s="1"/>
  <c r="P37" i="58"/>
  <c r="P38" i="58"/>
  <c r="R38" i="58" s="1"/>
  <c r="P13" i="58"/>
  <c r="P46" i="58"/>
  <c r="R46" i="58" s="1"/>
  <c r="P35" i="58"/>
  <c r="P26" i="58"/>
  <c r="Q26" i="58" s="1"/>
  <c r="P11" i="58"/>
  <c r="Q11" i="58" s="1"/>
  <c r="P4" i="58"/>
  <c r="Q4" i="58" s="1"/>
  <c r="P12" i="58"/>
  <c r="P30" i="58"/>
  <c r="R30" i="58" s="1"/>
  <c r="P23" i="58"/>
  <c r="Q23" i="58" s="1"/>
  <c r="P16" i="58"/>
  <c r="Q16" i="58" s="1"/>
  <c r="P6" i="58"/>
  <c r="R6" i="58" s="1"/>
  <c r="P28" i="58"/>
  <c r="R28" i="58" s="1"/>
  <c r="P7" i="58"/>
  <c r="Q7" i="58" s="1"/>
  <c r="P2" i="58"/>
  <c r="R2" i="58" s="1"/>
  <c r="P5" i="58"/>
  <c r="R5" i="58" s="1"/>
  <c r="P31" i="58"/>
  <c r="R31" i="58" s="1"/>
  <c r="P42" i="58"/>
  <c r="P17" i="58"/>
  <c r="R17" i="58" s="1"/>
  <c r="P54" i="58"/>
  <c r="P24" i="58"/>
  <c r="R24" i="58" s="1"/>
  <c r="P22" i="58"/>
  <c r="P20" i="58"/>
  <c r="Q20" i="58" s="1"/>
  <c r="P27" i="58"/>
  <c r="Q27" i="58" s="1"/>
  <c r="P10" i="58"/>
  <c r="R10" i="58" s="1"/>
  <c r="P25" i="58"/>
  <c r="Q25" i="58" s="1"/>
  <c r="P48" i="58"/>
  <c r="Q48" i="58" s="1"/>
  <c r="P40" i="58"/>
  <c r="R40" i="58" s="1"/>
  <c r="P33" i="58"/>
  <c r="R33" i="58" s="1"/>
  <c r="P39" i="58"/>
  <c r="P14" i="58"/>
  <c r="R14" i="58" s="1"/>
  <c r="P55" i="58"/>
  <c r="P53" i="58"/>
  <c r="R53" i="58" s="1"/>
  <c r="P43" i="58"/>
  <c r="Q43" i="58" s="1"/>
  <c r="P21" i="58"/>
  <c r="Q21" i="58" s="1"/>
  <c r="P57" i="58"/>
  <c r="P47" i="58"/>
  <c r="Q47" i="58" s="1"/>
  <c r="P58" i="58"/>
  <c r="R58" i="58" s="1"/>
  <c r="P52" i="58"/>
  <c r="R52" i="58" s="1"/>
  <c r="R22" i="58"/>
  <c r="Q22" i="58"/>
  <c r="Q38" i="58"/>
  <c r="Q10" i="58"/>
  <c r="R15" i="58"/>
  <c r="Q15" i="58"/>
  <c r="Q46" i="58"/>
  <c r="R12" i="58"/>
  <c r="Q12" i="58"/>
  <c r="R54" i="58"/>
  <c r="Q54" i="58"/>
  <c r="R55" i="58"/>
  <c r="Q55" i="58"/>
  <c r="R13" i="58"/>
  <c r="Q13" i="58"/>
  <c r="R26" i="58"/>
  <c r="R21" i="58"/>
  <c r="R32" i="58"/>
  <c r="R37" i="58"/>
  <c r="Q37" i="58"/>
  <c r="R35" i="58"/>
  <c r="Q35" i="58"/>
  <c r="R4" i="58"/>
  <c r="R16" i="58"/>
  <c r="R42" i="58"/>
  <c r="Q42" i="58"/>
  <c r="R39" i="58"/>
  <c r="Q39" i="58"/>
  <c r="R47" i="58"/>
  <c r="P3" i="58"/>
  <c r="R27" i="58"/>
  <c r="P44" i="58"/>
  <c r="Q14" i="58"/>
  <c r="R43" i="58"/>
  <c r="R57" i="58"/>
  <c r="Q57" i="58"/>
  <c r="Q5" i="58"/>
  <c r="P18" i="58"/>
  <c r="P19" i="58"/>
  <c r="Q40" i="58"/>
  <c r="P41" i="58"/>
  <c r="P50" i="58"/>
  <c r="Q58" i="58"/>
  <c r="P9" i="58"/>
  <c r="P8" i="58"/>
  <c r="P51" i="58"/>
  <c r="P36" i="58"/>
  <c r="P29" i="58"/>
  <c r="P45" i="58"/>
  <c r="P56" i="58"/>
  <c r="P59" i="58"/>
  <c r="Q31" i="58"/>
  <c r="R25" i="58"/>
  <c r="Q33" i="58"/>
  <c r="P49" i="58"/>
  <c r="Q52" i="58"/>
  <c r="Q30" i="58" l="1"/>
  <c r="Q34" i="58"/>
  <c r="Q53" i="58"/>
  <c r="Q24" i="58"/>
  <c r="Q17" i="58"/>
  <c r="R48" i="58"/>
  <c r="Q6" i="58"/>
  <c r="Q28" i="58"/>
  <c r="R7" i="58"/>
  <c r="R23" i="58"/>
  <c r="R11" i="58"/>
  <c r="Q2" i="58"/>
  <c r="R20" i="58"/>
  <c r="R45" i="58"/>
  <c r="Q45" i="58"/>
  <c r="Q8" i="58"/>
  <c r="R8" i="58"/>
  <c r="R50" i="58"/>
  <c r="Q50" i="58"/>
  <c r="Q18" i="58"/>
  <c r="R18" i="58"/>
  <c r="Q49" i="58"/>
  <c r="R49" i="58"/>
  <c r="Q29" i="58"/>
  <c r="R29" i="58"/>
  <c r="R9" i="58"/>
  <c r="Q9" i="58"/>
  <c r="Q41" i="58"/>
  <c r="R41" i="58"/>
  <c r="R3" i="58"/>
  <c r="Q3" i="58"/>
  <c r="Q59" i="58"/>
  <c r="R59" i="58"/>
  <c r="R36" i="58"/>
  <c r="Q36" i="58"/>
  <c r="R44" i="58"/>
  <c r="Q44" i="58"/>
  <c r="R56" i="58"/>
  <c r="Q56" i="58"/>
  <c r="R51" i="58"/>
  <c r="Q51" i="58"/>
  <c r="R19" i="58"/>
  <c r="Q19" i="58"/>
  <c r="S19" i="57"/>
  <c r="P2" i="57" l="1"/>
  <c r="P3" i="57"/>
  <c r="P4" i="57"/>
  <c r="P5" i="57"/>
  <c r="P6" i="57"/>
  <c r="P7" i="57"/>
  <c r="P8" i="57"/>
  <c r="P9" i="57"/>
  <c r="P10" i="57"/>
  <c r="P11" i="57"/>
  <c r="P12" i="57"/>
  <c r="P13" i="57"/>
  <c r="P14" i="57"/>
  <c r="P15" i="57"/>
  <c r="P16" i="57"/>
  <c r="P17" i="57"/>
  <c r="P18" i="57"/>
  <c r="S11" i="57"/>
  <c r="S12" i="57"/>
  <c r="S13" i="57"/>
  <c r="S14" i="57"/>
  <c r="S15" i="57"/>
  <c r="S16" i="57"/>
  <c r="S17" i="57"/>
  <c r="S18" i="57"/>
  <c r="S10" i="57"/>
  <c r="S6" i="57"/>
  <c r="S7" i="57"/>
  <c r="S8" i="57"/>
  <c r="S9" i="57"/>
  <c r="S5" i="57"/>
  <c r="S4" i="57"/>
  <c r="S2" i="57"/>
  <c r="S3" i="57"/>
  <c r="J59" i="57"/>
  <c r="J18" i="57"/>
  <c r="J56" i="57"/>
  <c r="J172" i="57"/>
  <c r="J97" i="57"/>
  <c r="J27" i="57"/>
  <c r="J64" i="57"/>
  <c r="K64" i="57"/>
  <c r="L64" i="57"/>
  <c r="M64" i="57"/>
  <c r="J11" i="57"/>
  <c r="K11" i="57"/>
  <c r="L11" i="57"/>
  <c r="M11" i="57"/>
  <c r="J72" i="57"/>
  <c r="K72" i="57"/>
  <c r="L72" i="57"/>
  <c r="M72" i="57"/>
  <c r="J93" i="57"/>
  <c r="K93" i="57"/>
  <c r="L93" i="57"/>
  <c r="M93" i="57"/>
  <c r="J30" i="57"/>
  <c r="K30" i="57"/>
  <c r="L30" i="57"/>
  <c r="M30" i="57"/>
  <c r="J40" i="57"/>
  <c r="K40" i="57"/>
  <c r="L40" i="57"/>
  <c r="M40" i="57"/>
  <c r="J58" i="57"/>
  <c r="K58" i="57"/>
  <c r="L58" i="57"/>
  <c r="M58" i="57"/>
  <c r="J84" i="57"/>
  <c r="K84" i="57"/>
  <c r="L84" i="57"/>
  <c r="M84" i="57"/>
  <c r="J62" i="57"/>
  <c r="K62" i="57"/>
  <c r="L62" i="57"/>
  <c r="M62" i="57"/>
  <c r="J126" i="57"/>
  <c r="K126" i="57"/>
  <c r="L126" i="57"/>
  <c r="M126" i="57"/>
  <c r="J170" i="57"/>
  <c r="K170" i="57"/>
  <c r="L170" i="57"/>
  <c r="M170" i="57"/>
  <c r="K27" i="57"/>
  <c r="L27" i="57"/>
  <c r="M27" i="57"/>
  <c r="J33" i="57"/>
  <c r="K33" i="57"/>
  <c r="L33" i="57"/>
  <c r="M33" i="57"/>
  <c r="J36" i="57"/>
  <c r="K36" i="57"/>
  <c r="L36" i="57"/>
  <c r="M36" i="57"/>
  <c r="P36" i="57" s="1"/>
  <c r="J15" i="57"/>
  <c r="K15" i="57"/>
  <c r="L15" i="57"/>
  <c r="M15" i="57"/>
  <c r="J37" i="57"/>
  <c r="K37" i="57"/>
  <c r="L37" i="57"/>
  <c r="M37" i="57"/>
  <c r="J123" i="57"/>
  <c r="K123" i="57"/>
  <c r="L123" i="57"/>
  <c r="M123" i="57"/>
  <c r="J44" i="57"/>
  <c r="K44" i="57"/>
  <c r="L44" i="57"/>
  <c r="M44" i="57"/>
  <c r="J77" i="57"/>
  <c r="K77" i="57"/>
  <c r="L77" i="57"/>
  <c r="M77" i="57"/>
  <c r="J115" i="57"/>
  <c r="K115" i="57"/>
  <c r="L115" i="57"/>
  <c r="M115" i="57"/>
  <c r="J89" i="57"/>
  <c r="K89" i="57"/>
  <c r="L89" i="57"/>
  <c r="M89" i="57"/>
  <c r="J120" i="57"/>
  <c r="K120" i="57"/>
  <c r="L120" i="57"/>
  <c r="M120" i="57"/>
  <c r="J48" i="57"/>
  <c r="K48" i="57"/>
  <c r="L48" i="57"/>
  <c r="M48" i="57"/>
  <c r="J52" i="57"/>
  <c r="K52" i="57"/>
  <c r="L52" i="57"/>
  <c r="M52" i="57"/>
  <c r="J4" i="57"/>
  <c r="K4" i="57"/>
  <c r="L4" i="57"/>
  <c r="M4" i="57"/>
  <c r="J102" i="57"/>
  <c r="K102" i="57"/>
  <c r="L102" i="57"/>
  <c r="M102" i="57"/>
  <c r="J169" i="57"/>
  <c r="K169" i="57"/>
  <c r="L169" i="57"/>
  <c r="M169" i="57"/>
  <c r="J50" i="57"/>
  <c r="K50" i="57"/>
  <c r="L50" i="57"/>
  <c r="M50" i="57"/>
  <c r="J28" i="57"/>
  <c r="K28" i="57"/>
  <c r="L28" i="57"/>
  <c r="M28" i="57"/>
  <c r="J41" i="57"/>
  <c r="K41" i="57"/>
  <c r="L41" i="57"/>
  <c r="M41" i="57"/>
  <c r="P41" i="57" s="1"/>
  <c r="J6" i="57"/>
  <c r="K6" i="57"/>
  <c r="L6" i="57"/>
  <c r="M6" i="57"/>
  <c r="J10" i="57"/>
  <c r="K10" i="57"/>
  <c r="L10" i="57"/>
  <c r="M10" i="57"/>
  <c r="J14" i="57"/>
  <c r="K14" i="57"/>
  <c r="L14" i="57"/>
  <c r="M14" i="57"/>
  <c r="J49" i="57"/>
  <c r="K49" i="57"/>
  <c r="L49" i="57"/>
  <c r="M49" i="57"/>
  <c r="J206" i="57"/>
  <c r="K206" i="57"/>
  <c r="L206" i="57"/>
  <c r="M206" i="57"/>
  <c r="J96" i="57"/>
  <c r="K96" i="57"/>
  <c r="L96" i="57"/>
  <c r="M96" i="57"/>
  <c r="J185" i="57"/>
  <c r="K185" i="57"/>
  <c r="L185" i="57"/>
  <c r="M185" i="57"/>
  <c r="J24" i="57"/>
  <c r="K24" i="57"/>
  <c r="L24" i="57"/>
  <c r="M24" i="57"/>
  <c r="J111" i="57"/>
  <c r="K111" i="57"/>
  <c r="L111" i="57"/>
  <c r="M111" i="57"/>
  <c r="J99" i="57"/>
  <c r="K99" i="57"/>
  <c r="L99" i="57"/>
  <c r="M99" i="57"/>
  <c r="J39" i="57"/>
  <c r="K39" i="57"/>
  <c r="L39" i="57"/>
  <c r="M39" i="57"/>
  <c r="J53" i="57"/>
  <c r="K53" i="57"/>
  <c r="L53" i="57"/>
  <c r="M53" i="57"/>
  <c r="J121" i="57"/>
  <c r="K121" i="57"/>
  <c r="L121" i="57"/>
  <c r="M121" i="57"/>
  <c r="J8" i="57"/>
  <c r="K8" i="57"/>
  <c r="L8" i="57"/>
  <c r="M8" i="57"/>
  <c r="J3" i="57"/>
  <c r="K3" i="57"/>
  <c r="L3" i="57"/>
  <c r="M3" i="57"/>
  <c r="J7" i="57"/>
  <c r="K7" i="57"/>
  <c r="L7" i="57"/>
  <c r="M7" i="57"/>
  <c r="J51" i="57"/>
  <c r="K51" i="57"/>
  <c r="L51" i="57"/>
  <c r="M51" i="57"/>
  <c r="J22" i="57"/>
  <c r="K22" i="57"/>
  <c r="L22" i="57"/>
  <c r="M22" i="57"/>
  <c r="J5" i="57"/>
  <c r="K5" i="57"/>
  <c r="L5" i="57"/>
  <c r="M5" i="57"/>
  <c r="J205" i="57"/>
  <c r="K205" i="57"/>
  <c r="L205" i="57"/>
  <c r="M205" i="57"/>
  <c r="J117" i="57"/>
  <c r="K117" i="57"/>
  <c r="L117" i="57"/>
  <c r="M117" i="57"/>
  <c r="J154" i="57"/>
  <c r="K154" i="57"/>
  <c r="L154" i="57"/>
  <c r="M154" i="57"/>
  <c r="J63" i="57"/>
  <c r="K63" i="57"/>
  <c r="L63" i="57"/>
  <c r="M63" i="57"/>
  <c r="J103" i="57"/>
  <c r="K103" i="57"/>
  <c r="L103" i="57"/>
  <c r="M103" i="57"/>
  <c r="J65" i="57"/>
  <c r="K65" i="57"/>
  <c r="L65" i="57"/>
  <c r="M65" i="57"/>
  <c r="J107" i="57"/>
  <c r="K107" i="57"/>
  <c r="L107" i="57"/>
  <c r="M107" i="57"/>
  <c r="J88" i="57"/>
  <c r="K88" i="57"/>
  <c r="L88" i="57"/>
  <c r="M88" i="57"/>
  <c r="J34" i="57"/>
  <c r="K34" i="57"/>
  <c r="L34" i="57"/>
  <c r="M34" i="57"/>
  <c r="J76" i="57"/>
  <c r="K76" i="57"/>
  <c r="L76" i="57"/>
  <c r="M76" i="57"/>
  <c r="J54" i="57"/>
  <c r="K54" i="57"/>
  <c r="L54" i="57"/>
  <c r="M54" i="57"/>
  <c r="J200" i="57"/>
  <c r="K200" i="57"/>
  <c r="L200" i="57"/>
  <c r="M200" i="57"/>
  <c r="J35" i="57"/>
  <c r="K35" i="57"/>
  <c r="L35" i="57"/>
  <c r="M35" i="57"/>
  <c r="J207" i="57"/>
  <c r="K207" i="57"/>
  <c r="L207" i="57"/>
  <c r="M207" i="57"/>
  <c r="J13" i="57"/>
  <c r="K13" i="57"/>
  <c r="L13" i="57"/>
  <c r="M13" i="57"/>
  <c r="J108" i="57"/>
  <c r="K108" i="57"/>
  <c r="L108" i="57"/>
  <c r="M108" i="57"/>
  <c r="J184" i="57"/>
  <c r="K184" i="57"/>
  <c r="L184" i="57"/>
  <c r="M184" i="57"/>
  <c r="J187" i="57"/>
  <c r="K187" i="57"/>
  <c r="L187" i="57"/>
  <c r="M187" i="57"/>
  <c r="J176" i="57"/>
  <c r="K176" i="57"/>
  <c r="L176" i="57"/>
  <c r="M176" i="57"/>
  <c r="J21" i="57"/>
  <c r="K21" i="57"/>
  <c r="L21" i="57"/>
  <c r="M21" i="57"/>
  <c r="J80" i="57"/>
  <c r="K80" i="57"/>
  <c r="L80" i="57"/>
  <c r="M80" i="57"/>
  <c r="J12" i="57"/>
  <c r="K12" i="57"/>
  <c r="L12" i="57"/>
  <c r="M12" i="57"/>
  <c r="J75" i="57"/>
  <c r="K75" i="57"/>
  <c r="L75" i="57"/>
  <c r="M75" i="57"/>
  <c r="J83" i="57"/>
  <c r="K83" i="57"/>
  <c r="L83" i="57"/>
  <c r="M83" i="57"/>
  <c r="J144" i="57"/>
  <c r="K144" i="57"/>
  <c r="L144" i="57"/>
  <c r="M144" i="57"/>
  <c r="J214" i="57"/>
  <c r="K214" i="57"/>
  <c r="L214" i="57"/>
  <c r="M214" i="57"/>
  <c r="J110" i="57"/>
  <c r="K110" i="57"/>
  <c r="L110" i="57"/>
  <c r="M110" i="57"/>
  <c r="J70" i="57"/>
  <c r="K70" i="57"/>
  <c r="L70" i="57"/>
  <c r="M70" i="57"/>
  <c r="J60" i="57"/>
  <c r="K60" i="57"/>
  <c r="L60" i="57"/>
  <c r="M60" i="57"/>
  <c r="J113" i="57"/>
  <c r="K113" i="57"/>
  <c r="L113" i="57"/>
  <c r="M113" i="57"/>
  <c r="J195" i="57"/>
  <c r="K195" i="57"/>
  <c r="L195" i="57"/>
  <c r="M195" i="57"/>
  <c r="J150" i="57"/>
  <c r="K150" i="57"/>
  <c r="L150" i="57"/>
  <c r="M150" i="57"/>
  <c r="J16" i="57"/>
  <c r="K16" i="57"/>
  <c r="L16" i="57"/>
  <c r="M16" i="57"/>
  <c r="J85" i="57"/>
  <c r="K85" i="57"/>
  <c r="L85" i="57"/>
  <c r="M85" i="57"/>
  <c r="J67" i="57"/>
  <c r="K67" i="57"/>
  <c r="L67" i="57"/>
  <c r="M67" i="57"/>
  <c r="J134" i="57"/>
  <c r="K134" i="57"/>
  <c r="L134" i="57"/>
  <c r="M134" i="57"/>
  <c r="J45" i="57"/>
  <c r="K45" i="57"/>
  <c r="L45" i="57"/>
  <c r="M45" i="57"/>
  <c r="J177" i="57"/>
  <c r="K177" i="57"/>
  <c r="L177" i="57"/>
  <c r="M177" i="57"/>
  <c r="J47" i="57"/>
  <c r="K47" i="57"/>
  <c r="L47" i="57"/>
  <c r="M47" i="57"/>
  <c r="J136" i="57"/>
  <c r="K136" i="57"/>
  <c r="L136" i="57"/>
  <c r="M136" i="57"/>
  <c r="J106" i="57"/>
  <c r="K106" i="57"/>
  <c r="L106" i="57"/>
  <c r="M106" i="57"/>
  <c r="J94" i="57"/>
  <c r="K94" i="57"/>
  <c r="L94" i="57"/>
  <c r="M94" i="57"/>
  <c r="J182" i="57"/>
  <c r="K182" i="57"/>
  <c r="L182" i="57"/>
  <c r="M182" i="57"/>
  <c r="J153" i="57"/>
  <c r="K153" i="57"/>
  <c r="L153" i="57"/>
  <c r="M153" i="57"/>
  <c r="J165" i="57"/>
  <c r="K165" i="57"/>
  <c r="L165" i="57"/>
  <c r="M165" i="57"/>
  <c r="J186" i="57"/>
  <c r="K186" i="57"/>
  <c r="L186" i="57"/>
  <c r="M186" i="57"/>
  <c r="J168" i="57"/>
  <c r="K168" i="57"/>
  <c r="L168" i="57"/>
  <c r="M168" i="57"/>
  <c r="J17" i="57"/>
  <c r="K17" i="57"/>
  <c r="L17" i="57"/>
  <c r="M17" i="57"/>
  <c r="J112" i="57"/>
  <c r="K112" i="57"/>
  <c r="L112" i="57"/>
  <c r="M112" i="57"/>
  <c r="J61" i="57"/>
  <c r="K61" i="57"/>
  <c r="L61" i="57"/>
  <c r="M61" i="57"/>
  <c r="J158" i="57"/>
  <c r="K158" i="57"/>
  <c r="L158" i="57"/>
  <c r="M158" i="57"/>
  <c r="J23" i="57"/>
  <c r="K23" i="57"/>
  <c r="L23" i="57"/>
  <c r="M23" i="57"/>
  <c r="J175" i="57"/>
  <c r="K175" i="57"/>
  <c r="L175" i="57"/>
  <c r="M175" i="57"/>
  <c r="J86" i="57"/>
  <c r="K86" i="57"/>
  <c r="L86" i="57"/>
  <c r="M86" i="57"/>
  <c r="J209" i="57"/>
  <c r="K209" i="57"/>
  <c r="L209" i="57"/>
  <c r="M209" i="57"/>
  <c r="J178" i="57"/>
  <c r="K178" i="57"/>
  <c r="L178" i="57"/>
  <c r="M178" i="57"/>
  <c r="J127" i="57"/>
  <c r="K127" i="57"/>
  <c r="L127" i="57"/>
  <c r="M127" i="57"/>
  <c r="J55" i="57"/>
  <c r="K55" i="57"/>
  <c r="L55" i="57"/>
  <c r="M55" i="57"/>
  <c r="J163" i="57"/>
  <c r="K163" i="57"/>
  <c r="L163" i="57"/>
  <c r="M163" i="57"/>
  <c r="J139" i="57"/>
  <c r="K139" i="57"/>
  <c r="L139" i="57"/>
  <c r="M139" i="57"/>
  <c r="J145" i="57"/>
  <c r="K145" i="57"/>
  <c r="L145" i="57"/>
  <c r="M145" i="57"/>
  <c r="J198" i="57"/>
  <c r="K198" i="57"/>
  <c r="L198" i="57"/>
  <c r="M198" i="57"/>
  <c r="J210" i="57"/>
  <c r="K210" i="57"/>
  <c r="L210" i="57"/>
  <c r="M210" i="57"/>
  <c r="J216" i="57"/>
  <c r="K216" i="57"/>
  <c r="L216" i="57"/>
  <c r="M216" i="57"/>
  <c r="J171" i="57"/>
  <c r="K171" i="57"/>
  <c r="L171" i="57"/>
  <c r="M171" i="57"/>
  <c r="J137" i="57"/>
  <c r="K137" i="57"/>
  <c r="L137" i="57"/>
  <c r="M137" i="57"/>
  <c r="J124" i="57"/>
  <c r="K124" i="57"/>
  <c r="L124" i="57"/>
  <c r="M124" i="57"/>
  <c r="J213" i="57"/>
  <c r="K213" i="57"/>
  <c r="L213" i="57"/>
  <c r="M213" i="57"/>
  <c r="P213" i="57" s="1"/>
  <c r="Q213" i="57" s="1"/>
  <c r="J73" i="57"/>
  <c r="K73" i="57"/>
  <c r="L73" i="57"/>
  <c r="M73" i="57"/>
  <c r="J147" i="57"/>
  <c r="K147" i="57"/>
  <c r="L147" i="57"/>
  <c r="M147" i="57"/>
  <c r="J192" i="57"/>
  <c r="K192" i="57"/>
  <c r="L192" i="57"/>
  <c r="M192" i="57"/>
  <c r="J160" i="57"/>
  <c r="K160" i="57"/>
  <c r="L160" i="57"/>
  <c r="M160" i="57"/>
  <c r="J152" i="57"/>
  <c r="K152" i="57"/>
  <c r="L152" i="57"/>
  <c r="M152" i="57"/>
  <c r="J66" i="57"/>
  <c r="K66" i="57"/>
  <c r="L66" i="57"/>
  <c r="M66" i="57"/>
  <c r="J149" i="57"/>
  <c r="K149" i="57"/>
  <c r="L149" i="57"/>
  <c r="M149" i="57"/>
  <c r="J142" i="57"/>
  <c r="K142" i="57"/>
  <c r="L142" i="57"/>
  <c r="M142" i="57"/>
  <c r="J146" i="57"/>
  <c r="K146" i="57"/>
  <c r="L146" i="57"/>
  <c r="M146" i="57"/>
  <c r="J161" i="57"/>
  <c r="K161" i="57"/>
  <c r="L161" i="57"/>
  <c r="M161" i="57"/>
  <c r="J157" i="57"/>
  <c r="K157" i="57"/>
  <c r="L157" i="57"/>
  <c r="M157" i="57"/>
  <c r="J215" i="57"/>
  <c r="K215" i="57"/>
  <c r="L215" i="57"/>
  <c r="M215" i="57"/>
  <c r="J164" i="57"/>
  <c r="K164" i="57"/>
  <c r="L164" i="57"/>
  <c r="M164" i="57"/>
  <c r="J159" i="57"/>
  <c r="K159" i="57"/>
  <c r="L159" i="57"/>
  <c r="M159" i="57"/>
  <c r="J141" i="57"/>
  <c r="K141" i="57"/>
  <c r="L141" i="57"/>
  <c r="M141" i="57"/>
  <c r="J191" i="57"/>
  <c r="K191" i="57"/>
  <c r="L191" i="57"/>
  <c r="M191" i="57"/>
  <c r="J119" i="57"/>
  <c r="K119" i="57"/>
  <c r="L119" i="57"/>
  <c r="M119" i="57"/>
  <c r="J188" i="57"/>
  <c r="K188" i="57"/>
  <c r="L188" i="57"/>
  <c r="M188" i="57"/>
  <c r="J220" i="57"/>
  <c r="K220" i="57"/>
  <c r="L220" i="57"/>
  <c r="M220" i="57"/>
  <c r="J138" i="57"/>
  <c r="K138" i="57"/>
  <c r="L138" i="57"/>
  <c r="M138" i="57"/>
  <c r="J151" i="57"/>
  <c r="K151" i="57"/>
  <c r="L151" i="57"/>
  <c r="M151" i="57"/>
  <c r="J95" i="57"/>
  <c r="K95" i="57"/>
  <c r="L95" i="57"/>
  <c r="M95" i="57"/>
  <c r="J193" i="57"/>
  <c r="K193" i="57"/>
  <c r="L193" i="57"/>
  <c r="M193" i="57"/>
  <c r="J155" i="57"/>
  <c r="K155" i="57"/>
  <c r="L155" i="57"/>
  <c r="M155" i="57"/>
  <c r="J199" i="57"/>
  <c r="K199" i="57"/>
  <c r="L199" i="57"/>
  <c r="M199" i="57"/>
  <c r="J212" i="57"/>
  <c r="K212" i="57"/>
  <c r="L212" i="57"/>
  <c r="M212" i="57"/>
  <c r="J196" i="57"/>
  <c r="K196" i="57"/>
  <c r="L196" i="57"/>
  <c r="M196" i="57"/>
  <c r="J173" i="57"/>
  <c r="K173" i="57"/>
  <c r="L173" i="57"/>
  <c r="M173" i="57"/>
  <c r="J140" i="57"/>
  <c r="K140" i="57"/>
  <c r="L140" i="57"/>
  <c r="M140" i="57"/>
  <c r="J201" i="57"/>
  <c r="K201" i="57"/>
  <c r="L201" i="57"/>
  <c r="M201" i="57"/>
  <c r="J181" i="57"/>
  <c r="K181" i="57"/>
  <c r="L181" i="57"/>
  <c r="M181" i="57"/>
  <c r="J203" i="57"/>
  <c r="K203" i="57"/>
  <c r="L203" i="57"/>
  <c r="M203" i="57"/>
  <c r="J74" i="57"/>
  <c r="K74" i="57"/>
  <c r="L74" i="57"/>
  <c r="M74" i="57"/>
  <c r="J183" i="57"/>
  <c r="K183" i="57"/>
  <c r="L183" i="57"/>
  <c r="M183" i="57"/>
  <c r="J174" i="57"/>
  <c r="K174" i="57"/>
  <c r="L174" i="57"/>
  <c r="M174" i="57"/>
  <c r="J208" i="57"/>
  <c r="K208" i="57"/>
  <c r="L208" i="57"/>
  <c r="M208" i="57"/>
  <c r="J194" i="57"/>
  <c r="K194" i="57"/>
  <c r="L194" i="57"/>
  <c r="M194" i="57"/>
  <c r="J197" i="57"/>
  <c r="K197" i="57"/>
  <c r="L197" i="57"/>
  <c r="M197" i="57"/>
  <c r="J204" i="57"/>
  <c r="K204" i="57"/>
  <c r="L204" i="57"/>
  <c r="M204" i="57"/>
  <c r="J211" i="57"/>
  <c r="K211" i="57"/>
  <c r="L211" i="57"/>
  <c r="M211" i="57"/>
  <c r="J109" i="57"/>
  <c r="K109" i="57"/>
  <c r="L109" i="57"/>
  <c r="M109" i="57"/>
  <c r="J189" i="57"/>
  <c r="K189" i="57"/>
  <c r="L189" i="57"/>
  <c r="M189" i="57"/>
  <c r="J218" i="57"/>
  <c r="K218" i="57"/>
  <c r="L218" i="57"/>
  <c r="M218" i="57"/>
  <c r="J219" i="57"/>
  <c r="K219" i="57"/>
  <c r="L219" i="57"/>
  <c r="M219" i="57"/>
  <c r="P138" i="57" l="1"/>
  <c r="Q138" i="57" s="1"/>
  <c r="P160" i="57"/>
  <c r="Q160" i="57" s="1"/>
  <c r="P24" i="57"/>
  <c r="P191" i="57"/>
  <c r="Q191" i="57" s="1"/>
  <c r="P165" i="57"/>
  <c r="P94" i="57"/>
  <c r="R94" i="57" s="1"/>
  <c r="P106" i="57"/>
  <c r="P45" i="57"/>
  <c r="P85" i="57"/>
  <c r="R85" i="57" s="1"/>
  <c r="P80" i="57"/>
  <c r="P184" i="57"/>
  <c r="P35" i="57"/>
  <c r="P76" i="57"/>
  <c r="R76" i="57" s="1"/>
  <c r="P103" i="57"/>
  <c r="P53" i="57"/>
  <c r="P212" i="57"/>
  <c r="P211" i="57"/>
  <c r="P194" i="57"/>
  <c r="P208" i="57"/>
  <c r="Q208" i="57" s="1"/>
  <c r="P203" i="57"/>
  <c r="P215" i="57"/>
  <c r="Q215" i="57" s="1"/>
  <c r="P161" i="57"/>
  <c r="P146" i="57"/>
  <c r="Q146" i="57" s="1"/>
  <c r="P142" i="57"/>
  <c r="Q142" i="57" s="1"/>
  <c r="P206" i="57"/>
  <c r="R206" i="57" s="1"/>
  <c r="P52" i="57"/>
  <c r="Q52" i="57" s="1"/>
  <c r="P126" i="57"/>
  <c r="Q126" i="57" s="1"/>
  <c r="P62" i="57"/>
  <c r="P40" i="57"/>
  <c r="Q11" i="57"/>
  <c r="P64" i="57"/>
  <c r="Q64" i="57" s="1"/>
  <c r="P219" i="57"/>
  <c r="P210" i="57"/>
  <c r="Q210" i="57" s="1"/>
  <c r="P209" i="57"/>
  <c r="Q209" i="57" s="1"/>
  <c r="P112" i="57"/>
  <c r="R112" i="57" s="1"/>
  <c r="P47" i="57"/>
  <c r="Q47" i="57" s="1"/>
  <c r="P205" i="57"/>
  <c r="P169" i="57"/>
  <c r="R169" i="57" s="1"/>
  <c r="P102" i="57"/>
  <c r="Q102" i="57" s="1"/>
  <c r="P44" i="57"/>
  <c r="R15" i="57"/>
  <c r="P34" i="57"/>
  <c r="R34" i="57" s="1"/>
  <c r="P154" i="57"/>
  <c r="Q154" i="57" s="1"/>
  <c r="P173" i="57"/>
  <c r="Q173" i="57" s="1"/>
  <c r="P199" i="57"/>
  <c r="P155" i="57"/>
  <c r="Q155" i="57" s="1"/>
  <c r="P168" i="57"/>
  <c r="Q168" i="57" s="1"/>
  <c r="P60" i="57"/>
  <c r="P198" i="57"/>
  <c r="R198" i="57" s="1"/>
  <c r="P120" i="57"/>
  <c r="R120" i="57" s="1"/>
  <c r="Q7" i="57"/>
  <c r="P49" i="57"/>
  <c r="Q49" i="57" s="1"/>
  <c r="P144" i="57"/>
  <c r="Q144" i="57" s="1"/>
  <c r="P176" i="57"/>
  <c r="Q176" i="57" s="1"/>
  <c r="P127" i="57"/>
  <c r="Q127" i="57" s="1"/>
  <c r="P109" i="57"/>
  <c r="R109" i="57" s="1"/>
  <c r="P149" i="57"/>
  <c r="R149" i="57" s="1"/>
  <c r="Q112" i="57"/>
  <c r="P214" i="57"/>
  <c r="P75" i="57"/>
  <c r="Q75" i="57" s="1"/>
  <c r="P187" i="57"/>
  <c r="R187" i="57" s="1"/>
  <c r="P107" i="57"/>
  <c r="Q107" i="57" s="1"/>
  <c r="R154" i="57"/>
  <c r="P22" i="57"/>
  <c r="P39" i="57"/>
  <c r="Q39" i="57" s="1"/>
  <c r="P111" i="57"/>
  <c r="R111" i="57" s="1"/>
  <c r="R6" i="57"/>
  <c r="P50" i="57"/>
  <c r="Q50" i="57" s="1"/>
  <c r="P115" i="57"/>
  <c r="P33" i="57"/>
  <c r="R33" i="57" s="1"/>
  <c r="P93" i="57"/>
  <c r="P193" i="57"/>
  <c r="P95" i="57"/>
  <c r="R95" i="57" s="1"/>
  <c r="P151" i="57"/>
  <c r="R151" i="57" s="1"/>
  <c r="P66" i="57"/>
  <c r="R66" i="57" s="1"/>
  <c r="P152" i="57"/>
  <c r="P192" i="57"/>
  <c r="Q192" i="57" s="1"/>
  <c r="R17" i="57"/>
  <c r="Q94" i="57"/>
  <c r="P136" i="57"/>
  <c r="P195" i="57"/>
  <c r="P83" i="57"/>
  <c r="P88" i="57"/>
  <c r="R88" i="57" s="1"/>
  <c r="P65" i="57"/>
  <c r="R65" i="57" s="1"/>
  <c r="P51" i="57"/>
  <c r="R51" i="57" s="1"/>
  <c r="Q8" i="57"/>
  <c r="P96" i="57"/>
  <c r="P28" i="57"/>
  <c r="P77" i="57"/>
  <c r="R77" i="57" s="1"/>
  <c r="P170" i="57"/>
  <c r="P84" i="57"/>
  <c r="Q84" i="57" s="1"/>
  <c r="P72" i="57"/>
  <c r="R72" i="57" s="1"/>
  <c r="P181" i="57"/>
  <c r="Q181" i="57" s="1"/>
  <c r="P220" i="57"/>
  <c r="Q220" i="57" s="1"/>
  <c r="P188" i="57"/>
  <c r="Q188" i="57" s="1"/>
  <c r="P119" i="57"/>
  <c r="R119" i="57" s="1"/>
  <c r="P147" i="57"/>
  <c r="R147" i="57" s="1"/>
  <c r="P73" i="57"/>
  <c r="R73" i="57" s="1"/>
  <c r="P124" i="57"/>
  <c r="R124" i="57" s="1"/>
  <c r="P178" i="57"/>
  <c r="R178" i="57" s="1"/>
  <c r="P175" i="57"/>
  <c r="Q175" i="57" s="1"/>
  <c r="P158" i="57"/>
  <c r="Q158" i="57" s="1"/>
  <c r="P186" i="57"/>
  <c r="R186" i="57" s="1"/>
  <c r="P182" i="57"/>
  <c r="Q182" i="57" s="1"/>
  <c r="P177" i="57"/>
  <c r="P113" i="57"/>
  <c r="R113" i="57" s="1"/>
  <c r="P110" i="57"/>
  <c r="Q110" i="57" s="1"/>
  <c r="P207" i="57"/>
  <c r="R207" i="57" s="1"/>
  <c r="P54" i="57"/>
  <c r="Q54" i="57" s="1"/>
  <c r="P37" i="57"/>
  <c r="P218" i="57"/>
  <c r="Q218" i="57" s="1"/>
  <c r="P189" i="57"/>
  <c r="R189" i="57" s="1"/>
  <c r="P204" i="57"/>
  <c r="Q204" i="57" s="1"/>
  <c r="P197" i="57"/>
  <c r="Q197" i="57" s="1"/>
  <c r="P174" i="57"/>
  <c r="Q174" i="57" s="1"/>
  <c r="P183" i="57"/>
  <c r="R183" i="57" s="1"/>
  <c r="P74" i="57"/>
  <c r="R74" i="57" s="1"/>
  <c r="P201" i="57"/>
  <c r="R201" i="57" s="1"/>
  <c r="P140" i="57"/>
  <c r="R140" i="57" s="1"/>
  <c r="P196" i="57"/>
  <c r="R196" i="57" s="1"/>
  <c r="P141" i="57"/>
  <c r="Q141" i="57" s="1"/>
  <c r="P159" i="57"/>
  <c r="Q159" i="57" s="1"/>
  <c r="P164" i="57"/>
  <c r="R164" i="57" s="1"/>
  <c r="P157" i="57"/>
  <c r="R157" i="57" s="1"/>
  <c r="P137" i="57"/>
  <c r="Q137" i="57" s="1"/>
  <c r="P171" i="57"/>
  <c r="R171" i="57" s="1"/>
  <c r="P216" i="57"/>
  <c r="R216" i="57" s="1"/>
  <c r="P145" i="57"/>
  <c r="R145" i="57" s="1"/>
  <c r="P163" i="57"/>
  <c r="Q163" i="57" s="1"/>
  <c r="P86" i="57"/>
  <c r="R86" i="57" s="1"/>
  <c r="P153" i="57"/>
  <c r="R153" i="57" s="1"/>
  <c r="P67" i="57"/>
  <c r="P70" i="57"/>
  <c r="Q70" i="57" s="1"/>
  <c r="P200" i="57"/>
  <c r="Q200" i="57" s="1"/>
  <c r="P117" i="57"/>
  <c r="R117" i="57" s="1"/>
  <c r="P121" i="57"/>
  <c r="P99" i="57"/>
  <c r="Q99" i="57" s="1"/>
  <c r="Q169" i="57"/>
  <c r="R4" i="57"/>
  <c r="P48" i="57"/>
  <c r="R48" i="57" s="1"/>
  <c r="P27" i="57"/>
  <c r="Q27" i="57" s="1"/>
  <c r="P58" i="57"/>
  <c r="Q189" i="57"/>
  <c r="Q109" i="57"/>
  <c r="R194" i="57"/>
  <c r="Q194" i="57"/>
  <c r="Q203" i="57"/>
  <c r="R203" i="57"/>
  <c r="Q212" i="57"/>
  <c r="R212" i="57"/>
  <c r="R199" i="57"/>
  <c r="Q199" i="57"/>
  <c r="Q161" i="57"/>
  <c r="R161" i="57"/>
  <c r="R146" i="57"/>
  <c r="Q149" i="57"/>
  <c r="R204" i="57"/>
  <c r="Q219" i="57"/>
  <c r="R219" i="57"/>
  <c r="Q211" i="57"/>
  <c r="R211" i="57"/>
  <c r="Q193" i="57"/>
  <c r="R193" i="57"/>
  <c r="Q151" i="57"/>
  <c r="Q66" i="57"/>
  <c r="R152" i="57"/>
  <c r="Q152" i="57"/>
  <c r="R192" i="57"/>
  <c r="R218" i="57"/>
  <c r="R174" i="57"/>
  <c r="R181" i="57"/>
  <c r="Q119" i="57"/>
  <c r="Q147" i="57"/>
  <c r="Q124" i="57"/>
  <c r="R175" i="57"/>
  <c r="Q201" i="57"/>
  <c r="Q140" i="57"/>
  <c r="Q196" i="57"/>
  <c r="R159" i="57"/>
  <c r="Q164" i="57"/>
  <c r="Q157" i="57"/>
  <c r="R137" i="57"/>
  <c r="Q145" i="57"/>
  <c r="Q136" i="57"/>
  <c r="R136" i="57"/>
  <c r="Q45" i="57"/>
  <c r="R45" i="57"/>
  <c r="Q83" i="57"/>
  <c r="R83" i="57"/>
  <c r="Q80" i="57"/>
  <c r="R80" i="57"/>
  <c r="Q88" i="57"/>
  <c r="Q103" i="57"/>
  <c r="R103" i="57"/>
  <c r="Q24" i="57"/>
  <c r="R24" i="57"/>
  <c r="Q4" i="57"/>
  <c r="Q120" i="57"/>
  <c r="Q62" i="57"/>
  <c r="R62" i="57"/>
  <c r="Q40" i="57"/>
  <c r="R40" i="57"/>
  <c r="Q198" i="57"/>
  <c r="Q153" i="57"/>
  <c r="Q106" i="57"/>
  <c r="R106" i="57"/>
  <c r="R144" i="57"/>
  <c r="Q207" i="57"/>
  <c r="Q34" i="57"/>
  <c r="Q51" i="57"/>
  <c r="Q3" i="57"/>
  <c r="R3" i="57"/>
  <c r="Q53" i="57"/>
  <c r="R53" i="57"/>
  <c r="Q6" i="57"/>
  <c r="Q28" i="57"/>
  <c r="R28" i="57"/>
  <c r="Q15" i="57"/>
  <c r="Q33" i="57"/>
  <c r="R173" i="57"/>
  <c r="R138" i="57"/>
  <c r="R191" i="57"/>
  <c r="R215" i="57"/>
  <c r="R142" i="57"/>
  <c r="R160" i="57"/>
  <c r="R213" i="57"/>
  <c r="P55" i="57"/>
  <c r="Q178" i="57"/>
  <c r="P61" i="57"/>
  <c r="Q17" i="57"/>
  <c r="Q165" i="57"/>
  <c r="R165" i="57"/>
  <c r="R47" i="57"/>
  <c r="Q85" i="57"/>
  <c r="P150" i="57"/>
  <c r="Q60" i="57"/>
  <c r="R60" i="57"/>
  <c r="R75" i="57"/>
  <c r="Q187" i="57"/>
  <c r="P108" i="57"/>
  <c r="Q35" i="57"/>
  <c r="R35" i="57"/>
  <c r="R107" i="57"/>
  <c r="R7" i="57"/>
  <c r="Q206" i="57"/>
  <c r="Q41" i="57"/>
  <c r="R41" i="57"/>
  <c r="R52" i="57"/>
  <c r="Q77" i="57"/>
  <c r="P123" i="57"/>
  <c r="Q36" i="57"/>
  <c r="R36" i="57"/>
  <c r="Q72" i="57"/>
  <c r="R210" i="57"/>
  <c r="P139" i="57"/>
  <c r="R209" i="57"/>
  <c r="P23" i="57"/>
  <c r="R168" i="57"/>
  <c r="P134" i="57"/>
  <c r="Q16" i="57"/>
  <c r="R16" i="57"/>
  <c r="R110" i="57"/>
  <c r="P21" i="57"/>
  <c r="Q184" i="57"/>
  <c r="R184" i="57"/>
  <c r="P63" i="57"/>
  <c r="Q205" i="57"/>
  <c r="R205" i="57"/>
  <c r="Q111" i="57"/>
  <c r="P185" i="57"/>
  <c r="R49" i="57"/>
  <c r="R50" i="57"/>
  <c r="P89" i="57"/>
  <c r="Q44" i="57"/>
  <c r="R44" i="57"/>
  <c r="P30" i="57"/>
  <c r="R11" i="57"/>
  <c r="M97" i="57"/>
  <c r="L97" i="57"/>
  <c r="K97" i="57"/>
  <c r="M32" i="57"/>
  <c r="L32" i="57"/>
  <c r="K32" i="57"/>
  <c r="J32" i="57"/>
  <c r="M116" i="57"/>
  <c r="L116" i="57"/>
  <c r="K116" i="57"/>
  <c r="J116" i="57"/>
  <c r="M128" i="57"/>
  <c r="L128" i="57"/>
  <c r="K128" i="57"/>
  <c r="J128" i="57"/>
  <c r="M217" i="57"/>
  <c r="L217" i="57"/>
  <c r="K217" i="57"/>
  <c r="J217" i="57"/>
  <c r="M105" i="57"/>
  <c r="L105" i="57"/>
  <c r="K105" i="57"/>
  <c r="J105" i="57"/>
  <c r="M87" i="57"/>
  <c r="L87" i="57"/>
  <c r="K87" i="57"/>
  <c r="J87" i="57"/>
  <c r="M19" i="57"/>
  <c r="L19" i="57"/>
  <c r="K19" i="57"/>
  <c r="J19" i="57"/>
  <c r="M172" i="57"/>
  <c r="L172" i="57"/>
  <c r="K172" i="57"/>
  <c r="M56" i="57"/>
  <c r="L56" i="57"/>
  <c r="K56" i="57"/>
  <c r="M143" i="57"/>
  <c r="L143" i="57"/>
  <c r="K143" i="57"/>
  <c r="J143" i="57"/>
  <c r="M2" i="57"/>
  <c r="L2" i="57"/>
  <c r="K2" i="57"/>
  <c r="J2" i="57"/>
  <c r="M129" i="57"/>
  <c r="L129" i="57"/>
  <c r="K129" i="57"/>
  <c r="J129" i="57"/>
  <c r="M9" i="57"/>
  <c r="L9" i="57"/>
  <c r="K9" i="57"/>
  <c r="J9" i="57"/>
  <c r="M131" i="57"/>
  <c r="L131" i="57"/>
  <c r="K131" i="57"/>
  <c r="J131" i="57"/>
  <c r="M180" i="57"/>
  <c r="L180" i="57"/>
  <c r="K180" i="57"/>
  <c r="J180" i="57"/>
  <c r="M68" i="57"/>
  <c r="L68" i="57"/>
  <c r="K68" i="57"/>
  <c r="J68" i="57"/>
  <c r="M104" i="57"/>
  <c r="L104" i="57"/>
  <c r="K104" i="57"/>
  <c r="J104" i="57"/>
  <c r="M29" i="57"/>
  <c r="L29" i="57"/>
  <c r="K29" i="57"/>
  <c r="J29" i="57"/>
  <c r="M18" i="57"/>
  <c r="L18" i="57"/>
  <c r="K18" i="57"/>
  <c r="M118" i="57"/>
  <c r="L118" i="57"/>
  <c r="K118" i="57"/>
  <c r="J118" i="57"/>
  <c r="M31" i="57"/>
  <c r="L31" i="57"/>
  <c r="K31" i="57"/>
  <c r="J31" i="57"/>
  <c r="M81" i="57"/>
  <c r="L81" i="57"/>
  <c r="K81" i="57"/>
  <c r="J81" i="57"/>
  <c r="M59" i="57"/>
  <c r="L59" i="57"/>
  <c r="K59" i="57"/>
  <c r="M38" i="57"/>
  <c r="L38" i="57"/>
  <c r="K38" i="57"/>
  <c r="J38" i="57"/>
  <c r="M26" i="57"/>
  <c r="L26" i="57"/>
  <c r="K26" i="57"/>
  <c r="J26" i="57"/>
  <c r="M156" i="57"/>
  <c r="L156" i="57"/>
  <c r="K156" i="57"/>
  <c r="J156" i="57"/>
  <c r="M179" i="57"/>
  <c r="L179" i="57"/>
  <c r="K179" i="57"/>
  <c r="J179" i="57"/>
  <c r="M79" i="57"/>
  <c r="L79" i="57"/>
  <c r="K79" i="57"/>
  <c r="J79" i="57"/>
  <c r="M57" i="57"/>
  <c r="L57" i="57"/>
  <c r="K57" i="57"/>
  <c r="J57" i="57"/>
  <c r="M25" i="57"/>
  <c r="L25" i="57"/>
  <c r="K25" i="57"/>
  <c r="J25" i="57"/>
  <c r="M82" i="57"/>
  <c r="L82" i="57"/>
  <c r="K82" i="57"/>
  <c r="J82" i="57"/>
  <c r="M71" i="57"/>
  <c r="L71" i="57"/>
  <c r="K71" i="57"/>
  <c r="J71" i="57"/>
  <c r="M92" i="57"/>
  <c r="L92" i="57"/>
  <c r="K92" i="57"/>
  <c r="J92" i="57"/>
  <c r="M100" i="57"/>
  <c r="L100" i="57"/>
  <c r="K100" i="57"/>
  <c r="J100" i="57"/>
  <c r="M98" i="57"/>
  <c r="L98" i="57"/>
  <c r="K98" i="57"/>
  <c r="J98" i="57"/>
  <c r="M90" i="57"/>
  <c r="L90" i="57"/>
  <c r="K90" i="57"/>
  <c r="J90" i="57"/>
  <c r="M114" i="57"/>
  <c r="L114" i="57"/>
  <c r="K114" i="57"/>
  <c r="J114" i="57"/>
  <c r="M132" i="57"/>
  <c r="L132" i="57"/>
  <c r="K132" i="57"/>
  <c r="J132" i="57"/>
  <c r="M162" i="57"/>
  <c r="L162" i="57"/>
  <c r="K162" i="57"/>
  <c r="J162" i="57"/>
  <c r="M46" i="57"/>
  <c r="L46" i="57"/>
  <c r="K46" i="57"/>
  <c r="J46" i="57"/>
  <c r="M78" i="57"/>
  <c r="L78" i="57"/>
  <c r="K78" i="57"/>
  <c r="J78" i="57"/>
  <c r="M20" i="57"/>
  <c r="L20" i="57"/>
  <c r="K20" i="57"/>
  <c r="J20" i="57"/>
  <c r="M101" i="57"/>
  <c r="L101" i="57"/>
  <c r="K101" i="57"/>
  <c r="J101" i="57"/>
  <c r="M135" i="57"/>
  <c r="L135" i="57"/>
  <c r="K135" i="57"/>
  <c r="J135" i="57"/>
  <c r="M43" i="57"/>
  <c r="L43" i="57"/>
  <c r="K43" i="57"/>
  <c r="J43" i="57"/>
  <c r="M42" i="57"/>
  <c r="L42" i="57"/>
  <c r="K42" i="57"/>
  <c r="J42" i="57"/>
  <c r="M166" i="57"/>
  <c r="L166" i="57"/>
  <c r="K166" i="57"/>
  <c r="J166" i="57"/>
  <c r="M91" i="57"/>
  <c r="L91" i="57"/>
  <c r="K91" i="57"/>
  <c r="J91" i="57"/>
  <c r="M133" i="57"/>
  <c r="L133" i="57"/>
  <c r="K133" i="57"/>
  <c r="J133" i="57"/>
  <c r="M202" i="57"/>
  <c r="L202" i="57"/>
  <c r="K202" i="57"/>
  <c r="J202" i="57"/>
  <c r="M167" i="57"/>
  <c r="L167" i="57"/>
  <c r="K167" i="57"/>
  <c r="J167" i="57"/>
  <c r="M130" i="57"/>
  <c r="L130" i="57"/>
  <c r="K130" i="57"/>
  <c r="J130" i="57"/>
  <c r="M122" i="57"/>
  <c r="L122" i="57"/>
  <c r="K122" i="57"/>
  <c r="J122" i="57"/>
  <c r="M69" i="57"/>
  <c r="L69" i="57"/>
  <c r="K69" i="57"/>
  <c r="J69" i="57"/>
  <c r="M125" i="57"/>
  <c r="L125" i="57"/>
  <c r="K125" i="57"/>
  <c r="J125" i="57"/>
  <c r="M190" i="57"/>
  <c r="L190" i="57"/>
  <c r="K190" i="57"/>
  <c r="J190" i="57"/>
  <c r="M148" i="57"/>
  <c r="L148" i="57"/>
  <c r="K148" i="57"/>
  <c r="J148" i="57"/>
  <c r="R197" i="57" l="1"/>
  <c r="Q171" i="57"/>
  <c r="Q76" i="57"/>
  <c r="R27" i="57"/>
  <c r="R8" i="57"/>
  <c r="R54" i="57"/>
  <c r="R126" i="57"/>
  <c r="R102" i="57"/>
  <c r="R200" i="57"/>
  <c r="R70" i="57"/>
  <c r="R158" i="57"/>
  <c r="Q73" i="57"/>
  <c r="R188" i="57"/>
  <c r="R208" i="57"/>
  <c r="R64" i="57"/>
  <c r="Q113" i="57"/>
  <c r="Q186" i="57"/>
  <c r="R141" i="57"/>
  <c r="Q95" i="57"/>
  <c r="R176" i="57"/>
  <c r="R155" i="57"/>
  <c r="R220" i="57"/>
  <c r="Q74" i="57"/>
  <c r="R163" i="57"/>
  <c r="Q183" i="57"/>
  <c r="R182" i="57"/>
  <c r="Q65" i="57"/>
  <c r="R84" i="57"/>
  <c r="R127" i="57"/>
  <c r="Q86" i="57"/>
  <c r="R39" i="57"/>
  <c r="R99" i="57"/>
  <c r="Q117" i="57"/>
  <c r="Q10" i="57"/>
  <c r="R10" i="57"/>
  <c r="Q37" i="57"/>
  <c r="R37" i="57"/>
  <c r="Q96" i="57"/>
  <c r="R96" i="57"/>
  <c r="R170" i="57"/>
  <c r="Q170" i="57"/>
  <c r="Q195" i="57"/>
  <c r="R195" i="57"/>
  <c r="Q115" i="57"/>
  <c r="R115" i="57"/>
  <c r="Q48" i="57"/>
  <c r="Q216" i="57"/>
  <c r="R121" i="57"/>
  <c r="Q121" i="57"/>
  <c r="Q67" i="57"/>
  <c r="R67" i="57"/>
  <c r="R177" i="57"/>
  <c r="Q177" i="57"/>
  <c r="Q13" i="57"/>
  <c r="R13" i="57"/>
  <c r="Q22" i="57"/>
  <c r="R22" i="57"/>
  <c r="R58" i="57"/>
  <c r="Q58" i="57"/>
  <c r="R12" i="57"/>
  <c r="Q12" i="57"/>
  <c r="Q93" i="57"/>
  <c r="R93" i="57"/>
  <c r="R214" i="57"/>
  <c r="Q214" i="57"/>
  <c r="Q63" i="57"/>
  <c r="R63" i="57"/>
  <c r="Q5" i="57"/>
  <c r="R5" i="57"/>
  <c r="R61" i="57"/>
  <c r="Q61" i="57"/>
  <c r="R23" i="57"/>
  <c r="Q23" i="57"/>
  <c r="Q21" i="57"/>
  <c r="R21" i="57"/>
  <c r="Q134" i="57"/>
  <c r="R134" i="57"/>
  <c r="Q108" i="57"/>
  <c r="R108" i="57"/>
  <c r="Q30" i="57"/>
  <c r="R30" i="57"/>
  <c r="Q89" i="57"/>
  <c r="R89" i="57"/>
  <c r="R139" i="57"/>
  <c r="Q139" i="57"/>
  <c r="Q123" i="57"/>
  <c r="R123" i="57"/>
  <c r="Q150" i="57"/>
  <c r="R150" i="57"/>
  <c r="R55" i="57"/>
  <c r="Q55" i="57"/>
  <c r="Q185" i="57"/>
  <c r="R185" i="57"/>
  <c r="Q14" i="57"/>
  <c r="R14" i="57"/>
  <c r="P148" i="57"/>
  <c r="R148" i="57" s="1"/>
  <c r="P190" i="57"/>
  <c r="P125" i="57"/>
  <c r="Q125" i="57" s="1"/>
  <c r="P69" i="57"/>
  <c r="R69" i="57" s="1"/>
  <c r="P122" i="57"/>
  <c r="R122" i="57" s="1"/>
  <c r="P130" i="57"/>
  <c r="R130" i="57" s="1"/>
  <c r="P167" i="57"/>
  <c r="Q167" i="57" s="1"/>
  <c r="P202" i="57"/>
  <c r="Q202" i="57" s="1"/>
  <c r="P133" i="57"/>
  <c r="R133" i="57" s="1"/>
  <c r="P91" i="57"/>
  <c r="Q91" i="57" s="1"/>
  <c r="P166" i="57"/>
  <c r="R166" i="57" s="1"/>
  <c r="P42" i="57"/>
  <c r="Q42" i="57" s="1"/>
  <c r="P43" i="57"/>
  <c r="R43" i="57" s="1"/>
  <c r="P135" i="57"/>
  <c r="Q135" i="57" s="1"/>
  <c r="P101" i="57"/>
  <c r="Q101" i="57" s="1"/>
  <c r="P20" i="57"/>
  <c r="Q20" i="57" s="1"/>
  <c r="P78" i="57"/>
  <c r="R78" i="57" s="1"/>
  <c r="P46" i="57"/>
  <c r="R46" i="57" s="1"/>
  <c r="P162" i="57"/>
  <c r="Q162" i="57" s="1"/>
  <c r="P132" i="57"/>
  <c r="Q132" i="57" s="1"/>
  <c r="P114" i="57"/>
  <c r="R114" i="57" s="1"/>
  <c r="P90" i="57"/>
  <c r="Q90" i="57" s="1"/>
  <c r="P98" i="57"/>
  <c r="Q98" i="57" s="1"/>
  <c r="P100" i="57"/>
  <c r="R100" i="57" s="1"/>
  <c r="P92" i="57"/>
  <c r="R92" i="57" s="1"/>
  <c r="P71" i="57"/>
  <c r="Q71" i="57" s="1"/>
  <c r="P82" i="57"/>
  <c r="Q82" i="57" s="1"/>
  <c r="P25" i="57"/>
  <c r="R25" i="57" s="1"/>
  <c r="P57" i="57"/>
  <c r="R57" i="57" s="1"/>
  <c r="P79" i="57"/>
  <c r="Q79" i="57" s="1"/>
  <c r="P179" i="57"/>
  <c r="Q179" i="57" s="1"/>
  <c r="P156" i="57"/>
  <c r="Q156" i="57" s="1"/>
  <c r="P26" i="57"/>
  <c r="R26" i="57" s="1"/>
  <c r="P38" i="57"/>
  <c r="Q38" i="57" s="1"/>
  <c r="P59" i="57"/>
  <c r="R59" i="57" s="1"/>
  <c r="P81" i="57"/>
  <c r="R81" i="57" s="1"/>
  <c r="P31" i="57"/>
  <c r="R31" i="57" s="1"/>
  <c r="P118" i="57"/>
  <c r="R118" i="57" s="1"/>
  <c r="Q18" i="57"/>
  <c r="P29" i="57"/>
  <c r="R29" i="57" s="1"/>
  <c r="P104" i="57"/>
  <c r="R104" i="57" s="1"/>
  <c r="P68" i="57"/>
  <c r="Q68" i="57" s="1"/>
  <c r="P180" i="57"/>
  <c r="R180" i="57" s="1"/>
  <c r="P131" i="57"/>
  <c r="Q131" i="57" s="1"/>
  <c r="R9" i="57"/>
  <c r="P129" i="57"/>
  <c r="Q2" i="57"/>
  <c r="P143" i="57"/>
  <c r="R143" i="57" s="1"/>
  <c r="P56" i="57"/>
  <c r="R56" i="57" s="1"/>
  <c r="P172" i="57"/>
  <c r="R172" i="57" s="1"/>
  <c r="P19" i="57"/>
  <c r="Q19" i="57" s="1"/>
  <c r="P87" i="57"/>
  <c r="R87" i="57" s="1"/>
  <c r="P105" i="57"/>
  <c r="R105" i="57" s="1"/>
  <c r="P217" i="57"/>
  <c r="Q217" i="57" s="1"/>
  <c r="P128" i="57"/>
  <c r="R128" i="57" s="1"/>
  <c r="P116" i="57"/>
  <c r="R116" i="57" s="1"/>
  <c r="P32" i="57"/>
  <c r="R32" i="57" s="1"/>
  <c r="P97" i="57"/>
  <c r="R97" i="57" s="1"/>
  <c r="R91" i="57"/>
  <c r="R71" i="57"/>
  <c r="Q148" i="57"/>
  <c r="Q122" i="57"/>
  <c r="R202" i="57"/>
  <c r="Q43" i="57"/>
  <c r="Q78" i="57"/>
  <c r="Q100" i="57"/>
  <c r="R156" i="57"/>
  <c r="R38" i="57"/>
  <c r="Q31" i="57"/>
  <c r="Q143" i="57"/>
  <c r="R217" i="57"/>
  <c r="Q32" i="57"/>
  <c r="R190" i="57"/>
  <c r="Q190" i="57"/>
  <c r="R135" i="57"/>
  <c r="Q46" i="57"/>
  <c r="R90" i="57"/>
  <c r="Q92" i="57"/>
  <c r="Q57" i="57"/>
  <c r="R131" i="57"/>
  <c r="Q105" i="57"/>
  <c r="Q133" i="57"/>
  <c r="R132" i="57"/>
  <c r="R79" i="57"/>
  <c r="Q26" i="57"/>
  <c r="Q104" i="57"/>
  <c r="R129" i="57"/>
  <c r="Q129" i="57"/>
  <c r="M59" i="55"/>
  <c r="L59" i="55"/>
  <c r="K59" i="55"/>
  <c r="J59" i="55"/>
  <c r="M58" i="55"/>
  <c r="L58" i="55"/>
  <c r="K58" i="55"/>
  <c r="J58" i="55"/>
  <c r="M57" i="55"/>
  <c r="L57" i="55"/>
  <c r="K57" i="55"/>
  <c r="J57" i="55"/>
  <c r="M56" i="55"/>
  <c r="L56" i="55"/>
  <c r="K56" i="55"/>
  <c r="J56" i="55"/>
  <c r="P56" i="55" s="1"/>
  <c r="M55" i="55"/>
  <c r="L55" i="55"/>
  <c r="K55" i="55"/>
  <c r="J55" i="55"/>
  <c r="P55" i="55" s="1"/>
  <c r="M54" i="55"/>
  <c r="L54" i="55"/>
  <c r="K54" i="55"/>
  <c r="J54" i="55"/>
  <c r="P54" i="55" s="1"/>
  <c r="M53" i="55"/>
  <c r="L53" i="55"/>
  <c r="K53" i="55"/>
  <c r="J53" i="55"/>
  <c r="P53" i="55" s="1"/>
  <c r="M52" i="55"/>
  <c r="L52" i="55"/>
  <c r="K52" i="55"/>
  <c r="J52" i="55"/>
  <c r="P52" i="55" s="1"/>
  <c r="M51" i="55"/>
  <c r="L51" i="55"/>
  <c r="K51" i="55"/>
  <c r="J51" i="55"/>
  <c r="P51" i="55" s="1"/>
  <c r="M50" i="55"/>
  <c r="L50" i="55"/>
  <c r="K50" i="55"/>
  <c r="J50" i="55"/>
  <c r="P50" i="55" s="1"/>
  <c r="M49" i="55"/>
  <c r="L49" i="55"/>
  <c r="K49" i="55"/>
  <c r="J49" i="55"/>
  <c r="P49" i="55" s="1"/>
  <c r="M48" i="55"/>
  <c r="L48" i="55"/>
  <c r="K48" i="55"/>
  <c r="J48" i="55"/>
  <c r="P48" i="55" s="1"/>
  <c r="M47" i="55"/>
  <c r="L47" i="55"/>
  <c r="K47" i="55"/>
  <c r="J47" i="55"/>
  <c r="P47" i="55" s="1"/>
  <c r="M46" i="55"/>
  <c r="L46" i="55"/>
  <c r="K46" i="55"/>
  <c r="J46" i="55"/>
  <c r="P46" i="55" s="1"/>
  <c r="M45" i="55"/>
  <c r="L45" i="55"/>
  <c r="K45" i="55"/>
  <c r="J45" i="55"/>
  <c r="P45" i="55" s="1"/>
  <c r="M44" i="55"/>
  <c r="L44" i="55"/>
  <c r="K44" i="55"/>
  <c r="J44" i="55"/>
  <c r="P44" i="55" s="1"/>
  <c r="M43" i="55"/>
  <c r="L43" i="55"/>
  <c r="K43" i="55"/>
  <c r="J43" i="55"/>
  <c r="P43" i="55" s="1"/>
  <c r="M42" i="55"/>
  <c r="L42" i="55"/>
  <c r="K42" i="55"/>
  <c r="J42" i="55"/>
  <c r="P42" i="55" s="1"/>
  <c r="M41" i="55"/>
  <c r="L41" i="55"/>
  <c r="K41" i="55"/>
  <c r="J41" i="55"/>
  <c r="P41" i="55" s="1"/>
  <c r="M40" i="55"/>
  <c r="L40" i="55"/>
  <c r="K40" i="55"/>
  <c r="J40" i="55"/>
  <c r="P40" i="55" s="1"/>
  <c r="M39" i="55"/>
  <c r="L39" i="55"/>
  <c r="K39" i="55"/>
  <c r="J39" i="55"/>
  <c r="P39" i="55" s="1"/>
  <c r="M38" i="55"/>
  <c r="L38" i="55"/>
  <c r="K38" i="55"/>
  <c r="J38" i="55"/>
  <c r="P38" i="55" s="1"/>
  <c r="M37" i="55"/>
  <c r="L37" i="55"/>
  <c r="K37" i="55"/>
  <c r="J37" i="55"/>
  <c r="P37" i="55" s="1"/>
  <c r="M36" i="55"/>
  <c r="L36" i="55"/>
  <c r="K36" i="55"/>
  <c r="J36" i="55"/>
  <c r="P36" i="55" s="1"/>
  <c r="M35" i="55"/>
  <c r="L35" i="55"/>
  <c r="K35" i="55"/>
  <c r="J35" i="55"/>
  <c r="P35" i="55" s="1"/>
  <c r="M34" i="55"/>
  <c r="L34" i="55"/>
  <c r="K34" i="55"/>
  <c r="J34" i="55"/>
  <c r="P34" i="55" s="1"/>
  <c r="M33" i="55"/>
  <c r="L33" i="55"/>
  <c r="K33" i="55"/>
  <c r="J33" i="55"/>
  <c r="P33" i="55" s="1"/>
  <c r="M32" i="55"/>
  <c r="L32" i="55"/>
  <c r="K32" i="55"/>
  <c r="J32" i="55"/>
  <c r="P32" i="55" s="1"/>
  <c r="M31" i="55"/>
  <c r="L31" i="55"/>
  <c r="K31" i="55"/>
  <c r="J31" i="55"/>
  <c r="P31" i="55" s="1"/>
  <c r="M30" i="55"/>
  <c r="L30" i="55"/>
  <c r="K30" i="55"/>
  <c r="J30" i="55"/>
  <c r="P30" i="55" s="1"/>
  <c r="M29" i="55"/>
  <c r="L29" i="55"/>
  <c r="K29" i="55"/>
  <c r="J29" i="55"/>
  <c r="P29" i="55" s="1"/>
  <c r="M28" i="55"/>
  <c r="L28" i="55"/>
  <c r="K28" i="55"/>
  <c r="J28" i="55"/>
  <c r="P28" i="55" s="1"/>
  <c r="M27" i="55"/>
  <c r="L27" i="55"/>
  <c r="K27" i="55"/>
  <c r="J27" i="55"/>
  <c r="P27" i="55" s="1"/>
  <c r="M26" i="55"/>
  <c r="L26" i="55"/>
  <c r="K26" i="55"/>
  <c r="J26" i="55"/>
  <c r="P26" i="55" s="1"/>
  <c r="M25" i="55"/>
  <c r="L25" i="55"/>
  <c r="K25" i="55"/>
  <c r="J25" i="55"/>
  <c r="P25" i="55" s="1"/>
  <c r="M24" i="55"/>
  <c r="L24" i="55"/>
  <c r="K24" i="55"/>
  <c r="J24" i="55"/>
  <c r="P24" i="55" s="1"/>
  <c r="M23" i="55"/>
  <c r="L23" i="55"/>
  <c r="K23" i="55"/>
  <c r="J23" i="55"/>
  <c r="P23" i="55" s="1"/>
  <c r="M22" i="55"/>
  <c r="L22" i="55"/>
  <c r="K22" i="55"/>
  <c r="J22" i="55"/>
  <c r="P22" i="55" s="1"/>
  <c r="M21" i="55"/>
  <c r="L21" i="55"/>
  <c r="K21" i="55"/>
  <c r="J21" i="55"/>
  <c r="P21" i="55" s="1"/>
  <c r="M20" i="55"/>
  <c r="L20" i="55"/>
  <c r="K20" i="55"/>
  <c r="J20" i="55"/>
  <c r="P20" i="55" s="1"/>
  <c r="M19" i="55"/>
  <c r="L19" i="55"/>
  <c r="K19" i="55"/>
  <c r="J19" i="55"/>
  <c r="P19" i="55" s="1"/>
  <c r="M18" i="55"/>
  <c r="L18" i="55"/>
  <c r="K18" i="55"/>
  <c r="J18" i="55"/>
  <c r="P18" i="55" s="1"/>
  <c r="M17" i="55"/>
  <c r="L17" i="55"/>
  <c r="K17" i="55"/>
  <c r="J17" i="55"/>
  <c r="P17" i="55" s="1"/>
  <c r="M16" i="55"/>
  <c r="L16" i="55"/>
  <c r="K16" i="55"/>
  <c r="J16" i="55"/>
  <c r="P16" i="55" s="1"/>
  <c r="M15" i="55"/>
  <c r="L15" i="55"/>
  <c r="K15" i="55"/>
  <c r="J15" i="55"/>
  <c r="P15" i="55" s="1"/>
  <c r="M14" i="55"/>
  <c r="L14" i="55"/>
  <c r="K14" i="55"/>
  <c r="J14" i="55"/>
  <c r="P14" i="55" s="1"/>
  <c r="M13" i="55"/>
  <c r="L13" i="55"/>
  <c r="K13" i="55"/>
  <c r="J13" i="55"/>
  <c r="P13" i="55" s="1"/>
  <c r="M12" i="55"/>
  <c r="L12" i="55"/>
  <c r="K12" i="55"/>
  <c r="J12" i="55"/>
  <c r="P12" i="55" s="1"/>
  <c r="M11" i="55"/>
  <c r="L11" i="55"/>
  <c r="K11" i="55"/>
  <c r="J11" i="55"/>
  <c r="P11" i="55" s="1"/>
  <c r="M10" i="55"/>
  <c r="L10" i="55"/>
  <c r="K10" i="55"/>
  <c r="J10" i="55"/>
  <c r="P10" i="55" s="1"/>
  <c r="M9" i="55"/>
  <c r="L9" i="55"/>
  <c r="K9" i="55"/>
  <c r="J9" i="55"/>
  <c r="P9" i="55" s="1"/>
  <c r="M8" i="55"/>
  <c r="L8" i="55"/>
  <c r="K8" i="55"/>
  <c r="J8" i="55"/>
  <c r="P8" i="55" s="1"/>
  <c r="M7" i="55"/>
  <c r="L7" i="55"/>
  <c r="K7" i="55"/>
  <c r="J7" i="55"/>
  <c r="P7" i="55" s="1"/>
  <c r="M6" i="55"/>
  <c r="L6" i="55"/>
  <c r="K6" i="55"/>
  <c r="J6" i="55"/>
  <c r="P6" i="55" s="1"/>
  <c r="M5" i="55"/>
  <c r="L5" i="55"/>
  <c r="K5" i="55"/>
  <c r="J5" i="55"/>
  <c r="P5" i="55" s="1"/>
  <c r="M4" i="55"/>
  <c r="L4" i="55"/>
  <c r="K4" i="55"/>
  <c r="J4" i="55"/>
  <c r="P4" i="55" s="1"/>
  <c r="M3" i="55"/>
  <c r="L3" i="55"/>
  <c r="K3" i="55"/>
  <c r="J3" i="55"/>
  <c r="P3" i="55" s="1"/>
  <c r="M2" i="55"/>
  <c r="L2" i="55"/>
  <c r="K2" i="55"/>
  <c r="J2" i="55"/>
  <c r="P2" i="55" s="1"/>
  <c r="Q97" i="57" l="1"/>
  <c r="R98" i="57"/>
  <c r="Q130" i="57"/>
  <c r="R179" i="57"/>
  <c r="R162" i="57"/>
  <c r="Q166" i="57"/>
  <c r="Q128" i="57"/>
  <c r="Q118" i="57"/>
  <c r="Q172" i="57"/>
  <c r="R167" i="57"/>
  <c r="Q69" i="57"/>
  <c r="Q81" i="57"/>
  <c r="Q87" i="57"/>
  <c r="R20" i="57"/>
  <c r="Q116" i="57"/>
  <c r="R2" i="57"/>
  <c r="Q29" i="57"/>
  <c r="Q25" i="57"/>
  <c r="R101" i="57"/>
  <c r="R42" i="57"/>
  <c r="R19" i="57"/>
  <c r="Q59" i="57"/>
  <c r="Q56" i="57"/>
  <c r="R18" i="57"/>
  <c r="Q114" i="57"/>
  <c r="Q180" i="57"/>
  <c r="R68" i="57"/>
  <c r="R125" i="57"/>
  <c r="Q9" i="57"/>
  <c r="R82" i="57"/>
  <c r="P57" i="55"/>
  <c r="R57" i="55" s="1"/>
  <c r="P58" i="55"/>
  <c r="R58" i="55" s="1"/>
  <c r="P59" i="55"/>
  <c r="R5" i="55"/>
  <c r="Q5" i="55"/>
  <c r="R10" i="55"/>
  <c r="Q10" i="55"/>
  <c r="R13" i="55"/>
  <c r="Q13" i="55"/>
  <c r="Q18" i="55"/>
  <c r="R18" i="55"/>
  <c r="R21" i="55"/>
  <c r="Q21" i="55"/>
  <c r="R25" i="55"/>
  <c r="Q25" i="55"/>
  <c r="R29" i="55"/>
  <c r="Q29" i="55"/>
  <c r="R33" i="55"/>
  <c r="Q33" i="55"/>
  <c r="R37" i="55"/>
  <c r="Q37" i="55"/>
  <c r="R41" i="55"/>
  <c r="Q41" i="55"/>
  <c r="R45" i="55"/>
  <c r="Q45" i="55"/>
  <c r="Q50" i="55"/>
  <c r="R50" i="55"/>
  <c r="Q54" i="55"/>
  <c r="R54" i="55"/>
  <c r="R4" i="55"/>
  <c r="Q4" i="55"/>
  <c r="R8" i="55"/>
  <c r="Q8" i="55"/>
  <c r="R12" i="55"/>
  <c r="Q12" i="55"/>
  <c r="R16" i="55"/>
  <c r="Q16" i="55"/>
  <c r="R19" i="55"/>
  <c r="Q19" i="55"/>
  <c r="R24" i="55"/>
  <c r="Q24" i="55"/>
  <c r="R28" i="55"/>
  <c r="Q28" i="55"/>
  <c r="R32" i="55"/>
  <c r="Q32" i="55"/>
  <c r="R36" i="55"/>
  <c r="Q36" i="55"/>
  <c r="R40" i="55"/>
  <c r="Q40" i="55"/>
  <c r="R44" i="55"/>
  <c r="Q44" i="55"/>
  <c r="R48" i="55"/>
  <c r="Q48" i="55"/>
  <c r="R52" i="55"/>
  <c r="Q52" i="55"/>
  <c r="R56" i="55"/>
  <c r="Q56" i="55"/>
  <c r="R2" i="55"/>
  <c r="Q2" i="55"/>
  <c r="Q6" i="55"/>
  <c r="R6" i="55"/>
  <c r="R9" i="55"/>
  <c r="Q9" i="55"/>
  <c r="R14" i="55"/>
  <c r="Q14" i="55"/>
  <c r="R17" i="55"/>
  <c r="Q17" i="55"/>
  <c r="Q22" i="55"/>
  <c r="R22" i="55"/>
  <c r="Q26" i="55"/>
  <c r="R26" i="55"/>
  <c r="Q30" i="55"/>
  <c r="R30" i="55"/>
  <c r="Q34" i="55"/>
  <c r="R34" i="55"/>
  <c r="Q38" i="55"/>
  <c r="R38" i="55"/>
  <c r="Q42" i="55"/>
  <c r="R42" i="55"/>
  <c r="Q46" i="55"/>
  <c r="R46" i="55"/>
  <c r="R49" i="55"/>
  <c r="Q49" i="55"/>
  <c r="R53" i="55"/>
  <c r="Q53" i="55"/>
  <c r="Q3" i="55"/>
  <c r="R3" i="55"/>
  <c r="Q7" i="55"/>
  <c r="R7" i="55"/>
  <c r="Q11" i="55"/>
  <c r="R11" i="55"/>
  <c r="Q15" i="55"/>
  <c r="R15" i="55"/>
  <c r="R20" i="55"/>
  <c r="Q20" i="55"/>
  <c r="R23" i="55"/>
  <c r="Q23" i="55"/>
  <c r="R27" i="55"/>
  <c r="Q27" i="55"/>
  <c r="R31" i="55"/>
  <c r="Q31" i="55"/>
  <c r="R35" i="55"/>
  <c r="Q35" i="55"/>
  <c r="R39" i="55"/>
  <c r="Q39" i="55"/>
  <c r="R43" i="55"/>
  <c r="Q43" i="55"/>
  <c r="R47" i="55"/>
  <c r="Q47" i="55"/>
  <c r="R51" i="55"/>
  <c r="Q51" i="55"/>
  <c r="R55" i="55"/>
  <c r="Q55" i="55"/>
  <c r="R59" i="55"/>
  <c r="Q59" i="55"/>
  <c r="Q57" i="55" l="1"/>
  <c r="Q58" i="55"/>
  <c r="A126" i="54"/>
  <c r="A127" i="54" s="1"/>
  <c r="A128" i="54" s="1"/>
  <c r="A129" i="54" s="1"/>
  <c r="A130" i="54" s="1"/>
  <c r="A131" i="54" s="1"/>
  <c r="A132" i="54" s="1"/>
  <c r="A133" i="54" s="1"/>
  <c r="A134" i="54" s="1"/>
  <c r="A135" i="54" s="1"/>
  <c r="A136" i="54" s="1"/>
  <c r="A137" i="54" s="1"/>
  <c r="A138" i="54" s="1"/>
  <c r="A139" i="54" s="1"/>
  <c r="A140" i="54" s="1"/>
  <c r="A141" i="54" s="1"/>
  <c r="A142" i="54" s="1"/>
  <c r="A143" i="54" s="1"/>
  <c r="A144" i="54" s="1"/>
  <c r="A145" i="54" s="1"/>
  <c r="A146" i="54" s="1"/>
  <c r="A147" i="54" s="1"/>
  <c r="A148" i="54" s="1"/>
  <c r="A149" i="54" s="1"/>
  <c r="A150" i="54" s="1"/>
  <c r="A151" i="54" s="1"/>
  <c r="A152" i="54" s="1"/>
  <c r="A153" i="54" s="1"/>
  <c r="A154" i="54" s="1"/>
  <c r="A155" i="54" s="1"/>
  <c r="A156" i="54" s="1"/>
  <c r="A157" i="54" s="1"/>
  <c r="A158" i="54" s="1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70" i="54" s="1"/>
  <c r="A171" i="54" s="1"/>
  <c r="A172" i="54" s="1"/>
  <c r="A173" i="54" s="1"/>
  <c r="A174" i="54" s="1"/>
  <c r="A175" i="54" s="1"/>
  <c r="A176" i="54" s="1"/>
  <c r="A125" i="54"/>
  <c r="J38" i="54"/>
  <c r="K38" i="54"/>
  <c r="L38" i="54"/>
  <c r="M38" i="54"/>
  <c r="P38" i="54"/>
  <c r="Q38" i="54" s="1"/>
  <c r="J129" i="54"/>
  <c r="K129" i="54"/>
  <c r="L129" i="54"/>
  <c r="M129" i="54"/>
  <c r="J69" i="54"/>
  <c r="K69" i="54"/>
  <c r="L69" i="54"/>
  <c r="M69" i="54"/>
  <c r="J111" i="54"/>
  <c r="K111" i="54"/>
  <c r="L111" i="54"/>
  <c r="M111" i="54"/>
  <c r="P111" i="54" s="1"/>
  <c r="J29" i="54"/>
  <c r="K29" i="54"/>
  <c r="P29" i="54" s="1"/>
  <c r="Q29" i="54" s="1"/>
  <c r="L29" i="54"/>
  <c r="M29" i="54"/>
  <c r="J52" i="54"/>
  <c r="K52" i="54"/>
  <c r="L52" i="54"/>
  <c r="M52" i="54"/>
  <c r="J92" i="54"/>
  <c r="K92" i="54"/>
  <c r="L92" i="54"/>
  <c r="P92" i="54" s="1"/>
  <c r="M92" i="54"/>
  <c r="J51" i="54"/>
  <c r="K51" i="54"/>
  <c r="L51" i="54"/>
  <c r="M51" i="54"/>
  <c r="J78" i="54"/>
  <c r="K78" i="54"/>
  <c r="L78" i="54"/>
  <c r="M78" i="54"/>
  <c r="J81" i="54"/>
  <c r="K81" i="54"/>
  <c r="P81" i="54" s="1"/>
  <c r="L81" i="54"/>
  <c r="M81" i="54"/>
  <c r="J18" i="54"/>
  <c r="K18" i="54"/>
  <c r="L18" i="54"/>
  <c r="M18" i="54"/>
  <c r="J7" i="54"/>
  <c r="K7" i="54"/>
  <c r="L7" i="54"/>
  <c r="M7" i="54"/>
  <c r="J144" i="54"/>
  <c r="K144" i="54"/>
  <c r="P144" i="54" s="1"/>
  <c r="Q144" i="54" s="1"/>
  <c r="L144" i="54"/>
  <c r="M144" i="54"/>
  <c r="J157" i="54"/>
  <c r="K157" i="54"/>
  <c r="L157" i="54"/>
  <c r="M157" i="54"/>
  <c r="J63" i="54"/>
  <c r="K63" i="54"/>
  <c r="L63" i="54"/>
  <c r="M63" i="54"/>
  <c r="J153" i="54"/>
  <c r="K153" i="54"/>
  <c r="L153" i="54"/>
  <c r="M153" i="54"/>
  <c r="J41" i="54"/>
  <c r="K41" i="54"/>
  <c r="L41" i="54"/>
  <c r="M41" i="54"/>
  <c r="P41" i="54"/>
  <c r="Q41" i="54" s="1"/>
  <c r="J103" i="54"/>
  <c r="K103" i="54"/>
  <c r="L103" i="54"/>
  <c r="M103" i="54"/>
  <c r="J46" i="54"/>
  <c r="K46" i="54"/>
  <c r="L46" i="54"/>
  <c r="M46" i="54"/>
  <c r="J97" i="54"/>
  <c r="K97" i="54"/>
  <c r="L97" i="54"/>
  <c r="M97" i="54"/>
  <c r="P97" i="54" s="1"/>
  <c r="J158" i="54"/>
  <c r="K158" i="54"/>
  <c r="P158" i="54" s="1"/>
  <c r="Q158" i="54" s="1"/>
  <c r="L158" i="54"/>
  <c r="M158" i="54"/>
  <c r="J101" i="54"/>
  <c r="K101" i="54"/>
  <c r="L101" i="54"/>
  <c r="M101" i="54"/>
  <c r="J17" i="54"/>
  <c r="K17" i="54"/>
  <c r="L17" i="54"/>
  <c r="P17" i="54" s="1"/>
  <c r="M17" i="54"/>
  <c r="J102" i="54"/>
  <c r="K102" i="54"/>
  <c r="L102" i="54"/>
  <c r="M102" i="54"/>
  <c r="J39" i="54"/>
  <c r="K39" i="54"/>
  <c r="L39" i="54"/>
  <c r="P39" i="54" s="1"/>
  <c r="Q39" i="54" s="1"/>
  <c r="M39" i="54"/>
  <c r="J176" i="54"/>
  <c r="K176" i="54"/>
  <c r="P176" i="54" s="1"/>
  <c r="L176" i="54"/>
  <c r="M176" i="54"/>
  <c r="J149" i="54"/>
  <c r="K149" i="54"/>
  <c r="L149" i="54"/>
  <c r="M149" i="54"/>
  <c r="J71" i="54"/>
  <c r="K71" i="54"/>
  <c r="L71" i="54"/>
  <c r="M71" i="54"/>
  <c r="J31" i="54"/>
  <c r="K31" i="54"/>
  <c r="P31" i="54" s="1"/>
  <c r="Q31" i="54" s="1"/>
  <c r="L31" i="54"/>
  <c r="M31" i="54"/>
  <c r="J49" i="54"/>
  <c r="K49" i="54"/>
  <c r="L49" i="54"/>
  <c r="M49" i="54"/>
  <c r="J59" i="54"/>
  <c r="K59" i="54"/>
  <c r="L59" i="54"/>
  <c r="M59" i="54"/>
  <c r="J40" i="54"/>
  <c r="K40" i="54"/>
  <c r="L40" i="54"/>
  <c r="M40" i="54"/>
  <c r="J140" i="54"/>
  <c r="K140" i="54"/>
  <c r="L140" i="54"/>
  <c r="M140" i="54"/>
  <c r="P140" i="54"/>
  <c r="Q140" i="54" s="1"/>
  <c r="J107" i="54"/>
  <c r="K107" i="54"/>
  <c r="L107" i="54"/>
  <c r="M107" i="54"/>
  <c r="J62" i="54"/>
  <c r="K62" i="54"/>
  <c r="L62" i="54"/>
  <c r="M62" i="54"/>
  <c r="J61" i="54"/>
  <c r="K61" i="54"/>
  <c r="L61" i="54"/>
  <c r="M61" i="54"/>
  <c r="P61" i="54" s="1"/>
  <c r="J175" i="54"/>
  <c r="K175" i="54"/>
  <c r="P175" i="54" s="1"/>
  <c r="Q175" i="54" s="1"/>
  <c r="L175" i="54"/>
  <c r="M175" i="54"/>
  <c r="J42" i="54"/>
  <c r="K42" i="54"/>
  <c r="L42" i="54"/>
  <c r="M42" i="54"/>
  <c r="J128" i="54"/>
  <c r="K128" i="54"/>
  <c r="L128" i="54"/>
  <c r="P128" i="54" s="1"/>
  <c r="M128" i="54"/>
  <c r="J27" i="54"/>
  <c r="K27" i="54"/>
  <c r="L27" i="54"/>
  <c r="M27" i="54"/>
  <c r="J28" i="54"/>
  <c r="K28" i="54"/>
  <c r="L28" i="54"/>
  <c r="M28" i="54"/>
  <c r="J100" i="54"/>
  <c r="K100" i="54"/>
  <c r="L100" i="54"/>
  <c r="M100" i="54"/>
  <c r="J20" i="54"/>
  <c r="K20" i="54"/>
  <c r="L20" i="54"/>
  <c r="P20" i="54" s="1"/>
  <c r="M20" i="54"/>
  <c r="J30" i="54"/>
  <c r="K30" i="54"/>
  <c r="L30" i="54"/>
  <c r="M30" i="54"/>
  <c r="J72" i="54"/>
  <c r="K72" i="54"/>
  <c r="L72" i="54"/>
  <c r="M72" i="54"/>
  <c r="J115" i="54"/>
  <c r="K115" i="54"/>
  <c r="L115" i="54"/>
  <c r="M115" i="54"/>
  <c r="J83" i="54"/>
  <c r="K83" i="54"/>
  <c r="L83" i="54"/>
  <c r="M83" i="54"/>
  <c r="J131" i="54"/>
  <c r="K131" i="54"/>
  <c r="L131" i="54"/>
  <c r="M131" i="54"/>
  <c r="J53" i="54"/>
  <c r="K53" i="54"/>
  <c r="L53" i="54"/>
  <c r="M53" i="54"/>
  <c r="J10" i="54"/>
  <c r="K10" i="54"/>
  <c r="L10" i="54"/>
  <c r="M10" i="54"/>
  <c r="J43" i="54"/>
  <c r="K43" i="54"/>
  <c r="L43" i="54"/>
  <c r="P43" i="54" s="1"/>
  <c r="M43" i="54"/>
  <c r="J122" i="54"/>
  <c r="K122" i="54"/>
  <c r="L122" i="54"/>
  <c r="P122" i="54" s="1"/>
  <c r="Q122" i="54" s="1"/>
  <c r="M122" i="54"/>
  <c r="M154" i="54"/>
  <c r="L154" i="54"/>
  <c r="K154" i="54"/>
  <c r="J154" i="54"/>
  <c r="M75" i="54"/>
  <c r="L75" i="54"/>
  <c r="K75" i="54"/>
  <c r="J75" i="54"/>
  <c r="M108" i="54"/>
  <c r="L108" i="54"/>
  <c r="K108" i="54"/>
  <c r="J108" i="54"/>
  <c r="M174" i="54"/>
  <c r="L174" i="54"/>
  <c r="K174" i="54"/>
  <c r="J174" i="54"/>
  <c r="M109" i="54"/>
  <c r="L109" i="54"/>
  <c r="K109" i="54"/>
  <c r="J109" i="54"/>
  <c r="M130" i="54"/>
  <c r="L130" i="54"/>
  <c r="K130" i="54"/>
  <c r="J130" i="54"/>
  <c r="M119" i="54"/>
  <c r="L119" i="54"/>
  <c r="K119" i="54"/>
  <c r="J119" i="54"/>
  <c r="M118" i="54"/>
  <c r="L118" i="54"/>
  <c r="K118" i="54"/>
  <c r="J118" i="54"/>
  <c r="M166" i="54"/>
  <c r="L166" i="54"/>
  <c r="K166" i="54"/>
  <c r="J166" i="54"/>
  <c r="M134" i="54"/>
  <c r="L134" i="54"/>
  <c r="K134" i="54"/>
  <c r="J134" i="54"/>
  <c r="M105" i="54"/>
  <c r="L105" i="54"/>
  <c r="K105" i="54"/>
  <c r="J105" i="54"/>
  <c r="M9" i="54"/>
  <c r="L9" i="54"/>
  <c r="K9" i="54"/>
  <c r="J9" i="54"/>
  <c r="M70" i="54"/>
  <c r="L70" i="54"/>
  <c r="K70" i="54"/>
  <c r="J70" i="54"/>
  <c r="M19" i="54"/>
  <c r="L19" i="54"/>
  <c r="K19" i="54"/>
  <c r="J19" i="54"/>
  <c r="M165" i="54"/>
  <c r="L165" i="54"/>
  <c r="K165" i="54"/>
  <c r="J165" i="54"/>
  <c r="M113" i="54"/>
  <c r="L113" i="54"/>
  <c r="K113" i="54"/>
  <c r="J113" i="54"/>
  <c r="M139" i="54"/>
  <c r="L139" i="54"/>
  <c r="K139" i="54"/>
  <c r="J139" i="54"/>
  <c r="M21" i="54"/>
  <c r="L21" i="54"/>
  <c r="K21" i="54"/>
  <c r="J21" i="54"/>
  <c r="M68" i="54"/>
  <c r="L68" i="54"/>
  <c r="K68" i="54"/>
  <c r="J68" i="54"/>
  <c r="M37" i="54"/>
  <c r="L37" i="54"/>
  <c r="K37" i="54"/>
  <c r="J37" i="54"/>
  <c r="M164" i="54"/>
  <c r="L164" i="54"/>
  <c r="K164" i="54"/>
  <c r="J164" i="54"/>
  <c r="M112" i="54"/>
  <c r="L112" i="54"/>
  <c r="K112" i="54"/>
  <c r="J112" i="54"/>
  <c r="M167" i="54"/>
  <c r="L167" i="54"/>
  <c r="K167" i="54"/>
  <c r="J167" i="54"/>
  <c r="M137" i="54"/>
  <c r="L137" i="54"/>
  <c r="K137" i="54"/>
  <c r="J137" i="54"/>
  <c r="M4" i="54"/>
  <c r="L4" i="54"/>
  <c r="K4" i="54"/>
  <c r="J4" i="54"/>
  <c r="M146" i="54"/>
  <c r="L146" i="54"/>
  <c r="K146" i="54"/>
  <c r="J146" i="54"/>
  <c r="M172" i="54"/>
  <c r="L172" i="54"/>
  <c r="K172" i="54"/>
  <c r="J172" i="54"/>
  <c r="M110" i="54"/>
  <c r="L110" i="54"/>
  <c r="K110" i="54"/>
  <c r="J110" i="54"/>
  <c r="M22" i="54"/>
  <c r="L22" i="54"/>
  <c r="K22" i="54"/>
  <c r="J22" i="54"/>
  <c r="M173" i="54"/>
  <c r="L173" i="54"/>
  <c r="K173" i="54"/>
  <c r="J173" i="54"/>
  <c r="M159" i="54"/>
  <c r="L159" i="54"/>
  <c r="K159" i="54"/>
  <c r="J159" i="54"/>
  <c r="M74" i="54"/>
  <c r="L74" i="54"/>
  <c r="K74" i="54"/>
  <c r="J74" i="54"/>
  <c r="M170" i="54"/>
  <c r="L170" i="54"/>
  <c r="K170" i="54"/>
  <c r="J170" i="54"/>
  <c r="M104" i="54"/>
  <c r="L104" i="54"/>
  <c r="K104" i="54"/>
  <c r="J104" i="54"/>
  <c r="M3" i="54"/>
  <c r="L3" i="54"/>
  <c r="K3" i="54"/>
  <c r="J3" i="54"/>
  <c r="M11" i="54"/>
  <c r="L11" i="54"/>
  <c r="K11" i="54"/>
  <c r="J11" i="54"/>
  <c r="M77" i="54"/>
  <c r="L77" i="54"/>
  <c r="K77" i="54"/>
  <c r="J77" i="54"/>
  <c r="M76" i="54"/>
  <c r="L76" i="54"/>
  <c r="K76" i="54"/>
  <c r="J76" i="54"/>
  <c r="M106" i="54"/>
  <c r="L106" i="54"/>
  <c r="K106" i="54"/>
  <c r="J106" i="54"/>
  <c r="M155" i="54"/>
  <c r="L155" i="54"/>
  <c r="K155" i="54"/>
  <c r="J155" i="54"/>
  <c r="M145" i="54"/>
  <c r="L145" i="54"/>
  <c r="K145" i="54"/>
  <c r="J145" i="54"/>
  <c r="M79" i="54"/>
  <c r="L79" i="54"/>
  <c r="K79" i="54"/>
  <c r="J79" i="54"/>
  <c r="M141" i="54"/>
  <c r="L141" i="54"/>
  <c r="K141" i="54"/>
  <c r="J141" i="54"/>
  <c r="M147" i="54"/>
  <c r="L147" i="54"/>
  <c r="K147" i="54"/>
  <c r="J147" i="54"/>
  <c r="M48" i="54"/>
  <c r="L48" i="54"/>
  <c r="K48" i="54"/>
  <c r="J48" i="54"/>
  <c r="M126" i="54"/>
  <c r="L126" i="54"/>
  <c r="K126" i="54"/>
  <c r="J126" i="54"/>
  <c r="M116" i="54"/>
  <c r="L116" i="54"/>
  <c r="K116" i="54"/>
  <c r="J116" i="54"/>
  <c r="M150" i="54"/>
  <c r="L150" i="54"/>
  <c r="K150" i="54"/>
  <c r="J150" i="54"/>
  <c r="M95" i="54"/>
  <c r="L95" i="54"/>
  <c r="K95" i="54"/>
  <c r="J95" i="54"/>
  <c r="M90" i="54"/>
  <c r="L90" i="54"/>
  <c r="K90" i="54"/>
  <c r="J90" i="54"/>
  <c r="M160" i="54"/>
  <c r="L160" i="54"/>
  <c r="K160" i="54"/>
  <c r="J160" i="54"/>
  <c r="M124" i="54"/>
  <c r="L124" i="54"/>
  <c r="K124" i="54"/>
  <c r="J124" i="54"/>
  <c r="M168" i="54"/>
  <c r="L168" i="54"/>
  <c r="K168" i="54"/>
  <c r="J168" i="54"/>
  <c r="M156" i="54"/>
  <c r="L156" i="54"/>
  <c r="K156" i="54"/>
  <c r="J156" i="54"/>
  <c r="M120" i="54"/>
  <c r="L120" i="54"/>
  <c r="K120" i="54"/>
  <c r="J120" i="54"/>
  <c r="M86" i="54"/>
  <c r="L86" i="54"/>
  <c r="K86" i="54"/>
  <c r="J86" i="54"/>
  <c r="M60" i="54"/>
  <c r="L60" i="54"/>
  <c r="K60" i="54"/>
  <c r="J60" i="54"/>
  <c r="M80" i="54"/>
  <c r="L80" i="54"/>
  <c r="K80" i="54"/>
  <c r="J80" i="54"/>
  <c r="M23" i="54"/>
  <c r="L23" i="54"/>
  <c r="K23" i="54"/>
  <c r="J23" i="54"/>
  <c r="M114" i="54"/>
  <c r="L114" i="54"/>
  <c r="K114" i="54"/>
  <c r="J114" i="54"/>
  <c r="M26" i="54"/>
  <c r="L26" i="54"/>
  <c r="K26" i="54"/>
  <c r="J26" i="54"/>
  <c r="M123" i="54"/>
  <c r="L123" i="54"/>
  <c r="K123" i="54"/>
  <c r="J123" i="54"/>
  <c r="M135" i="54"/>
  <c r="L135" i="54"/>
  <c r="K135" i="54"/>
  <c r="J135" i="54"/>
  <c r="M98" i="54"/>
  <c r="L98" i="54"/>
  <c r="K98" i="54"/>
  <c r="J98" i="54"/>
  <c r="M132" i="54"/>
  <c r="L132" i="54"/>
  <c r="K132" i="54"/>
  <c r="J132" i="54"/>
  <c r="M12" i="54"/>
  <c r="L12" i="54"/>
  <c r="K12" i="54"/>
  <c r="J12" i="54"/>
  <c r="M84" i="54"/>
  <c r="L84" i="54"/>
  <c r="K84" i="54"/>
  <c r="J84" i="54"/>
  <c r="M25" i="54"/>
  <c r="L25" i="54"/>
  <c r="K25" i="54"/>
  <c r="J25" i="54"/>
  <c r="M127" i="54"/>
  <c r="L127" i="54"/>
  <c r="K127" i="54"/>
  <c r="J127" i="54"/>
  <c r="M82" i="54"/>
  <c r="L82" i="54"/>
  <c r="K82" i="54"/>
  <c r="J82" i="54"/>
  <c r="M47" i="54"/>
  <c r="L47" i="54"/>
  <c r="K47" i="54"/>
  <c r="J47" i="54"/>
  <c r="M33" i="54"/>
  <c r="L33" i="54"/>
  <c r="K33" i="54"/>
  <c r="J33" i="54"/>
  <c r="M125" i="54"/>
  <c r="L125" i="54"/>
  <c r="K125" i="54"/>
  <c r="J125" i="54"/>
  <c r="M162" i="54"/>
  <c r="L162" i="54"/>
  <c r="K162" i="54"/>
  <c r="J162" i="54"/>
  <c r="M171" i="54"/>
  <c r="L171" i="54"/>
  <c r="K171" i="54"/>
  <c r="J171" i="54"/>
  <c r="M136" i="54"/>
  <c r="L136" i="54"/>
  <c r="K136" i="54"/>
  <c r="J136" i="54"/>
  <c r="M35" i="54"/>
  <c r="L35" i="54"/>
  <c r="K35" i="54"/>
  <c r="J35" i="54"/>
  <c r="M163" i="54"/>
  <c r="L163" i="54"/>
  <c r="K163" i="54"/>
  <c r="J163" i="54"/>
  <c r="M54" i="54"/>
  <c r="L54" i="54"/>
  <c r="K54" i="54"/>
  <c r="J54" i="54"/>
  <c r="M87" i="54"/>
  <c r="L87" i="54"/>
  <c r="K87" i="54"/>
  <c r="J87" i="54"/>
  <c r="M138" i="54"/>
  <c r="L138" i="54"/>
  <c r="K138" i="54"/>
  <c r="J138" i="54"/>
  <c r="M91" i="54"/>
  <c r="L91" i="54"/>
  <c r="K91" i="54"/>
  <c r="J91" i="54"/>
  <c r="M56" i="54"/>
  <c r="L56" i="54"/>
  <c r="K56" i="54"/>
  <c r="J56" i="54"/>
  <c r="M24" i="54"/>
  <c r="L24" i="54"/>
  <c r="K24" i="54"/>
  <c r="J24" i="54"/>
  <c r="M161" i="54"/>
  <c r="L161" i="54"/>
  <c r="K161" i="54"/>
  <c r="J161" i="54"/>
  <c r="M93" i="54"/>
  <c r="L93" i="54"/>
  <c r="K93" i="54"/>
  <c r="J93" i="54"/>
  <c r="M151" i="54"/>
  <c r="L151" i="54"/>
  <c r="K151" i="54"/>
  <c r="J151" i="54"/>
  <c r="M45" i="54"/>
  <c r="L45" i="54"/>
  <c r="K45" i="54"/>
  <c r="J45" i="54"/>
  <c r="M5" i="54"/>
  <c r="L5" i="54"/>
  <c r="K5" i="54"/>
  <c r="J5" i="54"/>
  <c r="P5" i="54" s="1"/>
  <c r="M64" i="54"/>
  <c r="L64" i="54"/>
  <c r="K64" i="54"/>
  <c r="J64" i="54"/>
  <c r="M148" i="54"/>
  <c r="L148" i="54"/>
  <c r="K148" i="54"/>
  <c r="J148" i="54"/>
  <c r="P148" i="54" s="1"/>
  <c r="R148" i="54" s="1"/>
  <c r="M143" i="54"/>
  <c r="L143" i="54"/>
  <c r="K143" i="54"/>
  <c r="J143" i="54"/>
  <c r="P143" i="54" s="1"/>
  <c r="M44" i="54"/>
  <c r="L44" i="54"/>
  <c r="K44" i="54"/>
  <c r="J44" i="54"/>
  <c r="M142" i="54"/>
  <c r="L142" i="54"/>
  <c r="K142" i="54"/>
  <c r="J142" i="54"/>
  <c r="M152" i="54"/>
  <c r="L152" i="54"/>
  <c r="K152" i="54"/>
  <c r="J152" i="54"/>
  <c r="P152" i="54" s="1"/>
  <c r="Q152" i="54" s="1"/>
  <c r="M55" i="54"/>
  <c r="L55" i="54"/>
  <c r="K55" i="54"/>
  <c r="J55" i="54"/>
  <c r="M117" i="54"/>
  <c r="L117" i="54"/>
  <c r="K117" i="54"/>
  <c r="J117" i="54"/>
  <c r="P117" i="54" s="1"/>
  <c r="M66" i="54"/>
  <c r="L66" i="54"/>
  <c r="K66" i="54"/>
  <c r="J66" i="54"/>
  <c r="P66" i="54" s="1"/>
  <c r="Q66" i="54" s="1"/>
  <c r="M169" i="54"/>
  <c r="L169" i="54"/>
  <c r="K169" i="54"/>
  <c r="J169" i="54"/>
  <c r="M2" i="54"/>
  <c r="L2" i="54"/>
  <c r="K2" i="54"/>
  <c r="J2" i="54"/>
  <c r="P2" i="54" s="1"/>
  <c r="M13" i="54"/>
  <c r="L13" i="54"/>
  <c r="K13" i="54"/>
  <c r="J13" i="54"/>
  <c r="P13" i="54" s="1"/>
  <c r="M85" i="54"/>
  <c r="L85" i="54"/>
  <c r="K85" i="54"/>
  <c r="J85" i="54"/>
  <c r="M34" i="54"/>
  <c r="L34" i="54"/>
  <c r="K34" i="54"/>
  <c r="J34" i="54"/>
  <c r="P34" i="54" s="1"/>
  <c r="Q34" i="54" s="1"/>
  <c r="M133" i="54"/>
  <c r="L133" i="54"/>
  <c r="K133" i="54"/>
  <c r="J133" i="54"/>
  <c r="P133" i="54" s="1"/>
  <c r="M32" i="54"/>
  <c r="L32" i="54"/>
  <c r="K32" i="54"/>
  <c r="J32" i="54"/>
  <c r="P32" i="54" s="1"/>
  <c r="M16" i="54"/>
  <c r="L16" i="54"/>
  <c r="K16" i="54"/>
  <c r="J16" i="54"/>
  <c r="P16" i="54" s="1"/>
  <c r="Q16" i="54" s="1"/>
  <c r="M15" i="54"/>
  <c r="L15" i="54"/>
  <c r="K15" i="54"/>
  <c r="J15" i="54"/>
  <c r="M58" i="54"/>
  <c r="L58" i="54"/>
  <c r="K58" i="54"/>
  <c r="J58" i="54"/>
  <c r="M50" i="54"/>
  <c r="L50" i="54"/>
  <c r="K50" i="54"/>
  <c r="J50" i="54"/>
  <c r="M96" i="54"/>
  <c r="L96" i="54"/>
  <c r="K96" i="54"/>
  <c r="J96" i="54"/>
  <c r="M57" i="54"/>
  <c r="L57" i="54"/>
  <c r="K57" i="54"/>
  <c r="J57" i="54"/>
  <c r="M36" i="54"/>
  <c r="L36" i="54"/>
  <c r="K36" i="54"/>
  <c r="J36" i="54"/>
  <c r="P36" i="54" s="1"/>
  <c r="M94" i="54"/>
  <c r="L94" i="54"/>
  <c r="K94" i="54"/>
  <c r="J94" i="54"/>
  <c r="M14" i="54"/>
  <c r="L14" i="54"/>
  <c r="K14" i="54"/>
  <c r="J14" i="54"/>
  <c r="P14" i="54" s="1"/>
  <c r="M65" i="54"/>
  <c r="L65" i="54"/>
  <c r="K65" i="54"/>
  <c r="J65" i="54"/>
  <c r="P65" i="54" s="1"/>
  <c r="M89" i="54"/>
  <c r="L89" i="54"/>
  <c r="K89" i="54"/>
  <c r="J89" i="54"/>
  <c r="P89" i="54" s="1"/>
  <c r="M121" i="54"/>
  <c r="L121" i="54"/>
  <c r="K121" i="54"/>
  <c r="J121" i="54"/>
  <c r="P121" i="54" s="1"/>
  <c r="M6" i="54"/>
  <c r="L6" i="54"/>
  <c r="K6" i="54"/>
  <c r="J6" i="54"/>
  <c r="P6" i="54" s="1"/>
  <c r="M88" i="54"/>
  <c r="L88" i="54"/>
  <c r="K88" i="54"/>
  <c r="J88" i="54"/>
  <c r="P88" i="54" s="1"/>
  <c r="M73" i="54"/>
  <c r="L73" i="54"/>
  <c r="K73" i="54"/>
  <c r="J73" i="54"/>
  <c r="P73" i="54" s="1"/>
  <c r="M8" i="54"/>
  <c r="L8" i="54"/>
  <c r="K8" i="54"/>
  <c r="J8" i="54"/>
  <c r="P8" i="54" s="1"/>
  <c r="M99" i="54"/>
  <c r="L99" i="54"/>
  <c r="K99" i="54"/>
  <c r="J99" i="54"/>
  <c r="M67" i="54"/>
  <c r="L67" i="54"/>
  <c r="K67" i="54"/>
  <c r="J67" i="54"/>
  <c r="P67" i="54" s="1"/>
  <c r="P93" i="54" l="1"/>
  <c r="Q93" i="54" s="1"/>
  <c r="P83" i="54"/>
  <c r="Q83" i="54" s="1"/>
  <c r="P78" i="54"/>
  <c r="Q78" i="54" s="1"/>
  <c r="P57" i="54"/>
  <c r="Q57" i="54" s="1"/>
  <c r="P55" i="54"/>
  <c r="P56" i="54"/>
  <c r="R56" i="54" s="1"/>
  <c r="P50" i="54"/>
  <c r="Q50" i="54" s="1"/>
  <c r="P45" i="54"/>
  <c r="P24" i="54"/>
  <c r="Q24" i="54" s="1"/>
  <c r="P10" i="54"/>
  <c r="Q10" i="54" s="1"/>
  <c r="P53" i="54"/>
  <c r="Q53" i="54" s="1"/>
  <c r="P115" i="54"/>
  <c r="P100" i="54"/>
  <c r="P42" i="54"/>
  <c r="R42" i="54" s="1"/>
  <c r="P62" i="54"/>
  <c r="P40" i="54"/>
  <c r="P101" i="54"/>
  <c r="P46" i="54"/>
  <c r="R46" i="54" s="1"/>
  <c r="P153" i="54"/>
  <c r="P52" i="54"/>
  <c r="P69" i="54"/>
  <c r="P72" i="54"/>
  <c r="P28" i="54"/>
  <c r="Q28" i="54" s="1"/>
  <c r="P107" i="54"/>
  <c r="Q107" i="54" s="1"/>
  <c r="P59" i="54"/>
  <c r="P71" i="54"/>
  <c r="P103" i="54"/>
  <c r="Q103" i="54" s="1"/>
  <c r="P63" i="54"/>
  <c r="P7" i="54"/>
  <c r="P129" i="54"/>
  <c r="P131" i="54"/>
  <c r="Q131" i="54" s="1"/>
  <c r="P30" i="54"/>
  <c r="Q30" i="54" s="1"/>
  <c r="P27" i="54"/>
  <c r="Q27" i="54" s="1"/>
  <c r="P49" i="54"/>
  <c r="P149" i="54"/>
  <c r="R149" i="54" s="1"/>
  <c r="P102" i="54"/>
  <c r="Q102" i="54" s="1"/>
  <c r="P157" i="54"/>
  <c r="P18" i="54"/>
  <c r="P51" i="54"/>
  <c r="Q51" i="54" s="1"/>
  <c r="R43" i="54"/>
  <c r="Q43" i="54"/>
  <c r="R20" i="54"/>
  <c r="Q20" i="54"/>
  <c r="Q176" i="54"/>
  <c r="R176" i="54"/>
  <c r="Q81" i="54"/>
  <c r="R81" i="54"/>
  <c r="Q115" i="54"/>
  <c r="R115" i="54"/>
  <c r="R100" i="54"/>
  <c r="Q100" i="54"/>
  <c r="R62" i="54"/>
  <c r="Q62" i="54"/>
  <c r="Q40" i="54"/>
  <c r="R40" i="54"/>
  <c r="Q101" i="54"/>
  <c r="R101" i="54"/>
  <c r="Q153" i="54"/>
  <c r="R153" i="54"/>
  <c r="Q52" i="54"/>
  <c r="R52" i="54"/>
  <c r="R69" i="54"/>
  <c r="Q69" i="54"/>
  <c r="R128" i="54"/>
  <c r="Q128" i="54"/>
  <c r="Q97" i="54"/>
  <c r="R97" i="54"/>
  <c r="Q72" i="54"/>
  <c r="R72" i="54"/>
  <c r="R107" i="54"/>
  <c r="R59" i="54"/>
  <c r="Q59" i="54"/>
  <c r="Q71" i="54"/>
  <c r="R71" i="54"/>
  <c r="R63" i="54"/>
  <c r="Q63" i="54"/>
  <c r="Q7" i="54"/>
  <c r="R7" i="54"/>
  <c r="Q129" i="54"/>
  <c r="R129" i="54"/>
  <c r="R30" i="54"/>
  <c r="R27" i="54"/>
  <c r="Q49" i="54"/>
  <c r="R49" i="54"/>
  <c r="Q157" i="54"/>
  <c r="R157" i="54"/>
  <c r="R18" i="54"/>
  <c r="Q18" i="54"/>
  <c r="Q61" i="54"/>
  <c r="R61" i="54"/>
  <c r="R17" i="54"/>
  <c r="Q17" i="54"/>
  <c r="R92" i="54"/>
  <c r="Q92" i="54"/>
  <c r="Q111" i="54"/>
  <c r="R111" i="54"/>
  <c r="R122" i="54"/>
  <c r="R175" i="54"/>
  <c r="R140" i="54"/>
  <c r="R31" i="54"/>
  <c r="R39" i="54"/>
  <c r="R158" i="54"/>
  <c r="R41" i="54"/>
  <c r="R144" i="54"/>
  <c r="R78" i="54"/>
  <c r="R29" i="54"/>
  <c r="R38" i="54"/>
  <c r="P58" i="54"/>
  <c r="R58" i="54" s="1"/>
  <c r="P94" i="54"/>
  <c r="R94" i="54" s="1"/>
  <c r="P99" i="54"/>
  <c r="R99" i="54" s="1"/>
  <c r="P91" i="54"/>
  <c r="Q91" i="54" s="1"/>
  <c r="P138" i="54"/>
  <c r="P87" i="54"/>
  <c r="R87" i="54" s="1"/>
  <c r="P136" i="54"/>
  <c r="R136" i="54" s="1"/>
  <c r="P171" i="54"/>
  <c r="R171" i="54" s="1"/>
  <c r="P125" i="54"/>
  <c r="P33" i="54"/>
  <c r="R33" i="54" s="1"/>
  <c r="P82" i="54"/>
  <c r="Q82" i="54" s="1"/>
  <c r="P25" i="54"/>
  <c r="P84" i="54"/>
  <c r="R84" i="54" s="1"/>
  <c r="P12" i="54"/>
  <c r="Q12" i="54" s="1"/>
  <c r="P132" i="54"/>
  <c r="R132" i="54" s="1"/>
  <c r="P98" i="54"/>
  <c r="R98" i="54" s="1"/>
  <c r="P114" i="54"/>
  <c r="R114" i="54" s="1"/>
  <c r="P23" i="54"/>
  <c r="R23" i="54" s="1"/>
  <c r="P60" i="54"/>
  <c r="Q60" i="54" s="1"/>
  <c r="P86" i="54"/>
  <c r="P156" i="54"/>
  <c r="Q156" i="54" s="1"/>
  <c r="P124" i="54"/>
  <c r="R124" i="54" s="1"/>
  <c r="P160" i="54"/>
  <c r="R160" i="54" s="1"/>
  <c r="P90" i="54"/>
  <c r="Q90" i="54" s="1"/>
  <c r="P95" i="54"/>
  <c r="P150" i="54"/>
  <c r="R150" i="54" s="1"/>
  <c r="P147" i="54"/>
  <c r="R147" i="54" s="1"/>
  <c r="P141" i="54"/>
  <c r="R141" i="54" s="1"/>
  <c r="P145" i="54"/>
  <c r="P155" i="54"/>
  <c r="R155" i="54" s="1"/>
  <c r="P76" i="54"/>
  <c r="Q76" i="54" s="1"/>
  <c r="P11" i="54"/>
  <c r="Q11" i="54" s="1"/>
  <c r="P104" i="54"/>
  <c r="Q104" i="54" s="1"/>
  <c r="P170" i="54"/>
  <c r="R170" i="54" s="1"/>
  <c r="P74" i="54"/>
  <c r="Q74" i="54" s="1"/>
  <c r="P22" i="54"/>
  <c r="R22" i="54" s="1"/>
  <c r="P110" i="54"/>
  <c r="Q110" i="54" s="1"/>
  <c r="P172" i="54"/>
  <c r="R172" i="54" s="1"/>
  <c r="P4" i="54"/>
  <c r="R4" i="54" s="1"/>
  <c r="P137" i="54"/>
  <c r="P112" i="54"/>
  <c r="Q112" i="54" s="1"/>
  <c r="P37" i="54"/>
  <c r="R37" i="54" s="1"/>
  <c r="P21" i="54"/>
  <c r="Q21" i="54" s="1"/>
  <c r="P139" i="54"/>
  <c r="R139" i="54" s="1"/>
  <c r="P113" i="54"/>
  <c r="Q113" i="54" s="1"/>
  <c r="P70" i="54"/>
  <c r="R70" i="54" s="1"/>
  <c r="P9" i="54"/>
  <c r="Q9" i="54" s="1"/>
  <c r="P105" i="54"/>
  <c r="R105" i="54" s="1"/>
  <c r="P118" i="54"/>
  <c r="R118" i="54" s="1"/>
  <c r="P130" i="54"/>
  <c r="Q130" i="54" s="1"/>
  <c r="P174" i="54"/>
  <c r="Q174" i="54" s="1"/>
  <c r="P75" i="54"/>
  <c r="Q75" i="54" s="1"/>
  <c r="P154" i="54"/>
  <c r="Q154" i="54" s="1"/>
  <c r="Q99" i="54"/>
  <c r="Q88" i="54"/>
  <c r="R88" i="54"/>
  <c r="R14" i="54"/>
  <c r="Q14" i="54"/>
  <c r="R32" i="54"/>
  <c r="Q32" i="54"/>
  <c r="R2" i="54"/>
  <c r="Q2" i="54"/>
  <c r="R55" i="54"/>
  <c r="Q55" i="54"/>
  <c r="R143" i="54"/>
  <c r="Q143" i="54"/>
  <c r="R45" i="54"/>
  <c r="Q45" i="54"/>
  <c r="R24" i="54"/>
  <c r="Q87" i="54"/>
  <c r="R25" i="54"/>
  <c r="Q25" i="54"/>
  <c r="Q98" i="54"/>
  <c r="Q114" i="54"/>
  <c r="R86" i="54"/>
  <c r="Q86" i="54"/>
  <c r="Q150" i="54"/>
  <c r="R11" i="54"/>
  <c r="R137" i="54"/>
  <c r="Q137" i="54"/>
  <c r="R113" i="54"/>
  <c r="Q67" i="54"/>
  <c r="R67" i="54"/>
  <c r="Q73" i="54"/>
  <c r="R73" i="54"/>
  <c r="R121" i="54"/>
  <c r="Q121" i="54"/>
  <c r="Q65" i="54"/>
  <c r="R65" i="54"/>
  <c r="R36" i="54"/>
  <c r="Q36" i="54"/>
  <c r="R50" i="54"/>
  <c r="R133" i="54"/>
  <c r="Q133" i="54"/>
  <c r="R117" i="54"/>
  <c r="Q117" i="54"/>
  <c r="R8" i="54"/>
  <c r="Q8" i="54"/>
  <c r="R6" i="54"/>
  <c r="Q6" i="54"/>
  <c r="R89" i="54"/>
  <c r="Q89" i="54"/>
  <c r="R13" i="54"/>
  <c r="Q13" i="54"/>
  <c r="R16" i="54"/>
  <c r="R93" i="54"/>
  <c r="R138" i="54"/>
  <c r="Q138" i="54"/>
  <c r="Q141" i="54"/>
  <c r="Q139" i="54"/>
  <c r="Q105" i="54"/>
  <c r="R57" i="54"/>
  <c r="R34" i="54"/>
  <c r="R152" i="54"/>
  <c r="P64" i="54"/>
  <c r="P161" i="54"/>
  <c r="P54" i="54"/>
  <c r="P162" i="54"/>
  <c r="P127" i="54"/>
  <c r="P135" i="54"/>
  <c r="P80" i="54"/>
  <c r="P168" i="54"/>
  <c r="P116" i="54"/>
  <c r="P79" i="54"/>
  <c r="P77" i="54"/>
  <c r="P159" i="54"/>
  <c r="P146" i="54"/>
  <c r="P164" i="54"/>
  <c r="P165" i="54"/>
  <c r="P134" i="54"/>
  <c r="P109" i="54"/>
  <c r="Q148" i="54"/>
  <c r="P85" i="54"/>
  <c r="P142" i="54"/>
  <c r="R5" i="54"/>
  <c r="Q5" i="54"/>
  <c r="Q56" i="54"/>
  <c r="P163" i="54"/>
  <c r="R125" i="54"/>
  <c r="Q125" i="54"/>
  <c r="Q84" i="54"/>
  <c r="P123" i="54"/>
  <c r="P126" i="54"/>
  <c r="R145" i="54"/>
  <c r="Q145" i="54"/>
  <c r="P3" i="54"/>
  <c r="P173" i="54"/>
  <c r="P68" i="54"/>
  <c r="P19" i="54"/>
  <c r="P166" i="54"/>
  <c r="P108" i="54"/>
  <c r="R66" i="54"/>
  <c r="Q171" i="54"/>
  <c r="R95" i="54"/>
  <c r="Q95" i="54"/>
  <c r="P96" i="54"/>
  <c r="P15" i="54"/>
  <c r="P169" i="54"/>
  <c r="P44" i="54"/>
  <c r="P151" i="54"/>
  <c r="R91" i="54"/>
  <c r="P35" i="54"/>
  <c r="P47" i="54"/>
  <c r="R12" i="54"/>
  <c r="P26" i="54"/>
  <c r="P120" i="54"/>
  <c r="R90" i="54"/>
  <c r="P48" i="54"/>
  <c r="P106" i="54"/>
  <c r="Q22" i="54"/>
  <c r="P167" i="54"/>
  <c r="P119" i="54"/>
  <c r="R75" i="54"/>
  <c r="M124" i="52"/>
  <c r="L124" i="52"/>
  <c r="K124" i="52"/>
  <c r="J124" i="52"/>
  <c r="P124" i="52" s="1"/>
  <c r="M123" i="52"/>
  <c r="L123" i="52"/>
  <c r="K123" i="52"/>
  <c r="J123" i="52"/>
  <c r="P123" i="52" s="1"/>
  <c r="M122" i="52"/>
  <c r="L122" i="52"/>
  <c r="K122" i="52"/>
  <c r="J122" i="52"/>
  <c r="P122" i="52" s="1"/>
  <c r="M121" i="52"/>
  <c r="L121" i="52"/>
  <c r="K121" i="52"/>
  <c r="J121" i="52"/>
  <c r="P121" i="52" s="1"/>
  <c r="M120" i="52"/>
  <c r="L120" i="52"/>
  <c r="K120" i="52"/>
  <c r="J120" i="52"/>
  <c r="P120" i="52" s="1"/>
  <c r="M119" i="52"/>
  <c r="L119" i="52"/>
  <c r="K119" i="52"/>
  <c r="J119" i="52"/>
  <c r="P119" i="52" s="1"/>
  <c r="M118" i="52"/>
  <c r="L118" i="52"/>
  <c r="K118" i="52"/>
  <c r="J118" i="52"/>
  <c r="P118" i="52" s="1"/>
  <c r="M117" i="52"/>
  <c r="L117" i="52"/>
  <c r="K117" i="52"/>
  <c r="J117" i="52"/>
  <c r="P117" i="52" s="1"/>
  <c r="M116" i="52"/>
  <c r="L116" i="52"/>
  <c r="K116" i="52"/>
  <c r="J116" i="52"/>
  <c r="P116" i="52" s="1"/>
  <c r="M115" i="52"/>
  <c r="L115" i="52"/>
  <c r="K115" i="52"/>
  <c r="J115" i="52"/>
  <c r="P115" i="52" s="1"/>
  <c r="M114" i="52"/>
  <c r="L114" i="52"/>
  <c r="K114" i="52"/>
  <c r="J114" i="52"/>
  <c r="P114" i="52" s="1"/>
  <c r="M113" i="52"/>
  <c r="L113" i="52"/>
  <c r="K113" i="52"/>
  <c r="J113" i="52"/>
  <c r="P113" i="52" s="1"/>
  <c r="M112" i="52"/>
  <c r="L112" i="52"/>
  <c r="K112" i="52"/>
  <c r="J112" i="52"/>
  <c r="P112" i="52" s="1"/>
  <c r="M111" i="52"/>
  <c r="L111" i="52"/>
  <c r="K111" i="52"/>
  <c r="J111" i="52"/>
  <c r="P111" i="52" s="1"/>
  <c r="M110" i="52"/>
  <c r="L110" i="52"/>
  <c r="K110" i="52"/>
  <c r="J110" i="52"/>
  <c r="P110" i="52" s="1"/>
  <c r="M109" i="52"/>
  <c r="L109" i="52"/>
  <c r="K109" i="52"/>
  <c r="J109" i="52"/>
  <c r="P109" i="52" s="1"/>
  <c r="M108" i="52"/>
  <c r="L108" i="52"/>
  <c r="K108" i="52"/>
  <c r="J108" i="52"/>
  <c r="P108" i="52" s="1"/>
  <c r="M107" i="52"/>
  <c r="L107" i="52"/>
  <c r="K107" i="52"/>
  <c r="J107" i="52"/>
  <c r="P107" i="52" s="1"/>
  <c r="M106" i="52"/>
  <c r="L106" i="52"/>
  <c r="K106" i="52"/>
  <c r="J106" i="52"/>
  <c r="P106" i="52" s="1"/>
  <c r="M105" i="52"/>
  <c r="L105" i="52"/>
  <c r="K105" i="52"/>
  <c r="J105" i="52"/>
  <c r="P105" i="52" s="1"/>
  <c r="M104" i="52"/>
  <c r="L104" i="52"/>
  <c r="K104" i="52"/>
  <c r="J104" i="52"/>
  <c r="P104" i="52" s="1"/>
  <c r="M103" i="52"/>
  <c r="L103" i="52"/>
  <c r="K103" i="52"/>
  <c r="J103" i="52"/>
  <c r="P103" i="52" s="1"/>
  <c r="M102" i="52"/>
  <c r="L102" i="52"/>
  <c r="K102" i="52"/>
  <c r="J102" i="52"/>
  <c r="P102" i="52" s="1"/>
  <c r="M101" i="52"/>
  <c r="L101" i="52"/>
  <c r="K101" i="52"/>
  <c r="J101" i="52"/>
  <c r="P101" i="52" s="1"/>
  <c r="M100" i="52"/>
  <c r="L100" i="52"/>
  <c r="K100" i="52"/>
  <c r="J100" i="52"/>
  <c r="P100" i="52" s="1"/>
  <c r="M99" i="52"/>
  <c r="L99" i="52"/>
  <c r="K99" i="52"/>
  <c r="J99" i="52"/>
  <c r="P99" i="52" s="1"/>
  <c r="M98" i="52"/>
  <c r="L98" i="52"/>
  <c r="K98" i="52"/>
  <c r="J98" i="52"/>
  <c r="P98" i="52" s="1"/>
  <c r="M97" i="52"/>
  <c r="L97" i="52"/>
  <c r="K97" i="52"/>
  <c r="J97" i="52"/>
  <c r="P97" i="52" s="1"/>
  <c r="M96" i="52"/>
  <c r="L96" i="52"/>
  <c r="K96" i="52"/>
  <c r="J96" i="52"/>
  <c r="P96" i="52" s="1"/>
  <c r="M95" i="52"/>
  <c r="L95" i="52"/>
  <c r="K95" i="52"/>
  <c r="J95" i="52"/>
  <c r="P95" i="52" s="1"/>
  <c r="M94" i="52"/>
  <c r="L94" i="52"/>
  <c r="K94" i="52"/>
  <c r="J94" i="52"/>
  <c r="P94" i="52" s="1"/>
  <c r="M93" i="52"/>
  <c r="L93" i="52"/>
  <c r="K93" i="52"/>
  <c r="J93" i="52"/>
  <c r="P93" i="52" s="1"/>
  <c r="M92" i="52"/>
  <c r="L92" i="52"/>
  <c r="K92" i="52"/>
  <c r="J92" i="52"/>
  <c r="P92" i="52" s="1"/>
  <c r="M91" i="52"/>
  <c r="L91" i="52"/>
  <c r="K91" i="52"/>
  <c r="J91" i="52"/>
  <c r="P91" i="52" s="1"/>
  <c r="M90" i="52"/>
  <c r="L90" i="52"/>
  <c r="K90" i="52"/>
  <c r="J90" i="52"/>
  <c r="P90" i="52" s="1"/>
  <c r="M89" i="52"/>
  <c r="L89" i="52"/>
  <c r="K89" i="52"/>
  <c r="J89" i="52"/>
  <c r="P89" i="52" s="1"/>
  <c r="M88" i="52"/>
  <c r="L88" i="52"/>
  <c r="K88" i="52"/>
  <c r="J88" i="52"/>
  <c r="P88" i="52" s="1"/>
  <c r="M87" i="52"/>
  <c r="L87" i="52"/>
  <c r="K87" i="52"/>
  <c r="J87" i="52"/>
  <c r="P87" i="52" s="1"/>
  <c r="M86" i="52"/>
  <c r="L86" i="52"/>
  <c r="K86" i="52"/>
  <c r="J86" i="52"/>
  <c r="P86" i="52" s="1"/>
  <c r="M85" i="52"/>
  <c r="L85" i="52"/>
  <c r="K85" i="52"/>
  <c r="J85" i="52"/>
  <c r="P85" i="52" s="1"/>
  <c r="M84" i="52"/>
  <c r="L84" i="52"/>
  <c r="K84" i="52"/>
  <c r="J84" i="52"/>
  <c r="P84" i="52" s="1"/>
  <c r="M83" i="52"/>
  <c r="L83" i="52"/>
  <c r="K83" i="52"/>
  <c r="J83" i="52"/>
  <c r="P83" i="52" s="1"/>
  <c r="M82" i="52"/>
  <c r="L82" i="52"/>
  <c r="K82" i="52"/>
  <c r="J82" i="52"/>
  <c r="P82" i="52" s="1"/>
  <c r="M81" i="52"/>
  <c r="L81" i="52"/>
  <c r="K81" i="52"/>
  <c r="J81" i="52"/>
  <c r="P81" i="52" s="1"/>
  <c r="M80" i="52"/>
  <c r="L80" i="52"/>
  <c r="K80" i="52"/>
  <c r="J80" i="52"/>
  <c r="P80" i="52" s="1"/>
  <c r="M79" i="52"/>
  <c r="L79" i="52"/>
  <c r="K79" i="52"/>
  <c r="J79" i="52"/>
  <c r="P79" i="52" s="1"/>
  <c r="M78" i="52"/>
  <c r="L78" i="52"/>
  <c r="K78" i="52"/>
  <c r="J78" i="52"/>
  <c r="P78" i="52" s="1"/>
  <c r="M77" i="52"/>
  <c r="L77" i="52"/>
  <c r="K77" i="52"/>
  <c r="J77" i="52"/>
  <c r="P77" i="52" s="1"/>
  <c r="M76" i="52"/>
  <c r="L76" i="52"/>
  <c r="K76" i="52"/>
  <c r="J76" i="52"/>
  <c r="P76" i="52" s="1"/>
  <c r="M75" i="52"/>
  <c r="L75" i="52"/>
  <c r="K75" i="52"/>
  <c r="J75" i="52"/>
  <c r="P75" i="52" s="1"/>
  <c r="M74" i="52"/>
  <c r="L74" i="52"/>
  <c r="K74" i="52"/>
  <c r="J74" i="52"/>
  <c r="P74" i="52" s="1"/>
  <c r="M73" i="52"/>
  <c r="L73" i="52"/>
  <c r="K73" i="52"/>
  <c r="J73" i="52"/>
  <c r="P73" i="52" s="1"/>
  <c r="M72" i="52"/>
  <c r="L72" i="52"/>
  <c r="K72" i="52"/>
  <c r="J72" i="52"/>
  <c r="P72" i="52" s="1"/>
  <c r="M71" i="52"/>
  <c r="L71" i="52"/>
  <c r="K71" i="52"/>
  <c r="J71" i="52"/>
  <c r="P71" i="52" s="1"/>
  <c r="M70" i="52"/>
  <c r="L70" i="52"/>
  <c r="K70" i="52"/>
  <c r="J70" i="52"/>
  <c r="P70" i="52" s="1"/>
  <c r="M69" i="52"/>
  <c r="L69" i="52"/>
  <c r="K69" i="52"/>
  <c r="J69" i="52"/>
  <c r="P69" i="52" s="1"/>
  <c r="M68" i="52"/>
  <c r="L68" i="52"/>
  <c r="K68" i="52"/>
  <c r="J68" i="52"/>
  <c r="P68" i="52" s="1"/>
  <c r="M67" i="52"/>
  <c r="L67" i="52"/>
  <c r="K67" i="52"/>
  <c r="J67" i="52"/>
  <c r="P67" i="52" s="1"/>
  <c r="M66" i="52"/>
  <c r="L66" i="52"/>
  <c r="K66" i="52"/>
  <c r="J66" i="52"/>
  <c r="P66" i="52" s="1"/>
  <c r="M65" i="52"/>
  <c r="L65" i="52"/>
  <c r="K65" i="52"/>
  <c r="J65" i="52"/>
  <c r="P65" i="52" s="1"/>
  <c r="M64" i="52"/>
  <c r="L64" i="52"/>
  <c r="K64" i="52"/>
  <c r="J64" i="52"/>
  <c r="P64" i="52" s="1"/>
  <c r="M63" i="52"/>
  <c r="L63" i="52"/>
  <c r="K63" i="52"/>
  <c r="J63" i="52"/>
  <c r="P63" i="52" s="1"/>
  <c r="M62" i="52"/>
  <c r="L62" i="52"/>
  <c r="K62" i="52"/>
  <c r="J62" i="52"/>
  <c r="P62" i="52" s="1"/>
  <c r="M61" i="52"/>
  <c r="L61" i="52"/>
  <c r="K61" i="52"/>
  <c r="J61" i="52"/>
  <c r="P61" i="52" s="1"/>
  <c r="M60" i="52"/>
  <c r="L60" i="52"/>
  <c r="K60" i="52"/>
  <c r="J60" i="52"/>
  <c r="P60" i="52" s="1"/>
  <c r="M59" i="52"/>
  <c r="L59" i="52"/>
  <c r="K59" i="52"/>
  <c r="J59" i="52"/>
  <c r="P59" i="52" s="1"/>
  <c r="M58" i="52"/>
  <c r="L58" i="52"/>
  <c r="K58" i="52"/>
  <c r="J58" i="52"/>
  <c r="P58" i="52" s="1"/>
  <c r="M57" i="52"/>
  <c r="L57" i="52"/>
  <c r="K57" i="52"/>
  <c r="J57" i="52"/>
  <c r="P57" i="52" s="1"/>
  <c r="M56" i="52"/>
  <c r="L56" i="52"/>
  <c r="K56" i="52"/>
  <c r="J56" i="52"/>
  <c r="P56" i="52" s="1"/>
  <c r="M55" i="52"/>
  <c r="L55" i="52"/>
  <c r="K55" i="52"/>
  <c r="J55" i="52"/>
  <c r="P55" i="52" s="1"/>
  <c r="M54" i="52"/>
  <c r="L54" i="52"/>
  <c r="K54" i="52"/>
  <c r="J54" i="52"/>
  <c r="P54" i="52" s="1"/>
  <c r="M53" i="52"/>
  <c r="L53" i="52"/>
  <c r="K53" i="52"/>
  <c r="J53" i="52"/>
  <c r="P53" i="52" s="1"/>
  <c r="M52" i="52"/>
  <c r="L52" i="52"/>
  <c r="K52" i="52"/>
  <c r="J52" i="52"/>
  <c r="P52" i="52" s="1"/>
  <c r="M51" i="52"/>
  <c r="L51" i="52"/>
  <c r="K51" i="52"/>
  <c r="J51" i="52"/>
  <c r="P51" i="52" s="1"/>
  <c r="M50" i="52"/>
  <c r="L50" i="52"/>
  <c r="K50" i="52"/>
  <c r="J50" i="52"/>
  <c r="P50" i="52" s="1"/>
  <c r="M49" i="52"/>
  <c r="L49" i="52"/>
  <c r="K49" i="52"/>
  <c r="J49" i="52"/>
  <c r="P49" i="52" s="1"/>
  <c r="M48" i="52"/>
  <c r="L48" i="52"/>
  <c r="K48" i="52"/>
  <c r="J48" i="52"/>
  <c r="P48" i="52" s="1"/>
  <c r="M47" i="52"/>
  <c r="L47" i="52"/>
  <c r="K47" i="52"/>
  <c r="J47" i="52"/>
  <c r="P47" i="52" s="1"/>
  <c r="M46" i="52"/>
  <c r="L46" i="52"/>
  <c r="K46" i="52"/>
  <c r="J46" i="52"/>
  <c r="P46" i="52" s="1"/>
  <c r="M45" i="52"/>
  <c r="L45" i="52"/>
  <c r="K45" i="52"/>
  <c r="J45" i="52"/>
  <c r="P45" i="52" s="1"/>
  <c r="M44" i="52"/>
  <c r="L44" i="52"/>
  <c r="K44" i="52"/>
  <c r="J44" i="52"/>
  <c r="P44" i="52" s="1"/>
  <c r="M43" i="52"/>
  <c r="L43" i="52"/>
  <c r="K43" i="52"/>
  <c r="J43" i="52"/>
  <c r="P43" i="52" s="1"/>
  <c r="M42" i="52"/>
  <c r="L42" i="52"/>
  <c r="K42" i="52"/>
  <c r="J42" i="52"/>
  <c r="P42" i="52" s="1"/>
  <c r="M41" i="52"/>
  <c r="L41" i="52"/>
  <c r="K41" i="52"/>
  <c r="J41" i="52"/>
  <c r="P41" i="52" s="1"/>
  <c r="M40" i="52"/>
  <c r="L40" i="52"/>
  <c r="K40" i="52"/>
  <c r="J40" i="52"/>
  <c r="P40" i="52" s="1"/>
  <c r="M39" i="52"/>
  <c r="L39" i="52"/>
  <c r="K39" i="52"/>
  <c r="J39" i="52"/>
  <c r="P39" i="52" s="1"/>
  <c r="M38" i="52"/>
  <c r="L38" i="52"/>
  <c r="K38" i="52"/>
  <c r="J38" i="52"/>
  <c r="P38" i="52" s="1"/>
  <c r="M37" i="52"/>
  <c r="L37" i="52"/>
  <c r="K37" i="52"/>
  <c r="J37" i="52"/>
  <c r="P37" i="52" s="1"/>
  <c r="M36" i="52"/>
  <c r="L36" i="52"/>
  <c r="K36" i="52"/>
  <c r="J36" i="52"/>
  <c r="P36" i="52" s="1"/>
  <c r="M35" i="52"/>
  <c r="L35" i="52"/>
  <c r="K35" i="52"/>
  <c r="J35" i="52"/>
  <c r="P35" i="52" s="1"/>
  <c r="M34" i="52"/>
  <c r="L34" i="52"/>
  <c r="K34" i="52"/>
  <c r="J34" i="52"/>
  <c r="P34" i="52" s="1"/>
  <c r="M33" i="52"/>
  <c r="L33" i="52"/>
  <c r="K33" i="52"/>
  <c r="J33" i="52"/>
  <c r="P33" i="52" s="1"/>
  <c r="M32" i="52"/>
  <c r="L32" i="52"/>
  <c r="K32" i="52"/>
  <c r="J32" i="52"/>
  <c r="P32" i="52" s="1"/>
  <c r="M31" i="52"/>
  <c r="L31" i="52"/>
  <c r="K31" i="52"/>
  <c r="J31" i="52"/>
  <c r="P31" i="52" s="1"/>
  <c r="M30" i="52"/>
  <c r="L30" i="52"/>
  <c r="K30" i="52"/>
  <c r="J30" i="52"/>
  <c r="P30" i="52" s="1"/>
  <c r="M29" i="52"/>
  <c r="L29" i="52"/>
  <c r="K29" i="52"/>
  <c r="J29" i="52"/>
  <c r="P29" i="52" s="1"/>
  <c r="M28" i="52"/>
  <c r="L28" i="52"/>
  <c r="K28" i="52"/>
  <c r="J28" i="52"/>
  <c r="P28" i="52" s="1"/>
  <c r="M27" i="52"/>
  <c r="L27" i="52"/>
  <c r="K27" i="52"/>
  <c r="J27" i="52"/>
  <c r="P27" i="52" s="1"/>
  <c r="M26" i="52"/>
  <c r="L26" i="52"/>
  <c r="K26" i="52"/>
  <c r="J26" i="52"/>
  <c r="P26" i="52" s="1"/>
  <c r="M25" i="52"/>
  <c r="L25" i="52"/>
  <c r="K25" i="52"/>
  <c r="J25" i="52"/>
  <c r="P25" i="52" s="1"/>
  <c r="M24" i="52"/>
  <c r="L24" i="52"/>
  <c r="K24" i="52"/>
  <c r="J24" i="52"/>
  <c r="P24" i="52" s="1"/>
  <c r="M23" i="52"/>
  <c r="L23" i="52"/>
  <c r="K23" i="52"/>
  <c r="J23" i="52"/>
  <c r="P23" i="52" s="1"/>
  <c r="M22" i="52"/>
  <c r="L22" i="52"/>
  <c r="K22" i="52"/>
  <c r="J22" i="52"/>
  <c r="P22" i="52" s="1"/>
  <c r="M21" i="52"/>
  <c r="L21" i="52"/>
  <c r="K21" i="52"/>
  <c r="J21" i="52"/>
  <c r="P21" i="52" s="1"/>
  <c r="M20" i="52"/>
  <c r="L20" i="52"/>
  <c r="K20" i="52"/>
  <c r="J20" i="52"/>
  <c r="P20" i="52" s="1"/>
  <c r="M19" i="52"/>
  <c r="L19" i="52"/>
  <c r="K19" i="52"/>
  <c r="J19" i="52"/>
  <c r="P19" i="52" s="1"/>
  <c r="M18" i="52"/>
  <c r="L18" i="52"/>
  <c r="K18" i="52"/>
  <c r="J18" i="52"/>
  <c r="P18" i="52" s="1"/>
  <c r="M17" i="52"/>
  <c r="L17" i="52"/>
  <c r="K17" i="52"/>
  <c r="J17" i="52"/>
  <c r="P17" i="52" s="1"/>
  <c r="M16" i="52"/>
  <c r="L16" i="52"/>
  <c r="K16" i="52"/>
  <c r="J16" i="52"/>
  <c r="M15" i="52"/>
  <c r="L15" i="52"/>
  <c r="K15" i="52"/>
  <c r="J15" i="52"/>
  <c r="P15" i="52" s="1"/>
  <c r="M14" i="52"/>
  <c r="L14" i="52"/>
  <c r="K14" i="52"/>
  <c r="J14" i="52"/>
  <c r="P14" i="52" s="1"/>
  <c r="M13" i="52"/>
  <c r="L13" i="52"/>
  <c r="K13" i="52"/>
  <c r="J13" i="52"/>
  <c r="M12" i="52"/>
  <c r="L12" i="52"/>
  <c r="K12" i="52"/>
  <c r="J12" i="52"/>
  <c r="M11" i="52"/>
  <c r="L11" i="52"/>
  <c r="K11" i="52"/>
  <c r="J11" i="52"/>
  <c r="P11" i="52" s="1"/>
  <c r="M10" i="52"/>
  <c r="L10" i="52"/>
  <c r="K10" i="52"/>
  <c r="J10" i="52"/>
  <c r="P10" i="52" s="1"/>
  <c r="M9" i="52"/>
  <c r="L9" i="52"/>
  <c r="K9" i="52"/>
  <c r="J9" i="52"/>
  <c r="P9" i="52" s="1"/>
  <c r="M8" i="52"/>
  <c r="L8" i="52"/>
  <c r="K8" i="52"/>
  <c r="J8" i="52"/>
  <c r="P8" i="52" s="1"/>
  <c r="M7" i="52"/>
  <c r="L7" i="52"/>
  <c r="K7" i="52"/>
  <c r="J7" i="52"/>
  <c r="P7" i="52" s="1"/>
  <c r="M6" i="52"/>
  <c r="L6" i="52"/>
  <c r="K6" i="52"/>
  <c r="J6" i="52"/>
  <c r="P6" i="52" s="1"/>
  <c r="M5" i="52"/>
  <c r="L5" i="52"/>
  <c r="K5" i="52"/>
  <c r="J5" i="52"/>
  <c r="P5" i="52" s="1"/>
  <c r="M4" i="52"/>
  <c r="L4" i="52"/>
  <c r="K4" i="52"/>
  <c r="J4" i="52"/>
  <c r="P4" i="52" s="1"/>
  <c r="M3" i="52"/>
  <c r="L3" i="52"/>
  <c r="K3" i="52"/>
  <c r="J3" i="52"/>
  <c r="P3" i="52" s="1"/>
  <c r="M2" i="52"/>
  <c r="L2" i="52"/>
  <c r="K2" i="52"/>
  <c r="J2" i="52"/>
  <c r="P2" i="52" s="1"/>
  <c r="R104" i="54" l="1"/>
  <c r="R102" i="54"/>
  <c r="Q94" i="54"/>
  <c r="R83" i="54"/>
  <c r="R53" i="54"/>
  <c r="Q23" i="54"/>
  <c r="Q33" i="54"/>
  <c r="R51" i="54"/>
  <c r="Q149" i="54"/>
  <c r="R131" i="54"/>
  <c r="R103" i="54"/>
  <c r="R28" i="54"/>
  <c r="Q46" i="54"/>
  <c r="Q42" i="54"/>
  <c r="R10" i="54"/>
  <c r="Q58" i="54"/>
  <c r="R74" i="54"/>
  <c r="R60" i="54"/>
  <c r="Q132" i="54"/>
  <c r="Q155" i="54"/>
  <c r="Q124" i="54"/>
  <c r="R156" i="54"/>
  <c r="R110" i="54"/>
  <c r="Q4" i="54"/>
  <c r="R21" i="54"/>
  <c r="R82" i="54"/>
  <c r="R9" i="54"/>
  <c r="Q136" i="54"/>
  <c r="Q147" i="54"/>
  <c r="Q160" i="54"/>
  <c r="R154" i="54"/>
  <c r="Q118" i="54"/>
  <c r="R76" i="54"/>
  <c r="R112" i="54"/>
  <c r="R174" i="54"/>
  <c r="Q70" i="54"/>
  <c r="Q37" i="54"/>
  <c r="Q170" i="54"/>
  <c r="R130" i="54"/>
  <c r="Q172" i="54"/>
  <c r="R151" i="54"/>
  <c r="Q151" i="54"/>
  <c r="R166" i="54"/>
  <c r="Q166" i="54"/>
  <c r="R159" i="54"/>
  <c r="Q159" i="54"/>
  <c r="R168" i="54"/>
  <c r="Q168" i="54"/>
  <c r="R47" i="54"/>
  <c r="Q47" i="54"/>
  <c r="R44" i="54"/>
  <c r="Q44" i="54"/>
  <c r="Q19" i="54"/>
  <c r="R19" i="54"/>
  <c r="Q173" i="54"/>
  <c r="R173" i="54"/>
  <c r="Q126" i="54"/>
  <c r="R126" i="54"/>
  <c r="Q123" i="54"/>
  <c r="R123" i="54"/>
  <c r="Q163" i="54"/>
  <c r="R163" i="54"/>
  <c r="Q142" i="54"/>
  <c r="R142" i="54"/>
  <c r="R165" i="54"/>
  <c r="Q165" i="54"/>
  <c r="R77" i="54"/>
  <c r="Q77" i="54"/>
  <c r="Q80" i="54"/>
  <c r="R80" i="54"/>
  <c r="R54" i="54"/>
  <c r="Q54" i="54"/>
  <c r="R48" i="54"/>
  <c r="Q48" i="54"/>
  <c r="Q96" i="54"/>
  <c r="R96" i="54"/>
  <c r="Q134" i="54"/>
  <c r="R134" i="54"/>
  <c r="Q162" i="54"/>
  <c r="R162" i="54"/>
  <c r="R120" i="54"/>
  <c r="Q120" i="54"/>
  <c r="R35" i="54"/>
  <c r="Q35" i="54"/>
  <c r="R169" i="54"/>
  <c r="Q169" i="54"/>
  <c r="R68" i="54"/>
  <c r="Q68" i="54"/>
  <c r="R3" i="54"/>
  <c r="Q3" i="54"/>
  <c r="Q85" i="54"/>
  <c r="R85" i="54"/>
  <c r="R164" i="54"/>
  <c r="Q164" i="54"/>
  <c r="Q79" i="54"/>
  <c r="R79" i="54"/>
  <c r="R135" i="54"/>
  <c r="Q135" i="54"/>
  <c r="R161" i="54"/>
  <c r="Q161" i="54"/>
  <c r="R119" i="54"/>
  <c r="Q119" i="54"/>
  <c r="R167" i="54"/>
  <c r="Q167" i="54"/>
  <c r="R106" i="54"/>
  <c r="Q106" i="54"/>
  <c r="R26" i="54"/>
  <c r="Q26" i="54"/>
  <c r="R15" i="54"/>
  <c r="Q15" i="54"/>
  <c r="R108" i="54"/>
  <c r="Q108" i="54"/>
  <c r="R109" i="54"/>
  <c r="Q109" i="54"/>
  <c r="Q146" i="54"/>
  <c r="R146" i="54"/>
  <c r="R116" i="54"/>
  <c r="Q116" i="54"/>
  <c r="R127" i="54"/>
  <c r="Q127" i="54"/>
  <c r="Q64" i="54"/>
  <c r="R64" i="54"/>
  <c r="R5" i="52"/>
  <c r="Q5" i="52"/>
  <c r="R8" i="52"/>
  <c r="Q8" i="52"/>
  <c r="R15" i="52"/>
  <c r="Q15" i="52"/>
  <c r="R4" i="52"/>
  <c r="Q4" i="52"/>
  <c r="R9" i="52"/>
  <c r="Q9" i="52"/>
  <c r="R14" i="52"/>
  <c r="Q14" i="52"/>
  <c r="Q2" i="52"/>
  <c r="R2" i="52"/>
  <c r="R6" i="52"/>
  <c r="Q6" i="52"/>
  <c r="Q11" i="52"/>
  <c r="R11" i="52"/>
  <c r="Q3" i="52"/>
  <c r="R3" i="52"/>
  <c r="Q7" i="52"/>
  <c r="R7" i="52"/>
  <c r="Q10" i="52"/>
  <c r="R10" i="52"/>
  <c r="R20" i="52"/>
  <c r="Q20" i="52"/>
  <c r="R24" i="52"/>
  <c r="Q24" i="52"/>
  <c r="R29" i="52"/>
  <c r="Q29" i="52"/>
  <c r="Q31" i="52"/>
  <c r="R31" i="52"/>
  <c r="Q35" i="52"/>
  <c r="R35" i="52"/>
  <c r="R37" i="52"/>
  <c r="Q37" i="52"/>
  <c r="R38" i="52"/>
  <c r="Q38" i="52"/>
  <c r="R41" i="52"/>
  <c r="Q41" i="52"/>
  <c r="Q43" i="52"/>
  <c r="R43" i="52"/>
  <c r="R45" i="52"/>
  <c r="Q45" i="52"/>
  <c r="R46" i="52"/>
  <c r="Q46" i="52"/>
  <c r="R48" i="52"/>
  <c r="Q48" i="52"/>
  <c r="Q51" i="52"/>
  <c r="R51" i="52"/>
  <c r="R52" i="52"/>
  <c r="Q52" i="52"/>
  <c r="Q55" i="52"/>
  <c r="R55" i="52"/>
  <c r="R57" i="52"/>
  <c r="Q57" i="52"/>
  <c r="R58" i="52"/>
  <c r="Q58" i="52"/>
  <c r="R60" i="52"/>
  <c r="Q60" i="52"/>
  <c r="R62" i="52"/>
  <c r="Q62" i="52"/>
  <c r="R64" i="52"/>
  <c r="Q64" i="52"/>
  <c r="R66" i="52"/>
  <c r="Q66" i="52"/>
  <c r="R68" i="52"/>
  <c r="Q68" i="52"/>
  <c r="R70" i="52"/>
  <c r="Q70" i="52"/>
  <c r="R72" i="52"/>
  <c r="Q72" i="52"/>
  <c r="Q75" i="52"/>
  <c r="R75" i="52"/>
  <c r="R77" i="52"/>
  <c r="Q77" i="52"/>
  <c r="Q79" i="52"/>
  <c r="R79" i="52"/>
  <c r="R81" i="52"/>
  <c r="Q81" i="52"/>
  <c r="Q83" i="52"/>
  <c r="R83" i="52"/>
  <c r="R85" i="52"/>
  <c r="Q85" i="52"/>
  <c r="R86" i="52"/>
  <c r="Q86" i="52"/>
  <c r="R88" i="52"/>
  <c r="Q88" i="52"/>
  <c r="R90" i="52"/>
  <c r="Q90" i="52"/>
  <c r="R92" i="52"/>
  <c r="Q92" i="52"/>
  <c r="Q95" i="52"/>
  <c r="R95" i="52"/>
  <c r="R97" i="52"/>
  <c r="Q97" i="52"/>
  <c r="Q99" i="52"/>
  <c r="R99" i="52"/>
  <c r="R100" i="52"/>
  <c r="Q100" i="52"/>
  <c r="R101" i="52"/>
  <c r="Q101" i="52"/>
  <c r="Q103" i="52"/>
  <c r="R103" i="52"/>
  <c r="R104" i="52"/>
  <c r="Q104" i="52"/>
  <c r="R105" i="52"/>
  <c r="Q105" i="52"/>
  <c r="R106" i="52"/>
  <c r="Q106" i="52"/>
  <c r="Q107" i="52"/>
  <c r="R107" i="52"/>
  <c r="R108" i="52"/>
  <c r="Q108" i="52"/>
  <c r="R109" i="52"/>
  <c r="Q109" i="52"/>
  <c r="R110" i="52"/>
  <c r="Q110" i="52"/>
  <c r="Q111" i="52"/>
  <c r="R111" i="52"/>
  <c r="R112" i="52"/>
  <c r="Q112" i="52"/>
  <c r="R113" i="52"/>
  <c r="Q113" i="52"/>
  <c r="R114" i="52"/>
  <c r="Q114" i="52"/>
  <c r="Q115" i="52"/>
  <c r="R115" i="52"/>
  <c r="R116" i="52"/>
  <c r="Q116" i="52"/>
  <c r="R117" i="52"/>
  <c r="Q117" i="52"/>
  <c r="R118" i="52"/>
  <c r="Q118" i="52"/>
  <c r="Q119" i="52"/>
  <c r="R119" i="52"/>
  <c r="R120" i="52"/>
  <c r="Q120" i="52"/>
  <c r="R121" i="52"/>
  <c r="Q121" i="52"/>
  <c r="R122" i="52"/>
  <c r="Q122" i="52"/>
  <c r="Q123" i="52"/>
  <c r="R123" i="52"/>
  <c r="R124" i="52"/>
  <c r="Q124" i="52"/>
  <c r="R17" i="52"/>
  <c r="Q17" i="52"/>
  <c r="R21" i="52"/>
  <c r="Q21" i="52"/>
  <c r="R25" i="52"/>
  <c r="Q25" i="52"/>
  <c r="R28" i="52"/>
  <c r="Q28" i="52"/>
  <c r="R30" i="52"/>
  <c r="Q30" i="52"/>
  <c r="R34" i="52"/>
  <c r="Q34" i="52"/>
  <c r="R36" i="52"/>
  <c r="Q36" i="52"/>
  <c r="Q39" i="52"/>
  <c r="R39" i="52"/>
  <c r="R40" i="52"/>
  <c r="Q40" i="52"/>
  <c r="R42" i="52"/>
  <c r="Q42" i="52"/>
  <c r="R44" i="52"/>
  <c r="Q44" i="52"/>
  <c r="Q47" i="52"/>
  <c r="R47" i="52"/>
  <c r="R49" i="52"/>
  <c r="Q49" i="52"/>
  <c r="R50" i="52"/>
  <c r="Q50" i="52"/>
  <c r="R53" i="52"/>
  <c r="Q53" i="52"/>
  <c r="R54" i="52"/>
  <c r="Q54" i="52"/>
  <c r="R56" i="52"/>
  <c r="Q56" i="52"/>
  <c r="Q59" i="52"/>
  <c r="R59" i="52"/>
  <c r="R61" i="52"/>
  <c r="Q61" i="52"/>
  <c r="Q63" i="52"/>
  <c r="R63" i="52"/>
  <c r="R65" i="52"/>
  <c r="Q65" i="52"/>
  <c r="Q67" i="52"/>
  <c r="R67" i="52"/>
  <c r="R69" i="52"/>
  <c r="Q69" i="52"/>
  <c r="Q71" i="52"/>
  <c r="R71" i="52"/>
  <c r="R73" i="52"/>
  <c r="Q73" i="52"/>
  <c r="R74" i="52"/>
  <c r="Q74" i="52"/>
  <c r="R76" i="52"/>
  <c r="Q76" i="52"/>
  <c r="R78" i="52"/>
  <c r="Q78" i="52"/>
  <c r="R80" i="52"/>
  <c r="Q80" i="52"/>
  <c r="R82" i="52"/>
  <c r="Q82" i="52"/>
  <c r="R84" i="52"/>
  <c r="Q84" i="52"/>
  <c r="Q87" i="52"/>
  <c r="R87" i="52"/>
  <c r="R89" i="52"/>
  <c r="Q89" i="52"/>
  <c r="Q91" i="52"/>
  <c r="R91" i="52"/>
  <c r="R93" i="52"/>
  <c r="Q93" i="52"/>
  <c r="R94" i="52"/>
  <c r="Q94" i="52"/>
  <c r="R96" i="52"/>
  <c r="Q96" i="52"/>
  <c r="R98" i="52"/>
  <c r="Q98" i="52"/>
  <c r="R102" i="52"/>
  <c r="Q102" i="52"/>
  <c r="P12" i="52"/>
  <c r="R18" i="52"/>
  <c r="Q18" i="52"/>
  <c r="R22" i="52"/>
  <c r="Q22" i="52"/>
  <c r="R26" i="52"/>
  <c r="Q26" i="52"/>
  <c r="R33" i="52"/>
  <c r="Q33" i="52"/>
  <c r="Q19" i="52"/>
  <c r="R19" i="52"/>
  <c r="Q23" i="52"/>
  <c r="R23" i="52"/>
  <c r="Q27" i="52"/>
  <c r="R27" i="52"/>
  <c r="R32" i="52"/>
  <c r="Q32" i="52"/>
  <c r="P13" i="52"/>
  <c r="P16" i="52"/>
  <c r="R3" i="50"/>
  <c r="R4" i="50"/>
  <c r="R5" i="50"/>
  <c r="R6" i="50"/>
  <c r="R7" i="50"/>
  <c r="R8" i="50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22" i="50"/>
  <c r="R23" i="50"/>
  <c r="R24" i="50"/>
  <c r="R25" i="50"/>
  <c r="R26" i="50"/>
  <c r="R27" i="50"/>
  <c r="R28" i="50"/>
  <c r="R29" i="50"/>
  <c r="R30" i="50"/>
  <c r="R31" i="50"/>
  <c r="R32" i="50"/>
  <c r="R33" i="50"/>
  <c r="R34" i="50"/>
  <c r="R35" i="50"/>
  <c r="R36" i="50"/>
  <c r="R37" i="50"/>
  <c r="R38" i="50"/>
  <c r="R39" i="50"/>
  <c r="R40" i="50"/>
  <c r="R41" i="50"/>
  <c r="R42" i="50"/>
  <c r="R44" i="50"/>
  <c r="R45" i="50"/>
  <c r="R46" i="50"/>
  <c r="R47" i="50"/>
  <c r="R48" i="50"/>
  <c r="R50" i="50"/>
  <c r="R51" i="50"/>
  <c r="R52" i="50"/>
  <c r="R53" i="50"/>
  <c r="R54" i="50"/>
  <c r="R55" i="50"/>
  <c r="R56" i="50"/>
  <c r="R57" i="50"/>
  <c r="R58" i="50"/>
  <c r="R59" i="50"/>
  <c r="R60" i="50"/>
  <c r="R61" i="50"/>
  <c r="R62" i="50"/>
  <c r="R63" i="50"/>
  <c r="R64" i="50"/>
  <c r="R65" i="50"/>
  <c r="R66" i="50"/>
  <c r="R67" i="50"/>
  <c r="R68" i="50"/>
  <c r="R69" i="50"/>
  <c r="R70" i="50"/>
  <c r="R71" i="50"/>
  <c r="R72" i="50"/>
  <c r="R73" i="50"/>
  <c r="R74" i="50"/>
  <c r="R75" i="50"/>
  <c r="R76" i="50"/>
  <c r="R77" i="50"/>
  <c r="R78" i="50"/>
  <c r="R79" i="50"/>
  <c r="R80" i="50"/>
  <c r="R81" i="50"/>
  <c r="R82" i="50"/>
  <c r="R83" i="50"/>
  <c r="R84" i="50"/>
  <c r="R85" i="50"/>
  <c r="R86" i="50"/>
  <c r="R87" i="50"/>
  <c r="R88" i="50"/>
  <c r="R89" i="50"/>
  <c r="R90" i="50"/>
  <c r="R91" i="50"/>
  <c r="R92" i="50"/>
  <c r="R93" i="50"/>
  <c r="R94" i="50"/>
  <c r="R95" i="50"/>
  <c r="R96" i="50"/>
  <c r="R97" i="50"/>
  <c r="R98" i="50"/>
  <c r="R99" i="50"/>
  <c r="R100" i="50"/>
  <c r="R101" i="50"/>
  <c r="R102" i="50"/>
  <c r="R103" i="50"/>
  <c r="R104" i="50"/>
  <c r="R105" i="50"/>
  <c r="R106" i="50"/>
  <c r="R107" i="50"/>
  <c r="R108" i="50"/>
  <c r="R109" i="50"/>
  <c r="R110" i="50"/>
  <c r="R111" i="50"/>
  <c r="R112" i="50"/>
  <c r="R113" i="50"/>
  <c r="R114" i="50"/>
  <c r="R115" i="50"/>
  <c r="R116" i="50"/>
  <c r="R117" i="50"/>
  <c r="R118" i="50"/>
  <c r="R119" i="50"/>
  <c r="R120" i="50"/>
  <c r="R121" i="50"/>
  <c r="R122" i="50"/>
  <c r="R123" i="50"/>
  <c r="R124" i="50"/>
  <c r="R2" i="50"/>
  <c r="Q3" i="50"/>
  <c r="Q4" i="50"/>
  <c r="Q5" i="50"/>
  <c r="Q6" i="50"/>
  <c r="Q7" i="50"/>
  <c r="Q8" i="50"/>
  <c r="Q9" i="50"/>
  <c r="Q10" i="50"/>
  <c r="Q11" i="50"/>
  <c r="Q12" i="50"/>
  <c r="Q13" i="50"/>
  <c r="Q14" i="50"/>
  <c r="Q15" i="50"/>
  <c r="Q16" i="50"/>
  <c r="Q17" i="50"/>
  <c r="Q18" i="50"/>
  <c r="Q19" i="50"/>
  <c r="Q20" i="50"/>
  <c r="Q21" i="50"/>
  <c r="Q22" i="50"/>
  <c r="Q23" i="50"/>
  <c r="Q24" i="50"/>
  <c r="Q25" i="50"/>
  <c r="Q26" i="50"/>
  <c r="Q27" i="50"/>
  <c r="Q28" i="50"/>
  <c r="Q29" i="50"/>
  <c r="Q30" i="50"/>
  <c r="Q31" i="50"/>
  <c r="Q32" i="50"/>
  <c r="Q33" i="50"/>
  <c r="Q34" i="50"/>
  <c r="Q35" i="50"/>
  <c r="Q36" i="50"/>
  <c r="Q37" i="50"/>
  <c r="Q38" i="50"/>
  <c r="Q39" i="50"/>
  <c r="Q40" i="50"/>
  <c r="Q41" i="50"/>
  <c r="Q42" i="50"/>
  <c r="Q44" i="50"/>
  <c r="Q45" i="50"/>
  <c r="Q46" i="50"/>
  <c r="Q47" i="50"/>
  <c r="Q48" i="50"/>
  <c r="Q50" i="50"/>
  <c r="Q51" i="50"/>
  <c r="Q52" i="50"/>
  <c r="Q53" i="50"/>
  <c r="Q54" i="50"/>
  <c r="Q55" i="50"/>
  <c r="Q56" i="50"/>
  <c r="Q57" i="50"/>
  <c r="Q58" i="50"/>
  <c r="Q59" i="50"/>
  <c r="Q60" i="50"/>
  <c r="Q61" i="50"/>
  <c r="Q62" i="50"/>
  <c r="Q63" i="50"/>
  <c r="Q64" i="50"/>
  <c r="Q65" i="50"/>
  <c r="Q66" i="50"/>
  <c r="Q67" i="50"/>
  <c r="Q68" i="50"/>
  <c r="Q69" i="50"/>
  <c r="Q70" i="50"/>
  <c r="Q71" i="50"/>
  <c r="Q72" i="50"/>
  <c r="Q73" i="50"/>
  <c r="Q74" i="50"/>
  <c r="Q75" i="50"/>
  <c r="Q76" i="50"/>
  <c r="Q77" i="50"/>
  <c r="Q78" i="50"/>
  <c r="Q79" i="50"/>
  <c r="Q80" i="50"/>
  <c r="Q81" i="50"/>
  <c r="Q82" i="50"/>
  <c r="Q83" i="50"/>
  <c r="Q84" i="50"/>
  <c r="Q85" i="50"/>
  <c r="Q86" i="50"/>
  <c r="Q87" i="50"/>
  <c r="Q88" i="50"/>
  <c r="Q89" i="50"/>
  <c r="Q90" i="50"/>
  <c r="Q91" i="50"/>
  <c r="Q92" i="50"/>
  <c r="Q93" i="50"/>
  <c r="Q94" i="50"/>
  <c r="Q95" i="50"/>
  <c r="Q96" i="50"/>
  <c r="Q97" i="50"/>
  <c r="Q98" i="50"/>
  <c r="Q99" i="50"/>
  <c r="Q100" i="50"/>
  <c r="Q101" i="50"/>
  <c r="Q102" i="50"/>
  <c r="Q103" i="50"/>
  <c r="Q104" i="50"/>
  <c r="Q105" i="50"/>
  <c r="Q106" i="50"/>
  <c r="Q107" i="50"/>
  <c r="Q108" i="50"/>
  <c r="Q109" i="50"/>
  <c r="Q110" i="50"/>
  <c r="Q111" i="50"/>
  <c r="Q112" i="50"/>
  <c r="Q113" i="50"/>
  <c r="Q114" i="50"/>
  <c r="Q115" i="50"/>
  <c r="Q116" i="50"/>
  <c r="Q117" i="50"/>
  <c r="Q118" i="50"/>
  <c r="Q119" i="50"/>
  <c r="Q120" i="50"/>
  <c r="Q121" i="50"/>
  <c r="Q122" i="50"/>
  <c r="Q123" i="50"/>
  <c r="Q124" i="50"/>
  <c r="Q2" i="50"/>
  <c r="P3" i="50"/>
  <c r="P4" i="50"/>
  <c r="P5" i="50"/>
  <c r="P6" i="50"/>
  <c r="P7" i="50"/>
  <c r="P8" i="50"/>
  <c r="P9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P38" i="50"/>
  <c r="P39" i="50"/>
  <c r="P40" i="50"/>
  <c r="P41" i="50"/>
  <c r="P42" i="50"/>
  <c r="P43" i="50"/>
  <c r="Q43" i="50" s="1"/>
  <c r="P44" i="50"/>
  <c r="P45" i="50"/>
  <c r="P46" i="50"/>
  <c r="P47" i="50"/>
  <c r="P48" i="50"/>
  <c r="P49" i="50"/>
  <c r="Q49" i="50" s="1"/>
  <c r="P50" i="50"/>
  <c r="P51" i="50"/>
  <c r="P52" i="50"/>
  <c r="P53" i="50"/>
  <c r="P54" i="50"/>
  <c r="P55" i="50"/>
  <c r="P56" i="50"/>
  <c r="P57" i="50"/>
  <c r="P58" i="50"/>
  <c r="P59" i="50"/>
  <c r="P60" i="50"/>
  <c r="P61" i="50"/>
  <c r="P62" i="50"/>
  <c r="P63" i="50"/>
  <c r="P64" i="50"/>
  <c r="P65" i="50"/>
  <c r="P66" i="50"/>
  <c r="P67" i="50"/>
  <c r="P68" i="50"/>
  <c r="P69" i="50"/>
  <c r="P70" i="50"/>
  <c r="P71" i="50"/>
  <c r="P72" i="50"/>
  <c r="P73" i="50"/>
  <c r="P74" i="50"/>
  <c r="P75" i="50"/>
  <c r="P76" i="50"/>
  <c r="P77" i="50"/>
  <c r="P78" i="50"/>
  <c r="P79" i="50"/>
  <c r="P80" i="50"/>
  <c r="P81" i="50"/>
  <c r="P82" i="50"/>
  <c r="P83" i="50"/>
  <c r="P84" i="50"/>
  <c r="P85" i="50"/>
  <c r="P86" i="50"/>
  <c r="P87" i="50"/>
  <c r="P88" i="50"/>
  <c r="P89" i="50"/>
  <c r="P90" i="50"/>
  <c r="P91" i="50"/>
  <c r="P92" i="50"/>
  <c r="P93" i="50"/>
  <c r="P94" i="50"/>
  <c r="P95" i="50"/>
  <c r="P96" i="50"/>
  <c r="P97" i="50"/>
  <c r="P98" i="50"/>
  <c r="P99" i="50"/>
  <c r="P100" i="50"/>
  <c r="P101" i="50"/>
  <c r="P102" i="50"/>
  <c r="P103" i="50"/>
  <c r="P104" i="50"/>
  <c r="P105" i="50"/>
  <c r="P106" i="50"/>
  <c r="P107" i="50"/>
  <c r="P108" i="50"/>
  <c r="P109" i="50"/>
  <c r="P110" i="50"/>
  <c r="P111" i="50"/>
  <c r="P112" i="50"/>
  <c r="P113" i="50"/>
  <c r="P114" i="50"/>
  <c r="P115" i="50"/>
  <c r="P116" i="50"/>
  <c r="P117" i="50"/>
  <c r="P118" i="50"/>
  <c r="P119" i="50"/>
  <c r="P120" i="50"/>
  <c r="P121" i="50"/>
  <c r="P122" i="50"/>
  <c r="P123" i="50"/>
  <c r="P124" i="50"/>
  <c r="L3" i="50"/>
  <c r="M3" i="50"/>
  <c r="L4" i="50"/>
  <c r="M4" i="50"/>
  <c r="L5" i="50"/>
  <c r="M5" i="50"/>
  <c r="L6" i="50"/>
  <c r="M6" i="50"/>
  <c r="L7" i="50"/>
  <c r="M7" i="50"/>
  <c r="L8" i="50"/>
  <c r="M8" i="50"/>
  <c r="L9" i="50"/>
  <c r="M9" i="50"/>
  <c r="L10" i="50"/>
  <c r="M10" i="50"/>
  <c r="L11" i="50"/>
  <c r="M11" i="50"/>
  <c r="L12" i="50"/>
  <c r="M12" i="50"/>
  <c r="L13" i="50"/>
  <c r="M13" i="50"/>
  <c r="L14" i="50"/>
  <c r="M14" i="50"/>
  <c r="L15" i="50"/>
  <c r="M15" i="50"/>
  <c r="L16" i="50"/>
  <c r="M16" i="50"/>
  <c r="L17" i="50"/>
  <c r="M17" i="50"/>
  <c r="L18" i="50"/>
  <c r="M18" i="50"/>
  <c r="L19" i="50"/>
  <c r="M19" i="50"/>
  <c r="L20" i="50"/>
  <c r="M20" i="50"/>
  <c r="L21" i="50"/>
  <c r="M21" i="50"/>
  <c r="L22" i="50"/>
  <c r="M22" i="50"/>
  <c r="L23" i="50"/>
  <c r="M23" i="50"/>
  <c r="L24" i="50"/>
  <c r="M24" i="50"/>
  <c r="L25" i="50"/>
  <c r="M25" i="50"/>
  <c r="L26" i="50"/>
  <c r="M26" i="50"/>
  <c r="L27" i="50"/>
  <c r="M27" i="50"/>
  <c r="L28" i="50"/>
  <c r="M28" i="50"/>
  <c r="L29" i="50"/>
  <c r="M29" i="50"/>
  <c r="L30" i="50"/>
  <c r="M30" i="50"/>
  <c r="L31" i="50"/>
  <c r="M31" i="50"/>
  <c r="L32" i="50"/>
  <c r="M32" i="50"/>
  <c r="L33" i="50"/>
  <c r="M33" i="50"/>
  <c r="L34" i="50"/>
  <c r="M34" i="50"/>
  <c r="L35" i="50"/>
  <c r="M35" i="50"/>
  <c r="L36" i="50"/>
  <c r="M36" i="50"/>
  <c r="L37" i="50"/>
  <c r="M37" i="50"/>
  <c r="L38" i="50"/>
  <c r="M38" i="50"/>
  <c r="L39" i="50"/>
  <c r="M39" i="50"/>
  <c r="L40" i="50"/>
  <c r="M40" i="50"/>
  <c r="L41" i="50"/>
  <c r="M41" i="50"/>
  <c r="L42" i="50"/>
  <c r="M42" i="50"/>
  <c r="L43" i="50"/>
  <c r="M43" i="50"/>
  <c r="L44" i="50"/>
  <c r="M44" i="50"/>
  <c r="L45" i="50"/>
  <c r="M45" i="50"/>
  <c r="L46" i="50"/>
  <c r="M46" i="50"/>
  <c r="L47" i="50"/>
  <c r="M47" i="50"/>
  <c r="L48" i="50"/>
  <c r="M48" i="50"/>
  <c r="L49" i="50"/>
  <c r="M49" i="50"/>
  <c r="L50" i="50"/>
  <c r="M50" i="50"/>
  <c r="L51" i="50"/>
  <c r="M51" i="50"/>
  <c r="L52" i="50"/>
  <c r="M52" i="50"/>
  <c r="L53" i="50"/>
  <c r="M53" i="50"/>
  <c r="L54" i="50"/>
  <c r="M54" i="50"/>
  <c r="L55" i="50"/>
  <c r="M55" i="50"/>
  <c r="L56" i="50"/>
  <c r="M56" i="50"/>
  <c r="L57" i="50"/>
  <c r="M57" i="50"/>
  <c r="L58" i="50"/>
  <c r="M58" i="50"/>
  <c r="L59" i="50"/>
  <c r="M59" i="50"/>
  <c r="L60" i="50"/>
  <c r="M60" i="50"/>
  <c r="L61" i="50"/>
  <c r="M61" i="50"/>
  <c r="L62" i="50"/>
  <c r="M62" i="50"/>
  <c r="L63" i="50"/>
  <c r="M63" i="50"/>
  <c r="L64" i="50"/>
  <c r="M64" i="50"/>
  <c r="L65" i="50"/>
  <c r="M65" i="50"/>
  <c r="L66" i="50"/>
  <c r="M66" i="50"/>
  <c r="L67" i="50"/>
  <c r="M67" i="50"/>
  <c r="L68" i="50"/>
  <c r="M68" i="50"/>
  <c r="L69" i="50"/>
  <c r="M69" i="50"/>
  <c r="L70" i="50"/>
  <c r="M70" i="50"/>
  <c r="L71" i="50"/>
  <c r="M71" i="50"/>
  <c r="L72" i="50"/>
  <c r="M72" i="50"/>
  <c r="L73" i="50"/>
  <c r="M73" i="50"/>
  <c r="L74" i="50"/>
  <c r="M74" i="50"/>
  <c r="L75" i="50"/>
  <c r="M75" i="50"/>
  <c r="L76" i="50"/>
  <c r="M76" i="50"/>
  <c r="L77" i="50"/>
  <c r="M77" i="50"/>
  <c r="L78" i="50"/>
  <c r="M78" i="50"/>
  <c r="L79" i="50"/>
  <c r="M79" i="50"/>
  <c r="L80" i="50"/>
  <c r="M80" i="50"/>
  <c r="L81" i="50"/>
  <c r="M81" i="50"/>
  <c r="L82" i="50"/>
  <c r="M82" i="50"/>
  <c r="L83" i="50"/>
  <c r="M83" i="50"/>
  <c r="L84" i="50"/>
  <c r="M84" i="50"/>
  <c r="L85" i="50"/>
  <c r="M85" i="50"/>
  <c r="L86" i="50"/>
  <c r="M86" i="50"/>
  <c r="L87" i="50"/>
  <c r="M87" i="50"/>
  <c r="L88" i="50"/>
  <c r="M88" i="50"/>
  <c r="L89" i="50"/>
  <c r="M89" i="50"/>
  <c r="L90" i="50"/>
  <c r="M90" i="50"/>
  <c r="L91" i="50"/>
  <c r="M91" i="50"/>
  <c r="L92" i="50"/>
  <c r="M92" i="50"/>
  <c r="L93" i="50"/>
  <c r="M93" i="50"/>
  <c r="L94" i="50"/>
  <c r="M94" i="50"/>
  <c r="L95" i="50"/>
  <c r="M95" i="50"/>
  <c r="L96" i="50"/>
  <c r="M96" i="50"/>
  <c r="L97" i="50"/>
  <c r="M97" i="50"/>
  <c r="L98" i="50"/>
  <c r="M98" i="50"/>
  <c r="L99" i="50"/>
  <c r="M99" i="50"/>
  <c r="L100" i="50"/>
  <c r="M100" i="50"/>
  <c r="L101" i="50"/>
  <c r="M101" i="50"/>
  <c r="L102" i="50"/>
  <c r="M102" i="50"/>
  <c r="L103" i="50"/>
  <c r="M103" i="50"/>
  <c r="L104" i="50"/>
  <c r="M104" i="50"/>
  <c r="L105" i="50"/>
  <c r="M105" i="50"/>
  <c r="L106" i="50"/>
  <c r="M106" i="50"/>
  <c r="L107" i="50"/>
  <c r="M107" i="50"/>
  <c r="L108" i="50"/>
  <c r="M108" i="50"/>
  <c r="L109" i="50"/>
  <c r="M109" i="50"/>
  <c r="L110" i="50"/>
  <c r="M110" i="50"/>
  <c r="L111" i="50"/>
  <c r="M111" i="50"/>
  <c r="L112" i="50"/>
  <c r="M112" i="50"/>
  <c r="L113" i="50"/>
  <c r="M113" i="50"/>
  <c r="L114" i="50"/>
  <c r="M114" i="50"/>
  <c r="L115" i="50"/>
  <c r="M115" i="50"/>
  <c r="L116" i="50"/>
  <c r="M116" i="50"/>
  <c r="L117" i="50"/>
  <c r="M117" i="50"/>
  <c r="L118" i="50"/>
  <c r="M118" i="50"/>
  <c r="L119" i="50"/>
  <c r="M119" i="50"/>
  <c r="L120" i="50"/>
  <c r="M120" i="50"/>
  <c r="L121" i="50"/>
  <c r="M121" i="50"/>
  <c r="L122" i="50"/>
  <c r="M122" i="50"/>
  <c r="L123" i="50"/>
  <c r="M123" i="50"/>
  <c r="L124" i="50"/>
  <c r="M124" i="50"/>
  <c r="M2" i="50"/>
  <c r="L2" i="50"/>
  <c r="J12" i="50"/>
  <c r="K12" i="50"/>
  <c r="J13" i="50"/>
  <c r="K13" i="50"/>
  <c r="J14" i="50"/>
  <c r="K14" i="50"/>
  <c r="J15" i="50"/>
  <c r="K15" i="50"/>
  <c r="J16" i="50"/>
  <c r="K16" i="50"/>
  <c r="J17" i="50"/>
  <c r="K17" i="50"/>
  <c r="J18" i="50"/>
  <c r="K18" i="50"/>
  <c r="J19" i="50"/>
  <c r="K19" i="50"/>
  <c r="J20" i="50"/>
  <c r="K20" i="50"/>
  <c r="J21" i="50"/>
  <c r="K21" i="50"/>
  <c r="J22" i="50"/>
  <c r="K22" i="50"/>
  <c r="J23" i="50"/>
  <c r="K23" i="50"/>
  <c r="J24" i="50"/>
  <c r="K24" i="50"/>
  <c r="J25" i="50"/>
  <c r="K25" i="50"/>
  <c r="J26" i="50"/>
  <c r="K26" i="50"/>
  <c r="J27" i="50"/>
  <c r="K27" i="50"/>
  <c r="J28" i="50"/>
  <c r="K28" i="50"/>
  <c r="J29" i="50"/>
  <c r="K29" i="50"/>
  <c r="J30" i="50"/>
  <c r="K30" i="50"/>
  <c r="J31" i="50"/>
  <c r="K31" i="50"/>
  <c r="J32" i="50"/>
  <c r="K32" i="50"/>
  <c r="J33" i="50"/>
  <c r="K33" i="50"/>
  <c r="J34" i="50"/>
  <c r="K34" i="50"/>
  <c r="J35" i="50"/>
  <c r="K35" i="50"/>
  <c r="J36" i="50"/>
  <c r="K36" i="50"/>
  <c r="J37" i="50"/>
  <c r="K37" i="50"/>
  <c r="J38" i="50"/>
  <c r="K38" i="50"/>
  <c r="J39" i="50"/>
  <c r="K39" i="50"/>
  <c r="J40" i="50"/>
  <c r="K40" i="50"/>
  <c r="J41" i="50"/>
  <c r="K41" i="50"/>
  <c r="J42" i="50"/>
  <c r="K42" i="50"/>
  <c r="J43" i="50"/>
  <c r="K43" i="50"/>
  <c r="J44" i="50"/>
  <c r="K44" i="50"/>
  <c r="J45" i="50"/>
  <c r="K45" i="50"/>
  <c r="J46" i="50"/>
  <c r="K46" i="50"/>
  <c r="J47" i="50"/>
  <c r="K47" i="50"/>
  <c r="J48" i="50"/>
  <c r="K48" i="50"/>
  <c r="J49" i="50"/>
  <c r="K49" i="50"/>
  <c r="J50" i="50"/>
  <c r="K50" i="50"/>
  <c r="J51" i="50"/>
  <c r="K51" i="50"/>
  <c r="J52" i="50"/>
  <c r="K52" i="50"/>
  <c r="J53" i="50"/>
  <c r="K53" i="50"/>
  <c r="J54" i="50"/>
  <c r="K54" i="50"/>
  <c r="J55" i="50"/>
  <c r="K55" i="50"/>
  <c r="J56" i="50"/>
  <c r="K56" i="50"/>
  <c r="J57" i="50"/>
  <c r="K57" i="50"/>
  <c r="J58" i="50"/>
  <c r="K58" i="50"/>
  <c r="J59" i="50"/>
  <c r="K59" i="50"/>
  <c r="J60" i="50"/>
  <c r="K60" i="50"/>
  <c r="J61" i="50"/>
  <c r="K61" i="50"/>
  <c r="J62" i="50"/>
  <c r="K62" i="50"/>
  <c r="J63" i="50"/>
  <c r="K63" i="50"/>
  <c r="J64" i="50"/>
  <c r="K64" i="50"/>
  <c r="J65" i="50"/>
  <c r="K65" i="50"/>
  <c r="J66" i="50"/>
  <c r="K66" i="50"/>
  <c r="J67" i="50"/>
  <c r="K67" i="50"/>
  <c r="J68" i="50"/>
  <c r="K68" i="50"/>
  <c r="J69" i="50"/>
  <c r="K69" i="50"/>
  <c r="J70" i="50"/>
  <c r="K70" i="50"/>
  <c r="J71" i="50"/>
  <c r="K71" i="50"/>
  <c r="J72" i="50"/>
  <c r="K72" i="50"/>
  <c r="J73" i="50"/>
  <c r="K73" i="50"/>
  <c r="J74" i="50"/>
  <c r="K74" i="50"/>
  <c r="J75" i="50"/>
  <c r="K75" i="50"/>
  <c r="J76" i="50"/>
  <c r="K76" i="50"/>
  <c r="J77" i="50"/>
  <c r="K77" i="50"/>
  <c r="J78" i="50"/>
  <c r="K78" i="50"/>
  <c r="J79" i="50"/>
  <c r="K79" i="50"/>
  <c r="J80" i="50"/>
  <c r="K80" i="50"/>
  <c r="J81" i="50"/>
  <c r="K81" i="50"/>
  <c r="J82" i="50"/>
  <c r="K82" i="50"/>
  <c r="J83" i="50"/>
  <c r="K83" i="50"/>
  <c r="J84" i="50"/>
  <c r="K84" i="50"/>
  <c r="J85" i="50"/>
  <c r="K85" i="50"/>
  <c r="J86" i="50"/>
  <c r="K86" i="50"/>
  <c r="J87" i="50"/>
  <c r="K87" i="50"/>
  <c r="J88" i="50"/>
  <c r="K88" i="50"/>
  <c r="J89" i="50"/>
  <c r="K89" i="50"/>
  <c r="J90" i="50"/>
  <c r="K90" i="50"/>
  <c r="J91" i="50"/>
  <c r="K91" i="50"/>
  <c r="J92" i="50"/>
  <c r="K92" i="50"/>
  <c r="J93" i="50"/>
  <c r="K93" i="50"/>
  <c r="J94" i="50"/>
  <c r="K94" i="50"/>
  <c r="J95" i="50"/>
  <c r="K95" i="50"/>
  <c r="J96" i="50"/>
  <c r="K96" i="50"/>
  <c r="J97" i="50"/>
  <c r="K97" i="50"/>
  <c r="J98" i="50"/>
  <c r="K98" i="50"/>
  <c r="J99" i="50"/>
  <c r="K99" i="50"/>
  <c r="J100" i="50"/>
  <c r="K100" i="50"/>
  <c r="J101" i="50"/>
  <c r="K101" i="50"/>
  <c r="J102" i="50"/>
  <c r="K102" i="50"/>
  <c r="J103" i="50"/>
  <c r="K103" i="50"/>
  <c r="J104" i="50"/>
  <c r="K104" i="50"/>
  <c r="J105" i="50"/>
  <c r="K105" i="50"/>
  <c r="J106" i="50"/>
  <c r="K106" i="50"/>
  <c r="J107" i="50"/>
  <c r="K107" i="50"/>
  <c r="J108" i="50"/>
  <c r="K108" i="50"/>
  <c r="J109" i="50"/>
  <c r="K109" i="50"/>
  <c r="J110" i="50"/>
  <c r="K110" i="50"/>
  <c r="J111" i="50"/>
  <c r="K111" i="50"/>
  <c r="J112" i="50"/>
  <c r="K112" i="50"/>
  <c r="J113" i="50"/>
  <c r="K113" i="50"/>
  <c r="J114" i="50"/>
  <c r="K114" i="50"/>
  <c r="J115" i="50"/>
  <c r="K115" i="50"/>
  <c r="J116" i="50"/>
  <c r="K116" i="50"/>
  <c r="J117" i="50"/>
  <c r="K117" i="50"/>
  <c r="J118" i="50"/>
  <c r="K118" i="50"/>
  <c r="J119" i="50"/>
  <c r="K119" i="50"/>
  <c r="J120" i="50"/>
  <c r="K120" i="50"/>
  <c r="J121" i="50"/>
  <c r="K121" i="50"/>
  <c r="J122" i="50"/>
  <c r="K122" i="50"/>
  <c r="J123" i="50"/>
  <c r="K123" i="50"/>
  <c r="J124" i="50"/>
  <c r="K124" i="50"/>
  <c r="J3" i="50"/>
  <c r="K3" i="50"/>
  <c r="J4" i="50"/>
  <c r="K4" i="50"/>
  <c r="J5" i="50"/>
  <c r="K5" i="50"/>
  <c r="J6" i="50"/>
  <c r="K6" i="50"/>
  <c r="J7" i="50"/>
  <c r="K7" i="50"/>
  <c r="J8" i="50"/>
  <c r="K8" i="50"/>
  <c r="J9" i="50"/>
  <c r="K9" i="50"/>
  <c r="J10" i="50"/>
  <c r="K10" i="50"/>
  <c r="J11" i="50"/>
  <c r="K11" i="50"/>
  <c r="K2" i="50"/>
  <c r="J2" i="50"/>
  <c r="R16" i="52" l="1"/>
  <c r="Q16" i="52"/>
  <c r="Q13" i="52"/>
  <c r="R13" i="52"/>
  <c r="R12" i="52"/>
  <c r="Q12" i="52"/>
  <c r="R43" i="50"/>
  <c r="R49" i="50"/>
  <c r="P2" i="50"/>
  <c r="Q3" i="110" l="1"/>
  <c r="R3" i="110"/>
  <c r="R4" i="110"/>
  <c r="Q5" i="110"/>
  <c r="R5" i="110"/>
  <c r="Q2" i="110"/>
  <c r="R2" i="110"/>
  <c r="Q4" i="110"/>
</calcChain>
</file>

<file path=xl/sharedStrings.xml><?xml version="1.0" encoding="utf-8"?>
<sst xmlns="http://schemas.openxmlformats.org/spreadsheetml/2006/main" count="26106" uniqueCount="673">
  <si>
    <t>Team</t>
  </si>
  <si>
    <t>Opp</t>
  </si>
  <si>
    <t>Minutes</t>
  </si>
  <si>
    <t>Drew Eubanks</t>
  </si>
  <si>
    <t>Kostas Antetokounmpo</t>
  </si>
  <si>
    <t>Joe Chealey</t>
  </si>
  <si>
    <t>Ron Baker</t>
  </si>
  <si>
    <t>Kyrie Irving</t>
  </si>
  <si>
    <t>Quinn Cook</t>
  </si>
  <si>
    <t>Tim Hardaway Jr.</t>
  </si>
  <si>
    <t>Seth Curry</t>
  </si>
  <si>
    <t>Dorian Finney-Smith</t>
  </si>
  <si>
    <t>Lance Stephenson</t>
  </si>
  <si>
    <t>Robin Lopez</t>
  </si>
  <si>
    <t>Dejounte Murray</t>
  </si>
  <si>
    <t>Cristiano Felicio</t>
  </si>
  <si>
    <t>Vince Carter</t>
  </si>
  <si>
    <t>Anfernee Simons</t>
  </si>
  <si>
    <t>James Harden</t>
  </si>
  <si>
    <t>Jrue Holiday</t>
  </si>
  <si>
    <t>Tim Frazier</t>
  </si>
  <si>
    <t>Josh Richardson</t>
  </si>
  <si>
    <t>Boban Marjanovic</t>
  </si>
  <si>
    <t>Lance Thomas</t>
  </si>
  <si>
    <t>Lorenzo Brown</t>
  </si>
  <si>
    <t>Antonio Blakeney</t>
  </si>
  <si>
    <t>Harry Giles</t>
  </si>
  <si>
    <t>Derrick White</t>
  </si>
  <si>
    <t>Justin Jackson</t>
  </si>
  <si>
    <t>Carmelo Anthony</t>
  </si>
  <si>
    <t>Kevin Durant</t>
  </si>
  <si>
    <t>Malachi Richardson</t>
  </si>
  <si>
    <t>Grayson Allen</t>
  </si>
  <si>
    <t>Tomas Satoransky</t>
  </si>
  <si>
    <t>Ray Spalding</t>
  </si>
  <si>
    <t>LeBron James</t>
  </si>
  <si>
    <t>Nicolas Batum</t>
  </si>
  <si>
    <t>Davon Reed</t>
  </si>
  <si>
    <t>Jahlil Okafor</t>
  </si>
  <si>
    <t>Dragan Bender</t>
  </si>
  <si>
    <t>Deonte Burton</t>
  </si>
  <si>
    <t>Rondae Hollis-Jefferson</t>
  </si>
  <si>
    <t>Shelvin Mack</t>
  </si>
  <si>
    <t>Kent Bazemore</t>
  </si>
  <si>
    <t>D.J. Wilson</t>
  </si>
  <si>
    <t>Dwyane Wade</t>
  </si>
  <si>
    <t>Noah Vonleh</t>
  </si>
  <si>
    <t>John Wall</t>
  </si>
  <si>
    <t>Jeff Green</t>
  </si>
  <si>
    <t>Iman Shumpert</t>
  </si>
  <si>
    <t>Ivan Rabb</t>
  </si>
  <si>
    <t>Justin Anderson</t>
  </si>
  <si>
    <t>Jeremy Lamb</t>
  </si>
  <si>
    <t>Chris Paul</t>
  </si>
  <si>
    <t>C.J. McCollum</t>
  </si>
  <si>
    <t>Clint Capela</t>
  </si>
  <si>
    <t>Okaro White</t>
  </si>
  <si>
    <t>James Nunnally</t>
  </si>
  <si>
    <t>Alex Len</t>
  </si>
  <si>
    <t>Wendell Carter Jr.</t>
  </si>
  <si>
    <t>Bismack Biyombo</t>
  </si>
  <si>
    <t>Al-Farouq Aminu</t>
  </si>
  <si>
    <t>Patrick Patterson</t>
  </si>
  <si>
    <t>Thabo Sefolosha</t>
  </si>
  <si>
    <t>Marcus Derrickson</t>
  </si>
  <si>
    <t>Jamal Crawford</t>
  </si>
  <si>
    <t>Avery Bradley</t>
  </si>
  <si>
    <t>Rawle Alkins</t>
  </si>
  <si>
    <t>Jaron Blossomgame</t>
  </si>
  <si>
    <t>Tony Bradley</t>
  </si>
  <si>
    <t>Domantas Sabonis</t>
  </si>
  <si>
    <t>Victor Oladipo</t>
  </si>
  <si>
    <t>Nemanja Bjelica</t>
  </si>
  <si>
    <t>DeAndre Jordan</t>
  </si>
  <si>
    <t>Lauri Markkanen</t>
  </si>
  <si>
    <t>James Johnson</t>
  </si>
  <si>
    <t>Jalen Jones</t>
  </si>
  <si>
    <t>Bojan Bogdanovic</t>
  </si>
  <si>
    <t>Stanley Johnson</t>
  </si>
  <si>
    <t>George Hill</t>
  </si>
  <si>
    <t>Lonzo Ball</t>
  </si>
  <si>
    <t>DeMar DeRozan</t>
  </si>
  <si>
    <t>Rudy Gobert</t>
  </si>
  <si>
    <t>Michael Beasley</t>
  </si>
  <si>
    <t>Rajon Rondo</t>
  </si>
  <si>
    <t>Andrew Wiggins</t>
  </si>
  <si>
    <t>De'Aaron Fox</t>
  </si>
  <si>
    <t>Jonas Jerebko</t>
  </si>
  <si>
    <t>Moritz Wagner</t>
  </si>
  <si>
    <t>Alex Abrines</t>
  </si>
  <si>
    <t>Isaiah Canaan</t>
  </si>
  <si>
    <t>Omri Casspi</t>
  </si>
  <si>
    <t>Joe Ingles</t>
  </si>
  <si>
    <t>Gordon Hayward</t>
  </si>
  <si>
    <t>Ryan Anderson</t>
  </si>
  <si>
    <t>Kevon Looney</t>
  </si>
  <si>
    <t>P.J. Tucker</t>
  </si>
  <si>
    <t>Blake Griffin</t>
  </si>
  <si>
    <t>Trey Lyles</t>
  </si>
  <si>
    <t>Robert Covington</t>
  </si>
  <si>
    <t>Nick Young</t>
  </si>
  <si>
    <t>Ben Simmons</t>
  </si>
  <si>
    <t>Channing Frye</t>
  </si>
  <si>
    <t>Alan Williams</t>
  </si>
  <si>
    <t>Marcus Morris</t>
  </si>
  <si>
    <t>Tyler Johnson</t>
  </si>
  <si>
    <t>Trae Young</t>
  </si>
  <si>
    <t>De'Anthony Melton</t>
  </si>
  <si>
    <t>JaKarr Sampson</t>
  </si>
  <si>
    <t>Kadeem Allen</t>
  </si>
  <si>
    <t>Pat Connaughton</t>
  </si>
  <si>
    <t>Spencer Dinwiddie</t>
  </si>
  <si>
    <t>Damion Lee</t>
  </si>
  <si>
    <t>Royce O'Neale</t>
  </si>
  <si>
    <t>LaMarcus Aldridge</t>
  </si>
  <si>
    <t>Tobias Harris</t>
  </si>
  <si>
    <t>Wayne Ellington</t>
  </si>
  <si>
    <t>Daniel Theis</t>
  </si>
  <si>
    <t>Alfonzo McKinnie</t>
  </si>
  <si>
    <t>Yuta Watanabe</t>
  </si>
  <si>
    <t>Elfrid Payton</t>
  </si>
  <si>
    <t>Cory Joseph</t>
  </si>
  <si>
    <t>Jakob Poeltl</t>
  </si>
  <si>
    <t>Kelly Oubre</t>
  </si>
  <si>
    <t>Montrezl Harrell</t>
  </si>
  <si>
    <t>Zach Collins</t>
  </si>
  <si>
    <t>Dzanan Musa</t>
  </si>
  <si>
    <t>Tyler Davis</t>
  </si>
  <si>
    <t>Stephen Curry</t>
  </si>
  <si>
    <t>Jayson Tatum</t>
  </si>
  <si>
    <t>Donovan Mitchell</t>
  </si>
  <si>
    <t>Jonah Bolden</t>
  </si>
  <si>
    <t>Dwight Powell</t>
  </si>
  <si>
    <t>Kyle Kuzma</t>
  </si>
  <si>
    <t>Daryl Macon</t>
  </si>
  <si>
    <t>Luc Mbah a Moute</t>
  </si>
  <si>
    <t>Allonzo Trier</t>
  </si>
  <si>
    <t>Taj Gibson</t>
  </si>
  <si>
    <t>Nik Stauskas</t>
  </si>
  <si>
    <t>Dion Waiters</t>
  </si>
  <si>
    <t>Patrick Beverley</t>
  </si>
  <si>
    <t>Trevor Ariza</t>
  </si>
  <si>
    <t>Andre Drummond</t>
  </si>
  <si>
    <t>Kyle Anderson</t>
  </si>
  <si>
    <t>Nikola Jokic</t>
  </si>
  <si>
    <t>PJ Dozier</t>
  </si>
  <si>
    <t>Maxi Kleber</t>
  </si>
  <si>
    <t>Keita Bates-Diop</t>
  </si>
  <si>
    <t>Anthony Davis</t>
  </si>
  <si>
    <t>Kosta Koufos</t>
  </si>
  <si>
    <t>Kristaps Porzingis</t>
  </si>
  <si>
    <t>Doug McDermott</t>
  </si>
  <si>
    <t>Bryn Forbes</t>
  </si>
  <si>
    <t>Draymond Green</t>
  </si>
  <si>
    <t>Serge Ibaka</t>
  </si>
  <si>
    <t>Isaac Bonga</t>
  </si>
  <si>
    <t>Dillon Brooks</t>
  </si>
  <si>
    <t>Justise Winslow</t>
  </si>
  <si>
    <t>Jonathon Simmons</t>
  </si>
  <si>
    <t>Derrick Rose</t>
  </si>
  <si>
    <t>Goran Dragic</t>
  </si>
  <si>
    <t>Deandre Ayton</t>
  </si>
  <si>
    <t>Wilson Chandler</t>
  </si>
  <si>
    <t>Zhou Qi</t>
  </si>
  <si>
    <t>Langston Galloway</t>
  </si>
  <si>
    <t>Thomas Bryant</t>
  </si>
  <si>
    <t>Taurean Prince</t>
  </si>
  <si>
    <t>Ante Zizic</t>
  </si>
  <si>
    <t>Russell Westbrook</t>
  </si>
  <si>
    <t>Jared Dudley</t>
  </si>
  <si>
    <t>Raul Neto</t>
  </si>
  <si>
    <t>Chandler Hutchison</t>
  </si>
  <si>
    <t>Jimmy Butler</t>
  </si>
  <si>
    <t>Tyler Zeller</t>
  </si>
  <si>
    <t>Richaun Holmes</t>
  </si>
  <si>
    <t>Landry Shamet</t>
  </si>
  <si>
    <t>Wayne Selden</t>
  </si>
  <si>
    <t>John Henson</t>
  </si>
  <si>
    <t>Jerian Grant</t>
  </si>
  <si>
    <t>Jared Terrell</t>
  </si>
  <si>
    <t>Demetrius Jackson</t>
  </si>
  <si>
    <t>Jonathan Isaac</t>
  </si>
  <si>
    <t>Thon Maker</t>
  </si>
  <si>
    <t>Zaza Pachulia</t>
  </si>
  <si>
    <t>Alex Caruso</t>
  </si>
  <si>
    <t>DeMarcus Cousins</t>
  </si>
  <si>
    <t>Isaiah Hicks</t>
  </si>
  <si>
    <t>Danny Green</t>
  </si>
  <si>
    <t>JaVale McGee</t>
  </si>
  <si>
    <t>John Collins</t>
  </si>
  <si>
    <t>Al Horford</t>
  </si>
  <si>
    <t>Derrick Jones</t>
  </si>
  <si>
    <t>Bradley Beal</t>
  </si>
  <si>
    <t>Justin Patton</t>
  </si>
  <si>
    <t>Marcus Smart</t>
  </si>
  <si>
    <t>Justin Holiday</t>
  </si>
  <si>
    <t>Brandon Goodwin</t>
  </si>
  <si>
    <t>Emmanuel Mudiay</t>
  </si>
  <si>
    <t>Udonis Haslem</t>
  </si>
  <si>
    <t>Andre Iguodala</t>
  </si>
  <si>
    <t>Skal Labissiere</t>
  </si>
  <si>
    <t>Jamal Murray</t>
  </si>
  <si>
    <t>Buddy Hield</t>
  </si>
  <si>
    <t>Angel Delgado</t>
  </si>
  <si>
    <t>Kevin Huerter</t>
  </si>
  <si>
    <t>Jaylen Adams</t>
  </si>
  <si>
    <t>Sterling Brown</t>
  </si>
  <si>
    <t>Rudy Gay</t>
  </si>
  <si>
    <t>Jason Smith</t>
  </si>
  <si>
    <t>JaMychal Green</t>
  </si>
  <si>
    <t>Tyreke Evans</t>
  </si>
  <si>
    <t>Dennis Schroder</t>
  </si>
  <si>
    <t>Jodie Meeks</t>
  </si>
  <si>
    <t>Evan Turner</t>
  </si>
  <si>
    <t>David Nwaba</t>
  </si>
  <si>
    <t>Luol Deng</t>
  </si>
  <si>
    <t>Darius Miller</t>
  </si>
  <si>
    <t>MarShon Brooks</t>
  </si>
  <si>
    <t>Georges Niang</t>
  </si>
  <si>
    <t>Kevin Love</t>
  </si>
  <si>
    <t>Derrick Favors</t>
  </si>
  <si>
    <t>Abdel Nader</t>
  </si>
  <si>
    <t>Josh Hart</t>
  </si>
  <si>
    <t>Michael Carter-Williams</t>
  </si>
  <si>
    <t>C.J. Williams</t>
  </si>
  <si>
    <t>Allen Crabbe</t>
  </si>
  <si>
    <t>Austin Rivers</t>
  </si>
  <si>
    <t>Marc Gasol</t>
  </si>
  <si>
    <t>Tony Parker</t>
  </si>
  <si>
    <t>Terrance Ferguson</t>
  </si>
  <si>
    <t>Ryan Arcidiacono</t>
  </si>
  <si>
    <t>Ryan Broekhoff</t>
  </si>
  <si>
    <t>D.J. Augustin</t>
  </si>
  <si>
    <t>Reggie Jackson</t>
  </si>
  <si>
    <t>Cameron Reynolds</t>
  </si>
  <si>
    <t>Furkan Korkmaz</t>
  </si>
  <si>
    <t>Ben McLemore</t>
  </si>
  <si>
    <t>Devin Robinson</t>
  </si>
  <si>
    <t>Cody Zeller</t>
  </si>
  <si>
    <t>Jake Layman</t>
  </si>
  <si>
    <t>Frank Ntilikina</t>
  </si>
  <si>
    <t>Milos Teodosic</t>
  </si>
  <si>
    <t>Kenrich Williams</t>
  </si>
  <si>
    <t>Garrett Temple</t>
  </si>
  <si>
    <t>Terrence Ross</t>
  </si>
  <si>
    <t>Joakim Noah</t>
  </si>
  <si>
    <t>Aaron Gordon</t>
  </si>
  <si>
    <t>Alex Poythress</t>
  </si>
  <si>
    <t>Tyson Chandler</t>
  </si>
  <si>
    <t>TJ Leaf</t>
  </si>
  <si>
    <t>Julius Randle</t>
  </si>
  <si>
    <t>Bobby Portis</t>
  </si>
  <si>
    <t>Duncan Robinson</t>
  </si>
  <si>
    <t>Shake Milton</t>
  </si>
  <si>
    <t>Dwayne Bacon</t>
  </si>
  <si>
    <t>Rodions Kurucs</t>
  </si>
  <si>
    <t>Chris Boucher</t>
  </si>
  <si>
    <t>Ersan Ilyasova</t>
  </si>
  <si>
    <t>Jarred Vanderbilt</t>
  </si>
  <si>
    <t>Karl-Anthony Towns</t>
  </si>
  <si>
    <t>Reggie Bullock</t>
  </si>
  <si>
    <t>Anthony Tolliver</t>
  </si>
  <si>
    <t>Joe Harris</t>
  </si>
  <si>
    <t>Tyrone Wallace</t>
  </si>
  <si>
    <t>Markieff Morris</t>
  </si>
  <si>
    <t>Brandon Ingram</t>
  </si>
  <si>
    <t>James Ennis</t>
  </si>
  <si>
    <t>Ian Mahinmi</t>
  </si>
  <si>
    <t>Damyean Dotson</t>
  </si>
  <si>
    <t>Gary Trent Jr.</t>
  </si>
  <si>
    <t>T.J. Warren</t>
  </si>
  <si>
    <t>Marcin Gortat</t>
  </si>
  <si>
    <t>Jerami Grant</t>
  </si>
  <si>
    <t>Salah Mejri</t>
  </si>
  <si>
    <t>Otto Porter</t>
  </si>
  <si>
    <t>Jarell Martin</t>
  </si>
  <si>
    <t>George King</t>
  </si>
  <si>
    <t>Amir Johnson</t>
  </si>
  <si>
    <t>Markelle Fultz</t>
  </si>
  <si>
    <t>Tyler Ulis</t>
  </si>
  <si>
    <t>Rodney Hood</t>
  </si>
  <si>
    <t>Brook Lopez</t>
  </si>
  <si>
    <t>Damian Jones</t>
  </si>
  <si>
    <t>Myles Turner</t>
  </si>
  <si>
    <t>Jerome Robinson</t>
  </si>
  <si>
    <t>Evan Fournier</t>
  </si>
  <si>
    <t>Chimezie Metu</t>
  </si>
  <si>
    <t>Hassan Whiteside</t>
  </si>
  <si>
    <t>Troy Brown Jr.</t>
  </si>
  <si>
    <t>Torrey Craig</t>
  </si>
  <si>
    <t>Daniel Hamilton</t>
  </si>
  <si>
    <t>Pascal Siakam</t>
  </si>
  <si>
    <t>Chandler Parsons</t>
  </si>
  <si>
    <t>Jevon Carter</t>
  </si>
  <si>
    <t>Jusuf Nurkic</t>
  </si>
  <si>
    <t>Cameron Payne</t>
  </si>
  <si>
    <t>Devonte' Graham</t>
  </si>
  <si>
    <t>Malcolm Brogdon</t>
  </si>
  <si>
    <t>Tristan Thompson</t>
  </si>
  <si>
    <t>Zach LaVine</t>
  </si>
  <si>
    <t>Dante Cunningham</t>
  </si>
  <si>
    <t>Troy Williams</t>
  </si>
  <si>
    <t>Kyle Korver</t>
  </si>
  <si>
    <t>Jarrett Allen</t>
  </si>
  <si>
    <t>Frank Kaminsky</t>
  </si>
  <si>
    <t>Sam Dekker</t>
  </si>
  <si>
    <t>Maurice Harkless</t>
  </si>
  <si>
    <t>Dirk Nowitzki</t>
  </si>
  <si>
    <t>Danilo Gallinari</t>
  </si>
  <si>
    <t>Edmond Sumner</t>
  </si>
  <si>
    <t>Jeremy Lin</t>
  </si>
  <si>
    <t>Jose Calderon</t>
  </si>
  <si>
    <t>Jordan Clarkson</t>
  </si>
  <si>
    <t>Hamidou Diallo</t>
  </si>
  <si>
    <t>Quincy Pondexter</t>
  </si>
  <si>
    <t>Terry Rozier</t>
  </si>
  <si>
    <t>Sindarius Thornwell</t>
  </si>
  <si>
    <t>Kawhi Leonard</t>
  </si>
  <si>
    <t>Caleb Swanigan</t>
  </si>
  <si>
    <t>Kemba Walker</t>
  </si>
  <si>
    <t>Mike Scott</t>
  </si>
  <si>
    <t>Pau Gasol</t>
  </si>
  <si>
    <t>Dwight Howard</t>
  </si>
  <si>
    <t>Elie Okobo</t>
  </si>
  <si>
    <t>Guerschon Yabusele</t>
  </si>
  <si>
    <t>Brandon Sampson</t>
  </si>
  <si>
    <t>D'Angelo Russell</t>
  </si>
  <si>
    <t>Devin Booker</t>
  </si>
  <si>
    <t>Wesley Johnson</t>
  </si>
  <si>
    <t>Mike Conley</t>
  </si>
  <si>
    <t>Damian Lillard</t>
  </si>
  <si>
    <t>Patty Mills</t>
  </si>
  <si>
    <t>Ricky Rubio</t>
  </si>
  <si>
    <t>Nene Hilario</t>
  </si>
  <si>
    <t>Trevon Duval</t>
  </si>
  <si>
    <t>Khem Birch</t>
  </si>
  <si>
    <t>Frank Jackson</t>
  </si>
  <si>
    <t>Fred VanVleet</t>
  </si>
  <si>
    <t>Amile Jefferson</t>
  </si>
  <si>
    <t>Ed Davis</t>
  </si>
  <si>
    <t>Jonas Valanciunas</t>
  </si>
  <si>
    <t>Harrison Barnes</t>
  </si>
  <si>
    <t>Ekpe Udoh</t>
  </si>
  <si>
    <t>Jerryd Bayless</t>
  </si>
  <si>
    <t>Zhaire Smith</t>
  </si>
  <si>
    <t>Aaron Holiday</t>
  </si>
  <si>
    <t>Miles Plumlee</t>
  </si>
  <si>
    <t>Ivica Zubac</t>
  </si>
  <si>
    <t>DeAndre Bembry</t>
  </si>
  <si>
    <t>Tyus Jones</t>
  </si>
  <si>
    <t>Troy Caupain</t>
  </si>
  <si>
    <t>Isaiah Hartenstein</t>
  </si>
  <si>
    <t>Brad Wanamaker</t>
  </si>
  <si>
    <t>Christian Wood</t>
  </si>
  <si>
    <t>Trey Burke</t>
  </si>
  <si>
    <t>Raymond Felton</t>
  </si>
  <si>
    <t>Gary Clark</t>
  </si>
  <si>
    <t>Jaylen Morris</t>
  </si>
  <si>
    <t>Steven Adams</t>
  </si>
  <si>
    <t>Caris LeVert</t>
  </si>
  <si>
    <t>Alec Burks</t>
  </si>
  <si>
    <t>DeVaughn Akoon-Purcell</t>
  </si>
  <si>
    <t>T.J. McConnell</t>
  </si>
  <si>
    <t>Giannis Antetokounmpo</t>
  </si>
  <si>
    <t>Jalen Brunson</t>
  </si>
  <si>
    <t>E'Twaun Moore</t>
  </si>
  <si>
    <t>OG Anunoby</t>
  </si>
  <si>
    <t>Bam Adebayo</t>
  </si>
  <si>
    <t>Davis Bertans</t>
  </si>
  <si>
    <t>Mikal Bridges</t>
  </si>
  <si>
    <t>Andrew Harrison</t>
  </si>
  <si>
    <t>Kelly Olynyk</t>
  </si>
  <si>
    <t>Bruce Brown</t>
  </si>
  <si>
    <t>Courtney Lee</t>
  </si>
  <si>
    <t>Shaquille Harrison</t>
  </si>
  <si>
    <t>Eric Gordon</t>
  </si>
  <si>
    <t>Nikola Vucevic</t>
  </si>
  <si>
    <t>Khyri Thomas</t>
  </si>
  <si>
    <t>Shai Gilgeous-Alexander</t>
  </si>
  <si>
    <t>Nerlens Noel</t>
  </si>
  <si>
    <t>Marco Belinelli</t>
  </si>
  <si>
    <t>Kevin Knox</t>
  </si>
  <si>
    <t>Glenn Robinson III</t>
  </si>
  <si>
    <t>John Holland</t>
  </si>
  <si>
    <t>Luke Kornet</t>
  </si>
  <si>
    <t>Mitchell Robinson</t>
  </si>
  <si>
    <t>Jordan Bell</t>
  </si>
  <si>
    <t>Chasson Randle</t>
  </si>
  <si>
    <t>Khris Middleton</t>
  </si>
  <si>
    <t>Mike Muscala</t>
  </si>
  <si>
    <t>Eric Moreland</t>
  </si>
  <si>
    <t>Jon Leuer</t>
  </si>
  <si>
    <t>Kyle Lowry</t>
  </si>
  <si>
    <t>Thomas Welsh</t>
  </si>
  <si>
    <t>Ian Clark</t>
  </si>
  <si>
    <t>Jawun Evans</t>
  </si>
  <si>
    <t>Klay Thompson</t>
  </si>
  <si>
    <t>Johnathan Motley</t>
  </si>
  <si>
    <t>Malik Monk</t>
  </si>
  <si>
    <t>Marquese Chriss</t>
  </si>
  <si>
    <t>C.J. Miles</t>
  </si>
  <si>
    <t>Bruno Caboclo</t>
  </si>
  <si>
    <t>Dario Saric</t>
  </si>
  <si>
    <t>Thaddeus Young</t>
  </si>
  <si>
    <t>Will Barton</t>
  </si>
  <si>
    <t>Malik Beasley</t>
  </si>
  <si>
    <t>Isaiah Briscoe</t>
  </si>
  <si>
    <t>J.J. Redick</t>
  </si>
  <si>
    <t>Jordan Loyd</t>
  </si>
  <si>
    <t>Tony Snell</t>
  </si>
  <si>
    <t>Greg Monroe</t>
  </si>
  <si>
    <t>Yante Maten</t>
  </si>
  <si>
    <t>Solomon Hill</t>
  </si>
  <si>
    <t>Treveon Graham</t>
  </si>
  <si>
    <t>Nikola Mirotic</t>
  </si>
  <si>
    <t>Mason Plumlee</t>
  </si>
  <si>
    <t>Norman Powell</t>
  </si>
  <si>
    <t>Cheick Diallo</t>
  </si>
  <si>
    <t>Semi Ojeleye</t>
  </si>
  <si>
    <t>Gerald Green</t>
  </si>
  <si>
    <t>Kenneth Faried</t>
  </si>
  <si>
    <t>Wes Iwundu</t>
  </si>
  <si>
    <t>Henry Ellenson</t>
  </si>
  <si>
    <t>Cedi Osman</t>
  </si>
  <si>
    <t>J.P. Macura</t>
  </si>
  <si>
    <t>Collin Sexton</t>
  </si>
  <si>
    <t>Theo Pinson</t>
  </si>
  <si>
    <t>Jae Crowder</t>
  </si>
  <si>
    <t>Walter Lemon Jr.</t>
  </si>
  <si>
    <t>Kris Dunn</t>
  </si>
  <si>
    <t>Marvin Williams</t>
  </si>
  <si>
    <t>Shaun Livingston</t>
  </si>
  <si>
    <t>Luke Kennard</t>
  </si>
  <si>
    <t>Paul Millsap</t>
  </si>
  <si>
    <t>Delon Wright</t>
  </si>
  <si>
    <t>Josh Okogie</t>
  </si>
  <si>
    <t>Michael Kidd-Gilchrist</t>
  </si>
  <si>
    <t>Joel Embiid</t>
  </si>
  <si>
    <t>Ike Anigbogu</t>
  </si>
  <si>
    <t>Johnathan Williams</t>
  </si>
  <si>
    <t>DeMarre Carroll</t>
  </si>
  <si>
    <t>Dante Exum</t>
  </si>
  <si>
    <t>Tyler Cavanaugh</t>
  </si>
  <si>
    <t>Jordan McRae</t>
  </si>
  <si>
    <t>Meyers Leonard</t>
  </si>
  <si>
    <t>Isaiah Thomas</t>
  </si>
  <si>
    <t>Mohamed Bamba</t>
  </si>
  <si>
    <t>Donte DiVincenzo</t>
  </si>
  <si>
    <t>Kentavious Caldwell-Pope</t>
  </si>
  <si>
    <t>Shabazz Napier</t>
  </si>
  <si>
    <t>Jaylen Brown</t>
  </si>
  <si>
    <t>Larry Nance</t>
  </si>
  <si>
    <t>Tyler Dorsey</t>
  </si>
  <si>
    <t>Kalin Lucas</t>
  </si>
  <si>
    <t>Aron Baynes</t>
  </si>
  <si>
    <t>Vincent Edwards</t>
  </si>
  <si>
    <t>Alize Johnson</t>
  </si>
  <si>
    <t>Devin Harris</t>
  </si>
  <si>
    <t>Kyle O'Quinn</t>
  </si>
  <si>
    <t>Yogi Ferrell</t>
  </si>
  <si>
    <t>Gorgui Dieng</t>
  </si>
  <si>
    <t>Luka Doncic</t>
  </si>
  <si>
    <t>Rodney McGruder</t>
  </si>
  <si>
    <t>Tyler Lydon</t>
  </si>
  <si>
    <t>Paul George</t>
  </si>
  <si>
    <t>Monte Morris</t>
  </si>
  <si>
    <t>Darren Collison</t>
  </si>
  <si>
    <t>Eric Bledsoe</t>
  </si>
  <si>
    <t>Matthew Dellavedova</t>
  </si>
  <si>
    <t>Jabari Parker</t>
  </si>
  <si>
    <t>Dewayne Dedmon</t>
  </si>
  <si>
    <t>Gary Harris</t>
  </si>
  <si>
    <t>Zach Lofton</t>
  </si>
  <si>
    <t>Enes Kanter</t>
  </si>
  <si>
    <t>Troy Daniels</t>
  </si>
  <si>
    <t>Bogdan Bogdanovic</t>
  </si>
  <si>
    <t>Jeff Teague</t>
  </si>
  <si>
    <t>Dennis Smith Jr.</t>
  </si>
  <si>
    <t>Brandon Knight</t>
  </si>
  <si>
    <t>Miles Bridges</t>
  </si>
  <si>
    <t>Mario Hezonja</t>
  </si>
  <si>
    <t>Omari Spellman</t>
  </si>
  <si>
    <t>Josh Jackson</t>
  </si>
  <si>
    <t>Willie Cauley-Stein</t>
  </si>
  <si>
    <t>Total</t>
  </si>
  <si>
    <t>MIL</t>
  </si>
  <si>
    <t>OKC</t>
  </si>
  <si>
    <t>HOU</t>
  </si>
  <si>
    <t>PHI</t>
  </si>
  <si>
    <t>MIN</t>
  </si>
  <si>
    <t>GS</t>
  </si>
  <si>
    <t>DET</t>
  </si>
  <si>
    <t>POR</t>
  </si>
  <si>
    <t>PHO</t>
  </si>
  <si>
    <t>SA</t>
  </si>
  <si>
    <t>MEM</t>
  </si>
  <si>
    <t>UTA</t>
  </si>
  <si>
    <t>SAC</t>
  </si>
  <si>
    <t>LAC</t>
  </si>
  <si>
    <t>CHI</t>
  </si>
  <si>
    <t>NY</t>
  </si>
  <si>
    <t>Avg DKP</t>
  </si>
  <si>
    <t>Pred DKP</t>
  </si>
  <si>
    <t>DKP Diff</t>
  </si>
  <si>
    <t>NO</t>
  </si>
  <si>
    <t>CLE</t>
  </si>
  <si>
    <t>IND</t>
  </si>
  <si>
    <t>ATL</t>
  </si>
  <si>
    <t>ORL</t>
  </si>
  <si>
    <t>RK</t>
  </si>
  <si>
    <t>TEAM</t>
  </si>
  <si>
    <t>MPG</t>
  </si>
  <si>
    <t>BKN</t>
  </si>
  <si>
    <t>MIA</t>
  </si>
  <si>
    <t>CHA</t>
  </si>
  <si>
    <t>PHX</t>
  </si>
  <si>
    <t>TOR</t>
  </si>
  <si>
    <t>LAL</t>
  </si>
  <si>
    <t>DAL</t>
  </si>
  <si>
    <t>BOS</t>
  </si>
  <si>
    <t>DEN</t>
  </si>
  <si>
    <t>DK Ratio</t>
  </si>
  <si>
    <t>Player</t>
  </si>
  <si>
    <t>WAS</t>
  </si>
  <si>
    <t>CJ McCollum</t>
  </si>
  <si>
    <t>Larry Nance Jr.</t>
  </si>
  <si>
    <t>Jaren Jackson Jr.</t>
  </si>
  <si>
    <t>JJ Redick</t>
  </si>
  <si>
    <t>Kelly Oubre Jr.</t>
  </si>
  <si>
    <t>Danuel House Jr.</t>
  </si>
  <si>
    <t>Troy Brown</t>
  </si>
  <si>
    <t>Points For</t>
  </si>
  <si>
    <t>Usage</t>
  </si>
  <si>
    <t>DeAndre' Bembry</t>
  </si>
  <si>
    <t>James Ennis III</t>
  </si>
  <si>
    <t>UTH</t>
  </si>
  <si>
    <t>Points</t>
  </si>
  <si>
    <t>Lou Williams</t>
  </si>
  <si>
    <t>J.J. Barea</t>
  </si>
  <si>
    <t>Derrick Jones Jr.</t>
  </si>
  <si>
    <t>Juancho Hernangomez</t>
  </si>
  <si>
    <t>Wesley Matthews</t>
  </si>
  <si>
    <t>C</t>
  </si>
  <si>
    <t>PG</t>
  </si>
  <si>
    <t>SG</t>
  </si>
  <si>
    <t>PF</t>
  </si>
  <si>
    <t>SF</t>
  </si>
  <si>
    <t>Wade Baldwin IV</t>
  </si>
  <si>
    <t>ID</t>
  </si>
  <si>
    <t>GSW</t>
  </si>
  <si>
    <t>Ish Smith</t>
  </si>
  <si>
    <t>DK Salary</t>
  </si>
  <si>
    <t>DK_Roster</t>
  </si>
  <si>
    <t>Marvin Bagley III</t>
  </si>
  <si>
    <t>Corey Brewer</t>
  </si>
  <si>
    <t>Timothe Luwawu-Cabarrot</t>
  </si>
  <si>
    <t>NYK</t>
  </si>
  <si>
    <t>SAS</t>
  </si>
  <si>
    <t>DvP</t>
  </si>
  <si>
    <t>DvPRank</t>
  </si>
  <si>
    <t>Pace</t>
  </si>
  <si>
    <t>Floor</t>
  </si>
  <si>
    <t>DKP_RG_Pred</t>
  </si>
  <si>
    <t>Patrick McCaw</t>
  </si>
  <si>
    <t>NOP</t>
  </si>
  <si>
    <t>Hollinger Stats - Offensive Efficiency</t>
  </si>
  <si>
    <t>PACE</t>
  </si>
  <si>
    <t>OFF EFF</t>
  </si>
  <si>
    <t>DEF EFF</t>
  </si>
  <si>
    <t>DEFF</t>
  </si>
  <si>
    <t>PaceOpp</t>
  </si>
  <si>
    <t>OEFFOpp</t>
  </si>
  <si>
    <t>Average</t>
  </si>
  <si>
    <t>pOWN%</t>
  </si>
  <si>
    <t>ContR</t>
  </si>
  <si>
    <t>FD vs DK</t>
  </si>
  <si>
    <t>SalDiff</t>
  </si>
  <si>
    <t>RankDiff</t>
  </si>
  <si>
    <t>Situation</t>
  </si>
  <si>
    <t>Vegas Lines</t>
  </si>
  <si>
    <t>O/U</t>
  </si>
  <si>
    <t>Line</t>
  </si>
  <si>
    <t>Movement</t>
  </si>
  <si>
    <t>Stats</t>
  </si>
  <si>
    <t>USG</t>
  </si>
  <si>
    <t>Projection</t>
  </si>
  <si>
    <t>PMIN</t>
  </si>
  <si>
    <t>Ceil</t>
  </si>
  <si>
    <t>Pt/$/K</t>
  </si>
  <si>
    <t>John Jenkins</t>
  </si>
  <si>
    <t>B.J. Johnson</t>
  </si>
  <si>
    <t>Willy Hernangomez</t>
  </si>
  <si>
    <t>Lonnie Walker IV</t>
  </si>
  <si>
    <t>Andrew Bogut</t>
  </si>
  <si>
    <t>Dairis Bertans</t>
  </si>
  <si>
    <t>Julian Washburn</t>
  </si>
  <si>
    <t>Jimmer Fredette</t>
  </si>
  <si>
    <t>Deyonta Davis</t>
  </si>
  <si>
    <t>Harry Giles III</t>
  </si>
  <si>
    <t>FD Salary</t>
  </si>
  <si>
    <t>FD Ratio</t>
  </si>
  <si>
    <t>Walter Lemon</t>
  </si>
  <si>
    <t>Dusty Hannahs</t>
  </si>
  <si>
    <t>Robert Williams III</t>
  </si>
  <si>
    <t>Nicolo Melli</t>
  </si>
  <si>
    <t>Terence Davis</t>
  </si>
  <si>
    <t>Terance Mann</t>
  </si>
  <si>
    <t>Nickeil Alexander-Walker</t>
  </si>
  <si>
    <t>FD Roster</t>
  </si>
  <si>
    <t>Ja Morant</t>
  </si>
  <si>
    <t>Darius Garland</t>
  </si>
  <si>
    <t>RJ Barrett</t>
  </si>
  <si>
    <t>Brandon Clarke</t>
  </si>
  <si>
    <t>TJ Warren</t>
  </si>
  <si>
    <t>Tyler Herro</t>
  </si>
  <si>
    <t>Jarrett Culver</t>
  </si>
  <si>
    <t>Isaac Humphries</t>
  </si>
  <si>
    <t>Jordan Sibert</t>
  </si>
  <si>
    <t>Tahjere McCall</t>
  </si>
  <si>
    <t>Marcus Morris Sr.</t>
  </si>
  <si>
    <t>RJ Hunter</t>
  </si>
  <si>
    <t>Otto Porter Jr.</t>
  </si>
  <si>
    <t>Deng Adel</t>
  </si>
  <si>
    <t>JR Smith</t>
  </si>
  <si>
    <t>Kobi Simmons</t>
  </si>
  <si>
    <t>Svi Mykhailiuk</t>
  </si>
  <si>
    <t>Jacob Evans</t>
  </si>
  <si>
    <t>Chris Chiozza</t>
  </si>
  <si>
    <t>Nene</t>
  </si>
  <si>
    <t>PJ Tucker</t>
  </si>
  <si>
    <t>Terrence Jones</t>
  </si>
  <si>
    <t>Andre Ingram</t>
  </si>
  <si>
    <t>Jemerrio Jones</t>
  </si>
  <si>
    <t>Scott Machado</t>
  </si>
  <si>
    <t>CJ Miles</t>
  </si>
  <si>
    <t>DJ Stephens</t>
  </si>
  <si>
    <t>Emanuel Terry</t>
  </si>
  <si>
    <t>Bonzie Colson</t>
  </si>
  <si>
    <t>Mitchell Creek</t>
  </si>
  <si>
    <t>Billy Garrett</t>
  </si>
  <si>
    <t>Kevin Knox II</t>
  </si>
  <si>
    <t>Donte Grantham</t>
  </si>
  <si>
    <t>Melvin Frazier Jr.</t>
  </si>
  <si>
    <t>Mo Bamba</t>
  </si>
  <si>
    <t>Haywood Highsmith</t>
  </si>
  <si>
    <t>Quincy Acy</t>
  </si>
  <si>
    <t>BJ Johnson</t>
  </si>
  <si>
    <t>Frank Mason</t>
  </si>
  <si>
    <t>Donatas Motiejunas</t>
  </si>
  <si>
    <t>Malcolm Miller</t>
  </si>
  <si>
    <t>Naz Mitrou-Long</t>
  </si>
  <si>
    <t>Gary Payton II</t>
  </si>
  <si>
    <t>Cam Reddish</t>
  </si>
  <si>
    <t>De'Andre Hunter</t>
  </si>
  <si>
    <t>Jordan Poole</t>
  </si>
  <si>
    <t>Eric Paschall</t>
  </si>
  <si>
    <t>Coby White</t>
  </si>
  <si>
    <t>Rui Hachimura</t>
  </si>
  <si>
    <t>PJ Washington</t>
  </si>
  <si>
    <t>Marko Guduric</t>
  </si>
  <si>
    <t>Darius Bazley</t>
  </si>
  <si>
    <t>Admiral Schofield</t>
  </si>
  <si>
    <t>Carsen Edwards</t>
  </si>
  <si>
    <t>Grant Williams</t>
  </si>
  <si>
    <t>Caleb Martin</t>
  </si>
  <si>
    <t>Justin Robinson</t>
  </si>
  <si>
    <t>Usage1</t>
  </si>
  <si>
    <t>Usage2</t>
  </si>
  <si>
    <t>Cameron Johnson</t>
  </si>
  <si>
    <t>Kevin Porter</t>
  </si>
  <si>
    <t>Matisse Thybulle</t>
  </si>
  <si>
    <t>Bruno Fernando</t>
  </si>
  <si>
    <t>Vincent Poirier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</si>
</sst>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Border="1"/>
    <xf numFmtId="0" fontId="1" fillId="0" borderId="0" xfId="0" applyNumberFormat="1" applyFont="1" applyBorder="1"/>
    <xf numFmtId="0" fontId="0" fillId="0" borderId="0" xfId="0" applyNumberFormat="1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zoomScaleNormal="10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I65" sqref="I65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326</v>
      </c>
      <c r="C2" s="1" t="s">
        <v>512</v>
      </c>
      <c r="D2" s="1" t="s">
        <v>543</v>
      </c>
      <c r="E2" s="1">
        <v>8200</v>
      </c>
      <c r="F2" s="3" t="s">
        <v>492</v>
      </c>
      <c r="G2" s="1">
        <v>32</v>
      </c>
      <c r="H2" s="3">
        <v>114</v>
      </c>
      <c r="I2" s="1">
        <v>31.97</v>
      </c>
      <c r="J2" s="3">
        <f>VLOOKUP(C2,$B$203:$E$232,2,FALSE)</f>
        <v>102.8</v>
      </c>
      <c r="K2" s="3">
        <f>VLOOKUP(F2,$B$203:$E$232,2,FALSE)</f>
        <v>101.8</v>
      </c>
      <c r="L2" s="3">
        <f>VLOOKUP(C2,$B$203:$E$232,4,FALSE)</f>
        <v>107.9</v>
      </c>
      <c r="M2" s="3">
        <f>VLOOKUP(F2,$B$203:$E$232,3,FALSE)</f>
        <v>110.2</v>
      </c>
      <c r="N2" s="3">
        <v>37.799999999999997</v>
      </c>
      <c r="O2" s="1">
        <v>43.13</v>
      </c>
      <c r="P2" s="4">
        <f>-87.868852+(LN(E2))*9.365713+G2*0.73241+I2*0.27241+H2*0.0924+((J2+K2)/2)*0.015315+((L2+M2)/2)*-0.032803</f>
        <v>37.203143069574097</v>
      </c>
      <c r="Q2" s="5">
        <f>P2-O2</f>
        <v>-5.926856930425906</v>
      </c>
      <c r="R2" s="5">
        <f>P2/(E2/1000)</f>
        <v>4.5369686670212319</v>
      </c>
    </row>
    <row r="3" spans="1:18" x14ac:dyDescent="0.3">
      <c r="A3" s="1">
        <v>2</v>
      </c>
      <c r="B3" s="1" t="s">
        <v>359</v>
      </c>
      <c r="C3" s="1" t="s">
        <v>512</v>
      </c>
      <c r="D3" s="1" t="s">
        <v>543</v>
      </c>
      <c r="E3" s="1">
        <v>5100</v>
      </c>
      <c r="F3" s="3" t="s">
        <v>492</v>
      </c>
      <c r="G3" s="1">
        <v>26</v>
      </c>
      <c r="H3" s="3">
        <v>114</v>
      </c>
      <c r="I3" s="1">
        <v>27.2</v>
      </c>
      <c r="J3" s="3">
        <f t="shared" ref="J3:J11" si="0">VLOOKUP(C3,$B$203:$E$232,2,FALSE)</f>
        <v>102.8</v>
      </c>
      <c r="K3" s="3">
        <f t="shared" ref="K3:K11" si="1">VLOOKUP(F3,$B$203:$E$232,2,FALSE)</f>
        <v>101.8</v>
      </c>
      <c r="L3" s="3">
        <f t="shared" ref="L3:L66" si="2">VLOOKUP(C3,$B$203:$E$232,4,FALSE)</f>
        <v>107.9</v>
      </c>
      <c r="M3" s="3">
        <f t="shared" ref="M3:M66" si="3">VLOOKUP(F3,$B$203:$E$232,3,FALSE)</f>
        <v>110.2</v>
      </c>
      <c r="N3" s="3">
        <v>31.02</v>
      </c>
      <c r="O3" s="1">
        <v>29.85</v>
      </c>
      <c r="P3" s="4">
        <f t="shared" ref="P3:P66" si="4">-87.868852+(LN(E3))*9.365713+G3*0.73241+I3*0.27241+H3*0.0924+((J3+K3)/2)*0.015315+((L3+M3)/2)*-0.032803</f>
        <v>27.061570070260522</v>
      </c>
      <c r="Q3" s="5">
        <f t="shared" ref="Q3:Q66" si="5">P3-O3</f>
        <v>-2.788429929739479</v>
      </c>
      <c r="R3" s="5">
        <f t="shared" ref="R3:R66" si="6">P3/(E3/1000)</f>
        <v>5.3061902098550044</v>
      </c>
    </row>
    <row r="4" spans="1:18" x14ac:dyDescent="0.3">
      <c r="A4" s="1">
        <v>3</v>
      </c>
      <c r="B4" s="1" t="s">
        <v>303</v>
      </c>
      <c r="C4" s="1" t="s">
        <v>512</v>
      </c>
      <c r="D4" s="1" t="s">
        <v>542</v>
      </c>
      <c r="E4" s="1">
        <v>4900</v>
      </c>
      <c r="F4" s="3" t="s">
        <v>492</v>
      </c>
      <c r="G4" s="1">
        <v>27</v>
      </c>
      <c r="H4" s="3">
        <v>114</v>
      </c>
      <c r="I4" s="1">
        <v>16.149999999999999</v>
      </c>
      <c r="J4" s="3">
        <f t="shared" si="0"/>
        <v>102.8</v>
      </c>
      <c r="K4" s="3">
        <f t="shared" si="1"/>
        <v>101.8</v>
      </c>
      <c r="L4" s="3">
        <f t="shared" si="2"/>
        <v>107.9</v>
      </c>
      <c r="M4" s="3">
        <f t="shared" si="3"/>
        <v>110.2</v>
      </c>
      <c r="N4" s="3">
        <v>28.48</v>
      </c>
      <c r="O4" s="1">
        <v>28.57</v>
      </c>
      <c r="P4" s="4">
        <f t="shared" si="4"/>
        <v>24.409171087799653</v>
      </c>
      <c r="Q4" s="5">
        <f t="shared" si="5"/>
        <v>-4.1608289122003477</v>
      </c>
      <c r="R4" s="5">
        <f t="shared" si="6"/>
        <v>4.9814634873060513</v>
      </c>
    </row>
    <row r="5" spans="1:18" x14ac:dyDescent="0.3">
      <c r="A5" s="1">
        <v>4</v>
      </c>
      <c r="B5" s="1" t="s">
        <v>262</v>
      </c>
      <c r="C5" s="1" t="s">
        <v>512</v>
      </c>
      <c r="D5" s="1" t="s">
        <v>544</v>
      </c>
      <c r="E5" s="1">
        <v>4300</v>
      </c>
      <c r="F5" s="3" t="s">
        <v>492</v>
      </c>
      <c r="G5" s="1">
        <v>31</v>
      </c>
      <c r="H5" s="3">
        <v>114</v>
      </c>
      <c r="I5" s="1">
        <v>17.52</v>
      </c>
      <c r="J5" s="3">
        <f t="shared" si="0"/>
        <v>102.8</v>
      </c>
      <c r="K5" s="3">
        <f t="shared" si="1"/>
        <v>101.8</v>
      </c>
      <c r="L5" s="3">
        <f t="shared" si="2"/>
        <v>107.9</v>
      </c>
      <c r="M5" s="3">
        <f t="shared" si="3"/>
        <v>110.2</v>
      </c>
      <c r="N5" s="3">
        <v>24.11</v>
      </c>
      <c r="O5" s="1">
        <v>25.29</v>
      </c>
      <c r="P5" s="4">
        <f t="shared" si="4"/>
        <v>26.488661647273773</v>
      </c>
      <c r="Q5" s="5">
        <f t="shared" si="5"/>
        <v>1.1986616472737737</v>
      </c>
      <c r="R5" s="5">
        <f t="shared" si="6"/>
        <v>6.1601538714590172</v>
      </c>
    </row>
    <row r="6" spans="1:18" x14ac:dyDescent="0.3">
      <c r="A6" s="1">
        <v>5</v>
      </c>
      <c r="B6" s="1" t="s">
        <v>225</v>
      </c>
      <c r="C6" s="1" t="s">
        <v>512</v>
      </c>
      <c r="D6" s="1" t="s">
        <v>544</v>
      </c>
      <c r="E6" s="1">
        <v>4200</v>
      </c>
      <c r="F6" s="3" t="s">
        <v>492</v>
      </c>
      <c r="G6" s="1">
        <v>24</v>
      </c>
      <c r="H6" s="3">
        <v>114</v>
      </c>
      <c r="I6" s="1">
        <v>16.899999999999999</v>
      </c>
      <c r="J6" s="3">
        <f t="shared" si="0"/>
        <v>102.8</v>
      </c>
      <c r="K6" s="3">
        <f t="shared" si="1"/>
        <v>101.8</v>
      </c>
      <c r="L6" s="3">
        <f t="shared" si="2"/>
        <v>107.9</v>
      </c>
      <c r="M6" s="3">
        <f t="shared" si="3"/>
        <v>110.2</v>
      </c>
      <c r="N6" s="3">
        <v>18.47</v>
      </c>
      <c r="O6" s="1">
        <v>19.18</v>
      </c>
      <c r="P6" s="4">
        <f t="shared" si="4"/>
        <v>20.972517561782666</v>
      </c>
      <c r="Q6" s="5">
        <f t="shared" si="5"/>
        <v>1.7925175617826667</v>
      </c>
      <c r="R6" s="5">
        <f t="shared" si="6"/>
        <v>4.9934565623292064</v>
      </c>
    </row>
    <row r="7" spans="1:18" x14ac:dyDescent="0.3">
      <c r="A7" s="1">
        <v>6</v>
      </c>
      <c r="B7" s="1" t="s">
        <v>41</v>
      </c>
      <c r="C7" s="1" t="s">
        <v>512</v>
      </c>
      <c r="D7" s="1" t="s">
        <v>545</v>
      </c>
      <c r="E7" s="1">
        <v>4200</v>
      </c>
      <c r="F7" s="3" t="s">
        <v>492</v>
      </c>
      <c r="G7" s="1">
        <v>20</v>
      </c>
      <c r="H7" s="3">
        <v>114</v>
      </c>
      <c r="I7" s="1">
        <v>20.85</v>
      </c>
      <c r="J7" s="3">
        <f t="shared" si="0"/>
        <v>102.8</v>
      </c>
      <c r="K7" s="3">
        <f t="shared" si="1"/>
        <v>101.8</v>
      </c>
      <c r="L7" s="3">
        <f t="shared" si="2"/>
        <v>107.9</v>
      </c>
      <c r="M7" s="3">
        <f t="shared" si="3"/>
        <v>110.2</v>
      </c>
      <c r="N7" s="3">
        <v>20.46</v>
      </c>
      <c r="O7" s="1">
        <v>19.670000000000002</v>
      </c>
      <c r="P7" s="4">
        <f t="shared" si="4"/>
        <v>19.118897061782661</v>
      </c>
      <c r="Q7" s="5">
        <f t="shared" si="5"/>
        <v>-0.55110293821734047</v>
      </c>
      <c r="R7" s="5">
        <f t="shared" si="6"/>
        <v>4.5521183480434901</v>
      </c>
    </row>
    <row r="8" spans="1:18" x14ac:dyDescent="0.3">
      <c r="A8" s="1">
        <v>7</v>
      </c>
      <c r="B8" s="1" t="s">
        <v>440</v>
      </c>
      <c r="C8" s="1" t="s">
        <v>512</v>
      </c>
      <c r="D8" s="1" t="s">
        <v>546</v>
      </c>
      <c r="E8" s="1">
        <v>4100</v>
      </c>
      <c r="F8" s="3" t="s">
        <v>492</v>
      </c>
      <c r="G8" s="1">
        <v>26</v>
      </c>
      <c r="H8" s="3">
        <v>114</v>
      </c>
      <c r="I8" s="1">
        <v>18.760000000000002</v>
      </c>
      <c r="J8" s="3">
        <f t="shared" si="0"/>
        <v>102.8</v>
      </c>
      <c r="K8" s="3">
        <f t="shared" si="1"/>
        <v>101.8</v>
      </c>
      <c r="L8" s="3">
        <f t="shared" si="2"/>
        <v>107.9</v>
      </c>
      <c r="M8" s="3">
        <f t="shared" si="3"/>
        <v>110.2</v>
      </c>
      <c r="N8" s="3">
        <v>21.34</v>
      </c>
      <c r="O8" s="1">
        <v>22.32</v>
      </c>
      <c r="P8" s="4">
        <f t="shared" si="4"/>
        <v>22.718329409690472</v>
      </c>
      <c r="Q8" s="5">
        <f t="shared" si="5"/>
        <v>0.39832940969047215</v>
      </c>
      <c r="R8" s="5">
        <f t="shared" si="6"/>
        <v>5.5410559535830428</v>
      </c>
    </row>
    <row r="9" spans="1:18" x14ac:dyDescent="0.3">
      <c r="A9" s="1">
        <v>8</v>
      </c>
      <c r="B9" s="1" t="s">
        <v>449</v>
      </c>
      <c r="C9" s="1" t="s">
        <v>512</v>
      </c>
      <c r="D9" s="1" t="s">
        <v>543</v>
      </c>
      <c r="E9" s="1">
        <v>4100</v>
      </c>
      <c r="F9" s="3" t="s">
        <v>492</v>
      </c>
      <c r="G9" s="1">
        <v>8</v>
      </c>
      <c r="H9" s="3">
        <v>114</v>
      </c>
      <c r="I9" s="1">
        <v>24.7</v>
      </c>
      <c r="J9" s="3">
        <f t="shared" si="0"/>
        <v>102.8</v>
      </c>
      <c r="K9" s="3">
        <f t="shared" si="1"/>
        <v>101.8</v>
      </c>
      <c r="L9" s="3">
        <f t="shared" si="2"/>
        <v>107.9</v>
      </c>
      <c r="M9" s="3">
        <f t="shared" si="3"/>
        <v>110.2</v>
      </c>
      <c r="N9" s="3">
        <v>18.86</v>
      </c>
      <c r="O9" s="1">
        <v>7.54</v>
      </c>
      <c r="P9" s="4">
        <f t="shared" si="4"/>
        <v>11.153064809690473</v>
      </c>
      <c r="Q9" s="5">
        <f t="shared" si="5"/>
        <v>3.6130648096904734</v>
      </c>
      <c r="R9" s="5">
        <f t="shared" si="6"/>
        <v>2.7202597096806036</v>
      </c>
    </row>
    <row r="10" spans="1:18" x14ac:dyDescent="0.3">
      <c r="A10" s="1">
        <v>9</v>
      </c>
      <c r="B10" s="1" t="s">
        <v>339</v>
      </c>
      <c r="C10" s="1" t="s">
        <v>512</v>
      </c>
      <c r="D10" s="1" t="s">
        <v>542</v>
      </c>
      <c r="E10" s="1">
        <v>3400</v>
      </c>
      <c r="F10" s="3" t="s">
        <v>492</v>
      </c>
      <c r="G10" s="1">
        <v>18</v>
      </c>
      <c r="H10" s="3">
        <v>114</v>
      </c>
      <c r="I10" s="1">
        <v>12.8</v>
      </c>
      <c r="J10" s="3">
        <f t="shared" si="0"/>
        <v>102.8</v>
      </c>
      <c r="K10" s="3">
        <f t="shared" si="1"/>
        <v>101.8</v>
      </c>
      <c r="L10" s="3">
        <f t="shared" si="2"/>
        <v>107.9</v>
      </c>
      <c r="M10" s="3">
        <f t="shared" si="3"/>
        <v>110.2</v>
      </c>
      <c r="N10" s="3">
        <v>19.53</v>
      </c>
      <c r="O10" s="1">
        <v>17.71</v>
      </c>
      <c r="P10" s="4">
        <f t="shared" si="4"/>
        <v>13.482116236205471</v>
      </c>
      <c r="Q10" s="5">
        <f t="shared" si="5"/>
        <v>-4.2278837637945301</v>
      </c>
      <c r="R10" s="5">
        <f t="shared" si="6"/>
        <v>3.9653283047663148</v>
      </c>
    </row>
    <row r="11" spans="1:18" x14ac:dyDescent="0.3">
      <c r="A11" s="1">
        <v>10</v>
      </c>
      <c r="B11" s="1" t="s">
        <v>413</v>
      </c>
      <c r="C11" s="1" t="s">
        <v>512</v>
      </c>
      <c r="D11" s="1" t="s">
        <v>546</v>
      </c>
      <c r="E11" s="1">
        <v>3300</v>
      </c>
      <c r="F11" s="3" t="s">
        <v>492</v>
      </c>
      <c r="G11" s="1">
        <v>17</v>
      </c>
      <c r="H11" s="3">
        <v>114</v>
      </c>
      <c r="I11" s="1">
        <v>12.3</v>
      </c>
      <c r="J11" s="3">
        <f t="shared" si="0"/>
        <v>102.8</v>
      </c>
      <c r="K11" s="3">
        <f t="shared" si="1"/>
        <v>101.8</v>
      </c>
      <c r="L11" s="3">
        <f t="shared" si="2"/>
        <v>107.9</v>
      </c>
      <c r="M11" s="3">
        <f t="shared" si="3"/>
        <v>110.2</v>
      </c>
      <c r="N11" s="3">
        <v>12.18</v>
      </c>
      <c r="O11" s="1">
        <v>10.199999999999999</v>
      </c>
      <c r="P11" s="4">
        <f t="shared" si="4"/>
        <v>12.333906951145995</v>
      </c>
      <c r="Q11" s="5">
        <f t="shared" si="5"/>
        <v>2.1339069511459954</v>
      </c>
      <c r="R11" s="5">
        <f t="shared" si="6"/>
        <v>3.737547560953332</v>
      </c>
    </row>
    <row r="12" spans="1:18" x14ac:dyDescent="0.3">
      <c r="A12" s="1">
        <v>11</v>
      </c>
      <c r="B12" s="1" t="s">
        <v>255</v>
      </c>
      <c r="C12" s="1" t="s">
        <v>512</v>
      </c>
      <c r="D12" s="1" t="s">
        <v>546</v>
      </c>
      <c r="E12" s="1">
        <v>3200</v>
      </c>
      <c r="F12" s="3" t="s">
        <v>492</v>
      </c>
      <c r="G12" s="1">
        <v>11</v>
      </c>
      <c r="H12" s="3">
        <v>114</v>
      </c>
      <c r="I12" s="1">
        <v>18.149999999999999</v>
      </c>
      <c r="J12" s="3">
        <f t="shared" ref="J12:J75" si="7">VLOOKUP(C12,$B$203:$E$232,2,FALSE)</f>
        <v>102.8</v>
      </c>
      <c r="K12" s="3">
        <f t="shared" ref="K12:K75" si="8">VLOOKUP(F12,$B$203:$E$232,2,FALSE)</f>
        <v>101.8</v>
      </c>
      <c r="L12" s="3">
        <f t="shared" si="2"/>
        <v>107.9</v>
      </c>
      <c r="M12" s="3">
        <f t="shared" si="3"/>
        <v>110.2</v>
      </c>
      <c r="N12" s="3">
        <v>16.02</v>
      </c>
      <c r="O12" s="1">
        <v>8.49</v>
      </c>
      <c r="P12" s="4">
        <f t="shared" si="4"/>
        <v>9.2448469275392142</v>
      </c>
      <c r="Q12" s="5">
        <f t="shared" si="5"/>
        <v>0.75484692753921401</v>
      </c>
      <c r="R12" s="5">
        <f t="shared" si="6"/>
        <v>2.8890146648560044</v>
      </c>
    </row>
    <row r="13" spans="1:18" x14ac:dyDescent="0.3">
      <c r="A13" s="1">
        <v>12</v>
      </c>
      <c r="B13" s="1" t="s">
        <v>7</v>
      </c>
      <c r="C13" s="1" t="s">
        <v>519</v>
      </c>
      <c r="D13" s="1" t="s">
        <v>543</v>
      </c>
      <c r="E13" s="1">
        <v>9200</v>
      </c>
      <c r="F13" s="3" t="s">
        <v>485</v>
      </c>
      <c r="G13" s="1">
        <v>34</v>
      </c>
      <c r="H13" s="3">
        <v>110.75</v>
      </c>
      <c r="I13" s="1">
        <v>30.14</v>
      </c>
      <c r="J13" s="3">
        <f t="shared" si="7"/>
        <v>101.7</v>
      </c>
      <c r="K13" s="3">
        <f t="shared" si="8"/>
        <v>105</v>
      </c>
      <c r="L13" s="3">
        <f t="shared" si="2"/>
        <v>103.6</v>
      </c>
      <c r="M13" s="3">
        <f t="shared" si="3"/>
        <v>111</v>
      </c>
      <c r="N13" s="3">
        <v>44.54</v>
      </c>
      <c r="O13" s="1">
        <v>43.66</v>
      </c>
      <c r="P13" s="4">
        <f t="shared" si="4"/>
        <v>39.020345087440788</v>
      </c>
      <c r="Q13" s="5">
        <f t="shared" si="5"/>
        <v>-4.6396549125592088</v>
      </c>
      <c r="R13" s="5">
        <f t="shared" si="6"/>
        <v>4.2413418573305206</v>
      </c>
    </row>
    <row r="14" spans="1:18" x14ac:dyDescent="0.3">
      <c r="A14" s="1">
        <v>13</v>
      </c>
      <c r="B14" s="1" t="s">
        <v>190</v>
      </c>
      <c r="C14" s="1" t="s">
        <v>519</v>
      </c>
      <c r="D14" s="1" t="s">
        <v>545</v>
      </c>
      <c r="E14" s="1">
        <v>6000</v>
      </c>
      <c r="F14" s="3" t="s">
        <v>485</v>
      </c>
      <c r="G14" s="1">
        <v>31</v>
      </c>
      <c r="H14" s="3">
        <v>110.75</v>
      </c>
      <c r="I14" s="1">
        <v>19</v>
      </c>
      <c r="J14" s="3">
        <f t="shared" si="7"/>
        <v>101.7</v>
      </c>
      <c r="K14" s="3">
        <f t="shared" si="8"/>
        <v>105</v>
      </c>
      <c r="L14" s="3">
        <f t="shared" si="2"/>
        <v>103.6</v>
      </c>
      <c r="M14" s="3">
        <f t="shared" si="3"/>
        <v>111</v>
      </c>
      <c r="N14" s="3">
        <v>31.85</v>
      </c>
      <c r="O14" s="1">
        <v>33.049999999999997</v>
      </c>
      <c r="P14" s="4">
        <f t="shared" si="4"/>
        <v>29.785149721003904</v>
      </c>
      <c r="Q14" s="5">
        <f t="shared" si="5"/>
        <v>-3.2648502789960929</v>
      </c>
      <c r="R14" s="5">
        <f t="shared" si="6"/>
        <v>4.9641916201673171</v>
      </c>
    </row>
    <row r="15" spans="1:18" x14ac:dyDescent="0.3">
      <c r="A15" s="1">
        <v>14</v>
      </c>
      <c r="B15" s="1" t="s">
        <v>315</v>
      </c>
      <c r="C15" s="1" t="s">
        <v>519</v>
      </c>
      <c r="D15" s="1" t="s">
        <v>543</v>
      </c>
      <c r="E15" s="1">
        <v>6000</v>
      </c>
      <c r="F15" s="3" t="s">
        <v>485</v>
      </c>
      <c r="G15" s="1">
        <v>21</v>
      </c>
      <c r="H15" s="3">
        <v>110.75</v>
      </c>
      <c r="I15" s="1">
        <v>18.829999999999998</v>
      </c>
      <c r="J15" s="3">
        <f t="shared" si="7"/>
        <v>101.7</v>
      </c>
      <c r="K15" s="3">
        <f t="shared" si="8"/>
        <v>105</v>
      </c>
      <c r="L15" s="3">
        <f t="shared" si="2"/>
        <v>103.6</v>
      </c>
      <c r="M15" s="3">
        <f t="shared" si="3"/>
        <v>111</v>
      </c>
      <c r="N15" s="3">
        <v>21.87</v>
      </c>
      <c r="O15" s="1">
        <v>19.510000000000002</v>
      </c>
      <c r="P15" s="4">
        <f t="shared" si="4"/>
        <v>22.414740021003908</v>
      </c>
      <c r="Q15" s="5">
        <f t="shared" si="5"/>
        <v>2.9047400210039065</v>
      </c>
      <c r="R15" s="5">
        <f t="shared" si="6"/>
        <v>3.7357900035006515</v>
      </c>
    </row>
    <row r="16" spans="1:18" x14ac:dyDescent="0.3">
      <c r="A16" s="1">
        <v>15</v>
      </c>
      <c r="B16" s="1" t="s">
        <v>129</v>
      </c>
      <c r="C16" s="1" t="s">
        <v>519</v>
      </c>
      <c r="D16" s="1" t="s">
        <v>546</v>
      </c>
      <c r="E16" s="1">
        <v>5900</v>
      </c>
      <c r="F16" s="3" t="s">
        <v>485</v>
      </c>
      <c r="G16" s="1">
        <v>32</v>
      </c>
      <c r="H16" s="3">
        <v>110.75</v>
      </c>
      <c r="I16" s="1">
        <v>21.92</v>
      </c>
      <c r="J16" s="3">
        <f t="shared" si="7"/>
        <v>101.7</v>
      </c>
      <c r="K16" s="3">
        <f t="shared" si="8"/>
        <v>105</v>
      </c>
      <c r="L16" s="3">
        <f t="shared" si="2"/>
        <v>103.6</v>
      </c>
      <c r="M16" s="3">
        <f t="shared" si="3"/>
        <v>111</v>
      </c>
      <c r="N16" s="3">
        <v>31.15</v>
      </c>
      <c r="O16" s="1">
        <v>31.08</v>
      </c>
      <c r="P16" s="4">
        <f t="shared" si="4"/>
        <v>31.15558627449564</v>
      </c>
      <c r="Q16" s="5">
        <f t="shared" si="5"/>
        <v>7.5586274495641703E-2</v>
      </c>
      <c r="R16" s="5">
        <f t="shared" si="6"/>
        <v>5.2806078431348542</v>
      </c>
    </row>
    <row r="17" spans="1:18" x14ac:dyDescent="0.3">
      <c r="A17" s="1">
        <v>16</v>
      </c>
      <c r="B17" s="1" t="s">
        <v>104</v>
      </c>
      <c r="C17" s="1" t="s">
        <v>519</v>
      </c>
      <c r="D17" s="1" t="s">
        <v>546</v>
      </c>
      <c r="E17" s="1">
        <v>4800</v>
      </c>
      <c r="F17" s="3" t="s">
        <v>485</v>
      </c>
      <c r="G17" s="1">
        <v>29</v>
      </c>
      <c r="H17" s="3">
        <v>110.75</v>
      </c>
      <c r="I17" s="1">
        <v>19.989999999999998</v>
      </c>
      <c r="J17" s="3">
        <f t="shared" si="7"/>
        <v>101.7</v>
      </c>
      <c r="K17" s="3">
        <f t="shared" si="8"/>
        <v>105</v>
      </c>
      <c r="L17" s="3">
        <f t="shared" si="2"/>
        <v>103.6</v>
      </c>
      <c r="M17" s="3">
        <f t="shared" si="3"/>
        <v>111</v>
      </c>
      <c r="N17" s="3">
        <v>26.59</v>
      </c>
      <c r="O17" s="1">
        <v>25.74</v>
      </c>
      <c r="P17" s="4">
        <f t="shared" si="4"/>
        <v>26.50011716159425</v>
      </c>
      <c r="Q17" s="5">
        <f t="shared" si="5"/>
        <v>0.76011716159425191</v>
      </c>
      <c r="R17" s="5">
        <f t="shared" si="6"/>
        <v>5.5208577419988023</v>
      </c>
    </row>
    <row r="18" spans="1:18" x14ac:dyDescent="0.3">
      <c r="A18" s="1">
        <v>17</v>
      </c>
      <c r="B18" s="1" t="s">
        <v>450</v>
      </c>
      <c r="C18" s="1" t="s">
        <v>519</v>
      </c>
      <c r="D18" s="1" t="s">
        <v>544</v>
      </c>
      <c r="E18" s="1">
        <v>4700</v>
      </c>
      <c r="F18" s="3" t="s">
        <v>485</v>
      </c>
      <c r="G18" s="1">
        <v>26</v>
      </c>
      <c r="H18" s="3">
        <v>110.75</v>
      </c>
      <c r="I18" s="1">
        <v>21.24</v>
      </c>
      <c r="J18" s="3">
        <f t="shared" si="7"/>
        <v>101.7</v>
      </c>
      <c r="K18" s="3">
        <f t="shared" si="8"/>
        <v>105</v>
      </c>
      <c r="L18" s="3">
        <f t="shared" si="2"/>
        <v>103.6</v>
      </c>
      <c r="M18" s="3">
        <f t="shared" si="3"/>
        <v>111</v>
      </c>
      <c r="N18" s="3">
        <v>22.84</v>
      </c>
      <c r="O18" s="1">
        <v>21.02</v>
      </c>
      <c r="P18" s="4">
        <f t="shared" si="4"/>
        <v>24.446219473375784</v>
      </c>
      <c r="Q18" s="5">
        <f t="shared" si="5"/>
        <v>3.4262194733757845</v>
      </c>
      <c r="R18" s="5">
        <f t="shared" si="6"/>
        <v>5.2013232922076131</v>
      </c>
    </row>
    <row r="19" spans="1:18" x14ac:dyDescent="0.3">
      <c r="A19" s="1">
        <v>18</v>
      </c>
      <c r="B19" s="1" t="s">
        <v>194</v>
      </c>
      <c r="C19" s="1" t="s">
        <v>519</v>
      </c>
      <c r="D19" s="1" t="s">
        <v>543</v>
      </c>
      <c r="E19" s="1">
        <v>4400</v>
      </c>
      <c r="F19" s="3" t="s">
        <v>485</v>
      </c>
      <c r="G19" s="1">
        <v>30</v>
      </c>
      <c r="H19" s="3">
        <v>110.75</v>
      </c>
      <c r="I19" s="1">
        <v>15.33</v>
      </c>
      <c r="J19" s="3">
        <f t="shared" si="7"/>
        <v>101.7</v>
      </c>
      <c r="K19" s="3">
        <f t="shared" si="8"/>
        <v>105</v>
      </c>
      <c r="L19" s="3">
        <f t="shared" si="2"/>
        <v>103.6</v>
      </c>
      <c r="M19" s="3">
        <f t="shared" si="3"/>
        <v>111</v>
      </c>
      <c r="N19" s="3">
        <v>22.32</v>
      </c>
      <c r="O19" s="1">
        <v>24.31</v>
      </c>
      <c r="P19" s="4">
        <f t="shared" si="4"/>
        <v>25.148172976974593</v>
      </c>
      <c r="Q19" s="5">
        <f t="shared" si="5"/>
        <v>0.83817297697459381</v>
      </c>
      <c r="R19" s="5">
        <f t="shared" si="6"/>
        <v>5.7154938584033159</v>
      </c>
    </row>
    <row r="20" spans="1:18" x14ac:dyDescent="0.3">
      <c r="A20" s="1">
        <v>19</v>
      </c>
      <c r="B20" s="1" t="s">
        <v>117</v>
      </c>
      <c r="C20" s="1" t="s">
        <v>519</v>
      </c>
      <c r="D20" s="1" t="s">
        <v>545</v>
      </c>
      <c r="E20" s="1">
        <v>3700</v>
      </c>
      <c r="F20" s="3" t="s">
        <v>485</v>
      </c>
      <c r="G20">
        <v>17</v>
      </c>
      <c r="H20" s="3">
        <v>110.75</v>
      </c>
      <c r="I20" s="1">
        <v>15.96</v>
      </c>
      <c r="J20" s="3">
        <f t="shared" si="7"/>
        <v>101.7</v>
      </c>
      <c r="K20" s="3">
        <f t="shared" si="8"/>
        <v>105</v>
      </c>
      <c r="L20" s="3">
        <f t="shared" si="2"/>
        <v>103.6</v>
      </c>
      <c r="M20" s="3">
        <f t="shared" si="3"/>
        <v>111</v>
      </c>
      <c r="N20" s="3">
        <v>15.46</v>
      </c>
      <c r="O20" s="1">
        <v>16.850000000000001</v>
      </c>
      <c r="P20" s="4">
        <f t="shared" si="4"/>
        <v>14.175648064505946</v>
      </c>
      <c r="Q20" s="5">
        <f t="shared" si="5"/>
        <v>-2.6743519354940553</v>
      </c>
      <c r="R20" s="5">
        <f t="shared" si="6"/>
        <v>3.8312562336502554</v>
      </c>
    </row>
    <row r="21" spans="1:18" x14ac:dyDescent="0.3">
      <c r="A21" s="1">
        <v>20</v>
      </c>
      <c r="B21" s="1" t="s">
        <v>418</v>
      </c>
      <c r="C21" s="1" t="s">
        <v>519</v>
      </c>
      <c r="D21" s="1" t="s">
        <v>546</v>
      </c>
      <c r="E21" s="1">
        <v>3000</v>
      </c>
      <c r="F21" s="3" t="s">
        <v>485</v>
      </c>
      <c r="G21" s="1">
        <v>20</v>
      </c>
      <c r="H21" s="3">
        <v>110.75</v>
      </c>
      <c r="I21" s="1">
        <v>13.43</v>
      </c>
      <c r="J21" s="3">
        <f t="shared" si="7"/>
        <v>101.7</v>
      </c>
      <c r="K21" s="3">
        <f t="shared" si="8"/>
        <v>105</v>
      </c>
      <c r="L21" s="3">
        <f t="shared" si="2"/>
        <v>103.6</v>
      </c>
      <c r="M21" s="3">
        <f t="shared" si="3"/>
        <v>111</v>
      </c>
      <c r="N21" s="3">
        <v>6.62</v>
      </c>
      <c r="O21" s="1">
        <v>13.26</v>
      </c>
      <c r="P21" s="4">
        <f t="shared" si="4"/>
        <v>13.719498461120278</v>
      </c>
      <c r="Q21" s="5">
        <f t="shared" si="5"/>
        <v>0.45949846112027792</v>
      </c>
      <c r="R21" s="5">
        <f t="shared" si="6"/>
        <v>4.5731661537067589</v>
      </c>
    </row>
    <row r="22" spans="1:18" x14ac:dyDescent="0.3">
      <c r="A22" s="1">
        <v>21</v>
      </c>
      <c r="B22" s="1" t="s">
        <v>525</v>
      </c>
      <c r="C22" s="1" t="s">
        <v>505</v>
      </c>
      <c r="D22" s="1" t="s">
        <v>545</v>
      </c>
      <c r="E22" s="1">
        <v>7200</v>
      </c>
      <c r="F22" s="3" t="s">
        <v>493</v>
      </c>
      <c r="G22" s="1">
        <v>28</v>
      </c>
      <c r="H22" s="3">
        <v>110.75</v>
      </c>
      <c r="I22" s="1">
        <v>15.66</v>
      </c>
      <c r="J22" s="3">
        <f t="shared" si="7"/>
        <v>98.8</v>
      </c>
      <c r="K22" s="3">
        <f t="shared" si="8"/>
        <v>102.5</v>
      </c>
      <c r="L22" s="3">
        <f t="shared" si="2"/>
        <v>114.3</v>
      </c>
      <c r="M22" s="3">
        <f t="shared" si="3"/>
        <v>102.4</v>
      </c>
      <c r="N22" s="3">
        <v>28</v>
      </c>
      <c r="O22" s="1">
        <v>30.66</v>
      </c>
      <c r="P22" s="4">
        <f t="shared" si="4"/>
        <v>28.309848045649289</v>
      </c>
      <c r="Q22" s="5">
        <f t="shared" si="5"/>
        <v>-2.3501519543507108</v>
      </c>
      <c r="R22" s="5">
        <f t="shared" si="6"/>
        <v>3.9319233396735123</v>
      </c>
    </row>
    <row r="23" spans="1:18" x14ac:dyDescent="0.3">
      <c r="A23" s="1">
        <v>22</v>
      </c>
      <c r="B23" s="1" t="s">
        <v>219</v>
      </c>
      <c r="C23" s="1" t="s">
        <v>505</v>
      </c>
      <c r="D23" s="1" t="s">
        <v>545</v>
      </c>
      <c r="E23" s="1">
        <v>6900</v>
      </c>
      <c r="F23" s="3" t="s">
        <v>493</v>
      </c>
      <c r="G23" s="1">
        <v>20</v>
      </c>
      <c r="H23" s="3">
        <v>110.75</v>
      </c>
      <c r="I23" s="1">
        <v>29.23</v>
      </c>
      <c r="J23" s="3">
        <f t="shared" si="7"/>
        <v>98.8</v>
      </c>
      <c r="K23" s="3">
        <f t="shared" si="8"/>
        <v>102.5</v>
      </c>
      <c r="L23" s="3">
        <f t="shared" si="2"/>
        <v>114.3</v>
      </c>
      <c r="M23" s="3">
        <f t="shared" si="3"/>
        <v>102.4</v>
      </c>
      <c r="N23" s="3">
        <v>34.08</v>
      </c>
      <c r="O23" s="1">
        <v>28.31</v>
      </c>
      <c r="P23" s="4">
        <f t="shared" si="4"/>
        <v>25.74857061161218</v>
      </c>
      <c r="Q23" s="5">
        <f t="shared" si="5"/>
        <v>-2.5614293883878183</v>
      </c>
      <c r="R23" s="5">
        <f t="shared" si="6"/>
        <v>3.7316769002336492</v>
      </c>
    </row>
    <row r="24" spans="1:18" x14ac:dyDescent="0.3">
      <c r="A24" s="1">
        <v>23</v>
      </c>
      <c r="B24" s="1" t="s">
        <v>312</v>
      </c>
      <c r="C24" s="1" t="s">
        <v>505</v>
      </c>
      <c r="D24" s="1" t="s">
        <v>543</v>
      </c>
      <c r="E24" s="1">
        <v>5700</v>
      </c>
      <c r="F24" s="3" t="s">
        <v>493</v>
      </c>
      <c r="G24" s="1">
        <v>29</v>
      </c>
      <c r="H24" s="3">
        <v>110.75</v>
      </c>
      <c r="I24" s="1">
        <v>27.34</v>
      </c>
      <c r="J24" s="3">
        <f t="shared" si="7"/>
        <v>98.8</v>
      </c>
      <c r="K24" s="3">
        <f t="shared" si="8"/>
        <v>102.5</v>
      </c>
      <c r="L24" s="3">
        <f t="shared" si="2"/>
        <v>114.3</v>
      </c>
      <c r="M24" s="3">
        <f t="shared" si="3"/>
        <v>102.4</v>
      </c>
      <c r="N24" s="3">
        <v>27.14</v>
      </c>
      <c r="O24" s="1">
        <v>30.19</v>
      </c>
      <c r="P24" s="4">
        <f t="shared" si="4"/>
        <v>30.0360371969456</v>
      </c>
      <c r="Q24" s="5">
        <f t="shared" si="5"/>
        <v>-0.15396280305440158</v>
      </c>
      <c r="R24" s="5">
        <f t="shared" si="6"/>
        <v>5.2694802099904559</v>
      </c>
    </row>
    <row r="25" spans="1:18" x14ac:dyDescent="0.3">
      <c r="A25" s="1">
        <v>24</v>
      </c>
      <c r="B25" s="1" t="s">
        <v>423</v>
      </c>
      <c r="C25" s="1" t="s">
        <v>505</v>
      </c>
      <c r="D25" s="1" t="s">
        <v>546</v>
      </c>
      <c r="E25" s="1">
        <v>5000</v>
      </c>
      <c r="F25" s="3" t="s">
        <v>493</v>
      </c>
      <c r="G25" s="1">
        <v>32</v>
      </c>
      <c r="H25" s="3">
        <v>110.75</v>
      </c>
      <c r="I25" s="1">
        <v>18.239999999999998</v>
      </c>
      <c r="J25" s="3">
        <f t="shared" si="7"/>
        <v>98.8</v>
      </c>
      <c r="K25" s="3">
        <f t="shared" si="8"/>
        <v>102.5</v>
      </c>
      <c r="L25" s="3">
        <f t="shared" si="2"/>
        <v>114.3</v>
      </c>
      <c r="M25" s="3">
        <f t="shared" si="3"/>
        <v>102.4</v>
      </c>
      <c r="N25" s="3">
        <v>23.7</v>
      </c>
      <c r="O25" s="1">
        <v>25.44</v>
      </c>
      <c r="P25" s="4">
        <f t="shared" si="4"/>
        <v>28.527163096358535</v>
      </c>
      <c r="Q25" s="5">
        <f t="shared" si="5"/>
        <v>3.0871630963585339</v>
      </c>
      <c r="R25" s="5">
        <f t="shared" si="6"/>
        <v>5.7054326192717069</v>
      </c>
    </row>
    <row r="26" spans="1:18" x14ac:dyDescent="0.3">
      <c r="A26" s="1">
        <v>25</v>
      </c>
      <c r="B26" s="1" t="s">
        <v>425</v>
      </c>
      <c r="C26" s="1" t="s">
        <v>505</v>
      </c>
      <c r="D26" s="1" t="s">
        <v>543</v>
      </c>
      <c r="E26" s="1">
        <v>4900</v>
      </c>
      <c r="F26" s="3" t="s">
        <v>493</v>
      </c>
      <c r="G26" s="1">
        <v>33</v>
      </c>
      <c r="H26" s="3">
        <v>110.75</v>
      </c>
      <c r="I26" s="1">
        <v>24.41</v>
      </c>
      <c r="J26" s="3">
        <f t="shared" si="7"/>
        <v>98.8</v>
      </c>
      <c r="K26" s="3">
        <f t="shared" si="8"/>
        <v>102.5</v>
      </c>
      <c r="L26" s="3">
        <f t="shared" si="2"/>
        <v>114.3</v>
      </c>
      <c r="M26" s="3">
        <f t="shared" si="3"/>
        <v>102.4</v>
      </c>
      <c r="N26" s="3">
        <v>23.82</v>
      </c>
      <c r="O26" s="1">
        <v>26.63</v>
      </c>
      <c r="P26" s="4">
        <f t="shared" si="4"/>
        <v>30.751130037799655</v>
      </c>
      <c r="Q26" s="5">
        <f t="shared" si="5"/>
        <v>4.1211300377996558</v>
      </c>
      <c r="R26" s="5">
        <f t="shared" si="6"/>
        <v>6.2757408240407457</v>
      </c>
    </row>
    <row r="27" spans="1:18" x14ac:dyDescent="0.3">
      <c r="A27" s="1">
        <v>26</v>
      </c>
      <c r="B27" s="1" t="s">
        <v>399</v>
      </c>
      <c r="C27" s="1" t="s">
        <v>505</v>
      </c>
      <c r="D27" s="1" t="s">
        <v>545</v>
      </c>
      <c r="E27" s="1">
        <v>4500</v>
      </c>
      <c r="F27" s="3" t="s">
        <v>493</v>
      </c>
      <c r="G27" s="1">
        <v>20</v>
      </c>
      <c r="H27" s="3">
        <v>110.75</v>
      </c>
      <c r="I27" s="1">
        <v>20.05</v>
      </c>
      <c r="J27" s="3">
        <f t="shared" si="7"/>
        <v>98.8</v>
      </c>
      <c r="K27" s="3">
        <f t="shared" si="8"/>
        <v>102.5</v>
      </c>
      <c r="L27" s="3">
        <f t="shared" si="2"/>
        <v>114.3</v>
      </c>
      <c r="M27" s="3">
        <f t="shared" si="3"/>
        <v>102.4</v>
      </c>
      <c r="N27" s="3">
        <v>9.19</v>
      </c>
      <c r="O27" s="1">
        <v>18.64</v>
      </c>
      <c r="P27" s="4">
        <f t="shared" si="4"/>
        <v>19.244528845175324</v>
      </c>
      <c r="Q27" s="5">
        <f t="shared" si="5"/>
        <v>0.60452884517532368</v>
      </c>
      <c r="R27" s="5">
        <f t="shared" si="6"/>
        <v>4.2765619655945164</v>
      </c>
    </row>
    <row r="28" spans="1:18" x14ac:dyDescent="0.3">
      <c r="A28" s="1">
        <v>27</v>
      </c>
      <c r="B28" s="1" t="s">
        <v>167</v>
      </c>
      <c r="C28" s="1" t="s">
        <v>505</v>
      </c>
      <c r="D28" s="1" t="s">
        <v>542</v>
      </c>
      <c r="E28" s="1">
        <v>4400</v>
      </c>
      <c r="F28" s="3" t="s">
        <v>493</v>
      </c>
      <c r="G28" s="1">
        <v>21</v>
      </c>
      <c r="H28" s="3">
        <v>110.75</v>
      </c>
      <c r="I28" s="1">
        <v>17.149999999999999</v>
      </c>
      <c r="J28" s="3">
        <f t="shared" si="7"/>
        <v>98.8</v>
      </c>
      <c r="K28" s="3">
        <f t="shared" si="8"/>
        <v>102.5</v>
      </c>
      <c r="L28" s="3">
        <f t="shared" si="2"/>
        <v>114.3</v>
      </c>
      <c r="M28" s="3">
        <f t="shared" si="3"/>
        <v>102.4</v>
      </c>
      <c r="N28" s="3">
        <v>14.91</v>
      </c>
      <c r="O28" s="1">
        <v>18.399999999999999</v>
      </c>
      <c r="P28" s="4">
        <f t="shared" si="4"/>
        <v>18.976475526974589</v>
      </c>
      <c r="Q28" s="5">
        <f t="shared" si="5"/>
        <v>0.57647552697459048</v>
      </c>
      <c r="R28" s="5">
        <f t="shared" si="6"/>
        <v>4.3128353470396794</v>
      </c>
    </row>
    <row r="29" spans="1:18" x14ac:dyDescent="0.3">
      <c r="A29" s="1">
        <v>28</v>
      </c>
      <c r="B29" s="1" t="s">
        <v>214</v>
      </c>
      <c r="C29" s="1" t="s">
        <v>505</v>
      </c>
      <c r="D29" s="1" t="s">
        <v>544</v>
      </c>
      <c r="E29" s="1">
        <v>3800</v>
      </c>
      <c r="F29" s="3" t="s">
        <v>493</v>
      </c>
      <c r="G29" s="1">
        <v>23</v>
      </c>
      <c r="H29" s="3">
        <v>110.75</v>
      </c>
      <c r="I29" s="1">
        <v>15.39</v>
      </c>
      <c r="J29" s="3">
        <f t="shared" si="7"/>
        <v>98.8</v>
      </c>
      <c r="K29" s="3">
        <f t="shared" si="8"/>
        <v>102.5</v>
      </c>
      <c r="L29" s="3">
        <f t="shared" si="2"/>
        <v>114.3</v>
      </c>
      <c r="M29" s="3">
        <f t="shared" si="3"/>
        <v>102.4</v>
      </c>
      <c r="N29" s="3">
        <v>13.8</v>
      </c>
      <c r="O29" s="1">
        <v>16.34</v>
      </c>
      <c r="P29" s="4">
        <f t="shared" si="4"/>
        <v>18.588807862890569</v>
      </c>
      <c r="Q29" s="5">
        <f t="shared" si="5"/>
        <v>2.248807862890569</v>
      </c>
      <c r="R29" s="5">
        <f t="shared" si="6"/>
        <v>4.8917915428659393</v>
      </c>
    </row>
    <row r="30" spans="1:18" x14ac:dyDescent="0.3">
      <c r="A30" s="1">
        <v>29</v>
      </c>
      <c r="B30" s="1" t="s">
        <v>468</v>
      </c>
      <c r="C30" s="1" t="s">
        <v>505</v>
      </c>
      <c r="D30" s="1" t="s">
        <v>543</v>
      </c>
      <c r="E30" s="1">
        <v>3400</v>
      </c>
      <c r="F30" s="3" t="s">
        <v>493</v>
      </c>
      <c r="G30" s="1">
        <v>15</v>
      </c>
      <c r="H30" s="3">
        <v>110.75</v>
      </c>
      <c r="I30" s="1">
        <v>19.489999999999998</v>
      </c>
      <c r="J30" s="3">
        <f t="shared" si="7"/>
        <v>98.8</v>
      </c>
      <c r="K30" s="3">
        <f t="shared" si="8"/>
        <v>102.5</v>
      </c>
      <c r="L30" s="3">
        <f t="shared" si="2"/>
        <v>114.3</v>
      </c>
      <c r="M30" s="3">
        <f t="shared" si="3"/>
        <v>102.4</v>
      </c>
      <c r="N30" s="3">
        <v>13.6</v>
      </c>
      <c r="O30" s="1">
        <v>11.65</v>
      </c>
      <c r="P30" s="4">
        <f t="shared" si="4"/>
        <v>12.80470148620547</v>
      </c>
      <c r="Q30" s="5">
        <f t="shared" si="5"/>
        <v>1.1547014862054699</v>
      </c>
      <c r="R30" s="5">
        <f t="shared" si="6"/>
        <v>3.7660886724133738</v>
      </c>
    </row>
    <row r="31" spans="1:18" x14ac:dyDescent="0.3">
      <c r="A31" s="1">
        <v>30</v>
      </c>
      <c r="B31" s="1" t="s">
        <v>478</v>
      </c>
      <c r="C31" s="1" t="s">
        <v>505</v>
      </c>
      <c r="D31" s="1" t="s">
        <v>543</v>
      </c>
      <c r="E31" s="1">
        <v>3200</v>
      </c>
      <c r="F31" s="3" t="s">
        <v>493</v>
      </c>
      <c r="G31" s="1">
        <v>16</v>
      </c>
      <c r="H31" s="3">
        <v>110.75</v>
      </c>
      <c r="I31" s="1">
        <v>20.41</v>
      </c>
      <c r="J31" s="3">
        <f t="shared" si="7"/>
        <v>98.8</v>
      </c>
      <c r="K31" s="3">
        <f t="shared" si="8"/>
        <v>102.5</v>
      </c>
      <c r="L31" s="3">
        <f t="shared" si="2"/>
        <v>114.3</v>
      </c>
      <c r="M31" s="3">
        <f t="shared" si="3"/>
        <v>102.4</v>
      </c>
      <c r="N31" s="3">
        <v>7.25</v>
      </c>
      <c r="O31" s="1">
        <v>12.42</v>
      </c>
      <c r="P31" s="4">
        <f t="shared" si="4"/>
        <v>13.219935877539214</v>
      </c>
      <c r="Q31" s="5">
        <f t="shared" si="5"/>
        <v>0.79993587753921425</v>
      </c>
      <c r="R31" s="5">
        <f t="shared" si="6"/>
        <v>4.1312299617310044</v>
      </c>
    </row>
    <row r="32" spans="1:18" x14ac:dyDescent="0.3">
      <c r="A32" s="1">
        <v>31</v>
      </c>
      <c r="B32" s="1" t="s">
        <v>138</v>
      </c>
      <c r="C32" s="1" t="s">
        <v>505</v>
      </c>
      <c r="D32" s="1" t="s">
        <v>544</v>
      </c>
      <c r="E32" s="1">
        <v>3000</v>
      </c>
      <c r="F32" s="3" t="s">
        <v>493</v>
      </c>
      <c r="G32" s="1">
        <v>4</v>
      </c>
      <c r="H32" s="3">
        <v>110.75</v>
      </c>
      <c r="I32" s="1">
        <v>17.96</v>
      </c>
      <c r="J32" s="3">
        <f t="shared" si="7"/>
        <v>98.8</v>
      </c>
      <c r="K32" s="3">
        <f t="shared" si="8"/>
        <v>102.5</v>
      </c>
      <c r="L32" s="3">
        <f t="shared" si="2"/>
        <v>114.3</v>
      </c>
      <c r="M32" s="3">
        <f t="shared" si="3"/>
        <v>102.4</v>
      </c>
      <c r="N32" s="3">
        <v>11.29</v>
      </c>
      <c r="O32" s="1">
        <v>2.99</v>
      </c>
      <c r="P32" s="4">
        <f t="shared" si="4"/>
        <v>3.1591621111202763</v>
      </c>
      <c r="Q32" s="5">
        <f t="shared" si="5"/>
        <v>0.16916211112027613</v>
      </c>
      <c r="R32" s="5">
        <f t="shared" si="6"/>
        <v>1.053054037040092</v>
      </c>
    </row>
    <row r="33" spans="1:18" x14ac:dyDescent="0.3">
      <c r="A33" s="1">
        <v>32</v>
      </c>
      <c r="B33" s="1" t="s">
        <v>30</v>
      </c>
      <c r="C33" s="1" t="s">
        <v>490</v>
      </c>
      <c r="D33" s="1" t="s">
        <v>546</v>
      </c>
      <c r="E33" s="1">
        <v>9300</v>
      </c>
      <c r="F33" s="3" t="s">
        <v>497</v>
      </c>
      <c r="G33" s="1">
        <v>34</v>
      </c>
      <c r="H33" s="3">
        <v>125.5</v>
      </c>
      <c r="I33" s="1">
        <v>30.5</v>
      </c>
      <c r="J33" s="3">
        <f t="shared" si="7"/>
        <v>103.2</v>
      </c>
      <c r="K33" s="3">
        <f t="shared" si="8"/>
        <v>105.7</v>
      </c>
      <c r="L33" s="3">
        <f t="shared" si="2"/>
        <v>106.8</v>
      </c>
      <c r="M33" s="3">
        <f t="shared" si="3"/>
        <v>107.6</v>
      </c>
      <c r="N33" s="3">
        <v>48.77</v>
      </c>
      <c r="O33" s="1">
        <v>48.08</v>
      </c>
      <c r="P33" s="4">
        <f t="shared" si="4"/>
        <v>40.602691424939948</v>
      </c>
      <c r="Q33" s="5">
        <f t="shared" si="5"/>
        <v>-7.4773085750600501</v>
      </c>
      <c r="R33" s="5">
        <f t="shared" si="6"/>
        <v>4.3658807983806396</v>
      </c>
    </row>
    <row r="34" spans="1:18" x14ac:dyDescent="0.3">
      <c r="A34" s="1">
        <v>33</v>
      </c>
      <c r="B34" s="1" t="s">
        <v>128</v>
      </c>
      <c r="C34" s="1" t="s">
        <v>490</v>
      </c>
      <c r="D34" s="1" t="s">
        <v>543</v>
      </c>
      <c r="E34" s="1">
        <v>9000</v>
      </c>
      <c r="F34" s="3" t="s">
        <v>497</v>
      </c>
      <c r="G34" s="1">
        <v>33</v>
      </c>
      <c r="H34" s="3">
        <v>125.5</v>
      </c>
      <c r="I34" s="3">
        <v>30.69</v>
      </c>
      <c r="J34" s="3">
        <f t="shared" si="7"/>
        <v>103.2</v>
      </c>
      <c r="K34" s="3">
        <f t="shared" si="8"/>
        <v>105.7</v>
      </c>
      <c r="L34" s="3">
        <f t="shared" si="2"/>
        <v>106.8</v>
      </c>
      <c r="M34" s="3">
        <f t="shared" si="3"/>
        <v>107.6</v>
      </c>
      <c r="N34" s="3">
        <v>47.3</v>
      </c>
      <c r="O34" s="1">
        <v>47.7</v>
      </c>
      <c r="P34" s="4">
        <f t="shared" si="4"/>
        <v>39.614939255058957</v>
      </c>
      <c r="Q34" s="5">
        <f t="shared" si="5"/>
        <v>-8.0850607449410461</v>
      </c>
      <c r="R34" s="5">
        <f t="shared" si="6"/>
        <v>4.4016599172287734</v>
      </c>
    </row>
    <row r="35" spans="1:18" x14ac:dyDescent="0.3">
      <c r="A35" s="1">
        <v>34</v>
      </c>
      <c r="B35" s="1" t="s">
        <v>396</v>
      </c>
      <c r="C35" s="1" t="s">
        <v>490</v>
      </c>
      <c r="D35" s="1" t="s">
        <v>544</v>
      </c>
      <c r="E35" s="1">
        <v>6500</v>
      </c>
      <c r="F35" s="3" t="s">
        <v>497</v>
      </c>
      <c r="G35" s="1">
        <v>34</v>
      </c>
      <c r="H35" s="3">
        <v>125.5</v>
      </c>
      <c r="I35" s="1">
        <v>25.2</v>
      </c>
      <c r="J35" s="3">
        <f t="shared" si="7"/>
        <v>103.2</v>
      </c>
      <c r="K35" s="3">
        <f t="shared" si="8"/>
        <v>105.7</v>
      </c>
      <c r="L35" s="3">
        <f t="shared" si="2"/>
        <v>106.8</v>
      </c>
      <c r="M35" s="3">
        <f t="shared" si="3"/>
        <v>107.6</v>
      </c>
      <c r="N35" s="3">
        <v>34.450000000000003</v>
      </c>
      <c r="O35" s="1">
        <v>34.020000000000003</v>
      </c>
      <c r="P35" s="4">
        <f t="shared" si="4"/>
        <v>35.804005548817145</v>
      </c>
      <c r="Q35" s="5">
        <f t="shared" si="5"/>
        <v>1.7840055488171416</v>
      </c>
      <c r="R35" s="5">
        <f t="shared" si="6"/>
        <v>5.5083085459718681</v>
      </c>
    </row>
    <row r="36" spans="1:18" x14ac:dyDescent="0.3">
      <c r="A36" s="1">
        <v>35</v>
      </c>
      <c r="B36" s="1" t="s">
        <v>185</v>
      </c>
      <c r="C36" s="1" t="s">
        <v>490</v>
      </c>
      <c r="D36" s="1" t="s">
        <v>542</v>
      </c>
      <c r="E36" s="1">
        <v>6100</v>
      </c>
      <c r="F36" s="3" t="s">
        <v>497</v>
      </c>
      <c r="G36" s="1">
        <v>28</v>
      </c>
      <c r="H36" s="3">
        <v>125.5</v>
      </c>
      <c r="I36" s="1">
        <v>28.16</v>
      </c>
      <c r="J36" s="3">
        <f t="shared" si="7"/>
        <v>103.2</v>
      </c>
      <c r="K36" s="3">
        <f t="shared" si="8"/>
        <v>105.7</v>
      </c>
      <c r="L36" s="3">
        <f t="shared" si="2"/>
        <v>106.8</v>
      </c>
      <c r="M36" s="3">
        <f t="shared" si="3"/>
        <v>107.6</v>
      </c>
      <c r="N36" s="3">
        <v>32.39</v>
      </c>
      <c r="O36" s="1">
        <v>39.24</v>
      </c>
      <c r="P36" s="4">
        <f t="shared" si="4"/>
        <v>31.621030819169292</v>
      </c>
      <c r="Q36" s="5">
        <f t="shared" si="5"/>
        <v>-7.6189691808307103</v>
      </c>
      <c r="R36" s="5">
        <f t="shared" si="6"/>
        <v>5.1837755441261137</v>
      </c>
    </row>
    <row r="37" spans="1:18" x14ac:dyDescent="0.3">
      <c r="A37" s="1">
        <v>36</v>
      </c>
      <c r="B37" s="1" t="s">
        <v>153</v>
      </c>
      <c r="C37" s="1" t="s">
        <v>490</v>
      </c>
      <c r="D37" s="1" t="s">
        <v>545</v>
      </c>
      <c r="E37" s="1">
        <v>6000</v>
      </c>
      <c r="F37" s="3" t="s">
        <v>497</v>
      </c>
      <c r="G37" s="1">
        <v>33</v>
      </c>
      <c r="H37" s="3">
        <v>125.5</v>
      </c>
      <c r="I37" s="1">
        <v>15.48</v>
      </c>
      <c r="J37" s="3">
        <f t="shared" si="7"/>
        <v>103.2</v>
      </c>
      <c r="K37" s="3">
        <f t="shared" si="8"/>
        <v>105.7</v>
      </c>
      <c r="L37" s="3">
        <f t="shared" si="2"/>
        <v>106.8</v>
      </c>
      <c r="M37" s="3">
        <f t="shared" si="3"/>
        <v>107.6</v>
      </c>
      <c r="N37" s="3">
        <v>31.98</v>
      </c>
      <c r="O37" s="1">
        <v>32.130000000000003</v>
      </c>
      <c r="P37" s="4">
        <f t="shared" si="4"/>
        <v>31.674113321003908</v>
      </c>
      <c r="Q37" s="5">
        <f t="shared" si="5"/>
        <v>-0.45588667899609447</v>
      </c>
      <c r="R37" s="5">
        <f t="shared" si="6"/>
        <v>5.2790188868339847</v>
      </c>
    </row>
    <row r="38" spans="1:18" x14ac:dyDescent="0.3">
      <c r="A38" s="1">
        <v>37</v>
      </c>
      <c r="B38" s="1" t="s">
        <v>95</v>
      </c>
      <c r="C38" s="1" t="s">
        <v>490</v>
      </c>
      <c r="D38" s="1" t="s">
        <v>545</v>
      </c>
      <c r="E38" s="1">
        <v>4000</v>
      </c>
      <c r="F38" s="3" t="s">
        <v>497</v>
      </c>
      <c r="G38" s="1">
        <v>18</v>
      </c>
      <c r="H38" s="3">
        <v>125.5</v>
      </c>
      <c r="I38" s="1">
        <v>12.65</v>
      </c>
      <c r="J38" s="3">
        <f t="shared" si="7"/>
        <v>103.2</v>
      </c>
      <c r="K38" s="3">
        <f t="shared" si="8"/>
        <v>105.7</v>
      </c>
      <c r="L38" s="3">
        <f t="shared" si="2"/>
        <v>106.8</v>
      </c>
      <c r="M38" s="3">
        <f t="shared" si="3"/>
        <v>107.6</v>
      </c>
      <c r="N38" s="3">
        <v>19.170000000000002</v>
      </c>
      <c r="O38" s="1">
        <v>16.03</v>
      </c>
      <c r="P38" s="4">
        <f t="shared" si="4"/>
        <v>16.11957318694887</v>
      </c>
      <c r="Q38" s="5">
        <f t="shared" si="5"/>
        <v>8.9573186948868511E-2</v>
      </c>
      <c r="R38" s="5">
        <f t="shared" si="6"/>
        <v>4.0298932967372174</v>
      </c>
    </row>
    <row r="39" spans="1:18" x14ac:dyDescent="0.3">
      <c r="A39" s="1">
        <v>38</v>
      </c>
      <c r="B39" s="1" t="s">
        <v>199</v>
      </c>
      <c r="C39" s="1" t="s">
        <v>490</v>
      </c>
      <c r="D39" s="1" t="s">
        <v>544</v>
      </c>
      <c r="E39" s="1">
        <v>3600</v>
      </c>
      <c r="F39" s="3" t="s">
        <v>497</v>
      </c>
      <c r="G39" s="1">
        <v>24</v>
      </c>
      <c r="H39" s="3">
        <v>125.5</v>
      </c>
      <c r="I39" s="1">
        <v>11.58</v>
      </c>
      <c r="J39" s="3">
        <f t="shared" si="7"/>
        <v>103.2</v>
      </c>
      <c r="K39" s="3">
        <f t="shared" si="8"/>
        <v>105.7</v>
      </c>
      <c r="L39" s="3">
        <f t="shared" si="2"/>
        <v>106.8</v>
      </c>
      <c r="M39" s="3">
        <f t="shared" si="3"/>
        <v>107.6</v>
      </c>
      <c r="N39" s="3">
        <v>19.100000000000001</v>
      </c>
      <c r="O39" s="1">
        <v>19.87</v>
      </c>
      <c r="P39" s="4">
        <f t="shared" si="4"/>
        <v>19.235778135765663</v>
      </c>
      <c r="Q39" s="5">
        <f t="shared" si="5"/>
        <v>-0.63422186423433757</v>
      </c>
      <c r="R39" s="5">
        <f t="shared" si="6"/>
        <v>5.343271704379351</v>
      </c>
    </row>
    <row r="40" spans="1:18" x14ac:dyDescent="0.3">
      <c r="A40" s="1">
        <v>39</v>
      </c>
      <c r="B40" s="1" t="s">
        <v>87</v>
      </c>
      <c r="C40" s="1" t="s">
        <v>490</v>
      </c>
      <c r="D40" s="1" t="s">
        <v>546</v>
      </c>
      <c r="E40" s="1">
        <v>3300</v>
      </c>
      <c r="F40" s="3" t="s">
        <v>497</v>
      </c>
      <c r="G40" s="1">
        <v>11</v>
      </c>
      <c r="H40" s="3">
        <v>125.5</v>
      </c>
      <c r="I40" s="1">
        <v>14.93</v>
      </c>
      <c r="J40" s="3">
        <f t="shared" si="7"/>
        <v>103.2</v>
      </c>
      <c r="K40" s="3">
        <f t="shared" si="8"/>
        <v>105.7</v>
      </c>
      <c r="L40" s="3">
        <f t="shared" si="2"/>
        <v>106.8</v>
      </c>
      <c r="M40" s="3">
        <f t="shared" si="3"/>
        <v>107.6</v>
      </c>
      <c r="N40" s="3">
        <v>16.149999999999999</v>
      </c>
      <c r="O40" s="1">
        <v>9.0299999999999994</v>
      </c>
      <c r="P40" s="4">
        <f t="shared" si="4"/>
        <v>9.8120980511459948</v>
      </c>
      <c r="Q40" s="5">
        <f t="shared" si="5"/>
        <v>0.7820980511459954</v>
      </c>
      <c r="R40" s="5">
        <f t="shared" si="6"/>
        <v>2.9733630458018165</v>
      </c>
    </row>
    <row r="41" spans="1:18" x14ac:dyDescent="0.3">
      <c r="A41" s="1">
        <v>40</v>
      </c>
      <c r="B41" s="1" t="s">
        <v>8</v>
      </c>
      <c r="C41" s="1" t="s">
        <v>490</v>
      </c>
      <c r="D41" s="1" t="s">
        <v>543</v>
      </c>
      <c r="E41" s="1">
        <v>3200</v>
      </c>
      <c r="F41" s="3" t="s">
        <v>497</v>
      </c>
      <c r="G41" s="1">
        <v>10</v>
      </c>
      <c r="H41" s="3">
        <v>125.5</v>
      </c>
      <c r="I41" s="1">
        <v>20.78</v>
      </c>
      <c r="J41" s="3">
        <f t="shared" si="7"/>
        <v>103.2</v>
      </c>
      <c r="K41" s="3">
        <f t="shared" si="8"/>
        <v>105.7</v>
      </c>
      <c r="L41" s="3">
        <f t="shared" si="2"/>
        <v>106.8</v>
      </c>
      <c r="M41" s="3">
        <f t="shared" si="3"/>
        <v>107.6</v>
      </c>
      <c r="N41" s="3">
        <v>13.64</v>
      </c>
      <c r="O41" s="1">
        <v>8.25</v>
      </c>
      <c r="P41" s="4">
        <f t="shared" si="4"/>
        <v>10.385088027539215</v>
      </c>
      <c r="Q41" s="5">
        <f t="shared" si="5"/>
        <v>2.135088027539215</v>
      </c>
      <c r="R41" s="5">
        <f t="shared" si="6"/>
        <v>3.2453400086060045</v>
      </c>
    </row>
    <row r="42" spans="1:18" x14ac:dyDescent="0.3">
      <c r="A42" s="1">
        <v>41</v>
      </c>
      <c r="B42" s="1" t="s">
        <v>431</v>
      </c>
      <c r="C42" s="1" t="s">
        <v>490</v>
      </c>
      <c r="D42" s="1" t="s">
        <v>543</v>
      </c>
      <c r="E42" s="1">
        <v>3000</v>
      </c>
      <c r="F42" s="3" t="s">
        <v>497</v>
      </c>
      <c r="G42" s="1">
        <v>15</v>
      </c>
      <c r="H42" s="3">
        <v>125.5</v>
      </c>
      <c r="I42" s="1">
        <v>13.8</v>
      </c>
      <c r="J42" s="3">
        <f t="shared" si="7"/>
        <v>103.2</v>
      </c>
      <c r="K42" s="3">
        <f t="shared" si="8"/>
        <v>105.7</v>
      </c>
      <c r="L42" s="3">
        <f t="shared" si="2"/>
        <v>106.8</v>
      </c>
      <c r="M42" s="3">
        <f t="shared" si="3"/>
        <v>107.6</v>
      </c>
      <c r="N42" s="3">
        <v>11.48</v>
      </c>
      <c r="O42" s="1">
        <v>11.1</v>
      </c>
      <c r="P42" s="4">
        <f t="shared" si="4"/>
        <v>11.541266961120279</v>
      </c>
      <c r="Q42" s="5">
        <f t="shared" si="5"/>
        <v>0.44126696112027908</v>
      </c>
      <c r="R42" s="5">
        <f t="shared" si="6"/>
        <v>3.8470889870400931</v>
      </c>
    </row>
    <row r="43" spans="1:18" x14ac:dyDescent="0.3">
      <c r="A43" s="1">
        <v>42</v>
      </c>
      <c r="B43" s="1" t="s">
        <v>18</v>
      </c>
      <c r="C43" s="1" t="s">
        <v>487</v>
      </c>
      <c r="D43" s="1" t="s">
        <v>543</v>
      </c>
      <c r="E43" s="1">
        <v>11600</v>
      </c>
      <c r="F43" s="3" t="s">
        <v>517</v>
      </c>
      <c r="G43" s="1">
        <v>37</v>
      </c>
      <c r="H43" s="3">
        <v>118</v>
      </c>
      <c r="I43" s="1">
        <v>39.76</v>
      </c>
      <c r="J43" s="3">
        <f t="shared" si="7"/>
        <v>100.3</v>
      </c>
      <c r="K43" s="3">
        <f t="shared" si="8"/>
        <v>105.7</v>
      </c>
      <c r="L43" s="3">
        <f t="shared" si="2"/>
        <v>109.6</v>
      </c>
      <c r="M43" s="3">
        <f t="shared" si="3"/>
        <v>105.3</v>
      </c>
      <c r="N43" s="3">
        <v>63.16</v>
      </c>
      <c r="O43" s="1">
        <v>62.18</v>
      </c>
      <c r="P43" s="4">
        <f t="shared" si="4"/>
        <v>46.668765977638436</v>
      </c>
      <c r="Q43" s="5">
        <f t="shared" si="5"/>
        <v>-15.511234022361563</v>
      </c>
      <c r="R43" s="5">
        <f t="shared" si="6"/>
        <v>4.0231694808308998</v>
      </c>
    </row>
    <row r="44" spans="1:18" x14ac:dyDescent="0.3">
      <c r="A44" s="1">
        <v>43</v>
      </c>
      <c r="B44" s="1" t="s">
        <v>53</v>
      </c>
      <c r="C44" s="1" t="s">
        <v>487</v>
      </c>
      <c r="D44" s="1" t="s">
        <v>543</v>
      </c>
      <c r="E44" s="1">
        <v>7600</v>
      </c>
      <c r="F44" s="3" t="s">
        <v>517</v>
      </c>
      <c r="G44" s="1">
        <v>33</v>
      </c>
      <c r="H44" s="3">
        <v>118</v>
      </c>
      <c r="I44" s="1">
        <v>23.91</v>
      </c>
      <c r="J44" s="3">
        <f t="shared" si="7"/>
        <v>100.3</v>
      </c>
      <c r="K44" s="3">
        <f t="shared" si="8"/>
        <v>105.7</v>
      </c>
      <c r="L44" s="3">
        <f t="shared" si="2"/>
        <v>109.6</v>
      </c>
      <c r="M44" s="3">
        <f t="shared" si="3"/>
        <v>105.3</v>
      </c>
      <c r="N44" s="3">
        <v>37.65</v>
      </c>
      <c r="O44" s="1">
        <v>38.64</v>
      </c>
      <c r="P44" s="4">
        <f t="shared" si="4"/>
        <v>35.461071572774195</v>
      </c>
      <c r="Q44" s="5">
        <f t="shared" si="5"/>
        <v>-3.1789284272258058</v>
      </c>
      <c r="R44" s="5">
        <f t="shared" si="6"/>
        <v>4.665930470101868</v>
      </c>
    </row>
    <row r="45" spans="1:18" x14ac:dyDescent="0.3">
      <c r="A45" s="1">
        <v>44</v>
      </c>
      <c r="B45" s="1" t="s">
        <v>55</v>
      </c>
      <c r="C45" s="1" t="s">
        <v>487</v>
      </c>
      <c r="D45" s="1" t="s">
        <v>542</v>
      </c>
      <c r="E45" s="1">
        <v>7000</v>
      </c>
      <c r="F45" s="3" t="s">
        <v>517</v>
      </c>
      <c r="G45" s="1">
        <v>30</v>
      </c>
      <c r="H45" s="3">
        <v>118</v>
      </c>
      <c r="I45" s="1">
        <v>18.420000000000002</v>
      </c>
      <c r="J45" s="3">
        <f t="shared" si="7"/>
        <v>100.3</v>
      </c>
      <c r="K45" s="3">
        <f t="shared" si="8"/>
        <v>105.7</v>
      </c>
      <c r="L45" s="3">
        <f t="shared" si="2"/>
        <v>109.6</v>
      </c>
      <c r="M45" s="3">
        <f t="shared" si="3"/>
        <v>105.3</v>
      </c>
      <c r="N45" s="3">
        <v>40.64</v>
      </c>
      <c r="O45" s="1">
        <v>37.79</v>
      </c>
      <c r="P45" s="4">
        <f t="shared" si="4"/>
        <v>30.998092247020907</v>
      </c>
      <c r="Q45" s="5">
        <f t="shared" si="5"/>
        <v>-6.7919077529790925</v>
      </c>
      <c r="R45" s="5">
        <f t="shared" si="6"/>
        <v>4.4282988924315578</v>
      </c>
    </row>
    <row r="46" spans="1:18" x14ac:dyDescent="0.3">
      <c r="A46" s="1">
        <v>45</v>
      </c>
      <c r="B46" s="1" t="s">
        <v>420</v>
      </c>
      <c r="C46" s="1" t="s">
        <v>487</v>
      </c>
      <c r="D46" s="1" t="s">
        <v>545</v>
      </c>
      <c r="E46" s="1">
        <v>6300</v>
      </c>
      <c r="F46" s="3" t="s">
        <v>517</v>
      </c>
      <c r="G46" s="1">
        <v>17</v>
      </c>
      <c r="H46" s="3">
        <v>118</v>
      </c>
      <c r="I46" s="1">
        <v>18.940000000000001</v>
      </c>
      <c r="J46" s="3">
        <f t="shared" si="7"/>
        <v>100.3</v>
      </c>
      <c r="K46" s="3">
        <f t="shared" si="8"/>
        <v>105.7</v>
      </c>
      <c r="L46" s="3">
        <f t="shared" si="2"/>
        <v>109.6</v>
      </c>
      <c r="M46" s="3">
        <f t="shared" si="3"/>
        <v>105.3</v>
      </c>
      <c r="N46" s="3">
        <v>22.59</v>
      </c>
      <c r="O46" s="1">
        <v>18.010000000000002</v>
      </c>
      <c r="P46" s="4">
        <f t="shared" si="4"/>
        <v>20.631639095837688</v>
      </c>
      <c r="Q46" s="5">
        <f t="shared" si="5"/>
        <v>2.6216390958376863</v>
      </c>
      <c r="R46" s="5">
        <f t="shared" si="6"/>
        <v>3.2748633485456646</v>
      </c>
    </row>
    <row r="47" spans="1:18" x14ac:dyDescent="0.3">
      <c r="A47" s="1">
        <v>46</v>
      </c>
      <c r="B47" s="1" t="s">
        <v>375</v>
      </c>
      <c r="C47" s="1" t="s">
        <v>487</v>
      </c>
      <c r="D47" s="1" t="s">
        <v>544</v>
      </c>
      <c r="E47" s="1">
        <v>4400</v>
      </c>
      <c r="F47" s="3" t="s">
        <v>517</v>
      </c>
      <c r="G47" s="1">
        <v>34</v>
      </c>
      <c r="H47" s="3">
        <v>118</v>
      </c>
      <c r="I47" s="1">
        <v>21.91</v>
      </c>
      <c r="J47" s="3">
        <f t="shared" si="7"/>
        <v>100.3</v>
      </c>
      <c r="K47" s="3">
        <f t="shared" si="8"/>
        <v>105.7</v>
      </c>
      <c r="L47" s="3">
        <f t="shared" si="2"/>
        <v>109.6</v>
      </c>
      <c r="M47" s="3">
        <f t="shared" si="3"/>
        <v>105.3</v>
      </c>
      <c r="N47" s="3">
        <v>24.99</v>
      </c>
      <c r="O47" s="1">
        <v>25.99</v>
      </c>
      <c r="P47" s="4">
        <f t="shared" si="4"/>
        <v>30.529890076974588</v>
      </c>
      <c r="Q47" s="5">
        <f t="shared" si="5"/>
        <v>4.53989007697459</v>
      </c>
      <c r="R47" s="5">
        <f t="shared" si="6"/>
        <v>6.9386113811305874</v>
      </c>
    </row>
    <row r="48" spans="1:18" x14ac:dyDescent="0.3">
      <c r="A48" s="1">
        <v>47</v>
      </c>
      <c r="B48" s="1" t="s">
        <v>226</v>
      </c>
      <c r="C48" s="1" t="s">
        <v>487</v>
      </c>
      <c r="D48" s="1" t="s">
        <v>543</v>
      </c>
      <c r="E48" s="1">
        <v>4000</v>
      </c>
      <c r="F48" s="3" t="s">
        <v>517</v>
      </c>
      <c r="G48" s="1">
        <v>22</v>
      </c>
      <c r="H48" s="3">
        <v>118</v>
      </c>
      <c r="I48" s="1">
        <v>15.04</v>
      </c>
      <c r="J48" s="3">
        <f t="shared" si="7"/>
        <v>100.3</v>
      </c>
      <c r="K48" s="3">
        <f t="shared" si="8"/>
        <v>105.7</v>
      </c>
      <c r="L48" s="3">
        <f t="shared" si="2"/>
        <v>109.6</v>
      </c>
      <c r="M48" s="3">
        <f t="shared" si="3"/>
        <v>105.3</v>
      </c>
      <c r="N48" s="3">
        <v>17.649999999999999</v>
      </c>
      <c r="O48" s="1">
        <v>15.29</v>
      </c>
      <c r="P48" s="4">
        <f t="shared" si="4"/>
        <v>18.976865586948872</v>
      </c>
      <c r="Q48" s="5">
        <f t="shared" si="5"/>
        <v>3.6868655869488727</v>
      </c>
      <c r="R48" s="5">
        <f t="shared" si="6"/>
        <v>4.744216396737218</v>
      </c>
    </row>
    <row r="49" spans="1:18" x14ac:dyDescent="0.3">
      <c r="A49" s="1">
        <v>48</v>
      </c>
      <c r="B49" s="1" t="s">
        <v>96</v>
      </c>
      <c r="C49" s="1" t="s">
        <v>487</v>
      </c>
      <c r="D49" s="1" t="s">
        <v>546</v>
      </c>
      <c r="E49" s="1">
        <v>3900</v>
      </c>
      <c r="F49" s="3" t="s">
        <v>517</v>
      </c>
      <c r="G49" s="1">
        <v>35</v>
      </c>
      <c r="H49" s="3">
        <v>118</v>
      </c>
      <c r="I49" s="1">
        <v>9.56</v>
      </c>
      <c r="J49" s="3">
        <f t="shared" si="7"/>
        <v>100.3</v>
      </c>
      <c r="K49" s="3">
        <f t="shared" si="8"/>
        <v>105.7</v>
      </c>
      <c r="L49" s="3">
        <f t="shared" si="2"/>
        <v>109.6</v>
      </c>
      <c r="M49" s="3">
        <f t="shared" si="3"/>
        <v>105.3</v>
      </c>
      <c r="N49" s="3">
        <v>22.01</v>
      </c>
      <c r="O49" s="1">
        <v>20.47</v>
      </c>
      <c r="P49" s="4">
        <f t="shared" si="4"/>
        <v>26.768269463578907</v>
      </c>
      <c r="Q49" s="5">
        <f t="shared" si="5"/>
        <v>6.298269463578908</v>
      </c>
      <c r="R49" s="5">
        <f t="shared" si="6"/>
        <v>6.8636588368151044</v>
      </c>
    </row>
    <row r="50" spans="1:18" x14ac:dyDescent="0.3">
      <c r="A50" s="1">
        <v>49</v>
      </c>
      <c r="B50" s="1" t="s">
        <v>419</v>
      </c>
      <c r="C50" s="1" t="s">
        <v>487</v>
      </c>
      <c r="D50" s="1" t="s">
        <v>544</v>
      </c>
      <c r="E50" s="1">
        <v>3800</v>
      </c>
      <c r="F50" s="3" t="s">
        <v>517</v>
      </c>
      <c r="G50" s="1">
        <v>22</v>
      </c>
      <c r="H50" s="3">
        <v>118</v>
      </c>
      <c r="I50" s="1">
        <v>17.77</v>
      </c>
      <c r="J50" s="3">
        <f t="shared" si="7"/>
        <v>100.3</v>
      </c>
      <c r="K50" s="3">
        <f t="shared" si="8"/>
        <v>105.7</v>
      </c>
      <c r="L50" s="3">
        <f t="shared" si="2"/>
        <v>109.6</v>
      </c>
      <c r="M50" s="3">
        <f t="shared" si="3"/>
        <v>105.3</v>
      </c>
      <c r="N50" s="3">
        <v>16.22</v>
      </c>
      <c r="O50" s="1">
        <v>16.48</v>
      </c>
      <c r="P50" s="4">
        <f t="shared" si="4"/>
        <v>19.240146612890566</v>
      </c>
      <c r="Q50" s="5">
        <f t="shared" si="5"/>
        <v>2.7601466128905656</v>
      </c>
      <c r="R50" s="5">
        <f t="shared" si="6"/>
        <v>5.063196477076465</v>
      </c>
    </row>
    <row r="51" spans="1:18" x14ac:dyDescent="0.3">
      <c r="A51" s="1">
        <v>50</v>
      </c>
      <c r="B51" s="1" t="s">
        <v>356</v>
      </c>
      <c r="C51" s="1" t="s">
        <v>487</v>
      </c>
      <c r="D51" s="1" t="s">
        <v>545</v>
      </c>
      <c r="E51" s="1">
        <v>3200</v>
      </c>
      <c r="F51" s="3" t="s">
        <v>517</v>
      </c>
      <c r="G51" s="1">
        <v>10</v>
      </c>
      <c r="H51" s="3">
        <v>118</v>
      </c>
      <c r="I51" s="1">
        <v>9.27</v>
      </c>
      <c r="J51" s="3">
        <f t="shared" si="7"/>
        <v>100.3</v>
      </c>
      <c r="K51" s="3">
        <f t="shared" si="8"/>
        <v>105.7</v>
      </c>
      <c r="L51" s="3">
        <f t="shared" si="2"/>
        <v>109.6</v>
      </c>
      <c r="M51" s="3">
        <f t="shared" si="3"/>
        <v>105.3</v>
      </c>
      <c r="N51" s="3">
        <v>8.9</v>
      </c>
      <c r="O51" s="1">
        <v>6.42</v>
      </c>
      <c r="P51" s="4">
        <f t="shared" si="4"/>
        <v>6.5262414275392153</v>
      </c>
      <c r="Q51" s="5">
        <f t="shared" si="5"/>
        <v>0.10624142753921539</v>
      </c>
      <c r="R51" s="5">
        <f t="shared" si="6"/>
        <v>2.0394504461060046</v>
      </c>
    </row>
    <row r="52" spans="1:18" x14ac:dyDescent="0.3">
      <c r="A52" s="1">
        <v>51</v>
      </c>
      <c r="B52" s="1" t="s">
        <v>35</v>
      </c>
      <c r="C52" s="1" t="s">
        <v>517</v>
      </c>
      <c r="D52" s="1" t="s">
        <v>546</v>
      </c>
      <c r="E52" s="1">
        <v>10600</v>
      </c>
      <c r="F52" s="3" t="s">
        <v>487</v>
      </c>
      <c r="G52" s="1">
        <v>35</v>
      </c>
      <c r="H52" s="3">
        <v>115</v>
      </c>
      <c r="I52" s="1">
        <v>32.47</v>
      </c>
      <c r="J52" s="3">
        <f t="shared" si="7"/>
        <v>105.7</v>
      </c>
      <c r="K52" s="3">
        <f t="shared" si="8"/>
        <v>100.3</v>
      </c>
      <c r="L52" s="3">
        <f t="shared" si="2"/>
        <v>106.7</v>
      </c>
      <c r="M52" s="3">
        <f t="shared" si="3"/>
        <v>111.8</v>
      </c>
      <c r="N52" s="3">
        <v>53.48</v>
      </c>
      <c r="O52" s="1">
        <v>53.48</v>
      </c>
      <c r="P52" s="4">
        <f t="shared" si="4"/>
        <v>42.03750237655467</v>
      </c>
      <c r="Q52" s="5">
        <f t="shared" si="5"/>
        <v>-11.442497623445327</v>
      </c>
      <c r="R52" s="5">
        <f t="shared" si="6"/>
        <v>3.9658021109957238</v>
      </c>
    </row>
    <row r="53" spans="1:18" x14ac:dyDescent="0.3">
      <c r="A53" s="1">
        <v>52</v>
      </c>
      <c r="B53" s="1" t="s">
        <v>133</v>
      </c>
      <c r="C53" s="1" t="s">
        <v>517</v>
      </c>
      <c r="D53" s="1" t="s">
        <v>546</v>
      </c>
      <c r="E53" s="1">
        <v>5900</v>
      </c>
      <c r="F53" s="3" t="s">
        <v>487</v>
      </c>
      <c r="G53" s="1">
        <v>32</v>
      </c>
      <c r="H53" s="3">
        <v>115</v>
      </c>
      <c r="I53" s="1">
        <v>24.67</v>
      </c>
      <c r="J53" s="3">
        <f t="shared" si="7"/>
        <v>105.7</v>
      </c>
      <c r="K53" s="3">
        <f t="shared" si="8"/>
        <v>100.3</v>
      </c>
      <c r="L53" s="3">
        <f t="shared" si="2"/>
        <v>106.7</v>
      </c>
      <c r="M53" s="3">
        <f t="shared" si="3"/>
        <v>111.8</v>
      </c>
      <c r="N53" s="3">
        <v>31.71</v>
      </c>
      <c r="O53" s="1">
        <v>31.62</v>
      </c>
      <c r="P53" s="4">
        <f t="shared" si="4"/>
        <v>32.228087674495633</v>
      </c>
      <c r="Q53" s="5">
        <f t="shared" si="5"/>
        <v>0.60808767449563206</v>
      </c>
      <c r="R53" s="5">
        <f t="shared" si="6"/>
        <v>5.4623877414399375</v>
      </c>
    </row>
    <row r="54" spans="1:18" x14ac:dyDescent="0.3">
      <c r="A54" s="1">
        <v>53</v>
      </c>
      <c r="B54" s="3" t="s">
        <v>84</v>
      </c>
      <c r="C54" s="3" t="s">
        <v>517</v>
      </c>
      <c r="D54" s="3" t="s">
        <v>543</v>
      </c>
      <c r="E54" s="3">
        <v>5800</v>
      </c>
      <c r="F54" s="3" t="s">
        <v>487</v>
      </c>
      <c r="G54" s="3">
        <v>24</v>
      </c>
      <c r="H54" s="3">
        <v>115</v>
      </c>
      <c r="I54" s="3">
        <v>19.84</v>
      </c>
      <c r="J54" s="3">
        <f t="shared" si="7"/>
        <v>105.7</v>
      </c>
      <c r="K54" s="3">
        <f t="shared" si="8"/>
        <v>100.3</v>
      </c>
      <c r="L54" s="3">
        <f t="shared" si="2"/>
        <v>106.7</v>
      </c>
      <c r="M54" s="3">
        <f t="shared" si="3"/>
        <v>111.8</v>
      </c>
      <c r="N54" s="3">
        <v>28.42</v>
      </c>
      <c r="O54" s="3">
        <v>23.88</v>
      </c>
      <c r="P54" s="4">
        <f t="shared" si="4"/>
        <v>24.89296581775481</v>
      </c>
      <c r="Q54" s="5">
        <f t="shared" si="5"/>
        <v>1.0129658177548109</v>
      </c>
      <c r="R54" s="5">
        <f t="shared" si="6"/>
        <v>4.2918906582335881</v>
      </c>
    </row>
    <row r="55" spans="1:18" x14ac:dyDescent="0.3">
      <c r="A55" s="1">
        <v>54</v>
      </c>
      <c r="B55" s="1" t="s">
        <v>265</v>
      </c>
      <c r="C55" s="1" t="s">
        <v>517</v>
      </c>
      <c r="D55" s="1" t="s">
        <v>543</v>
      </c>
      <c r="E55" s="1">
        <v>5600</v>
      </c>
      <c r="F55" s="3" t="s">
        <v>487</v>
      </c>
      <c r="G55" s="1">
        <v>34</v>
      </c>
      <c r="H55" s="3">
        <v>115</v>
      </c>
      <c r="I55" s="1">
        <v>23.13</v>
      </c>
      <c r="J55" s="3">
        <f t="shared" si="7"/>
        <v>105.7</v>
      </c>
      <c r="K55" s="3">
        <f t="shared" si="8"/>
        <v>100.3</v>
      </c>
      <c r="L55" s="3">
        <f t="shared" si="2"/>
        <v>106.7</v>
      </c>
      <c r="M55" s="3">
        <f t="shared" si="3"/>
        <v>111.8</v>
      </c>
      <c r="N55" s="3">
        <v>29</v>
      </c>
      <c r="O55" s="1">
        <v>29.1</v>
      </c>
      <c r="P55" s="4">
        <f t="shared" si="4"/>
        <v>32.784639487611251</v>
      </c>
      <c r="Q55" s="5">
        <f t="shared" si="5"/>
        <v>3.6846394876112498</v>
      </c>
      <c r="R55" s="5">
        <f t="shared" si="6"/>
        <v>5.8543999085020095</v>
      </c>
    </row>
    <row r="56" spans="1:18" x14ac:dyDescent="0.3">
      <c r="A56" s="1">
        <v>55</v>
      </c>
      <c r="B56" s="1" t="s">
        <v>188</v>
      </c>
      <c r="C56" s="1" t="s">
        <v>517</v>
      </c>
      <c r="D56" s="1" t="s">
        <v>542</v>
      </c>
      <c r="E56" s="1">
        <v>5200</v>
      </c>
      <c r="F56" s="3" t="s">
        <v>487</v>
      </c>
      <c r="G56" s="1">
        <v>25</v>
      </c>
      <c r="H56" s="3">
        <v>115</v>
      </c>
      <c r="I56" s="1">
        <v>19.78</v>
      </c>
      <c r="J56" s="3">
        <f t="shared" si="7"/>
        <v>105.7</v>
      </c>
      <c r="K56" s="3">
        <f t="shared" si="8"/>
        <v>100.3</v>
      </c>
      <c r="L56" s="3">
        <f t="shared" si="2"/>
        <v>106.7</v>
      </c>
      <c r="M56" s="3">
        <f t="shared" si="3"/>
        <v>111.8</v>
      </c>
      <c r="N56" s="3">
        <v>25.46</v>
      </c>
      <c r="O56" s="1">
        <v>28.82</v>
      </c>
      <c r="P56" s="4">
        <f t="shared" si="4"/>
        <v>24.586301989407492</v>
      </c>
      <c r="Q56" s="5">
        <f t="shared" si="5"/>
        <v>-4.2336980105925086</v>
      </c>
      <c r="R56" s="5">
        <f t="shared" si="6"/>
        <v>4.7281349979629788</v>
      </c>
    </row>
    <row r="57" spans="1:18" x14ac:dyDescent="0.3">
      <c r="A57" s="1">
        <v>56</v>
      </c>
      <c r="B57" s="1" t="s">
        <v>260</v>
      </c>
      <c r="C57" s="1" t="s">
        <v>517</v>
      </c>
      <c r="D57" s="1" t="s">
        <v>544</v>
      </c>
      <c r="E57" s="1">
        <v>4100</v>
      </c>
      <c r="F57" s="3" t="s">
        <v>487</v>
      </c>
      <c r="G57" s="1">
        <v>32</v>
      </c>
      <c r="H57" s="3">
        <v>115</v>
      </c>
      <c r="I57" s="1">
        <v>16.260000000000002</v>
      </c>
      <c r="J57" s="3">
        <f t="shared" si="7"/>
        <v>105.7</v>
      </c>
      <c r="K57" s="3">
        <f t="shared" si="8"/>
        <v>100.3</v>
      </c>
      <c r="L57" s="3">
        <f t="shared" si="2"/>
        <v>106.7</v>
      </c>
      <c r="M57" s="3">
        <f t="shared" si="3"/>
        <v>111.8</v>
      </c>
      <c r="N57" s="3">
        <v>21.36</v>
      </c>
      <c r="O57" s="1">
        <v>23.22</v>
      </c>
      <c r="P57" s="4">
        <f t="shared" si="4"/>
        <v>26.528324309690472</v>
      </c>
      <c r="Q57" s="5">
        <f t="shared" si="5"/>
        <v>3.3083243096904731</v>
      </c>
      <c r="R57" s="5">
        <f t="shared" si="6"/>
        <v>6.4703230023635303</v>
      </c>
    </row>
    <row r="58" spans="1:18" x14ac:dyDescent="0.3">
      <c r="A58" s="1">
        <v>57</v>
      </c>
      <c r="B58" s="1" t="s">
        <v>448</v>
      </c>
      <c r="C58" s="1" t="s">
        <v>517</v>
      </c>
      <c r="D58" s="1" t="s">
        <v>544</v>
      </c>
      <c r="E58" s="1">
        <v>3900</v>
      </c>
      <c r="F58" s="3" t="s">
        <v>487</v>
      </c>
      <c r="G58" s="1">
        <v>20</v>
      </c>
      <c r="H58" s="3">
        <v>115</v>
      </c>
      <c r="I58" s="1">
        <v>16.72</v>
      </c>
      <c r="J58" s="3">
        <f t="shared" si="7"/>
        <v>105.7</v>
      </c>
      <c r="K58" s="3">
        <f t="shared" si="8"/>
        <v>100.3</v>
      </c>
      <c r="L58" s="3">
        <f t="shared" si="2"/>
        <v>106.7</v>
      </c>
      <c r="M58" s="3">
        <f t="shared" si="3"/>
        <v>111.8</v>
      </c>
      <c r="N58" s="3">
        <v>17.86</v>
      </c>
      <c r="O58" s="1">
        <v>14.25</v>
      </c>
      <c r="P58" s="4">
        <f t="shared" si="4"/>
        <v>17.3963296635789</v>
      </c>
      <c r="Q58" s="5">
        <f t="shared" si="5"/>
        <v>3.1463296635789</v>
      </c>
      <c r="R58" s="5">
        <f t="shared" si="6"/>
        <v>4.4605973496356155</v>
      </c>
    </row>
    <row r="59" spans="1:18" x14ac:dyDescent="0.3">
      <c r="A59" s="1">
        <v>58</v>
      </c>
      <c r="B59" s="1" t="s">
        <v>12</v>
      </c>
      <c r="C59" s="1" t="s">
        <v>517</v>
      </c>
      <c r="D59" s="1" t="s">
        <v>543</v>
      </c>
      <c r="E59" s="1">
        <v>3600</v>
      </c>
      <c r="F59" s="3" t="s">
        <v>487</v>
      </c>
      <c r="G59" s="1">
        <v>5</v>
      </c>
      <c r="H59" s="3">
        <v>115</v>
      </c>
      <c r="I59" s="1">
        <v>22.15</v>
      </c>
      <c r="J59" s="3">
        <f t="shared" si="7"/>
        <v>105.7</v>
      </c>
      <c r="K59" s="3">
        <f t="shared" si="8"/>
        <v>100.3</v>
      </c>
      <c r="L59" s="3">
        <f t="shared" si="2"/>
        <v>106.7</v>
      </c>
      <c r="M59" s="3">
        <f t="shared" si="3"/>
        <v>111.8</v>
      </c>
      <c r="N59" s="3">
        <v>15.93</v>
      </c>
      <c r="O59" s="1">
        <v>4.76</v>
      </c>
      <c r="P59" s="4">
        <f t="shared" si="4"/>
        <v>7.1397089357656593</v>
      </c>
      <c r="Q59" s="5">
        <f t="shared" si="5"/>
        <v>2.3797089357656596</v>
      </c>
      <c r="R59" s="5">
        <f t="shared" si="6"/>
        <v>1.9832524821571276</v>
      </c>
    </row>
    <row r="60" spans="1:18" x14ac:dyDescent="0.3">
      <c r="A60" s="1">
        <v>59</v>
      </c>
      <c r="B60" s="1" t="s">
        <v>222</v>
      </c>
      <c r="C60" s="1" t="s">
        <v>517</v>
      </c>
      <c r="D60" s="1" t="s">
        <v>544</v>
      </c>
      <c r="E60" s="1">
        <v>3200</v>
      </c>
      <c r="F60" s="3" t="s">
        <v>487</v>
      </c>
      <c r="G60" s="1">
        <v>16</v>
      </c>
      <c r="H60" s="3">
        <v>115</v>
      </c>
      <c r="I60" s="1">
        <v>14.41</v>
      </c>
      <c r="J60" s="3">
        <f t="shared" si="7"/>
        <v>105.7</v>
      </c>
      <c r="K60" s="3">
        <f t="shared" si="8"/>
        <v>100.3</v>
      </c>
      <c r="L60" s="3">
        <f t="shared" si="2"/>
        <v>106.7</v>
      </c>
      <c r="M60" s="3">
        <f t="shared" si="3"/>
        <v>111.8</v>
      </c>
      <c r="N60" s="3">
        <v>19.399999999999999</v>
      </c>
      <c r="O60" s="1">
        <v>12.08</v>
      </c>
      <c r="P60" s="4">
        <f t="shared" si="4"/>
        <v>11.984643427539217</v>
      </c>
      <c r="Q60" s="5">
        <f t="shared" si="5"/>
        <v>-9.535657246078344E-2</v>
      </c>
      <c r="R60" s="5">
        <f t="shared" si="6"/>
        <v>3.7452010711060049</v>
      </c>
    </row>
    <row r="61" spans="1:18" x14ac:dyDescent="0.3">
      <c r="A61" s="1">
        <v>60</v>
      </c>
      <c r="B61" s="1" t="s">
        <v>248</v>
      </c>
      <c r="C61" s="1" t="s">
        <v>517</v>
      </c>
      <c r="D61" s="1" t="s">
        <v>542</v>
      </c>
      <c r="E61" s="1">
        <v>3200</v>
      </c>
      <c r="F61" s="3" t="s">
        <v>487</v>
      </c>
      <c r="G61" s="1">
        <v>17</v>
      </c>
      <c r="H61" s="3">
        <v>115</v>
      </c>
      <c r="I61" s="1">
        <v>8.9</v>
      </c>
      <c r="J61" s="3">
        <f t="shared" si="7"/>
        <v>105.7</v>
      </c>
      <c r="K61" s="3">
        <f t="shared" si="8"/>
        <v>100.3</v>
      </c>
      <c r="L61" s="3">
        <f t="shared" si="2"/>
        <v>106.7</v>
      </c>
      <c r="M61" s="3">
        <f t="shared" si="3"/>
        <v>111.8</v>
      </c>
      <c r="N61" s="3">
        <v>13.57</v>
      </c>
      <c r="O61" s="1">
        <v>14.9</v>
      </c>
      <c r="P61" s="4">
        <f t="shared" si="4"/>
        <v>11.216074327539216</v>
      </c>
      <c r="Q61" s="5">
        <f t="shared" si="5"/>
        <v>-3.6839256724607843</v>
      </c>
      <c r="R61" s="5">
        <f t="shared" si="6"/>
        <v>3.5050232273560047</v>
      </c>
    </row>
    <row r="62" spans="1:18" x14ac:dyDescent="0.3">
      <c r="A62" s="1">
        <v>61</v>
      </c>
      <c r="B62" s="1" t="s">
        <v>287</v>
      </c>
      <c r="C62" s="1" t="s">
        <v>513</v>
      </c>
      <c r="D62" s="1" t="s">
        <v>542</v>
      </c>
      <c r="E62" s="1">
        <v>6700</v>
      </c>
      <c r="F62" s="3" t="s">
        <v>488</v>
      </c>
      <c r="G62" s="1">
        <v>25</v>
      </c>
      <c r="H62" s="3">
        <v>106.75</v>
      </c>
      <c r="I62" s="1">
        <v>21.55</v>
      </c>
      <c r="J62" s="3">
        <f t="shared" si="7"/>
        <v>100.7</v>
      </c>
      <c r="K62" s="3">
        <f t="shared" si="8"/>
        <v>104.2</v>
      </c>
      <c r="L62" s="3">
        <f t="shared" si="2"/>
        <v>105</v>
      </c>
      <c r="M62" s="3">
        <f t="shared" si="3"/>
        <v>110.7</v>
      </c>
      <c r="N62" s="3">
        <v>35.22</v>
      </c>
      <c r="O62" s="1">
        <v>34.21</v>
      </c>
      <c r="P62" s="4">
        <f t="shared" si="4"/>
        <v>26.717398304555086</v>
      </c>
      <c r="Q62" s="5">
        <f t="shared" si="5"/>
        <v>-7.4926016954449146</v>
      </c>
      <c r="R62" s="5">
        <f t="shared" si="6"/>
        <v>3.9876713887395652</v>
      </c>
    </row>
    <row r="63" spans="1:18" x14ac:dyDescent="0.3">
      <c r="A63" s="1">
        <v>62</v>
      </c>
      <c r="B63" s="1" t="s">
        <v>21</v>
      </c>
      <c r="C63" s="1" t="s">
        <v>513</v>
      </c>
      <c r="D63" s="1" t="s">
        <v>544</v>
      </c>
      <c r="E63" s="1">
        <v>6200</v>
      </c>
      <c r="F63" s="3" t="s">
        <v>488</v>
      </c>
      <c r="G63" s="1">
        <v>34</v>
      </c>
      <c r="H63" s="3">
        <v>106.75</v>
      </c>
      <c r="I63" s="1">
        <v>22.1</v>
      </c>
      <c r="J63" s="3">
        <f t="shared" si="7"/>
        <v>100.7</v>
      </c>
      <c r="K63" s="3">
        <f t="shared" si="8"/>
        <v>104.2</v>
      </c>
      <c r="L63" s="3">
        <f t="shared" si="2"/>
        <v>105</v>
      </c>
      <c r="M63" s="3">
        <f t="shared" si="3"/>
        <v>110.7</v>
      </c>
      <c r="N63" s="3">
        <v>31.44</v>
      </c>
      <c r="O63" s="1">
        <v>30.19</v>
      </c>
      <c r="P63" s="4">
        <f t="shared" si="4"/>
        <v>32.732525640884894</v>
      </c>
      <c r="Q63" s="5">
        <f t="shared" si="5"/>
        <v>2.5425256408848931</v>
      </c>
      <c r="R63" s="5">
        <f t="shared" si="6"/>
        <v>5.2794396194975635</v>
      </c>
    </row>
    <row r="64" spans="1:18" x14ac:dyDescent="0.3">
      <c r="A64" s="1">
        <v>63</v>
      </c>
      <c r="B64" s="1" t="s">
        <v>160</v>
      </c>
      <c r="C64" s="1" t="s">
        <v>513</v>
      </c>
      <c r="D64" s="1" t="s">
        <v>543</v>
      </c>
      <c r="E64" s="1">
        <v>5400</v>
      </c>
      <c r="F64" s="3" t="s">
        <v>488</v>
      </c>
      <c r="G64" s="1">
        <v>1</v>
      </c>
      <c r="H64" s="3">
        <v>106.75</v>
      </c>
      <c r="I64" s="1">
        <v>26.15</v>
      </c>
      <c r="J64" s="3">
        <f t="shared" si="7"/>
        <v>100.7</v>
      </c>
      <c r="K64" s="3">
        <f t="shared" si="8"/>
        <v>104.2</v>
      </c>
      <c r="L64" s="3">
        <f t="shared" si="2"/>
        <v>105</v>
      </c>
      <c r="M64" s="3">
        <f t="shared" si="3"/>
        <v>110.7</v>
      </c>
      <c r="N64" s="3">
        <v>28.05</v>
      </c>
      <c r="O64" s="1">
        <v>0.99</v>
      </c>
      <c r="P64" s="4">
        <f t="shared" si="4"/>
        <v>8.3723797198207102</v>
      </c>
      <c r="Q64" s="5">
        <f t="shared" si="5"/>
        <v>7.38237971982071</v>
      </c>
      <c r="R64" s="5">
        <f t="shared" si="6"/>
        <v>1.550440688855687</v>
      </c>
    </row>
    <row r="65" spans="1:18" x14ac:dyDescent="0.3">
      <c r="A65" s="1">
        <v>64</v>
      </c>
      <c r="B65" s="1" t="s">
        <v>157</v>
      </c>
      <c r="C65" s="1" t="s">
        <v>513</v>
      </c>
      <c r="D65" s="1" t="s">
        <v>543</v>
      </c>
      <c r="E65" s="1">
        <v>5200</v>
      </c>
      <c r="F65" s="3" t="s">
        <v>488</v>
      </c>
      <c r="G65" s="1">
        <v>33</v>
      </c>
      <c r="H65" s="3">
        <v>106.75</v>
      </c>
      <c r="I65" s="1">
        <v>21.26</v>
      </c>
      <c r="J65" s="3">
        <f t="shared" si="7"/>
        <v>100.7</v>
      </c>
      <c r="K65" s="3">
        <f t="shared" si="8"/>
        <v>104.2</v>
      </c>
      <c r="L65" s="3">
        <f t="shared" si="2"/>
        <v>105</v>
      </c>
      <c r="M65" s="3">
        <f t="shared" si="3"/>
        <v>110.7</v>
      </c>
      <c r="N65" s="3">
        <v>27.72</v>
      </c>
      <c r="O65" s="1">
        <v>29.78</v>
      </c>
      <c r="P65" s="4">
        <f t="shared" si="4"/>
        <v>30.123949739407493</v>
      </c>
      <c r="Q65" s="5">
        <f t="shared" si="5"/>
        <v>0.34394973940749196</v>
      </c>
      <c r="R65" s="5">
        <f t="shared" si="6"/>
        <v>5.7930672575783637</v>
      </c>
    </row>
    <row r="66" spans="1:18" x14ac:dyDescent="0.3">
      <c r="A66" s="1">
        <v>65</v>
      </c>
      <c r="B66" s="1" t="s">
        <v>139</v>
      </c>
      <c r="C66" s="1" t="s">
        <v>513</v>
      </c>
      <c r="D66" s="1" t="s">
        <v>544</v>
      </c>
      <c r="E66" s="1">
        <v>4600</v>
      </c>
      <c r="F66" s="3" t="s">
        <v>488</v>
      </c>
      <c r="G66" s="1">
        <v>31</v>
      </c>
      <c r="H66" s="3">
        <v>106.75</v>
      </c>
      <c r="I66" s="1">
        <v>20.83</v>
      </c>
      <c r="J66" s="3">
        <f t="shared" si="7"/>
        <v>100.7</v>
      </c>
      <c r="K66" s="3">
        <f t="shared" si="8"/>
        <v>104.2</v>
      </c>
      <c r="L66" s="3">
        <f t="shared" si="2"/>
        <v>105</v>
      </c>
      <c r="M66" s="3">
        <f t="shared" si="3"/>
        <v>110.7</v>
      </c>
      <c r="N66" s="3">
        <v>18.489999999999998</v>
      </c>
      <c r="O66" s="1">
        <v>25.77</v>
      </c>
      <c r="P66" s="4">
        <f t="shared" si="4"/>
        <v>27.393735277557159</v>
      </c>
      <c r="Q66" s="5">
        <f t="shared" si="5"/>
        <v>1.6237352775571594</v>
      </c>
      <c r="R66" s="5">
        <f t="shared" si="6"/>
        <v>5.955159842947209</v>
      </c>
    </row>
    <row r="67" spans="1:18" x14ac:dyDescent="0.3">
      <c r="A67" s="1">
        <v>66</v>
      </c>
      <c r="B67" s="1" t="s">
        <v>45</v>
      </c>
      <c r="C67" s="1" t="s">
        <v>513</v>
      </c>
      <c r="D67" s="1" t="s">
        <v>543</v>
      </c>
      <c r="E67" s="1">
        <v>4300</v>
      </c>
      <c r="F67" s="3" t="s">
        <v>488</v>
      </c>
      <c r="G67" s="1">
        <v>25</v>
      </c>
      <c r="H67" s="3">
        <v>106.75</v>
      </c>
      <c r="I67" s="1">
        <v>27.26</v>
      </c>
      <c r="J67" s="3">
        <f t="shared" si="7"/>
        <v>100.7</v>
      </c>
      <c r="K67" s="3">
        <f t="shared" si="8"/>
        <v>104.2</v>
      </c>
      <c r="L67" s="3">
        <f t="shared" ref="L67:L124" si="9">VLOOKUP(C67,$B$203:$E$232,4,FALSE)</f>
        <v>105</v>
      </c>
      <c r="M67" s="3">
        <f t="shared" ref="M67:M124" si="10">VLOOKUP(F67,$B$203:$E$232,3,FALSE)</f>
        <v>110.7</v>
      </c>
      <c r="N67" s="3">
        <v>26.92</v>
      </c>
      <c r="O67" s="1">
        <v>24.55</v>
      </c>
      <c r="P67" s="4">
        <f t="shared" ref="P67:P124" si="11">-87.868852+(LN(E67))*9.365713+G67*0.73241+I67*0.27241+H67*0.0924+((J67+K67)/2)*0.015315+((L67+M67)/2)*-0.032803</f>
        <v>24.119235897273779</v>
      </c>
      <c r="Q67" s="5">
        <f t="shared" ref="Q67:Q124" si="12">P67-O67</f>
        <v>-0.43076410272622212</v>
      </c>
      <c r="R67" s="5">
        <f t="shared" ref="R67:R124" si="13">P67/(E67/1000)</f>
        <v>5.6091246272729718</v>
      </c>
    </row>
    <row r="68" spans="1:18" x14ac:dyDescent="0.3">
      <c r="A68" s="1">
        <v>67</v>
      </c>
      <c r="B68" s="1" t="s">
        <v>539</v>
      </c>
      <c r="C68" s="1" t="s">
        <v>513</v>
      </c>
      <c r="D68" s="1" t="s">
        <v>546</v>
      </c>
      <c r="E68" s="1">
        <v>3800</v>
      </c>
      <c r="F68" s="3" t="s">
        <v>488</v>
      </c>
      <c r="G68" s="1">
        <v>1</v>
      </c>
      <c r="H68" s="3">
        <v>106.75</v>
      </c>
      <c r="I68" s="3">
        <v>15.98</v>
      </c>
      <c r="J68" s="3">
        <f t="shared" si="7"/>
        <v>100.7</v>
      </c>
      <c r="K68" s="3">
        <f t="shared" si="8"/>
        <v>104.2</v>
      </c>
      <c r="L68" s="3">
        <f t="shared" si="9"/>
        <v>105</v>
      </c>
      <c r="M68" s="3">
        <f t="shared" si="10"/>
        <v>110.7</v>
      </c>
      <c r="N68" s="3">
        <v>16.5</v>
      </c>
      <c r="O68" s="1">
        <v>0.86</v>
      </c>
      <c r="P68" s="4">
        <f t="shared" si="11"/>
        <v>2.3108782628905669</v>
      </c>
      <c r="Q68" s="5">
        <f t="shared" si="12"/>
        <v>1.450878262890567</v>
      </c>
      <c r="R68" s="5">
        <f t="shared" si="13"/>
        <v>0.60812585865541235</v>
      </c>
    </row>
    <row r="69" spans="1:18" x14ac:dyDescent="0.3">
      <c r="A69" s="1">
        <v>68</v>
      </c>
      <c r="B69" s="1" t="s">
        <v>75</v>
      </c>
      <c r="C69" s="1" t="s">
        <v>513</v>
      </c>
      <c r="D69" s="1" t="s">
        <v>545</v>
      </c>
      <c r="E69" s="1">
        <v>3700</v>
      </c>
      <c r="F69" s="3" t="s">
        <v>488</v>
      </c>
      <c r="G69" s="1">
        <v>22</v>
      </c>
      <c r="H69" s="3">
        <v>106.75</v>
      </c>
      <c r="I69" s="1">
        <v>18.52</v>
      </c>
      <c r="J69" s="3">
        <f t="shared" si="7"/>
        <v>100.7</v>
      </c>
      <c r="K69" s="3">
        <f t="shared" si="8"/>
        <v>104.2</v>
      </c>
      <c r="L69" s="3">
        <f t="shared" si="9"/>
        <v>105</v>
      </c>
      <c r="M69" s="3">
        <f t="shared" si="10"/>
        <v>110.7</v>
      </c>
      <c r="N69" s="3">
        <v>17.62</v>
      </c>
      <c r="O69" s="1">
        <v>17.850000000000001</v>
      </c>
      <c r="P69" s="4">
        <f t="shared" si="11"/>
        <v>18.133642514505947</v>
      </c>
      <c r="Q69" s="5">
        <f t="shared" si="12"/>
        <v>0.2836425145059458</v>
      </c>
      <c r="R69" s="5">
        <f t="shared" si="13"/>
        <v>4.9009844633799853</v>
      </c>
    </row>
    <row r="70" spans="1:18" x14ac:dyDescent="0.3">
      <c r="A70" s="1">
        <v>69</v>
      </c>
      <c r="B70" s="1" t="s">
        <v>371</v>
      </c>
      <c r="C70" s="1" t="s">
        <v>513</v>
      </c>
      <c r="D70" s="1" t="s">
        <v>545</v>
      </c>
      <c r="E70" s="1">
        <v>3700</v>
      </c>
      <c r="F70" s="3" t="s">
        <v>488</v>
      </c>
      <c r="G70" s="1">
        <v>23</v>
      </c>
      <c r="H70" s="3">
        <v>106.75</v>
      </c>
      <c r="I70" s="1">
        <v>18.739999999999998</v>
      </c>
      <c r="J70" s="3">
        <f t="shared" si="7"/>
        <v>100.7</v>
      </c>
      <c r="K70" s="3">
        <f t="shared" si="8"/>
        <v>104.2</v>
      </c>
      <c r="L70" s="3">
        <f t="shared" si="9"/>
        <v>105</v>
      </c>
      <c r="M70" s="3">
        <f t="shared" si="10"/>
        <v>110.7</v>
      </c>
      <c r="N70" s="3">
        <v>18.96</v>
      </c>
      <c r="O70" s="1">
        <v>20.98</v>
      </c>
      <c r="P70" s="4">
        <f t="shared" si="11"/>
        <v>18.925982714505945</v>
      </c>
      <c r="Q70" s="5">
        <f t="shared" si="12"/>
        <v>-2.054017285494055</v>
      </c>
      <c r="R70" s="5">
        <f t="shared" si="13"/>
        <v>5.1151304633799848</v>
      </c>
    </row>
    <row r="71" spans="1:18" x14ac:dyDescent="0.3">
      <c r="A71" s="1">
        <v>70</v>
      </c>
      <c r="B71" s="1" t="s">
        <v>367</v>
      </c>
      <c r="C71" s="1" t="s">
        <v>513</v>
      </c>
      <c r="D71" s="1" t="s">
        <v>545</v>
      </c>
      <c r="E71" s="1">
        <v>3500</v>
      </c>
      <c r="F71" s="3" t="s">
        <v>488</v>
      </c>
      <c r="G71" s="1">
        <v>22</v>
      </c>
      <c r="H71" s="3">
        <v>106.75</v>
      </c>
      <c r="I71" s="1">
        <v>15.39</v>
      </c>
      <c r="J71" s="3">
        <f t="shared" si="7"/>
        <v>100.7</v>
      </c>
      <c r="K71" s="3">
        <f t="shared" si="8"/>
        <v>104.2</v>
      </c>
      <c r="L71" s="3">
        <f t="shared" si="9"/>
        <v>105</v>
      </c>
      <c r="M71" s="3">
        <f t="shared" si="10"/>
        <v>110.7</v>
      </c>
      <c r="N71" s="3">
        <v>21.56</v>
      </c>
      <c r="O71" s="1">
        <v>21.51</v>
      </c>
      <c r="P71" s="4">
        <f t="shared" si="11"/>
        <v>16.760547937137282</v>
      </c>
      <c r="Q71" s="5">
        <f t="shared" si="12"/>
        <v>-4.7494520628627193</v>
      </c>
      <c r="R71" s="5">
        <f t="shared" si="13"/>
        <v>4.7887279820392239</v>
      </c>
    </row>
    <row r="72" spans="1:18" x14ac:dyDescent="0.3">
      <c r="A72" s="1">
        <v>71</v>
      </c>
      <c r="B72" s="1" t="s">
        <v>462</v>
      </c>
      <c r="C72" s="1" t="s">
        <v>513</v>
      </c>
      <c r="D72" s="1" t="s">
        <v>544</v>
      </c>
      <c r="E72" s="1">
        <v>3200</v>
      </c>
      <c r="F72" s="3" t="s">
        <v>488</v>
      </c>
      <c r="G72" s="1">
        <v>23</v>
      </c>
      <c r="H72" s="3">
        <v>106.75</v>
      </c>
      <c r="I72" s="1">
        <v>15.94</v>
      </c>
      <c r="J72" s="3">
        <f t="shared" si="7"/>
        <v>100.7</v>
      </c>
      <c r="K72" s="3">
        <f t="shared" si="8"/>
        <v>104.2</v>
      </c>
      <c r="L72" s="3">
        <f t="shared" si="9"/>
        <v>105</v>
      </c>
      <c r="M72" s="3">
        <f t="shared" si="10"/>
        <v>110.7</v>
      </c>
      <c r="N72" s="3">
        <v>17.899999999999999</v>
      </c>
      <c r="O72" s="1">
        <v>16.899999999999999</v>
      </c>
      <c r="P72" s="4">
        <f t="shared" si="11"/>
        <v>16.80350167753922</v>
      </c>
      <c r="Q72" s="5">
        <f t="shared" si="12"/>
        <v>-9.6498322460778496E-2</v>
      </c>
      <c r="R72" s="5">
        <f t="shared" si="13"/>
        <v>5.2510942742310061</v>
      </c>
    </row>
    <row r="73" spans="1:18" x14ac:dyDescent="0.3">
      <c r="A73" s="1">
        <v>72</v>
      </c>
      <c r="B73" s="1" t="s">
        <v>363</v>
      </c>
      <c r="C73" s="1" t="s">
        <v>485</v>
      </c>
      <c r="D73" s="1" t="s">
        <v>546</v>
      </c>
      <c r="E73" s="1">
        <v>10800</v>
      </c>
      <c r="F73" s="3" t="s">
        <v>519</v>
      </c>
      <c r="G73" s="1">
        <v>34</v>
      </c>
      <c r="H73" s="3">
        <v>116.25</v>
      </c>
      <c r="I73" s="1">
        <v>32.85</v>
      </c>
      <c r="J73" s="3">
        <f t="shared" si="7"/>
        <v>105</v>
      </c>
      <c r="K73" s="3">
        <f t="shared" si="8"/>
        <v>101.7</v>
      </c>
      <c r="L73" s="3">
        <f t="shared" si="9"/>
        <v>101.6</v>
      </c>
      <c r="M73" s="3">
        <f t="shared" si="10"/>
        <v>110.8</v>
      </c>
      <c r="N73" s="3">
        <v>57.48</v>
      </c>
      <c r="O73" s="1">
        <v>56.88</v>
      </c>
      <c r="P73" s="4">
        <f t="shared" si="11"/>
        <v>41.804582729704343</v>
      </c>
      <c r="Q73" s="5">
        <f t="shared" si="12"/>
        <v>-15.075417270295659</v>
      </c>
      <c r="R73" s="5">
        <f t="shared" si="13"/>
        <v>3.8707946971948464</v>
      </c>
    </row>
    <row r="74" spans="1:18" x14ac:dyDescent="0.3">
      <c r="A74" s="1">
        <v>73</v>
      </c>
      <c r="B74" s="1" t="s">
        <v>467</v>
      </c>
      <c r="C74" s="1" t="s">
        <v>485</v>
      </c>
      <c r="D74" s="1" t="s">
        <v>543</v>
      </c>
      <c r="E74" s="1">
        <v>6800</v>
      </c>
      <c r="F74" s="3" t="s">
        <v>519</v>
      </c>
      <c r="G74" s="1">
        <v>30</v>
      </c>
      <c r="H74" s="3">
        <v>116.25</v>
      </c>
      <c r="I74" s="1">
        <v>23.97</v>
      </c>
      <c r="J74" s="3">
        <f t="shared" si="7"/>
        <v>105</v>
      </c>
      <c r="K74" s="3">
        <f t="shared" si="8"/>
        <v>101.7</v>
      </c>
      <c r="L74" s="3">
        <f t="shared" si="9"/>
        <v>101.6</v>
      </c>
      <c r="M74" s="3">
        <f t="shared" si="10"/>
        <v>110.8</v>
      </c>
      <c r="N74" s="3">
        <v>33.24</v>
      </c>
      <c r="O74" s="1">
        <v>31.65</v>
      </c>
      <c r="P74" s="4">
        <f t="shared" si="11"/>
        <v>32.123142796089105</v>
      </c>
      <c r="Q74" s="5">
        <f t="shared" si="12"/>
        <v>0.47314279608910681</v>
      </c>
      <c r="R74" s="5">
        <f t="shared" si="13"/>
        <v>4.723991587660163</v>
      </c>
    </row>
    <row r="75" spans="1:18" x14ac:dyDescent="0.3">
      <c r="A75" s="1">
        <v>74</v>
      </c>
      <c r="B75" s="3" t="s">
        <v>388</v>
      </c>
      <c r="C75" s="3" t="s">
        <v>485</v>
      </c>
      <c r="D75" s="3" t="s">
        <v>544</v>
      </c>
      <c r="E75" s="3">
        <v>6200</v>
      </c>
      <c r="F75" s="3" t="s">
        <v>519</v>
      </c>
      <c r="G75" s="3">
        <v>33</v>
      </c>
      <c r="H75" s="3">
        <v>116.25</v>
      </c>
      <c r="I75" s="3">
        <v>24.45</v>
      </c>
      <c r="J75" s="3">
        <f t="shared" si="7"/>
        <v>105</v>
      </c>
      <c r="K75" s="3">
        <f t="shared" si="8"/>
        <v>101.7</v>
      </c>
      <c r="L75" s="3">
        <f t="shared" si="9"/>
        <v>101.6</v>
      </c>
      <c r="M75" s="3">
        <f t="shared" si="10"/>
        <v>110.8</v>
      </c>
      <c r="N75" s="3">
        <v>33.119999999999997</v>
      </c>
      <c r="O75" s="3">
        <v>34.07</v>
      </c>
      <c r="P75" s="4">
        <f t="shared" si="11"/>
        <v>33.585987590884898</v>
      </c>
      <c r="Q75" s="5">
        <f t="shared" si="12"/>
        <v>-0.48401240911510257</v>
      </c>
      <c r="R75" s="5">
        <f t="shared" si="13"/>
        <v>5.4170947727233703</v>
      </c>
    </row>
    <row r="76" spans="1:18" x14ac:dyDescent="0.3">
      <c r="A76" s="1">
        <v>75</v>
      </c>
      <c r="B76" s="1" t="s">
        <v>414</v>
      </c>
      <c r="C76" s="1" t="s">
        <v>485</v>
      </c>
      <c r="D76" s="1" t="s">
        <v>545</v>
      </c>
      <c r="E76" s="1">
        <v>5900</v>
      </c>
      <c r="F76" s="3" t="s">
        <v>519</v>
      </c>
      <c r="G76" s="1">
        <v>22</v>
      </c>
      <c r="H76" s="3">
        <v>116.25</v>
      </c>
      <c r="I76" s="1">
        <v>21.62</v>
      </c>
      <c r="J76" s="3">
        <f t="shared" ref="J76:J124" si="14">VLOOKUP(C76,$B$203:$E$232,2,FALSE)</f>
        <v>105</v>
      </c>
      <c r="K76" s="3">
        <f t="shared" ref="K76:K124" si="15">VLOOKUP(F76,$B$203:$E$232,2,FALSE)</f>
        <v>101.7</v>
      </c>
      <c r="L76" s="3">
        <f t="shared" si="9"/>
        <v>101.6</v>
      </c>
      <c r="M76" s="3">
        <f t="shared" si="10"/>
        <v>110.8</v>
      </c>
      <c r="N76" s="3">
        <v>32.78</v>
      </c>
      <c r="O76" s="1">
        <v>22.45</v>
      </c>
      <c r="P76" s="4">
        <f t="shared" si="11"/>
        <v>24.294046574495638</v>
      </c>
      <c r="Q76" s="5">
        <f t="shared" si="12"/>
        <v>1.8440465744956391</v>
      </c>
      <c r="R76" s="5">
        <f t="shared" si="13"/>
        <v>4.117635012626379</v>
      </c>
    </row>
    <row r="77" spans="1:18" x14ac:dyDescent="0.3">
      <c r="A77" s="1">
        <v>76</v>
      </c>
      <c r="B77" s="1" t="s">
        <v>297</v>
      </c>
      <c r="C77" s="1" t="s">
        <v>485</v>
      </c>
      <c r="D77" s="1" t="s">
        <v>543</v>
      </c>
      <c r="E77" s="1">
        <v>5000</v>
      </c>
      <c r="F77" s="3" t="s">
        <v>519</v>
      </c>
      <c r="G77" s="1">
        <v>30</v>
      </c>
      <c r="H77" s="3">
        <v>116.25</v>
      </c>
      <c r="I77" s="1">
        <v>21.22</v>
      </c>
      <c r="J77" s="3">
        <f t="shared" si="14"/>
        <v>105</v>
      </c>
      <c r="K77" s="3">
        <f t="shared" si="15"/>
        <v>101.7</v>
      </c>
      <c r="L77" s="3">
        <f t="shared" si="9"/>
        <v>101.6</v>
      </c>
      <c r="M77" s="3">
        <f t="shared" si="10"/>
        <v>110.8</v>
      </c>
      <c r="N77" s="3">
        <v>28.58</v>
      </c>
      <c r="O77" s="1">
        <v>28.6</v>
      </c>
      <c r="P77" s="4">
        <f t="shared" si="11"/>
        <v>28.494201846358543</v>
      </c>
      <c r="Q77" s="5">
        <f t="shared" si="12"/>
        <v>-0.10579815364145873</v>
      </c>
      <c r="R77" s="5">
        <f t="shared" si="13"/>
        <v>5.6988403692717089</v>
      </c>
    </row>
    <row r="78" spans="1:18" x14ac:dyDescent="0.3">
      <c r="A78" s="1">
        <v>77</v>
      </c>
      <c r="B78" s="1" t="s">
        <v>281</v>
      </c>
      <c r="C78" s="1" t="s">
        <v>485</v>
      </c>
      <c r="D78" s="1" t="s">
        <v>542</v>
      </c>
      <c r="E78" s="1">
        <v>4500</v>
      </c>
      <c r="F78" s="3" t="s">
        <v>519</v>
      </c>
      <c r="G78" s="1">
        <v>27</v>
      </c>
      <c r="H78" s="3">
        <v>116.25</v>
      </c>
      <c r="I78" s="1">
        <v>16.489999999999998</v>
      </c>
      <c r="J78" s="3">
        <f t="shared" si="14"/>
        <v>105</v>
      </c>
      <c r="K78" s="3">
        <f t="shared" si="15"/>
        <v>101.7</v>
      </c>
      <c r="L78" s="3">
        <f t="shared" si="9"/>
        <v>101.6</v>
      </c>
      <c r="M78" s="3">
        <f t="shared" si="10"/>
        <v>110.8</v>
      </c>
      <c r="N78" s="3">
        <v>25.06</v>
      </c>
      <c r="O78" s="1">
        <v>23.32</v>
      </c>
      <c r="P78" s="4">
        <f t="shared" si="11"/>
        <v>24.021696195175331</v>
      </c>
      <c r="Q78" s="5">
        <f t="shared" si="12"/>
        <v>0.70169619517533022</v>
      </c>
      <c r="R78" s="5">
        <f t="shared" si="13"/>
        <v>5.3381547100389621</v>
      </c>
    </row>
    <row r="79" spans="1:18" x14ac:dyDescent="0.3">
      <c r="A79" s="1">
        <v>78</v>
      </c>
      <c r="B79" s="1" t="s">
        <v>44</v>
      </c>
      <c r="C79" s="1" t="s">
        <v>485</v>
      </c>
      <c r="D79" s="1" t="s">
        <v>545</v>
      </c>
      <c r="E79" s="1">
        <v>3300</v>
      </c>
      <c r="F79" s="3" t="s">
        <v>519</v>
      </c>
      <c r="G79" s="1">
        <v>6</v>
      </c>
      <c r="H79" s="3">
        <v>116.25</v>
      </c>
      <c r="I79" s="1">
        <v>13.8</v>
      </c>
      <c r="J79" s="3">
        <f t="shared" si="14"/>
        <v>105</v>
      </c>
      <c r="K79" s="3">
        <f t="shared" si="15"/>
        <v>101.7</v>
      </c>
      <c r="L79" s="3">
        <f t="shared" si="9"/>
        <v>101.6</v>
      </c>
      <c r="M79" s="3">
        <f t="shared" si="10"/>
        <v>110.8</v>
      </c>
      <c r="N79" s="3">
        <v>14.96</v>
      </c>
      <c r="O79" s="1">
        <v>4.8899999999999997</v>
      </c>
      <c r="P79" s="4">
        <f t="shared" si="11"/>
        <v>5.003481251145999</v>
      </c>
      <c r="Q79" s="5">
        <f t="shared" si="12"/>
        <v>0.11348125114599927</v>
      </c>
      <c r="R79" s="5">
        <f t="shared" si="13"/>
        <v>1.5162064397412118</v>
      </c>
    </row>
    <row r="80" spans="1:18" x14ac:dyDescent="0.3">
      <c r="A80" s="1">
        <v>79</v>
      </c>
      <c r="B80" s="1" t="s">
        <v>257</v>
      </c>
      <c r="C80" s="1" t="s">
        <v>485</v>
      </c>
      <c r="D80" s="1" t="s">
        <v>545</v>
      </c>
      <c r="E80" s="1">
        <v>3300</v>
      </c>
      <c r="F80" s="3" t="s">
        <v>519</v>
      </c>
      <c r="G80" s="1">
        <v>10</v>
      </c>
      <c r="H80" s="3">
        <v>116.25</v>
      </c>
      <c r="I80" s="1">
        <v>15.7</v>
      </c>
      <c r="J80" s="3">
        <f t="shared" si="14"/>
        <v>105</v>
      </c>
      <c r="K80" s="3">
        <f t="shared" si="15"/>
        <v>101.7</v>
      </c>
      <c r="L80" s="3">
        <f t="shared" si="9"/>
        <v>101.6</v>
      </c>
      <c r="M80" s="3">
        <f t="shared" si="10"/>
        <v>110.8</v>
      </c>
      <c r="N80" s="3">
        <v>14.91</v>
      </c>
      <c r="O80" s="1">
        <v>8.3699999999999992</v>
      </c>
      <c r="P80" s="4">
        <f t="shared" si="11"/>
        <v>8.4507002511459977</v>
      </c>
      <c r="Q80" s="5">
        <f t="shared" si="12"/>
        <v>8.0700251145998436E-2</v>
      </c>
      <c r="R80" s="5">
        <f t="shared" si="13"/>
        <v>2.5608182579230299</v>
      </c>
    </row>
    <row r="81" spans="1:18" x14ac:dyDescent="0.3">
      <c r="A81" s="1">
        <v>80</v>
      </c>
      <c r="B81" s="1" t="s">
        <v>79</v>
      </c>
      <c r="C81" s="1" t="s">
        <v>485</v>
      </c>
      <c r="D81" s="1" t="s">
        <v>543</v>
      </c>
      <c r="E81" s="1">
        <v>3300</v>
      </c>
      <c r="F81" s="3" t="s">
        <v>519</v>
      </c>
      <c r="G81" s="1">
        <v>19</v>
      </c>
      <c r="H81" s="3">
        <v>116.25</v>
      </c>
      <c r="I81" s="1">
        <v>14.79</v>
      </c>
      <c r="J81" s="3">
        <f t="shared" si="14"/>
        <v>105</v>
      </c>
      <c r="K81" s="3">
        <f t="shared" si="15"/>
        <v>101.7</v>
      </c>
      <c r="L81" s="3">
        <f t="shared" si="9"/>
        <v>101.6</v>
      </c>
      <c r="M81" s="3">
        <f t="shared" si="10"/>
        <v>110.8</v>
      </c>
      <c r="N81" s="3">
        <v>16.11</v>
      </c>
      <c r="O81" s="1">
        <v>12.78</v>
      </c>
      <c r="P81" s="4">
        <f t="shared" si="11"/>
        <v>14.794497151145995</v>
      </c>
      <c r="Q81" s="5">
        <f t="shared" si="12"/>
        <v>2.0144971511459957</v>
      </c>
      <c r="R81" s="5">
        <f t="shared" si="13"/>
        <v>4.4831809548927257</v>
      </c>
    </row>
    <row r="82" spans="1:18" x14ac:dyDescent="0.3">
      <c r="A82" s="1">
        <v>81</v>
      </c>
      <c r="B82" s="1" t="s">
        <v>206</v>
      </c>
      <c r="C82" s="1" t="s">
        <v>485</v>
      </c>
      <c r="D82" s="1" t="s">
        <v>544</v>
      </c>
      <c r="E82" s="1">
        <v>3200</v>
      </c>
      <c r="F82" s="3" t="s">
        <v>519</v>
      </c>
      <c r="G82" s="1">
        <v>18</v>
      </c>
      <c r="H82" s="3">
        <v>116.25</v>
      </c>
      <c r="I82" s="1">
        <v>14.51</v>
      </c>
      <c r="J82" s="3">
        <f t="shared" si="14"/>
        <v>105</v>
      </c>
      <c r="K82" s="3">
        <f t="shared" si="15"/>
        <v>101.7</v>
      </c>
      <c r="L82" s="3">
        <f t="shared" si="9"/>
        <v>101.6</v>
      </c>
      <c r="M82" s="3">
        <f t="shared" si="10"/>
        <v>110.8</v>
      </c>
      <c r="N82" s="3">
        <v>12.26</v>
      </c>
      <c r="O82" s="1">
        <v>12.54</v>
      </c>
      <c r="P82" s="4">
        <f t="shared" si="11"/>
        <v>13.697613827539216</v>
      </c>
      <c r="Q82" s="5">
        <f t="shared" si="12"/>
        <v>1.1576138275392172</v>
      </c>
      <c r="R82" s="5">
        <f t="shared" si="13"/>
        <v>4.2805043211060045</v>
      </c>
    </row>
    <row r="83" spans="1:18" x14ac:dyDescent="0.3">
      <c r="A83" s="1">
        <v>82</v>
      </c>
      <c r="B83" s="1" t="s">
        <v>409</v>
      </c>
      <c r="C83" s="1" t="s">
        <v>485</v>
      </c>
      <c r="D83" s="1" t="s">
        <v>544</v>
      </c>
      <c r="E83" s="1">
        <v>3200</v>
      </c>
      <c r="F83" s="3" t="s">
        <v>519</v>
      </c>
      <c r="G83" s="1">
        <v>11</v>
      </c>
      <c r="H83" s="3">
        <v>116.25</v>
      </c>
      <c r="I83" s="1">
        <v>13.32</v>
      </c>
      <c r="J83" s="3">
        <f t="shared" si="14"/>
        <v>105</v>
      </c>
      <c r="K83" s="3">
        <f t="shared" si="15"/>
        <v>101.7</v>
      </c>
      <c r="L83" s="3">
        <f t="shared" si="9"/>
        <v>101.6</v>
      </c>
      <c r="M83" s="3">
        <f t="shared" si="10"/>
        <v>110.8</v>
      </c>
      <c r="N83" s="3">
        <v>11.54</v>
      </c>
      <c r="O83" s="1">
        <v>6.72</v>
      </c>
      <c r="P83" s="4">
        <f t="shared" si="11"/>
        <v>8.246575927539217</v>
      </c>
      <c r="Q83" s="5">
        <f t="shared" si="12"/>
        <v>1.5265759275392172</v>
      </c>
      <c r="R83" s="5">
        <f t="shared" si="13"/>
        <v>2.577054977356005</v>
      </c>
    </row>
    <row r="84" spans="1:18" x14ac:dyDescent="0.3">
      <c r="A84" s="1">
        <v>83</v>
      </c>
      <c r="B84" s="1" t="s">
        <v>101</v>
      </c>
      <c r="C84" s="1" t="s">
        <v>488</v>
      </c>
      <c r="D84" s="1" t="s">
        <v>543</v>
      </c>
      <c r="E84" s="1">
        <v>7900</v>
      </c>
      <c r="F84" s="3" t="s">
        <v>513</v>
      </c>
      <c r="G84" s="1">
        <v>35</v>
      </c>
      <c r="H84" s="3">
        <v>112.25</v>
      </c>
      <c r="I84" s="1">
        <v>24.36</v>
      </c>
      <c r="J84" s="3">
        <f t="shared" si="14"/>
        <v>104.2</v>
      </c>
      <c r="K84" s="3">
        <f t="shared" si="15"/>
        <v>100.7</v>
      </c>
      <c r="L84" s="3">
        <f t="shared" si="9"/>
        <v>106.3</v>
      </c>
      <c r="M84" s="3">
        <f t="shared" si="10"/>
        <v>103.8</v>
      </c>
      <c r="N84" s="3">
        <v>43.42</v>
      </c>
      <c r="O84" s="1">
        <v>42.17</v>
      </c>
      <c r="P84" s="4">
        <f t="shared" si="11"/>
        <v>36.95006903279355</v>
      </c>
      <c r="Q84" s="5">
        <f t="shared" si="12"/>
        <v>-5.2199309672064516</v>
      </c>
      <c r="R84" s="5">
        <f t="shared" si="13"/>
        <v>4.6772239282017152</v>
      </c>
    </row>
    <row r="85" spans="1:18" x14ac:dyDescent="0.3">
      <c r="A85" s="1">
        <v>84</v>
      </c>
      <c r="B85" s="1" t="s">
        <v>172</v>
      </c>
      <c r="C85" s="1" t="s">
        <v>488</v>
      </c>
      <c r="D85" s="1" t="s">
        <v>544</v>
      </c>
      <c r="E85" s="1">
        <v>7200</v>
      </c>
      <c r="F85" s="3" t="s">
        <v>513</v>
      </c>
      <c r="G85" s="1">
        <v>36</v>
      </c>
      <c r="H85" s="3">
        <v>112.25</v>
      </c>
      <c r="I85" s="1">
        <v>22.73</v>
      </c>
      <c r="J85" s="3">
        <f t="shared" si="14"/>
        <v>104.2</v>
      </c>
      <c r="K85" s="3">
        <f t="shared" si="15"/>
        <v>100.7</v>
      </c>
      <c r="L85" s="3">
        <f t="shared" si="9"/>
        <v>106.3</v>
      </c>
      <c r="M85" s="3">
        <f t="shared" si="10"/>
        <v>103.8</v>
      </c>
      <c r="N85" s="3">
        <v>36.799999999999997</v>
      </c>
      <c r="O85" s="1">
        <v>39.659999999999997</v>
      </c>
      <c r="P85" s="4">
        <f t="shared" si="11"/>
        <v>36.369483645649282</v>
      </c>
      <c r="Q85" s="5">
        <f t="shared" si="12"/>
        <v>-3.2905163543507143</v>
      </c>
      <c r="R85" s="5">
        <f t="shared" si="13"/>
        <v>5.0513171730068445</v>
      </c>
    </row>
    <row r="86" spans="1:18" x14ac:dyDescent="0.3">
      <c r="A86" s="1">
        <v>85</v>
      </c>
      <c r="B86" s="1" t="s">
        <v>115</v>
      </c>
      <c r="C86" s="1" t="s">
        <v>488</v>
      </c>
      <c r="D86" s="1" t="s">
        <v>546</v>
      </c>
      <c r="E86" s="1">
        <v>6600</v>
      </c>
      <c r="F86" s="3" t="s">
        <v>513</v>
      </c>
      <c r="G86" s="1">
        <v>35</v>
      </c>
      <c r="H86" s="3">
        <v>112.25</v>
      </c>
      <c r="I86" s="1">
        <v>23.11</v>
      </c>
      <c r="J86" s="3">
        <f t="shared" si="14"/>
        <v>104.2</v>
      </c>
      <c r="K86" s="3">
        <f t="shared" si="15"/>
        <v>100.7</v>
      </c>
      <c r="L86" s="3">
        <f t="shared" si="9"/>
        <v>106.3</v>
      </c>
      <c r="M86" s="3">
        <f t="shared" si="10"/>
        <v>103.8</v>
      </c>
      <c r="N86" s="3">
        <v>37.26</v>
      </c>
      <c r="O86" s="1">
        <v>36.43</v>
      </c>
      <c r="P86" s="4">
        <f t="shared" si="11"/>
        <v>34.925665861029614</v>
      </c>
      <c r="Q86" s="5">
        <f t="shared" si="12"/>
        <v>-1.5043341389703855</v>
      </c>
      <c r="R86" s="5">
        <f t="shared" si="13"/>
        <v>5.2917675547014573</v>
      </c>
    </row>
    <row r="87" spans="1:18" x14ac:dyDescent="0.3">
      <c r="A87" s="1">
        <v>86</v>
      </c>
      <c r="B87" s="1" t="s">
        <v>527</v>
      </c>
      <c r="C87" s="1" t="s">
        <v>488</v>
      </c>
      <c r="D87" s="1" t="s">
        <v>544</v>
      </c>
      <c r="E87" s="1">
        <v>5300</v>
      </c>
      <c r="F87" s="3" t="s">
        <v>513</v>
      </c>
      <c r="G87" s="1">
        <v>33</v>
      </c>
      <c r="H87" s="3">
        <v>112.25</v>
      </c>
      <c r="I87" s="1">
        <v>22.49</v>
      </c>
      <c r="J87" s="3">
        <f t="shared" si="14"/>
        <v>104.2</v>
      </c>
      <c r="K87" s="3">
        <f t="shared" si="15"/>
        <v>100.7</v>
      </c>
      <c r="L87" s="3">
        <f t="shared" si="9"/>
        <v>106.3</v>
      </c>
      <c r="M87" s="3">
        <f t="shared" si="10"/>
        <v>103.8</v>
      </c>
      <c r="N87" s="3">
        <v>27.56</v>
      </c>
      <c r="O87" s="1">
        <v>29.73</v>
      </c>
      <c r="P87" s="4">
        <f t="shared" si="11"/>
        <v>31.23746236667105</v>
      </c>
      <c r="Q87" s="5">
        <f t="shared" si="12"/>
        <v>1.5074623666710494</v>
      </c>
      <c r="R87" s="5">
        <f t="shared" si="13"/>
        <v>5.8938608239001979</v>
      </c>
    </row>
    <row r="88" spans="1:18" x14ac:dyDescent="0.3">
      <c r="A88" s="1">
        <v>87</v>
      </c>
      <c r="B88" s="1" t="s">
        <v>362</v>
      </c>
      <c r="C88" s="1" t="s">
        <v>488</v>
      </c>
      <c r="D88" s="1" t="s">
        <v>543</v>
      </c>
      <c r="E88" s="1">
        <v>3700</v>
      </c>
      <c r="F88" s="3" t="s">
        <v>513</v>
      </c>
      <c r="G88" s="1">
        <v>16</v>
      </c>
      <c r="H88" s="3">
        <v>112.25</v>
      </c>
      <c r="I88" s="1">
        <v>15.92</v>
      </c>
      <c r="J88" s="3">
        <f t="shared" si="14"/>
        <v>104.2</v>
      </c>
      <c r="K88" s="3">
        <f t="shared" si="15"/>
        <v>100.7</v>
      </c>
      <c r="L88" s="3">
        <f t="shared" si="9"/>
        <v>106.3</v>
      </c>
      <c r="M88" s="3">
        <f t="shared" si="10"/>
        <v>103.8</v>
      </c>
      <c r="N88" s="3">
        <v>17.71</v>
      </c>
      <c r="O88" s="1">
        <v>12.9</v>
      </c>
      <c r="P88" s="4">
        <f t="shared" si="11"/>
        <v>13.630964914505949</v>
      </c>
      <c r="Q88" s="5">
        <f t="shared" si="12"/>
        <v>0.73096491450594847</v>
      </c>
      <c r="R88" s="5">
        <f t="shared" si="13"/>
        <v>3.6840445714880943</v>
      </c>
    </row>
    <row r="89" spans="1:18" x14ac:dyDescent="0.3">
      <c r="A89" s="1">
        <v>88</v>
      </c>
      <c r="B89" s="1" t="s">
        <v>22</v>
      </c>
      <c r="C89" s="1" t="s">
        <v>488</v>
      </c>
      <c r="D89" s="1" t="s">
        <v>542</v>
      </c>
      <c r="E89" s="1">
        <v>3500</v>
      </c>
      <c r="F89" s="3" t="s">
        <v>513</v>
      </c>
      <c r="G89" s="1">
        <v>18</v>
      </c>
      <c r="H89" s="3">
        <v>112.25</v>
      </c>
      <c r="I89" s="1">
        <v>23.51</v>
      </c>
      <c r="J89" s="3">
        <f t="shared" si="14"/>
        <v>104.2</v>
      </c>
      <c r="K89" s="3">
        <f t="shared" si="15"/>
        <v>100.7</v>
      </c>
      <c r="L89" s="3">
        <f t="shared" si="9"/>
        <v>106.3</v>
      </c>
      <c r="M89" s="3">
        <f t="shared" si="10"/>
        <v>103.8</v>
      </c>
      <c r="N89" s="3">
        <v>14.91</v>
      </c>
      <c r="O89" s="1">
        <v>22.12</v>
      </c>
      <c r="P89" s="4">
        <f t="shared" si="11"/>
        <v>16.642925537137284</v>
      </c>
      <c r="Q89" s="5">
        <f t="shared" si="12"/>
        <v>-5.477074462862717</v>
      </c>
      <c r="R89" s="5">
        <f t="shared" si="13"/>
        <v>4.7551215820392239</v>
      </c>
    </row>
    <row r="90" spans="1:18" x14ac:dyDescent="0.3">
      <c r="A90" s="1">
        <v>89</v>
      </c>
      <c r="B90" s="1" t="s">
        <v>131</v>
      </c>
      <c r="C90" s="1" t="s">
        <v>488</v>
      </c>
      <c r="D90" s="1" t="s">
        <v>545</v>
      </c>
      <c r="E90" s="1">
        <v>3200</v>
      </c>
      <c r="F90" s="3" t="s">
        <v>513</v>
      </c>
      <c r="G90" s="1">
        <v>19</v>
      </c>
      <c r="H90" s="3">
        <v>112.25</v>
      </c>
      <c r="I90" s="1">
        <v>13.78</v>
      </c>
      <c r="J90" s="3">
        <f t="shared" si="14"/>
        <v>104.2</v>
      </c>
      <c r="K90" s="3">
        <f t="shared" si="15"/>
        <v>100.7</v>
      </c>
      <c r="L90" s="3">
        <f t="shared" si="9"/>
        <v>106.3</v>
      </c>
      <c r="M90" s="3">
        <f t="shared" si="10"/>
        <v>103.8</v>
      </c>
      <c r="N90" s="3">
        <v>11.18</v>
      </c>
      <c r="O90" s="1">
        <v>17.28</v>
      </c>
      <c r="P90" s="4">
        <f t="shared" si="11"/>
        <v>13.885504477539214</v>
      </c>
      <c r="Q90" s="5">
        <f t="shared" si="12"/>
        <v>-3.3944955224607867</v>
      </c>
      <c r="R90" s="5">
        <f t="shared" si="13"/>
        <v>4.3392201492310045</v>
      </c>
    </row>
    <row r="91" spans="1:18" x14ac:dyDescent="0.3">
      <c r="A91" s="1">
        <v>90</v>
      </c>
      <c r="B91" s="1" t="s">
        <v>277</v>
      </c>
      <c r="C91" s="1" t="s">
        <v>488</v>
      </c>
      <c r="D91" s="1" t="s">
        <v>545</v>
      </c>
      <c r="E91" s="1">
        <v>3100</v>
      </c>
      <c r="F91" s="3" t="s">
        <v>513</v>
      </c>
      <c r="G91" s="1">
        <v>8</v>
      </c>
      <c r="H91" s="3">
        <v>112.25</v>
      </c>
      <c r="I91" s="1">
        <v>18.54</v>
      </c>
      <c r="J91" s="3">
        <f t="shared" si="14"/>
        <v>104.2</v>
      </c>
      <c r="K91" s="3">
        <f t="shared" si="15"/>
        <v>100.7</v>
      </c>
      <c r="L91" s="3">
        <f t="shared" si="9"/>
        <v>106.3</v>
      </c>
      <c r="M91" s="3">
        <f t="shared" si="10"/>
        <v>103.8</v>
      </c>
      <c r="N91" s="3">
        <v>9.57</v>
      </c>
      <c r="O91" s="1">
        <v>7.59</v>
      </c>
      <c r="P91" s="4">
        <f t="shared" si="11"/>
        <v>6.8283168810012675</v>
      </c>
      <c r="Q91" s="5">
        <f t="shared" si="12"/>
        <v>-0.76168311899873231</v>
      </c>
      <c r="R91" s="5">
        <f t="shared" si="13"/>
        <v>2.2026828648391183</v>
      </c>
    </row>
    <row r="92" spans="1:18" x14ac:dyDescent="0.3">
      <c r="A92" s="1">
        <v>91</v>
      </c>
      <c r="B92" s="1" t="s">
        <v>534</v>
      </c>
      <c r="C92" s="1" t="s">
        <v>488</v>
      </c>
      <c r="D92" s="1" t="s">
        <v>546</v>
      </c>
      <c r="E92" s="1">
        <v>3100</v>
      </c>
      <c r="F92" s="3" t="s">
        <v>513</v>
      </c>
      <c r="G92" s="1">
        <v>12</v>
      </c>
      <c r="H92" s="3">
        <v>112.25</v>
      </c>
      <c r="I92" s="1">
        <v>11.41</v>
      </c>
      <c r="J92" s="3">
        <f t="shared" si="14"/>
        <v>104.2</v>
      </c>
      <c r="K92" s="3">
        <f t="shared" si="15"/>
        <v>100.7</v>
      </c>
      <c r="L92" s="3">
        <f t="shared" si="9"/>
        <v>106.3</v>
      </c>
      <c r="M92" s="3">
        <f t="shared" si="10"/>
        <v>103.8</v>
      </c>
      <c r="N92" s="3">
        <v>14.48</v>
      </c>
      <c r="O92" s="1">
        <v>7.69</v>
      </c>
      <c r="P92" s="4">
        <f t="shared" si="11"/>
        <v>7.815673581001267</v>
      </c>
      <c r="Q92" s="5">
        <f t="shared" si="12"/>
        <v>0.12567358100126658</v>
      </c>
      <c r="R92" s="5">
        <f t="shared" si="13"/>
        <v>2.5211850261294408</v>
      </c>
    </row>
    <row r="93" spans="1:18" x14ac:dyDescent="0.3">
      <c r="A93" s="1">
        <v>92</v>
      </c>
      <c r="B93" s="1" t="s">
        <v>158</v>
      </c>
      <c r="C93" s="1" t="s">
        <v>488</v>
      </c>
      <c r="D93" s="1" t="s">
        <v>544</v>
      </c>
      <c r="E93" s="1">
        <v>3000</v>
      </c>
      <c r="F93" s="3" t="s">
        <v>513</v>
      </c>
      <c r="G93" s="1">
        <v>12</v>
      </c>
      <c r="H93" s="3">
        <v>112.25</v>
      </c>
      <c r="I93" s="1">
        <v>18.920000000000002</v>
      </c>
      <c r="J93" s="3">
        <f t="shared" si="14"/>
        <v>104.2</v>
      </c>
      <c r="K93" s="3">
        <f t="shared" si="15"/>
        <v>100.7</v>
      </c>
      <c r="L93" s="3">
        <f t="shared" si="9"/>
        <v>106.3</v>
      </c>
      <c r="M93" s="3">
        <f t="shared" si="10"/>
        <v>103.8</v>
      </c>
      <c r="N93" s="3">
        <v>14.16</v>
      </c>
      <c r="O93" s="1">
        <v>8.89</v>
      </c>
      <c r="P93" s="4">
        <f t="shared" si="11"/>
        <v>9.5543726111202787</v>
      </c>
      <c r="Q93" s="5">
        <f t="shared" si="12"/>
        <v>0.66437261112027812</v>
      </c>
      <c r="R93" s="5">
        <f t="shared" si="13"/>
        <v>3.1847908703734262</v>
      </c>
    </row>
    <row r="94" spans="1:18" x14ac:dyDescent="0.3">
      <c r="A94" s="1">
        <v>93</v>
      </c>
      <c r="B94" s="1" t="s">
        <v>327</v>
      </c>
      <c r="C94" s="1" t="s">
        <v>493</v>
      </c>
      <c r="D94" s="1" t="s">
        <v>543</v>
      </c>
      <c r="E94" s="1">
        <v>7700</v>
      </c>
      <c r="F94" s="3" t="s">
        <v>505</v>
      </c>
      <c r="G94" s="1">
        <v>35</v>
      </c>
      <c r="H94" s="3">
        <v>109.75</v>
      </c>
      <c r="I94" s="1">
        <v>31.77</v>
      </c>
      <c r="J94" s="3">
        <f t="shared" si="14"/>
        <v>102.5</v>
      </c>
      <c r="K94" s="3">
        <f t="shared" si="15"/>
        <v>98.8</v>
      </c>
      <c r="L94" s="3">
        <f t="shared" si="9"/>
        <v>111.9</v>
      </c>
      <c r="M94" s="3">
        <f t="shared" si="10"/>
        <v>103.7</v>
      </c>
      <c r="N94" s="3">
        <v>40.93</v>
      </c>
      <c r="O94" s="1">
        <v>40.909999999999997</v>
      </c>
      <c r="P94" s="4">
        <f t="shared" si="11"/>
        <v>38.379692237046619</v>
      </c>
      <c r="Q94" s="5">
        <f t="shared" si="12"/>
        <v>-2.5303077629533774</v>
      </c>
      <c r="R94" s="5">
        <f t="shared" si="13"/>
        <v>4.9843756152008591</v>
      </c>
    </row>
    <row r="95" spans="1:18" x14ac:dyDescent="0.3">
      <c r="A95" s="1">
        <v>94</v>
      </c>
      <c r="B95" s="1" t="s">
        <v>161</v>
      </c>
      <c r="C95" s="1" t="s">
        <v>493</v>
      </c>
      <c r="D95" s="1" t="s">
        <v>542</v>
      </c>
      <c r="E95" s="1">
        <v>7000</v>
      </c>
      <c r="F95" s="3" t="s">
        <v>505</v>
      </c>
      <c r="G95" s="1">
        <v>31</v>
      </c>
      <c r="H95" s="3">
        <v>109.75</v>
      </c>
      <c r="I95" s="1">
        <v>20.74</v>
      </c>
      <c r="J95" s="3">
        <f t="shared" si="14"/>
        <v>102.5</v>
      </c>
      <c r="K95" s="3">
        <f t="shared" si="15"/>
        <v>98.8</v>
      </c>
      <c r="L95" s="3">
        <f t="shared" si="9"/>
        <v>111.9</v>
      </c>
      <c r="M95" s="3">
        <f t="shared" si="10"/>
        <v>103.7</v>
      </c>
      <c r="N95" s="3">
        <v>35.979999999999997</v>
      </c>
      <c r="O95" s="1">
        <v>35.909999999999997</v>
      </c>
      <c r="P95" s="4">
        <f t="shared" si="11"/>
        <v>31.552722147020908</v>
      </c>
      <c r="Q95" s="5">
        <f t="shared" si="12"/>
        <v>-4.3572778529790881</v>
      </c>
      <c r="R95" s="5">
        <f t="shared" si="13"/>
        <v>4.5075317352887012</v>
      </c>
    </row>
    <row r="96" spans="1:18" x14ac:dyDescent="0.3">
      <c r="A96" s="1">
        <v>95</v>
      </c>
      <c r="B96" s="1" t="s">
        <v>482</v>
      </c>
      <c r="C96" s="1" t="s">
        <v>493</v>
      </c>
      <c r="D96" s="1" t="s">
        <v>546</v>
      </c>
      <c r="E96" s="1">
        <v>5900</v>
      </c>
      <c r="F96" s="3" t="s">
        <v>505</v>
      </c>
      <c r="G96" s="1">
        <v>32</v>
      </c>
      <c r="H96" s="3">
        <v>109.75</v>
      </c>
      <c r="I96" s="1">
        <v>24.11</v>
      </c>
      <c r="J96" s="3">
        <f t="shared" si="14"/>
        <v>102.5</v>
      </c>
      <c r="K96" s="3">
        <f t="shared" si="15"/>
        <v>98.8</v>
      </c>
      <c r="L96" s="3">
        <f t="shared" si="9"/>
        <v>111.9</v>
      </c>
      <c r="M96" s="3">
        <f t="shared" si="10"/>
        <v>103.7</v>
      </c>
      <c r="N96" s="3">
        <v>22.54</v>
      </c>
      <c r="O96" s="1">
        <v>30.2</v>
      </c>
      <c r="P96" s="4">
        <f t="shared" si="11"/>
        <v>31.602012174495641</v>
      </c>
      <c r="Q96" s="5">
        <f t="shared" si="12"/>
        <v>1.402012174495642</v>
      </c>
      <c r="R96" s="5">
        <f t="shared" si="13"/>
        <v>5.3562732499145156</v>
      </c>
    </row>
    <row r="97" spans="1:18" x14ac:dyDescent="0.3">
      <c r="A97" s="1">
        <v>96</v>
      </c>
      <c r="B97" s="1" t="s">
        <v>528</v>
      </c>
      <c r="C97" s="1" t="s">
        <v>493</v>
      </c>
      <c r="D97" s="1" t="s">
        <v>544</v>
      </c>
      <c r="E97" s="1">
        <v>5800</v>
      </c>
      <c r="F97" s="3" t="s">
        <v>505</v>
      </c>
      <c r="G97" s="1">
        <v>31</v>
      </c>
      <c r="H97" s="3">
        <v>109.75</v>
      </c>
      <c r="I97" s="3">
        <v>21.61</v>
      </c>
      <c r="J97" s="3">
        <f t="shared" si="14"/>
        <v>102.5</v>
      </c>
      <c r="K97" s="3">
        <f t="shared" si="15"/>
        <v>98.8</v>
      </c>
      <c r="L97" s="3">
        <f t="shared" si="9"/>
        <v>111.9</v>
      </c>
      <c r="M97" s="3">
        <f t="shared" si="10"/>
        <v>103.7</v>
      </c>
      <c r="N97" s="3">
        <v>25.36</v>
      </c>
      <c r="O97" s="1">
        <v>30.49</v>
      </c>
      <c r="P97" s="4">
        <f t="shared" si="11"/>
        <v>30.028475617754808</v>
      </c>
      <c r="Q97" s="5">
        <f t="shared" si="12"/>
        <v>-0.46152438224519088</v>
      </c>
      <c r="R97" s="5">
        <f t="shared" si="13"/>
        <v>5.1773233823715188</v>
      </c>
    </row>
    <row r="98" spans="1:18" x14ac:dyDescent="0.3">
      <c r="A98" s="1">
        <v>97</v>
      </c>
      <c r="B98" s="1" t="s">
        <v>369</v>
      </c>
      <c r="C98" s="1" t="s">
        <v>493</v>
      </c>
      <c r="D98" s="1" t="s">
        <v>544</v>
      </c>
      <c r="E98" s="1">
        <v>4600</v>
      </c>
      <c r="F98" s="3" t="s">
        <v>505</v>
      </c>
      <c r="G98" s="1">
        <v>35</v>
      </c>
      <c r="H98" s="3">
        <v>109.75</v>
      </c>
      <c r="I98" s="1">
        <v>12.5</v>
      </c>
      <c r="J98" s="3">
        <f t="shared" si="14"/>
        <v>102.5</v>
      </c>
      <c r="K98" s="3">
        <f t="shared" si="15"/>
        <v>98.8</v>
      </c>
      <c r="L98" s="3">
        <f t="shared" si="9"/>
        <v>111.9</v>
      </c>
      <c r="M98" s="3">
        <f t="shared" si="10"/>
        <v>103.7</v>
      </c>
      <c r="N98" s="3">
        <v>19.46</v>
      </c>
      <c r="O98" s="1">
        <v>24.85</v>
      </c>
      <c r="P98" s="4">
        <f t="shared" si="11"/>
        <v>28.305473127557164</v>
      </c>
      <c r="Q98" s="5">
        <f t="shared" si="12"/>
        <v>3.4554731275571626</v>
      </c>
      <c r="R98" s="5">
        <f t="shared" si="13"/>
        <v>6.1533637233819922</v>
      </c>
    </row>
    <row r="99" spans="1:18" x14ac:dyDescent="0.3">
      <c r="A99" s="1">
        <v>98</v>
      </c>
      <c r="B99" s="1" t="s">
        <v>105</v>
      </c>
      <c r="C99" s="1" t="s">
        <v>493</v>
      </c>
      <c r="D99" s="1" t="s">
        <v>543</v>
      </c>
      <c r="E99" s="1">
        <v>4200</v>
      </c>
      <c r="F99" s="3" t="s">
        <v>505</v>
      </c>
      <c r="G99" s="1">
        <v>27</v>
      </c>
      <c r="H99" s="3">
        <v>109.75</v>
      </c>
      <c r="I99" s="1">
        <v>19</v>
      </c>
      <c r="J99" s="3">
        <f t="shared" si="14"/>
        <v>102.5</v>
      </c>
      <c r="K99" s="3">
        <f t="shared" si="15"/>
        <v>98.8</v>
      </c>
      <c r="L99" s="3">
        <f t="shared" si="9"/>
        <v>111.9</v>
      </c>
      <c r="M99" s="3">
        <f t="shared" si="10"/>
        <v>103.7</v>
      </c>
      <c r="N99" s="3">
        <v>20.66</v>
      </c>
      <c r="O99" s="1">
        <v>22</v>
      </c>
      <c r="P99" s="4">
        <f t="shared" si="11"/>
        <v>23.364842561782666</v>
      </c>
      <c r="Q99" s="5">
        <f t="shared" si="12"/>
        <v>1.3648425617826661</v>
      </c>
      <c r="R99" s="5">
        <f t="shared" si="13"/>
        <v>5.5630577528053964</v>
      </c>
    </row>
    <row r="100" spans="1:18" x14ac:dyDescent="0.3">
      <c r="A100" s="1">
        <v>99</v>
      </c>
      <c r="B100" s="1" t="s">
        <v>174</v>
      </c>
      <c r="C100" s="1" t="s">
        <v>493</v>
      </c>
      <c r="D100" s="1" t="s">
        <v>545</v>
      </c>
      <c r="E100" s="1">
        <v>3600</v>
      </c>
      <c r="F100" s="3" t="s">
        <v>505</v>
      </c>
      <c r="G100" s="1">
        <v>17</v>
      </c>
      <c r="H100" s="3">
        <v>109.75</v>
      </c>
      <c r="I100" s="1">
        <v>17.010000000000002</v>
      </c>
      <c r="J100" s="3">
        <f t="shared" si="14"/>
        <v>102.5</v>
      </c>
      <c r="K100" s="3">
        <f t="shared" si="15"/>
        <v>98.8</v>
      </c>
      <c r="L100" s="3">
        <f t="shared" si="9"/>
        <v>111.9</v>
      </c>
      <c r="M100" s="3">
        <f t="shared" si="10"/>
        <v>103.7</v>
      </c>
      <c r="N100" s="3">
        <v>18.13</v>
      </c>
      <c r="O100" s="1">
        <v>17.920000000000002</v>
      </c>
      <c r="P100" s="4">
        <f t="shared" si="11"/>
        <v>14.05491563576566</v>
      </c>
      <c r="Q100" s="5">
        <f t="shared" si="12"/>
        <v>-3.8650843642343418</v>
      </c>
      <c r="R100" s="5">
        <f t="shared" si="13"/>
        <v>3.9041432321571277</v>
      </c>
    </row>
    <row r="101" spans="1:18" x14ac:dyDescent="0.3">
      <c r="A101" s="1">
        <v>100</v>
      </c>
      <c r="B101" s="1" t="s">
        <v>107</v>
      </c>
      <c r="C101" s="1" t="s">
        <v>493</v>
      </c>
      <c r="D101" s="1" t="s">
        <v>543</v>
      </c>
      <c r="E101" s="1">
        <v>3500</v>
      </c>
      <c r="F101" s="3" t="s">
        <v>505</v>
      </c>
      <c r="G101" s="1">
        <v>14</v>
      </c>
      <c r="H101" s="3">
        <v>109.75</v>
      </c>
      <c r="I101" s="1">
        <v>17.32</v>
      </c>
      <c r="J101" s="3">
        <f t="shared" si="14"/>
        <v>102.5</v>
      </c>
      <c r="K101" s="3">
        <f t="shared" si="15"/>
        <v>98.8</v>
      </c>
      <c r="L101" s="3">
        <f t="shared" si="9"/>
        <v>111.9</v>
      </c>
      <c r="M101" s="3">
        <f t="shared" si="10"/>
        <v>103.7</v>
      </c>
      <c r="N101" s="3">
        <v>17.329999999999998</v>
      </c>
      <c r="O101" s="1">
        <v>12.69</v>
      </c>
      <c r="P101" s="4">
        <f t="shared" si="11"/>
        <v>11.678292387137283</v>
      </c>
      <c r="Q101" s="5">
        <f t="shared" si="12"/>
        <v>-1.0117076128627165</v>
      </c>
      <c r="R101" s="5">
        <f t="shared" si="13"/>
        <v>3.3366549677535096</v>
      </c>
    </row>
    <row r="102" spans="1:18" x14ac:dyDescent="0.3">
      <c r="A102" s="1">
        <v>101</v>
      </c>
      <c r="B102" s="1" t="s">
        <v>65</v>
      </c>
      <c r="C102" s="1" t="s">
        <v>493</v>
      </c>
      <c r="D102" s="1" t="s">
        <v>543</v>
      </c>
      <c r="E102" s="1">
        <v>3400</v>
      </c>
      <c r="F102" s="3" t="s">
        <v>505</v>
      </c>
      <c r="G102" s="1">
        <v>4</v>
      </c>
      <c r="H102" s="3">
        <v>109.75</v>
      </c>
      <c r="I102" s="1">
        <v>20.98</v>
      </c>
      <c r="J102" s="3">
        <f t="shared" si="14"/>
        <v>102.5</v>
      </c>
      <c r="K102" s="3">
        <f t="shared" si="15"/>
        <v>98.8</v>
      </c>
      <c r="L102" s="3">
        <f t="shared" si="9"/>
        <v>111.9</v>
      </c>
      <c r="M102" s="3">
        <f t="shared" si="10"/>
        <v>103.7</v>
      </c>
      <c r="N102" s="3">
        <v>13.87</v>
      </c>
      <c r="O102" s="1">
        <v>3.13</v>
      </c>
      <c r="P102" s="4">
        <f t="shared" si="11"/>
        <v>5.0797240362054703</v>
      </c>
      <c r="Q102" s="5">
        <f t="shared" si="12"/>
        <v>1.9497240362054704</v>
      </c>
      <c r="R102" s="5">
        <f t="shared" si="13"/>
        <v>1.4940364812369031</v>
      </c>
    </row>
    <row r="103" spans="1:18" x14ac:dyDescent="0.3">
      <c r="A103" s="1">
        <v>102</v>
      </c>
      <c r="B103" s="1" t="s">
        <v>39</v>
      </c>
      <c r="C103" s="1" t="s">
        <v>493</v>
      </c>
      <c r="D103" s="1" t="s">
        <v>545</v>
      </c>
      <c r="E103" s="1">
        <v>3300</v>
      </c>
      <c r="F103" s="3" t="s">
        <v>505</v>
      </c>
      <c r="G103" s="1">
        <v>14</v>
      </c>
      <c r="H103" s="3">
        <v>109.75</v>
      </c>
      <c r="I103" s="3">
        <v>15.6</v>
      </c>
      <c r="J103" s="3">
        <f t="shared" si="14"/>
        <v>102.5</v>
      </c>
      <c r="K103" s="3">
        <f t="shared" si="15"/>
        <v>98.8</v>
      </c>
      <c r="L103" s="3">
        <f t="shared" si="9"/>
        <v>111.9</v>
      </c>
      <c r="M103" s="3">
        <f t="shared" si="10"/>
        <v>103.7</v>
      </c>
      <c r="N103" s="3">
        <v>9.25</v>
      </c>
      <c r="O103" s="1">
        <v>11.41</v>
      </c>
      <c r="P103" s="4">
        <f t="shared" si="11"/>
        <v>10.658663951145996</v>
      </c>
      <c r="Q103" s="5">
        <f t="shared" si="12"/>
        <v>-0.75133604885400374</v>
      </c>
      <c r="R103" s="5">
        <f t="shared" si="13"/>
        <v>3.2298981670139386</v>
      </c>
    </row>
    <row r="104" spans="1:18" x14ac:dyDescent="0.3">
      <c r="A104" s="1">
        <v>103</v>
      </c>
      <c r="B104" s="1" t="s">
        <v>330</v>
      </c>
      <c r="C104" s="1" t="s">
        <v>492</v>
      </c>
      <c r="D104" s="1" t="s">
        <v>543</v>
      </c>
      <c r="E104" s="1">
        <v>8600</v>
      </c>
      <c r="F104" s="3" t="s">
        <v>512</v>
      </c>
      <c r="G104" s="1">
        <v>35</v>
      </c>
      <c r="H104" s="3">
        <v>116.5</v>
      </c>
      <c r="I104" s="1">
        <v>30.77</v>
      </c>
      <c r="J104" s="3">
        <f t="shared" si="14"/>
        <v>101.8</v>
      </c>
      <c r="K104" s="3">
        <f t="shared" si="15"/>
        <v>102.8</v>
      </c>
      <c r="L104" s="3">
        <f t="shared" si="9"/>
        <v>107.8</v>
      </c>
      <c r="M104" s="3">
        <f t="shared" si="10"/>
        <v>107.3</v>
      </c>
      <c r="N104" s="3">
        <v>44.97</v>
      </c>
      <c r="O104" s="1">
        <v>47.51</v>
      </c>
      <c r="P104" s="4">
        <f t="shared" si="11"/>
        <v>39.799756207157408</v>
      </c>
      <c r="Q104" s="5">
        <f t="shared" si="12"/>
        <v>-7.71024379284259</v>
      </c>
      <c r="R104" s="5">
        <f t="shared" si="13"/>
        <v>4.6278786287392339</v>
      </c>
    </row>
    <row r="105" spans="1:18" x14ac:dyDescent="0.3">
      <c r="A105" s="1">
        <v>104</v>
      </c>
      <c r="B105" s="3" t="s">
        <v>294</v>
      </c>
      <c r="C105" s="3" t="s">
        <v>492</v>
      </c>
      <c r="D105" s="3" t="s">
        <v>542</v>
      </c>
      <c r="E105" s="3">
        <v>7400</v>
      </c>
      <c r="F105" s="3" t="s">
        <v>512</v>
      </c>
      <c r="G105" s="3">
        <v>29</v>
      </c>
      <c r="H105" s="3">
        <v>116.5</v>
      </c>
      <c r="I105" s="3">
        <v>24.53</v>
      </c>
      <c r="J105" s="3">
        <f t="shared" si="14"/>
        <v>101.8</v>
      </c>
      <c r="K105" s="3">
        <f t="shared" si="15"/>
        <v>102.8</v>
      </c>
      <c r="L105" s="3">
        <f t="shared" si="9"/>
        <v>107.8</v>
      </c>
      <c r="M105" s="3">
        <f t="shared" si="10"/>
        <v>107.3</v>
      </c>
      <c r="N105" s="3">
        <v>37.28</v>
      </c>
      <c r="O105" s="3">
        <v>42.19</v>
      </c>
      <c r="P105" s="4">
        <f t="shared" si="11"/>
        <v>32.297957824389577</v>
      </c>
      <c r="Q105" s="5">
        <f t="shared" si="12"/>
        <v>-9.8920421756104204</v>
      </c>
      <c r="R105" s="5">
        <f t="shared" si="13"/>
        <v>4.3645888951877803</v>
      </c>
    </row>
    <row r="106" spans="1:18" x14ac:dyDescent="0.3">
      <c r="A106" s="1">
        <v>105</v>
      </c>
      <c r="B106" s="1" t="s">
        <v>524</v>
      </c>
      <c r="C106" s="1" t="s">
        <v>492</v>
      </c>
      <c r="D106" s="1" t="s">
        <v>543</v>
      </c>
      <c r="E106" s="1">
        <v>6600</v>
      </c>
      <c r="F106" s="3" t="s">
        <v>512</v>
      </c>
      <c r="G106" s="1">
        <v>34</v>
      </c>
      <c r="H106" s="3">
        <v>116.5</v>
      </c>
      <c r="I106" s="1">
        <v>25.48</v>
      </c>
      <c r="J106" s="3">
        <f t="shared" si="14"/>
        <v>101.8</v>
      </c>
      <c r="K106" s="3">
        <f t="shared" si="15"/>
        <v>102.8</v>
      </c>
      <c r="L106" s="3">
        <f t="shared" si="9"/>
        <v>107.8</v>
      </c>
      <c r="M106" s="3">
        <f t="shared" si="10"/>
        <v>107.3</v>
      </c>
      <c r="N106" s="3">
        <v>32.92</v>
      </c>
      <c r="O106" s="1">
        <v>32.369999999999997</v>
      </c>
      <c r="P106" s="4">
        <f t="shared" si="11"/>
        <v>35.147262811029613</v>
      </c>
      <c r="Q106" s="5">
        <f t="shared" si="12"/>
        <v>2.7772628110296154</v>
      </c>
      <c r="R106" s="5">
        <f t="shared" si="13"/>
        <v>5.3253428501560025</v>
      </c>
    </row>
    <row r="107" spans="1:18" x14ac:dyDescent="0.3">
      <c r="A107" s="1">
        <v>106</v>
      </c>
      <c r="B107" s="1" t="s">
        <v>473</v>
      </c>
      <c r="C107" s="1" t="s">
        <v>492</v>
      </c>
      <c r="D107" s="1" t="s">
        <v>542</v>
      </c>
      <c r="E107" s="1">
        <v>5500</v>
      </c>
      <c r="F107" s="3" t="s">
        <v>512</v>
      </c>
      <c r="G107" s="1">
        <v>16</v>
      </c>
      <c r="H107" s="3">
        <v>116.5</v>
      </c>
      <c r="I107" s="1">
        <v>22.4</v>
      </c>
      <c r="J107" s="3">
        <f t="shared" si="14"/>
        <v>101.8</v>
      </c>
      <c r="K107" s="3">
        <f t="shared" si="15"/>
        <v>102.8</v>
      </c>
      <c r="L107" s="3">
        <f t="shared" si="9"/>
        <v>107.8</v>
      </c>
      <c r="M107" s="3">
        <f t="shared" si="10"/>
        <v>107.3</v>
      </c>
      <c r="N107" s="3">
        <v>31.54</v>
      </c>
      <c r="O107" s="1">
        <v>17.149999999999999</v>
      </c>
      <c r="P107" s="4">
        <f t="shared" si="11"/>
        <v>19.417288636384242</v>
      </c>
      <c r="Q107" s="5">
        <f t="shared" si="12"/>
        <v>2.2672886363842437</v>
      </c>
      <c r="R107" s="5">
        <f t="shared" si="13"/>
        <v>3.5304161157062257</v>
      </c>
    </row>
    <row r="108" spans="1:18" x14ac:dyDescent="0.3">
      <c r="A108" s="1">
        <v>107</v>
      </c>
      <c r="B108" s="1" t="s">
        <v>239</v>
      </c>
      <c r="C108" s="3" t="s">
        <v>492</v>
      </c>
      <c r="D108" s="1" t="s">
        <v>546</v>
      </c>
      <c r="E108" s="1">
        <v>4500</v>
      </c>
      <c r="F108" s="3" t="s">
        <v>512</v>
      </c>
      <c r="G108" s="1">
        <v>26</v>
      </c>
      <c r="H108" s="3">
        <v>116.5</v>
      </c>
      <c r="I108" s="3">
        <v>15.77</v>
      </c>
      <c r="J108" s="3">
        <f t="shared" si="14"/>
        <v>101.8</v>
      </c>
      <c r="K108" s="3">
        <f t="shared" si="15"/>
        <v>102.8</v>
      </c>
      <c r="L108" s="3">
        <f t="shared" si="9"/>
        <v>107.8</v>
      </c>
      <c r="M108" s="3">
        <f t="shared" si="10"/>
        <v>107.3</v>
      </c>
      <c r="N108" s="3">
        <v>14.78</v>
      </c>
      <c r="O108" s="1">
        <v>20.05</v>
      </c>
      <c r="P108" s="4">
        <f t="shared" si="11"/>
        <v>23.055886195175326</v>
      </c>
      <c r="Q108" s="5">
        <f t="shared" si="12"/>
        <v>3.0058861951753251</v>
      </c>
      <c r="R108" s="5">
        <f t="shared" si="13"/>
        <v>5.1235302655945167</v>
      </c>
    </row>
    <row r="109" spans="1:18" x14ac:dyDescent="0.3">
      <c r="A109" s="1">
        <v>108</v>
      </c>
      <c r="B109" s="1" t="s">
        <v>61</v>
      </c>
      <c r="C109" s="1" t="s">
        <v>492</v>
      </c>
      <c r="D109" s="1" t="s">
        <v>546</v>
      </c>
      <c r="E109" s="1">
        <v>4100</v>
      </c>
      <c r="F109" s="3" t="s">
        <v>512</v>
      </c>
      <c r="G109" s="1">
        <v>28</v>
      </c>
      <c r="H109" s="3">
        <v>116.5</v>
      </c>
      <c r="I109" s="1">
        <v>12.94</v>
      </c>
      <c r="J109" s="3">
        <f t="shared" si="14"/>
        <v>101.8</v>
      </c>
      <c r="K109" s="3">
        <f t="shared" si="15"/>
        <v>102.8</v>
      </c>
      <c r="L109" s="3">
        <f t="shared" si="9"/>
        <v>107.8</v>
      </c>
      <c r="M109" s="3">
        <f t="shared" si="10"/>
        <v>107.3</v>
      </c>
      <c r="N109" s="3">
        <v>24.16</v>
      </c>
      <c r="O109" s="1">
        <v>22.32</v>
      </c>
      <c r="P109" s="4">
        <f t="shared" si="11"/>
        <v>22.877927709690475</v>
      </c>
      <c r="Q109" s="5">
        <f t="shared" si="12"/>
        <v>0.55792770969047467</v>
      </c>
      <c r="R109" s="5">
        <f t="shared" si="13"/>
        <v>5.5799823682171894</v>
      </c>
    </row>
    <row r="110" spans="1:18" x14ac:dyDescent="0.3">
      <c r="A110" s="1">
        <v>109</v>
      </c>
      <c r="B110" s="1" t="s">
        <v>280</v>
      </c>
      <c r="C110" s="1" t="s">
        <v>492</v>
      </c>
      <c r="D110" s="1" t="s">
        <v>544</v>
      </c>
      <c r="E110" s="1">
        <v>3700</v>
      </c>
      <c r="F110" s="3" t="s">
        <v>512</v>
      </c>
      <c r="G110" s="1">
        <v>22</v>
      </c>
      <c r="H110" s="3">
        <v>116.5</v>
      </c>
      <c r="I110" s="1">
        <v>17.97</v>
      </c>
      <c r="J110" s="3">
        <f t="shared" si="14"/>
        <v>101.8</v>
      </c>
      <c r="K110" s="3">
        <f t="shared" si="15"/>
        <v>102.8</v>
      </c>
      <c r="L110" s="3">
        <f t="shared" si="9"/>
        <v>107.8</v>
      </c>
      <c r="M110" s="3">
        <f t="shared" si="10"/>
        <v>107.3</v>
      </c>
      <c r="N110" s="3">
        <v>19.95</v>
      </c>
      <c r="O110" s="1">
        <v>17.71</v>
      </c>
      <c r="P110" s="4">
        <f t="shared" si="11"/>
        <v>18.892260664505947</v>
      </c>
      <c r="Q110" s="5">
        <f t="shared" si="12"/>
        <v>1.1822606645059466</v>
      </c>
      <c r="R110" s="5">
        <f t="shared" si="13"/>
        <v>5.1060163958124178</v>
      </c>
    </row>
    <row r="111" spans="1:18" x14ac:dyDescent="0.3">
      <c r="A111" s="1">
        <v>110</v>
      </c>
      <c r="B111" s="1" t="s">
        <v>213</v>
      </c>
      <c r="C111" s="1" t="s">
        <v>492</v>
      </c>
      <c r="D111" s="1" t="s">
        <v>544</v>
      </c>
      <c r="E111" s="1">
        <v>3400</v>
      </c>
      <c r="F111" s="3" t="s">
        <v>512</v>
      </c>
      <c r="G111" s="1">
        <v>16</v>
      </c>
      <c r="H111" s="3">
        <v>116.5</v>
      </c>
      <c r="I111" s="1">
        <v>17.73</v>
      </c>
      <c r="J111" s="3">
        <f t="shared" si="14"/>
        <v>101.8</v>
      </c>
      <c r="K111" s="3">
        <f t="shared" si="15"/>
        <v>102.8</v>
      </c>
      <c r="L111" s="3">
        <f t="shared" si="9"/>
        <v>107.8</v>
      </c>
      <c r="M111" s="3">
        <f t="shared" si="10"/>
        <v>107.3</v>
      </c>
      <c r="N111" s="3">
        <v>20</v>
      </c>
      <c r="O111" s="1">
        <v>13.07</v>
      </c>
      <c r="P111" s="4">
        <f t="shared" si="11"/>
        <v>13.640482036205473</v>
      </c>
      <c r="Q111" s="5">
        <f t="shared" si="12"/>
        <v>0.57048203620547255</v>
      </c>
      <c r="R111" s="5">
        <f t="shared" si="13"/>
        <v>4.0119064812369043</v>
      </c>
    </row>
    <row r="112" spans="1:18" x14ac:dyDescent="0.3">
      <c r="A112" s="1">
        <v>111</v>
      </c>
      <c r="B112" s="1" t="s">
        <v>306</v>
      </c>
      <c r="C112" s="1" t="s">
        <v>492</v>
      </c>
      <c r="D112" s="1" t="s">
        <v>546</v>
      </c>
      <c r="E112" s="1">
        <v>3200</v>
      </c>
      <c r="F112" s="3" t="s">
        <v>512</v>
      </c>
      <c r="G112" s="1">
        <v>20</v>
      </c>
      <c r="H112" s="3">
        <v>116.5</v>
      </c>
      <c r="I112" s="1">
        <v>12.46</v>
      </c>
      <c r="J112" s="3">
        <f t="shared" si="14"/>
        <v>101.8</v>
      </c>
      <c r="K112" s="3">
        <f t="shared" si="15"/>
        <v>102.8</v>
      </c>
      <c r="L112" s="3">
        <f t="shared" si="9"/>
        <v>107.8</v>
      </c>
      <c r="M112" s="3">
        <f t="shared" si="10"/>
        <v>107.3</v>
      </c>
      <c r="N112" s="3">
        <v>15.27</v>
      </c>
      <c r="O112" s="1">
        <v>15.05</v>
      </c>
      <c r="P112" s="4">
        <f t="shared" si="11"/>
        <v>14.566728527539215</v>
      </c>
      <c r="Q112" s="5">
        <f t="shared" si="12"/>
        <v>-0.48327147246078539</v>
      </c>
      <c r="R112" s="5">
        <f t="shared" si="13"/>
        <v>4.5521026648560046</v>
      </c>
    </row>
    <row r="113" spans="1:18" x14ac:dyDescent="0.3">
      <c r="A113" s="1">
        <v>112</v>
      </c>
      <c r="B113" s="1" t="s">
        <v>10</v>
      </c>
      <c r="C113" s="1" t="s">
        <v>492</v>
      </c>
      <c r="D113" s="1" t="s">
        <v>543</v>
      </c>
      <c r="E113" s="1">
        <v>3200</v>
      </c>
      <c r="F113" s="3" t="s">
        <v>512</v>
      </c>
      <c r="G113" s="1">
        <v>10</v>
      </c>
      <c r="H113" s="3">
        <v>116.5</v>
      </c>
      <c r="I113" s="1">
        <v>14.84</v>
      </c>
      <c r="J113" s="3">
        <f t="shared" si="14"/>
        <v>101.8</v>
      </c>
      <c r="K113" s="3">
        <f t="shared" si="15"/>
        <v>102.8</v>
      </c>
      <c r="L113" s="3">
        <f t="shared" si="9"/>
        <v>107.8</v>
      </c>
      <c r="M113" s="3">
        <f t="shared" si="10"/>
        <v>107.3</v>
      </c>
      <c r="N113" s="3">
        <v>10.8</v>
      </c>
      <c r="O113" s="1">
        <v>7.62</v>
      </c>
      <c r="P113" s="4">
        <f t="shared" si="11"/>
        <v>7.8909643275392156</v>
      </c>
      <c r="Q113" s="5">
        <f t="shared" si="12"/>
        <v>0.27096432753921551</v>
      </c>
      <c r="R113" s="5">
        <f t="shared" si="13"/>
        <v>2.4659263523560049</v>
      </c>
    </row>
    <row r="114" spans="1:18" x14ac:dyDescent="0.3">
      <c r="A114" s="1">
        <v>113</v>
      </c>
      <c r="B114" s="1" t="s">
        <v>125</v>
      </c>
      <c r="C114" s="1" t="s">
        <v>492</v>
      </c>
      <c r="D114" s="1" t="s">
        <v>545</v>
      </c>
      <c r="E114" s="1">
        <v>3200</v>
      </c>
      <c r="F114" s="3" t="s">
        <v>512</v>
      </c>
      <c r="G114" s="1">
        <v>4</v>
      </c>
      <c r="H114" s="3">
        <v>116.5</v>
      </c>
      <c r="I114" s="3">
        <v>16.04</v>
      </c>
      <c r="J114" s="3">
        <f t="shared" si="14"/>
        <v>101.8</v>
      </c>
      <c r="K114" s="3">
        <f t="shared" si="15"/>
        <v>102.8</v>
      </c>
      <c r="L114" s="3">
        <f t="shared" si="9"/>
        <v>107.8</v>
      </c>
      <c r="M114" s="3">
        <f t="shared" si="10"/>
        <v>107.3</v>
      </c>
      <c r="N114" s="3">
        <v>15.77</v>
      </c>
      <c r="O114" s="1">
        <v>3.54</v>
      </c>
      <c r="P114" s="4">
        <f t="shared" si="11"/>
        <v>3.8233963275392155</v>
      </c>
      <c r="Q114" s="5">
        <f t="shared" si="12"/>
        <v>0.28339632753921551</v>
      </c>
      <c r="R114" s="5">
        <f t="shared" si="13"/>
        <v>1.1948113523560049</v>
      </c>
    </row>
    <row r="115" spans="1:18" x14ac:dyDescent="0.3">
      <c r="A115" s="1">
        <v>114</v>
      </c>
      <c r="B115" s="1" t="s">
        <v>86</v>
      </c>
      <c r="C115" s="1" t="s">
        <v>497</v>
      </c>
      <c r="D115" s="1" t="s">
        <v>543</v>
      </c>
      <c r="E115" s="1">
        <v>7100</v>
      </c>
      <c r="F115" s="3" t="s">
        <v>490</v>
      </c>
      <c r="G115" s="1">
        <v>32</v>
      </c>
      <c r="H115" s="3">
        <v>113</v>
      </c>
      <c r="I115" s="1">
        <v>26.69</v>
      </c>
      <c r="J115" s="3">
        <f t="shared" si="14"/>
        <v>105.7</v>
      </c>
      <c r="K115" s="3">
        <f t="shared" si="15"/>
        <v>103.2</v>
      </c>
      <c r="L115" s="3">
        <f t="shared" si="9"/>
        <v>107.8</v>
      </c>
      <c r="M115" s="3">
        <f t="shared" si="10"/>
        <v>115</v>
      </c>
      <c r="N115" s="3">
        <v>36.29</v>
      </c>
      <c r="O115" s="1">
        <v>33.85</v>
      </c>
      <c r="P115" s="4">
        <f t="shared" si="11"/>
        <v>34.279227067365326</v>
      </c>
      <c r="Q115" s="5">
        <f t="shared" si="12"/>
        <v>0.4292270673653249</v>
      </c>
      <c r="R115" s="5">
        <f t="shared" si="13"/>
        <v>4.8280601503331448</v>
      </c>
    </row>
    <row r="116" spans="1:18" x14ac:dyDescent="0.3">
      <c r="A116" s="1">
        <v>115</v>
      </c>
      <c r="B116" s="1" t="s">
        <v>202</v>
      </c>
      <c r="C116" s="1" t="s">
        <v>497</v>
      </c>
      <c r="D116" s="1" t="s">
        <v>544</v>
      </c>
      <c r="E116" s="1">
        <v>6400</v>
      </c>
      <c r="F116" s="3" t="s">
        <v>490</v>
      </c>
      <c r="G116" s="1">
        <v>33</v>
      </c>
      <c r="H116" s="3">
        <v>113</v>
      </c>
      <c r="I116" s="3">
        <v>24.83</v>
      </c>
      <c r="J116" s="3">
        <f t="shared" si="14"/>
        <v>105.7</v>
      </c>
      <c r="K116" s="3">
        <f t="shared" si="15"/>
        <v>103.2</v>
      </c>
      <c r="L116" s="3">
        <f t="shared" si="9"/>
        <v>107.8</v>
      </c>
      <c r="M116" s="3">
        <f t="shared" si="10"/>
        <v>115</v>
      </c>
      <c r="N116" s="3">
        <v>32.96</v>
      </c>
      <c r="O116" s="1">
        <v>32.79</v>
      </c>
      <c r="P116" s="4">
        <f t="shared" si="11"/>
        <v>33.532823487422831</v>
      </c>
      <c r="Q116" s="5">
        <f t="shared" si="12"/>
        <v>0.74282348742283233</v>
      </c>
      <c r="R116" s="5">
        <f t="shared" si="13"/>
        <v>5.2395036699098174</v>
      </c>
    </row>
    <row r="117" spans="1:18" x14ac:dyDescent="0.3">
      <c r="A117" s="1">
        <v>116</v>
      </c>
      <c r="B117" s="1" t="s">
        <v>553</v>
      </c>
      <c r="C117" s="3" t="s">
        <v>497</v>
      </c>
      <c r="D117" s="1" t="s">
        <v>545</v>
      </c>
      <c r="E117" s="1">
        <v>5800</v>
      </c>
      <c r="F117" s="3" t="s">
        <v>490</v>
      </c>
      <c r="G117" s="1">
        <v>24</v>
      </c>
      <c r="H117" s="3">
        <v>113</v>
      </c>
      <c r="I117" s="3">
        <v>22.65</v>
      </c>
      <c r="J117" s="3">
        <f t="shared" si="14"/>
        <v>105.7</v>
      </c>
      <c r="K117" s="3">
        <f t="shared" si="15"/>
        <v>103.2</v>
      </c>
      <c r="L117" s="3">
        <f t="shared" si="9"/>
        <v>107.8</v>
      </c>
      <c r="M117" s="3">
        <f t="shared" si="10"/>
        <v>115</v>
      </c>
      <c r="N117" s="3">
        <v>26.04</v>
      </c>
      <c r="O117" s="1">
        <v>26.03</v>
      </c>
      <c r="P117" s="4">
        <f t="shared" si="11"/>
        <v>25.42531821775481</v>
      </c>
      <c r="Q117" s="5">
        <f t="shared" si="12"/>
        <v>-0.60468178224519065</v>
      </c>
      <c r="R117" s="5">
        <f t="shared" si="13"/>
        <v>4.3836755547853121</v>
      </c>
    </row>
    <row r="118" spans="1:18" x14ac:dyDescent="0.3">
      <c r="A118" s="1">
        <v>117</v>
      </c>
      <c r="B118" s="1" t="s">
        <v>483</v>
      </c>
      <c r="C118" s="1" t="s">
        <v>497</v>
      </c>
      <c r="D118" s="1" t="s">
        <v>542</v>
      </c>
      <c r="E118" s="1">
        <v>4900</v>
      </c>
      <c r="F118" s="3" t="s">
        <v>490</v>
      </c>
      <c r="G118" s="1">
        <v>24</v>
      </c>
      <c r="H118" s="3">
        <v>113</v>
      </c>
      <c r="I118" s="1">
        <v>19.36</v>
      </c>
      <c r="J118" s="3">
        <f t="shared" si="14"/>
        <v>105.7</v>
      </c>
      <c r="K118" s="3">
        <f t="shared" si="15"/>
        <v>103.2</v>
      </c>
      <c r="L118" s="3">
        <f t="shared" si="9"/>
        <v>107.8</v>
      </c>
      <c r="M118" s="3">
        <f t="shared" si="10"/>
        <v>115</v>
      </c>
      <c r="N118" s="3">
        <v>30.98</v>
      </c>
      <c r="O118" s="1">
        <v>24.24</v>
      </c>
      <c r="P118" s="4">
        <f t="shared" si="11"/>
        <v>22.949817387799659</v>
      </c>
      <c r="Q118" s="5">
        <f t="shared" si="12"/>
        <v>-1.2901826122003399</v>
      </c>
      <c r="R118" s="5">
        <f t="shared" si="13"/>
        <v>4.6836362015917663</v>
      </c>
    </row>
    <row r="119" spans="1:18" x14ac:dyDescent="0.3">
      <c r="A119" s="1">
        <v>118</v>
      </c>
      <c r="B119" s="1" t="s">
        <v>341</v>
      </c>
      <c r="C119" s="1" t="s">
        <v>497</v>
      </c>
      <c r="D119" s="1" t="s">
        <v>546</v>
      </c>
      <c r="E119" s="1">
        <v>4700</v>
      </c>
      <c r="F119" s="3" t="s">
        <v>490</v>
      </c>
      <c r="G119" s="1">
        <v>35</v>
      </c>
      <c r="H119" s="3">
        <v>113</v>
      </c>
      <c r="I119" s="1">
        <v>22.25</v>
      </c>
      <c r="J119" s="3">
        <f t="shared" si="14"/>
        <v>105.7</v>
      </c>
      <c r="K119" s="3">
        <f t="shared" si="15"/>
        <v>103.2</v>
      </c>
      <c r="L119" s="3">
        <f t="shared" si="9"/>
        <v>107.8</v>
      </c>
      <c r="M119" s="3">
        <f t="shared" si="10"/>
        <v>115</v>
      </c>
      <c r="N119" s="3">
        <v>27.4</v>
      </c>
      <c r="O119" s="1">
        <v>27.48</v>
      </c>
      <c r="P119" s="4">
        <f t="shared" si="11"/>
        <v>31.403297773375787</v>
      </c>
      <c r="Q119" s="5">
        <f t="shared" si="12"/>
        <v>3.9232977733757863</v>
      </c>
      <c r="R119" s="5">
        <f t="shared" si="13"/>
        <v>6.6815527177395291</v>
      </c>
    </row>
    <row r="120" spans="1:18" x14ac:dyDescent="0.3">
      <c r="A120" s="1">
        <v>119</v>
      </c>
      <c r="B120" s="1" t="s">
        <v>475</v>
      </c>
      <c r="C120" s="1" t="s">
        <v>497</v>
      </c>
      <c r="D120" s="1" t="s">
        <v>544</v>
      </c>
      <c r="E120" s="1">
        <v>4500</v>
      </c>
      <c r="F120" s="3" t="s">
        <v>490</v>
      </c>
      <c r="G120" s="1">
        <v>28</v>
      </c>
      <c r="H120" s="3">
        <v>113</v>
      </c>
      <c r="I120" s="1">
        <v>24.6</v>
      </c>
      <c r="J120" s="3">
        <f t="shared" si="14"/>
        <v>105.7</v>
      </c>
      <c r="K120" s="3">
        <f t="shared" si="15"/>
        <v>103.2</v>
      </c>
      <c r="L120" s="3">
        <f t="shared" si="9"/>
        <v>107.8</v>
      </c>
      <c r="M120" s="3">
        <f t="shared" si="10"/>
        <v>115</v>
      </c>
      <c r="N120" s="3">
        <v>27.98</v>
      </c>
      <c r="O120" s="1">
        <v>27.89</v>
      </c>
      <c r="P120" s="4">
        <f t="shared" si="11"/>
        <v>26.509322195175326</v>
      </c>
      <c r="Q120" s="5">
        <f t="shared" si="12"/>
        <v>-1.3806778048246748</v>
      </c>
      <c r="R120" s="5">
        <f t="shared" si="13"/>
        <v>5.8909604878167388</v>
      </c>
    </row>
    <row r="121" spans="1:18" x14ac:dyDescent="0.3">
      <c r="A121" s="1">
        <v>120</v>
      </c>
      <c r="B121" s="3" t="s">
        <v>72</v>
      </c>
      <c r="C121" s="3" t="s">
        <v>497</v>
      </c>
      <c r="D121" s="3" t="s">
        <v>545</v>
      </c>
      <c r="E121" s="3">
        <v>3800</v>
      </c>
      <c r="F121" s="3" t="s">
        <v>490</v>
      </c>
      <c r="G121" s="1">
        <v>17</v>
      </c>
      <c r="H121" s="3">
        <v>113</v>
      </c>
      <c r="I121" s="3">
        <v>17.5</v>
      </c>
      <c r="J121" s="3">
        <f t="shared" si="14"/>
        <v>105.7</v>
      </c>
      <c r="K121" s="3">
        <f t="shared" si="15"/>
        <v>103.2</v>
      </c>
      <c r="L121" s="3">
        <f t="shared" si="9"/>
        <v>107.8</v>
      </c>
      <c r="M121" s="3">
        <f t="shared" si="10"/>
        <v>115</v>
      </c>
      <c r="N121" s="3">
        <v>23.35</v>
      </c>
      <c r="O121" s="1">
        <v>15.55</v>
      </c>
      <c r="P121" s="4">
        <f t="shared" si="11"/>
        <v>14.935180812890568</v>
      </c>
      <c r="Q121" s="5">
        <f t="shared" si="12"/>
        <v>-0.61481918710943262</v>
      </c>
      <c r="R121" s="5">
        <f t="shared" si="13"/>
        <v>3.93031074023436</v>
      </c>
    </row>
    <row r="122" spans="1:18" x14ac:dyDescent="0.3">
      <c r="A122" s="1">
        <v>121</v>
      </c>
      <c r="B122" s="1" t="s">
        <v>360</v>
      </c>
      <c r="C122" s="1" t="s">
        <v>497</v>
      </c>
      <c r="D122" s="1" t="s">
        <v>543</v>
      </c>
      <c r="E122" s="1">
        <v>3600</v>
      </c>
      <c r="F122" s="3" t="s">
        <v>490</v>
      </c>
      <c r="G122" s="1">
        <v>16</v>
      </c>
      <c r="H122" s="3">
        <v>113</v>
      </c>
      <c r="I122" s="1">
        <v>19.28</v>
      </c>
      <c r="J122" s="3">
        <f t="shared" si="14"/>
        <v>105.7</v>
      </c>
      <c r="K122" s="3">
        <f t="shared" si="15"/>
        <v>103.2</v>
      </c>
      <c r="L122" s="3">
        <f t="shared" si="9"/>
        <v>107.8</v>
      </c>
      <c r="M122" s="3">
        <f t="shared" si="10"/>
        <v>115</v>
      </c>
      <c r="N122" s="3">
        <v>20.59</v>
      </c>
      <c r="O122" s="1">
        <v>12.3</v>
      </c>
      <c r="P122" s="4">
        <f t="shared" si="11"/>
        <v>14.181282535765661</v>
      </c>
      <c r="Q122" s="5">
        <f t="shared" si="12"/>
        <v>1.88128253576566</v>
      </c>
      <c r="R122" s="5">
        <f t="shared" si="13"/>
        <v>3.9392451488237947</v>
      </c>
    </row>
    <row r="123" spans="1:18" x14ac:dyDescent="0.3">
      <c r="A123" s="1">
        <v>122</v>
      </c>
      <c r="B123" s="1" t="s">
        <v>26</v>
      </c>
      <c r="C123" s="1" t="s">
        <v>497</v>
      </c>
      <c r="D123" s="1" t="s">
        <v>545</v>
      </c>
      <c r="E123" s="1">
        <v>3200</v>
      </c>
      <c r="F123" s="3" t="s">
        <v>490</v>
      </c>
      <c r="G123" s="1">
        <v>15</v>
      </c>
      <c r="H123" s="3">
        <v>113</v>
      </c>
      <c r="I123" s="1">
        <v>23.68</v>
      </c>
      <c r="J123" s="3">
        <f t="shared" si="14"/>
        <v>105.7</v>
      </c>
      <c r="K123" s="3">
        <f t="shared" si="15"/>
        <v>103.2</v>
      </c>
      <c r="L123" s="3">
        <f t="shared" si="9"/>
        <v>107.8</v>
      </c>
      <c r="M123" s="3">
        <f t="shared" si="10"/>
        <v>115</v>
      </c>
      <c r="N123" s="3">
        <v>13.56</v>
      </c>
      <c r="O123" s="1">
        <v>13.33</v>
      </c>
      <c r="P123" s="4">
        <f t="shared" si="11"/>
        <v>13.544354427539215</v>
      </c>
      <c r="Q123" s="5">
        <f t="shared" si="12"/>
        <v>0.21435442753921485</v>
      </c>
      <c r="R123" s="5">
        <f t="shared" si="13"/>
        <v>4.232610758606004</v>
      </c>
    </row>
    <row r="124" spans="1:18" x14ac:dyDescent="0.3">
      <c r="A124" s="1">
        <v>123</v>
      </c>
      <c r="B124" s="1" t="s">
        <v>459</v>
      </c>
      <c r="C124" s="1" t="s">
        <v>497</v>
      </c>
      <c r="D124" s="1" t="s">
        <v>543</v>
      </c>
      <c r="E124" s="1">
        <v>3200</v>
      </c>
      <c r="F124" s="3" t="s">
        <v>490</v>
      </c>
      <c r="G124" s="1">
        <v>15</v>
      </c>
      <c r="H124" s="3">
        <v>113</v>
      </c>
      <c r="I124" s="1">
        <v>17.170000000000002</v>
      </c>
      <c r="J124" s="3">
        <f t="shared" si="14"/>
        <v>105.7</v>
      </c>
      <c r="K124" s="3">
        <f t="shared" si="15"/>
        <v>103.2</v>
      </c>
      <c r="L124" s="3">
        <f t="shared" si="9"/>
        <v>107.8</v>
      </c>
      <c r="M124" s="3">
        <f t="shared" si="10"/>
        <v>115</v>
      </c>
      <c r="N124" s="3">
        <v>12.48</v>
      </c>
      <c r="O124" s="1">
        <v>11.47</v>
      </c>
      <c r="P124" s="4">
        <f t="shared" si="11"/>
        <v>11.770965327539216</v>
      </c>
      <c r="Q124" s="5">
        <f t="shared" si="12"/>
        <v>0.30096532753921501</v>
      </c>
      <c r="R124" s="5">
        <f t="shared" si="13"/>
        <v>3.6784266648560049</v>
      </c>
    </row>
    <row r="125" spans="1:18" x14ac:dyDescent="0.3">
      <c r="H125" s="3"/>
      <c r="J125" s="3"/>
      <c r="K125" s="3"/>
      <c r="N125" s="3"/>
      <c r="P125" s="4"/>
      <c r="Q125" s="5"/>
      <c r="R125" s="5"/>
    </row>
    <row r="126" spans="1:18" x14ac:dyDescent="0.3">
      <c r="H126" s="3"/>
      <c r="J126" s="3"/>
      <c r="K126" s="3"/>
      <c r="N126" s="3"/>
      <c r="P126" s="4"/>
      <c r="Q126" s="5"/>
      <c r="R126" s="5"/>
    </row>
    <row r="127" spans="1:18" x14ac:dyDescent="0.3">
      <c r="H127" s="3"/>
      <c r="J127" s="3"/>
      <c r="K127" s="3"/>
      <c r="N127" s="3"/>
      <c r="P127" s="4"/>
      <c r="Q127" s="5"/>
      <c r="R127" s="5"/>
    </row>
    <row r="128" spans="1:18" x14ac:dyDescent="0.3">
      <c r="H128" s="3"/>
      <c r="J128" s="3"/>
      <c r="K128" s="3"/>
      <c r="N128" s="3"/>
      <c r="P128" s="4"/>
      <c r="Q128" s="5"/>
      <c r="R128" s="5"/>
    </row>
    <row r="129" spans="8:18" x14ac:dyDescent="0.3">
      <c r="H129" s="3"/>
      <c r="J129" s="3"/>
      <c r="K129" s="3"/>
      <c r="N129" s="3"/>
      <c r="P129" s="4"/>
      <c r="Q129" s="5"/>
      <c r="R129" s="5"/>
    </row>
    <row r="130" spans="8:18" x14ac:dyDescent="0.3">
      <c r="H130" s="3"/>
      <c r="J130" s="3"/>
      <c r="K130" s="3"/>
      <c r="N130" s="3"/>
      <c r="P130" s="4"/>
      <c r="Q130" s="5"/>
      <c r="R130" s="5"/>
    </row>
    <row r="131" spans="8:18" x14ac:dyDescent="0.3">
      <c r="H131" s="3"/>
      <c r="J131" s="3"/>
      <c r="K131" s="3"/>
      <c r="N131" s="3"/>
      <c r="P131" s="4"/>
      <c r="Q131" s="5"/>
      <c r="R131" s="5"/>
    </row>
    <row r="132" spans="8:18" x14ac:dyDescent="0.3">
      <c r="H132" s="3"/>
      <c r="J132" s="3"/>
      <c r="K132" s="3"/>
      <c r="N132" s="3"/>
      <c r="P132" s="4"/>
      <c r="Q132" s="5"/>
      <c r="R132" s="5"/>
    </row>
    <row r="133" spans="8:18" x14ac:dyDescent="0.3">
      <c r="H133" s="3"/>
      <c r="J133" s="3"/>
      <c r="K133" s="3"/>
      <c r="N133" s="3"/>
      <c r="P133" s="4"/>
      <c r="Q133" s="5"/>
      <c r="R133" s="5"/>
    </row>
    <row r="134" spans="8:18" x14ac:dyDescent="0.3">
      <c r="H134" s="3"/>
      <c r="J134" s="3"/>
      <c r="K134" s="3"/>
      <c r="N134" s="3"/>
      <c r="P134" s="4"/>
      <c r="Q134" s="5"/>
      <c r="R134" s="5"/>
    </row>
    <row r="135" spans="8:18" x14ac:dyDescent="0.3">
      <c r="H135" s="3"/>
      <c r="J135" s="3"/>
      <c r="K135" s="3"/>
      <c r="N135" s="3"/>
      <c r="P135" s="4"/>
      <c r="Q135" s="5"/>
      <c r="R135" s="5"/>
    </row>
    <row r="136" spans="8:18" x14ac:dyDescent="0.3">
      <c r="H136" s="3"/>
      <c r="J136" s="3"/>
      <c r="K136" s="3"/>
      <c r="N136" s="3"/>
      <c r="P136" s="4"/>
      <c r="Q136" s="5"/>
      <c r="R136" s="5"/>
    </row>
    <row r="137" spans="8:18" x14ac:dyDescent="0.3">
      <c r="H137" s="3"/>
      <c r="J137" s="3"/>
      <c r="K137" s="3"/>
      <c r="N137" s="3"/>
      <c r="P137" s="4"/>
      <c r="Q137" s="5"/>
      <c r="R137" s="5"/>
    </row>
    <row r="138" spans="8:18" x14ac:dyDescent="0.3">
      <c r="H138" s="3"/>
      <c r="J138" s="3"/>
      <c r="K138" s="3"/>
      <c r="N138" s="3"/>
      <c r="P138" s="4"/>
      <c r="Q138" s="5"/>
      <c r="R138" s="5"/>
    </row>
    <row r="201" spans="1:16" x14ac:dyDescent="0.3">
      <c r="A201" s="1" t="s">
        <v>565</v>
      </c>
    </row>
    <row r="202" spans="1:16" x14ac:dyDescent="0.3">
      <c r="A202" s="1" t="s">
        <v>509</v>
      </c>
      <c r="B202" s="1" t="s">
        <v>510</v>
      </c>
      <c r="C202" s="1" t="s">
        <v>566</v>
      </c>
      <c r="D202" s="1" t="s">
        <v>567</v>
      </c>
      <c r="E202" s="1" t="s">
        <v>568</v>
      </c>
      <c r="P202" s="1"/>
    </row>
    <row r="203" spans="1:16" x14ac:dyDescent="0.3">
      <c r="A203" s="1">
        <v>1</v>
      </c>
      <c r="B203" s="1" t="s">
        <v>490</v>
      </c>
      <c r="C203" s="1">
        <v>103.2</v>
      </c>
      <c r="D203" s="1">
        <v>115</v>
      </c>
      <c r="E203" s="1">
        <v>106.8</v>
      </c>
      <c r="P203" s="1"/>
    </row>
    <row r="204" spans="1:16" x14ac:dyDescent="0.3">
      <c r="A204" s="1">
        <v>2</v>
      </c>
      <c r="B204" s="1" t="s">
        <v>487</v>
      </c>
      <c r="C204" s="1">
        <v>100.3</v>
      </c>
      <c r="D204" s="1">
        <v>111.8</v>
      </c>
      <c r="E204" s="1">
        <v>109.6</v>
      </c>
      <c r="P204" s="1"/>
    </row>
    <row r="205" spans="1:16" x14ac:dyDescent="0.3">
      <c r="A205" s="1">
        <v>3</v>
      </c>
      <c r="B205" s="1" t="s">
        <v>494</v>
      </c>
      <c r="C205" s="1">
        <v>100.7</v>
      </c>
      <c r="D205" s="1">
        <v>111.3</v>
      </c>
      <c r="E205" s="1">
        <v>109.3</v>
      </c>
      <c r="P205" s="1"/>
    </row>
    <row r="206" spans="1:16" x14ac:dyDescent="0.3">
      <c r="A206" s="1">
        <v>4</v>
      </c>
      <c r="B206" s="1" t="s">
        <v>520</v>
      </c>
      <c r="C206" s="1">
        <v>99.9</v>
      </c>
      <c r="D206" s="1">
        <v>111.2</v>
      </c>
      <c r="E206" s="1">
        <v>107.3</v>
      </c>
      <c r="P206" s="1"/>
    </row>
    <row r="207" spans="1:16" x14ac:dyDescent="0.3">
      <c r="A207" s="1">
        <v>5</v>
      </c>
      <c r="B207" s="1" t="s">
        <v>485</v>
      </c>
      <c r="C207" s="1">
        <v>105</v>
      </c>
      <c r="D207" s="1">
        <v>111</v>
      </c>
      <c r="E207" s="1">
        <v>101.6</v>
      </c>
      <c r="P207" s="1"/>
    </row>
    <row r="208" spans="1:16" x14ac:dyDescent="0.3">
      <c r="A208" s="1">
        <v>6</v>
      </c>
      <c r="B208" s="1" t="s">
        <v>519</v>
      </c>
      <c r="C208" s="1">
        <v>101.7</v>
      </c>
      <c r="D208" s="1">
        <v>110.8</v>
      </c>
      <c r="E208" s="1">
        <v>103.6</v>
      </c>
      <c r="P208" s="1"/>
    </row>
    <row r="209" spans="1:16" x14ac:dyDescent="0.3">
      <c r="A209" s="1">
        <v>7</v>
      </c>
      <c r="B209" s="1" t="s">
        <v>488</v>
      </c>
      <c r="C209" s="1">
        <v>104.2</v>
      </c>
      <c r="D209" s="1">
        <v>110.7</v>
      </c>
      <c r="E209" s="1">
        <v>106.3</v>
      </c>
      <c r="P209" s="1"/>
    </row>
    <row r="210" spans="1:16" x14ac:dyDescent="0.3">
      <c r="A210" s="1">
        <v>8</v>
      </c>
      <c r="B210" s="1" t="s">
        <v>516</v>
      </c>
      <c r="C210" s="1">
        <v>102.7</v>
      </c>
      <c r="D210" s="1">
        <v>110.5</v>
      </c>
      <c r="E210" s="1">
        <v>104.7</v>
      </c>
      <c r="P210" s="1"/>
    </row>
    <row r="211" spans="1:16" x14ac:dyDescent="0.3">
      <c r="A211" s="1">
        <v>9</v>
      </c>
      <c r="B211" s="1" t="s">
        <v>504</v>
      </c>
      <c r="C211" s="1">
        <v>104.6</v>
      </c>
      <c r="D211" s="1">
        <v>110.3</v>
      </c>
      <c r="E211" s="1">
        <v>110</v>
      </c>
      <c r="P211" s="1"/>
    </row>
    <row r="212" spans="1:16" x14ac:dyDescent="0.3">
      <c r="A212" s="1">
        <v>10</v>
      </c>
      <c r="B212" s="1" t="s">
        <v>492</v>
      </c>
      <c r="C212" s="1">
        <v>101.8</v>
      </c>
      <c r="D212" s="1">
        <v>110.2</v>
      </c>
      <c r="E212" s="1">
        <v>107.8</v>
      </c>
      <c r="P212" s="1"/>
    </row>
    <row r="213" spans="1:16" x14ac:dyDescent="0.3">
      <c r="A213" s="1">
        <v>11</v>
      </c>
      <c r="B213" s="1" t="s">
        <v>498</v>
      </c>
      <c r="C213" s="1">
        <v>103.6</v>
      </c>
      <c r="D213" s="1">
        <v>109.2</v>
      </c>
      <c r="E213" s="1">
        <v>109</v>
      </c>
      <c r="P213" s="1"/>
    </row>
    <row r="214" spans="1:16" x14ac:dyDescent="0.3">
      <c r="A214" s="1">
        <v>12</v>
      </c>
      <c r="B214" s="1" t="s">
        <v>486</v>
      </c>
      <c r="C214" s="1">
        <v>105.8</v>
      </c>
      <c r="D214" s="1">
        <v>108.4</v>
      </c>
      <c r="E214" s="1">
        <v>103.6</v>
      </c>
      <c r="P214" s="1"/>
    </row>
    <row r="215" spans="1:16" x14ac:dyDescent="0.3">
      <c r="A215" s="1">
        <v>13</v>
      </c>
      <c r="B215" s="1" t="s">
        <v>489</v>
      </c>
      <c r="C215" s="1">
        <v>102.5</v>
      </c>
      <c r="D215" s="1">
        <v>108.3</v>
      </c>
      <c r="E215" s="1">
        <v>108.7</v>
      </c>
      <c r="P215" s="1"/>
    </row>
    <row r="216" spans="1:16" x14ac:dyDescent="0.3">
      <c r="A216" s="1">
        <v>14</v>
      </c>
      <c r="B216" s="1" t="s">
        <v>523</v>
      </c>
      <c r="C216" s="1">
        <v>104</v>
      </c>
      <c r="D216" s="1">
        <v>108.2</v>
      </c>
      <c r="E216" s="1">
        <v>110.6</v>
      </c>
      <c r="P216" s="1"/>
    </row>
    <row r="217" spans="1:16" x14ac:dyDescent="0.3">
      <c r="A217" s="1">
        <v>15</v>
      </c>
      <c r="B217" s="1" t="s">
        <v>514</v>
      </c>
      <c r="C217" s="1">
        <v>101.4</v>
      </c>
      <c r="D217" s="1">
        <v>108</v>
      </c>
      <c r="E217" s="1">
        <v>109.1</v>
      </c>
      <c r="P217" s="1"/>
    </row>
    <row r="218" spans="1:16" x14ac:dyDescent="0.3">
      <c r="A218" s="1">
        <v>16</v>
      </c>
      <c r="B218" s="1" t="s">
        <v>497</v>
      </c>
      <c r="C218" s="1">
        <v>105.7</v>
      </c>
      <c r="D218" s="1">
        <v>107.6</v>
      </c>
      <c r="E218" s="1">
        <v>107.8</v>
      </c>
      <c r="P218" s="1"/>
    </row>
    <row r="219" spans="1:16" x14ac:dyDescent="0.3">
      <c r="A219" s="1">
        <v>17</v>
      </c>
      <c r="B219" s="1" t="s">
        <v>512</v>
      </c>
      <c r="C219" s="1">
        <v>102.8</v>
      </c>
      <c r="D219" s="1">
        <v>107.3</v>
      </c>
      <c r="E219" s="1">
        <v>107.9</v>
      </c>
      <c r="P219" s="1"/>
    </row>
    <row r="220" spans="1:16" x14ac:dyDescent="0.3">
      <c r="A220" s="1">
        <v>18</v>
      </c>
      <c r="B220" s="1" t="s">
        <v>506</v>
      </c>
      <c r="C220" s="1">
        <v>100.5</v>
      </c>
      <c r="D220" s="1">
        <v>107.2</v>
      </c>
      <c r="E220" s="1">
        <v>102.4</v>
      </c>
      <c r="P220" s="1"/>
    </row>
    <row r="221" spans="1:16" x14ac:dyDescent="0.3">
      <c r="A221" s="1">
        <v>19</v>
      </c>
      <c r="B221" s="1" t="s">
        <v>535</v>
      </c>
      <c r="C221" s="1">
        <v>102.4</v>
      </c>
      <c r="D221" s="1">
        <v>106.7</v>
      </c>
      <c r="E221" s="1">
        <v>103.4</v>
      </c>
      <c r="P221" s="1"/>
    </row>
    <row r="222" spans="1:16" x14ac:dyDescent="0.3">
      <c r="A222" s="1">
        <v>20</v>
      </c>
      <c r="B222" s="1" t="s">
        <v>518</v>
      </c>
      <c r="C222" s="1">
        <v>101.8</v>
      </c>
      <c r="D222" s="1">
        <v>106</v>
      </c>
      <c r="E222" s="1">
        <v>106.8</v>
      </c>
      <c r="P222" s="1"/>
    </row>
    <row r="223" spans="1:16" x14ac:dyDescent="0.3">
      <c r="A223" s="1">
        <v>21</v>
      </c>
      <c r="B223" s="1" t="s">
        <v>517</v>
      </c>
      <c r="C223" s="1">
        <v>105.7</v>
      </c>
      <c r="D223" s="1">
        <v>105.3</v>
      </c>
      <c r="E223" s="1">
        <v>106.7</v>
      </c>
      <c r="P223" s="1"/>
    </row>
    <row r="224" spans="1:16" x14ac:dyDescent="0.3">
      <c r="A224" s="1">
        <v>22</v>
      </c>
      <c r="B224" s="1" t="s">
        <v>508</v>
      </c>
      <c r="C224" s="1">
        <v>100.4</v>
      </c>
      <c r="D224" s="1">
        <v>104.8</v>
      </c>
      <c r="E224" s="1">
        <v>105.9</v>
      </c>
      <c r="P224" s="1"/>
    </row>
    <row r="225" spans="1:16" x14ac:dyDescent="0.3">
      <c r="A225" s="1">
        <v>23</v>
      </c>
      <c r="B225" s="1" t="s">
        <v>491</v>
      </c>
      <c r="C225" s="1">
        <v>100.7</v>
      </c>
      <c r="D225" s="1">
        <v>104.2</v>
      </c>
      <c r="E225" s="1">
        <v>106.5</v>
      </c>
      <c r="P225" s="1"/>
    </row>
    <row r="226" spans="1:16" x14ac:dyDescent="0.3">
      <c r="A226" s="1">
        <v>24</v>
      </c>
      <c r="B226" s="1" t="s">
        <v>513</v>
      </c>
      <c r="C226" s="1">
        <v>100.7</v>
      </c>
      <c r="D226" s="1">
        <v>103.8</v>
      </c>
      <c r="E226" s="1">
        <v>105</v>
      </c>
      <c r="P226" s="1"/>
    </row>
    <row r="227" spans="1:16" x14ac:dyDescent="0.3">
      <c r="A227" s="1">
        <v>25</v>
      </c>
      <c r="B227" s="1" t="s">
        <v>505</v>
      </c>
      <c r="C227" s="1">
        <v>98.8</v>
      </c>
      <c r="D227" s="1">
        <v>103.7</v>
      </c>
      <c r="E227" s="1">
        <v>114.3</v>
      </c>
      <c r="P227" s="1"/>
    </row>
    <row r="228" spans="1:16" x14ac:dyDescent="0.3">
      <c r="A228" s="1">
        <v>26</v>
      </c>
      <c r="B228" s="1" t="s">
        <v>507</v>
      </c>
      <c r="C228" s="1">
        <v>106.4</v>
      </c>
      <c r="D228" s="1">
        <v>103.6</v>
      </c>
      <c r="E228" s="1">
        <v>111</v>
      </c>
      <c r="P228" s="1"/>
    </row>
    <row r="229" spans="1:16" x14ac:dyDescent="0.3">
      <c r="A229" s="1">
        <v>27</v>
      </c>
      <c r="B229" s="1" t="s">
        <v>493</v>
      </c>
      <c r="C229" s="1">
        <v>102.5</v>
      </c>
      <c r="D229" s="1">
        <v>102.4</v>
      </c>
      <c r="E229" s="1">
        <v>111.9</v>
      </c>
      <c r="P229" s="1"/>
    </row>
    <row r="230" spans="1:16" x14ac:dyDescent="0.3">
      <c r="A230" s="1">
        <v>28</v>
      </c>
      <c r="B230" s="1" t="s">
        <v>500</v>
      </c>
      <c r="C230" s="1">
        <v>102.3</v>
      </c>
      <c r="D230" s="1">
        <v>102.2</v>
      </c>
      <c r="E230" s="1">
        <v>110.7</v>
      </c>
      <c r="P230" s="1"/>
    </row>
    <row r="231" spans="1:16" x14ac:dyDescent="0.3">
      <c r="A231" s="1">
        <v>29</v>
      </c>
      <c r="B231" s="1" t="s">
        <v>495</v>
      </c>
      <c r="C231" s="1">
        <v>97.8</v>
      </c>
      <c r="D231" s="1">
        <v>102.1</v>
      </c>
      <c r="E231" s="1">
        <v>105</v>
      </c>
      <c r="P231" s="1"/>
    </row>
    <row r="232" spans="1:16" x14ac:dyDescent="0.3">
      <c r="A232" s="1">
        <v>30</v>
      </c>
      <c r="B232" s="1" t="s">
        <v>499</v>
      </c>
      <c r="C232" s="1">
        <v>101.1</v>
      </c>
      <c r="D232" s="1">
        <v>101.2</v>
      </c>
      <c r="E232" s="1">
        <v>109.7</v>
      </c>
      <c r="P232" s="1"/>
    </row>
  </sheetData>
  <sortState ref="B2:P124">
    <sortCondition ref="C2:C124"/>
    <sortCondition ref="B2:B124"/>
  </sortState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Normal="100" workbookViewId="0">
      <pane xSplit="3" ySplit="1" topLeftCell="D33" activePane="bottomRight" state="frozen"/>
      <selection pane="topRight" activeCell="D1" sqref="D1"/>
      <selection pane="bottomLeft" activeCell="A2" sqref="A2"/>
      <selection pane="bottomRight" activeCell="N50" sqref="N50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471</v>
      </c>
      <c r="C2" s="1" t="s">
        <v>520</v>
      </c>
      <c r="D2" s="1" t="s">
        <v>544</v>
      </c>
      <c r="E2" s="1">
        <v>4200</v>
      </c>
      <c r="F2" s="3" t="s">
        <v>564</v>
      </c>
      <c r="G2" s="1">
        <v>25</v>
      </c>
      <c r="H2" s="1">
        <v>125.75</v>
      </c>
      <c r="I2" s="1">
        <v>21.33</v>
      </c>
      <c r="J2" s="3">
        <f t="shared" ref="J2:J33" si="0">VLOOKUP(C2,$B$74:$E$103,2,FALSE)</f>
        <v>100.4</v>
      </c>
      <c r="K2" s="3">
        <f t="shared" ref="K2:K33" si="1">VLOOKUP(F2,$B$74:$E$103,2,FALSE)</f>
        <v>105.1</v>
      </c>
      <c r="L2" s="3">
        <f t="shared" ref="L2:L33" si="2">VLOOKUP(C2,$B$74:$E$103,4,FALSE)</f>
        <v>106.7</v>
      </c>
      <c r="M2" s="3">
        <f t="shared" ref="M2:M33" si="3">VLOOKUP(F2,$B$74:$E$103,3,FALSE)</f>
        <v>110</v>
      </c>
      <c r="N2" s="3"/>
      <c r="P2" s="4">
        <f t="shared" ref="P2:P8" si="4">-87.868852+(LN(E2))*9.365713+G2*0.73241+I2*0.27241+H2*0.0924+((J2+K2)/2)*0.015315+((L2+M2)/2)*-0.032803</f>
        <v>24.027257711782664</v>
      </c>
      <c r="Q2" s="5">
        <f t="shared" ref="Q2:Q33" si="5">P2-O2</f>
        <v>24.027257711782664</v>
      </c>
      <c r="R2" s="5">
        <f t="shared" ref="R2:R33" si="6">P2/(E2/1000)</f>
        <v>5.7207756456625383</v>
      </c>
    </row>
    <row r="3" spans="1:18" x14ac:dyDescent="0.3">
      <c r="A3" s="1">
        <f>A2+1</f>
        <v>2</v>
      </c>
      <c r="B3" s="1" t="s">
        <v>445</v>
      </c>
      <c r="C3" s="1" t="s">
        <v>520</v>
      </c>
      <c r="D3" s="1" t="s">
        <v>543</v>
      </c>
      <c r="E3" s="1">
        <v>3500</v>
      </c>
      <c r="F3" s="3" t="s">
        <v>564</v>
      </c>
      <c r="G3" s="1">
        <v>15</v>
      </c>
      <c r="H3" s="1">
        <v>125.75</v>
      </c>
      <c r="I3" s="1">
        <v>30.44</v>
      </c>
      <c r="J3" s="3">
        <f t="shared" si="0"/>
        <v>100.4</v>
      </c>
      <c r="K3" s="3">
        <f t="shared" si="1"/>
        <v>105.1</v>
      </c>
      <c r="L3" s="3">
        <f t="shared" si="2"/>
        <v>106.7</v>
      </c>
      <c r="M3" s="3">
        <f t="shared" si="3"/>
        <v>110</v>
      </c>
      <c r="N3" s="3"/>
      <c r="P3" s="4">
        <f t="shared" si="4"/>
        <v>17.47724143713728</v>
      </c>
      <c r="Q3" s="5">
        <f t="shared" si="5"/>
        <v>17.47724143713728</v>
      </c>
      <c r="R3" s="5">
        <f t="shared" si="6"/>
        <v>4.9934975534677948</v>
      </c>
    </row>
    <row r="4" spans="1:18" x14ac:dyDescent="0.3">
      <c r="A4" s="1">
        <f t="shared" ref="A4:A61" si="7">A3+1</f>
        <v>3</v>
      </c>
      <c r="B4" s="1" t="s">
        <v>201</v>
      </c>
      <c r="C4" s="1" t="s">
        <v>520</v>
      </c>
      <c r="D4" s="1" t="s">
        <v>543</v>
      </c>
      <c r="E4" s="1">
        <v>6200</v>
      </c>
      <c r="F4" s="3" t="s">
        <v>564</v>
      </c>
      <c r="G4" s="1">
        <v>32</v>
      </c>
      <c r="H4" s="1">
        <v>125.75</v>
      </c>
      <c r="I4" s="1">
        <v>25.4</v>
      </c>
      <c r="J4" s="3">
        <f t="shared" si="0"/>
        <v>100.4</v>
      </c>
      <c r="K4" s="3">
        <f t="shared" si="1"/>
        <v>105.1</v>
      </c>
      <c r="L4" s="3">
        <f t="shared" si="2"/>
        <v>106.7</v>
      </c>
      <c r="M4" s="3">
        <f t="shared" si="3"/>
        <v>110</v>
      </c>
      <c r="N4" s="3"/>
      <c r="P4" s="4">
        <f t="shared" si="4"/>
        <v>33.910451640884894</v>
      </c>
      <c r="Q4" s="5">
        <f t="shared" si="5"/>
        <v>33.910451640884894</v>
      </c>
      <c r="R4" s="5">
        <f t="shared" si="6"/>
        <v>5.4694276840136924</v>
      </c>
    </row>
    <row r="5" spans="1:18" x14ac:dyDescent="0.3">
      <c r="A5" s="1">
        <f t="shared" si="7"/>
        <v>4</v>
      </c>
      <c r="B5" s="1" t="s">
        <v>540</v>
      </c>
      <c r="C5" s="1" t="s">
        <v>520</v>
      </c>
      <c r="D5" s="1" t="s">
        <v>546</v>
      </c>
      <c r="E5" s="1">
        <v>3000</v>
      </c>
      <c r="F5" s="3" t="s">
        <v>564</v>
      </c>
      <c r="G5" s="1">
        <v>10</v>
      </c>
      <c r="H5" s="1">
        <v>125.75</v>
      </c>
      <c r="I5" s="1">
        <v>12.13</v>
      </c>
      <c r="J5" s="3">
        <f t="shared" si="0"/>
        <v>100.4</v>
      </c>
      <c r="K5" s="3">
        <f t="shared" si="1"/>
        <v>105.1</v>
      </c>
      <c r="L5" s="3">
        <f t="shared" si="2"/>
        <v>106.7</v>
      </c>
      <c r="M5" s="3">
        <f t="shared" si="3"/>
        <v>110</v>
      </c>
      <c r="N5" s="3"/>
      <c r="P5" s="4">
        <f t="shared" si="4"/>
        <v>7.3836333111202759</v>
      </c>
      <c r="Q5" s="5">
        <f t="shared" si="5"/>
        <v>7.3836333111202759</v>
      </c>
      <c r="R5" s="5">
        <f t="shared" si="6"/>
        <v>2.4612111037067588</v>
      </c>
    </row>
    <row r="6" spans="1:18" x14ac:dyDescent="0.3">
      <c r="A6" s="1">
        <f t="shared" si="7"/>
        <v>5</v>
      </c>
      <c r="B6" s="1" t="s">
        <v>405</v>
      </c>
      <c r="C6" s="1" t="s">
        <v>520</v>
      </c>
      <c r="D6" s="1" t="s">
        <v>543</v>
      </c>
      <c r="E6" s="1">
        <v>4000</v>
      </c>
      <c r="F6" s="3" t="s">
        <v>564</v>
      </c>
      <c r="G6" s="1">
        <v>23</v>
      </c>
      <c r="H6" s="1">
        <v>125.75</v>
      </c>
      <c r="I6" s="1">
        <v>17.13</v>
      </c>
      <c r="J6" s="3">
        <f t="shared" si="0"/>
        <v>100.4</v>
      </c>
      <c r="K6" s="3">
        <f t="shared" si="1"/>
        <v>105.1</v>
      </c>
      <c r="L6" s="3">
        <f t="shared" si="2"/>
        <v>106.7</v>
      </c>
      <c r="M6" s="3">
        <f t="shared" si="3"/>
        <v>110</v>
      </c>
      <c r="N6" s="3"/>
      <c r="P6" s="4">
        <f t="shared" si="4"/>
        <v>20.961361036948869</v>
      </c>
      <c r="Q6" s="5">
        <f t="shared" si="5"/>
        <v>20.961361036948869</v>
      </c>
      <c r="R6" s="5">
        <f t="shared" si="6"/>
        <v>5.2403402592372172</v>
      </c>
    </row>
    <row r="7" spans="1:18" x14ac:dyDescent="0.3">
      <c r="A7" s="1">
        <f t="shared" si="7"/>
        <v>6</v>
      </c>
      <c r="B7" s="1" t="s">
        <v>415</v>
      </c>
      <c r="C7" s="1" t="s">
        <v>520</v>
      </c>
      <c r="D7" s="1" t="s">
        <v>545</v>
      </c>
      <c r="E7" s="1">
        <v>4400</v>
      </c>
      <c r="F7" s="3" t="s">
        <v>564</v>
      </c>
      <c r="G7" s="1">
        <v>21</v>
      </c>
      <c r="H7" s="1">
        <v>125.75</v>
      </c>
      <c r="I7" s="1">
        <v>17.79</v>
      </c>
      <c r="J7" s="3">
        <f t="shared" si="0"/>
        <v>100.4</v>
      </c>
      <c r="K7" s="3">
        <f t="shared" si="1"/>
        <v>105.1</v>
      </c>
      <c r="L7" s="3">
        <f t="shared" si="2"/>
        <v>106.7</v>
      </c>
      <c r="M7" s="3">
        <f t="shared" si="3"/>
        <v>110</v>
      </c>
      <c r="N7" s="3"/>
      <c r="P7" s="4">
        <f t="shared" si="4"/>
        <v>20.56897942697459</v>
      </c>
      <c r="Q7" s="5">
        <f t="shared" si="5"/>
        <v>20.56897942697459</v>
      </c>
      <c r="R7" s="5">
        <f t="shared" si="6"/>
        <v>4.6747680515851338</v>
      </c>
    </row>
    <row r="8" spans="1:18" x14ac:dyDescent="0.3">
      <c r="A8" s="1">
        <f t="shared" si="7"/>
        <v>7</v>
      </c>
      <c r="B8" s="1" t="s">
        <v>465</v>
      </c>
      <c r="C8" s="1" t="s">
        <v>520</v>
      </c>
      <c r="D8" s="1" t="s">
        <v>543</v>
      </c>
      <c r="E8" s="1">
        <v>3500</v>
      </c>
      <c r="F8" s="3" t="s">
        <v>564</v>
      </c>
      <c r="G8" s="1">
        <v>18</v>
      </c>
      <c r="H8" s="1">
        <v>125.75</v>
      </c>
      <c r="I8" s="1">
        <v>18.079999999999998</v>
      </c>
      <c r="J8" s="3">
        <f t="shared" si="0"/>
        <v>100.4</v>
      </c>
      <c r="K8" s="3">
        <f t="shared" si="1"/>
        <v>105.1</v>
      </c>
      <c r="L8" s="3">
        <f t="shared" si="2"/>
        <v>106.7</v>
      </c>
      <c r="M8" s="3">
        <f t="shared" si="3"/>
        <v>110</v>
      </c>
      <c r="N8" s="3"/>
      <c r="P8" s="4">
        <f t="shared" si="4"/>
        <v>16.30748383713728</v>
      </c>
      <c r="Q8" s="5">
        <f t="shared" si="5"/>
        <v>16.30748383713728</v>
      </c>
      <c r="R8" s="5">
        <f t="shared" si="6"/>
        <v>4.6592810963249374</v>
      </c>
    </row>
    <row r="9" spans="1:18" x14ac:dyDescent="0.3">
      <c r="A9" s="1">
        <f t="shared" si="7"/>
        <v>8</v>
      </c>
      <c r="B9" s="1" t="s">
        <v>144</v>
      </c>
      <c r="C9" s="1" t="s">
        <v>520</v>
      </c>
      <c r="D9" s="1" t="s">
        <v>542</v>
      </c>
      <c r="E9" s="1">
        <v>10200</v>
      </c>
      <c r="F9" s="3" t="s">
        <v>564</v>
      </c>
      <c r="G9" s="1">
        <v>34</v>
      </c>
      <c r="H9" s="1">
        <v>125.75</v>
      </c>
      <c r="I9" s="1">
        <v>29.49</v>
      </c>
      <c r="J9" s="3">
        <f t="shared" si="0"/>
        <v>100.4</v>
      </c>
      <c r="K9" s="3">
        <f t="shared" si="1"/>
        <v>105.1</v>
      </c>
      <c r="L9" s="3">
        <f t="shared" si="2"/>
        <v>106.7</v>
      </c>
      <c r="M9" s="3">
        <f t="shared" si="3"/>
        <v>110</v>
      </c>
      <c r="N9" s="3"/>
      <c r="P9" s="4">
        <v>53.497652494187378</v>
      </c>
      <c r="Q9" s="5">
        <f t="shared" si="5"/>
        <v>53.497652494187378</v>
      </c>
      <c r="R9" s="5">
        <f t="shared" si="6"/>
        <v>5.2448678915869982</v>
      </c>
    </row>
    <row r="10" spans="1:18" x14ac:dyDescent="0.3">
      <c r="A10" s="1">
        <f t="shared" si="7"/>
        <v>9</v>
      </c>
      <c r="B10" s="1" t="s">
        <v>433</v>
      </c>
      <c r="C10" s="1" t="s">
        <v>520</v>
      </c>
      <c r="D10" s="1" t="s">
        <v>545</v>
      </c>
      <c r="E10" s="1">
        <v>6600</v>
      </c>
      <c r="F10" s="3" t="s">
        <v>564</v>
      </c>
      <c r="G10" s="1">
        <v>30</v>
      </c>
      <c r="H10" s="3">
        <v>125.75</v>
      </c>
      <c r="I10" s="1">
        <v>19.88</v>
      </c>
      <c r="J10" s="3">
        <f t="shared" si="0"/>
        <v>100.4</v>
      </c>
      <c r="K10" s="3">
        <f t="shared" si="1"/>
        <v>105.1</v>
      </c>
      <c r="L10" s="3">
        <f t="shared" si="2"/>
        <v>106.7</v>
      </c>
      <c r="M10" s="3">
        <f t="shared" si="3"/>
        <v>110</v>
      </c>
      <c r="N10" s="3"/>
      <c r="P10" s="4">
        <f t="shared" ref="P10:P16" si="8">-87.868852+(LN(E10))*9.365713+G10*0.73241+I10*0.27241+H10*0.0924+((J10+K10)/2)*0.015315+((L10+M10)/2)*-0.032803</f>
        <v>31.527476161029611</v>
      </c>
      <c r="Q10" s="5">
        <f t="shared" si="5"/>
        <v>31.527476161029611</v>
      </c>
      <c r="R10" s="5">
        <f t="shared" si="6"/>
        <v>4.7768903274287293</v>
      </c>
    </row>
    <row r="11" spans="1:18" x14ac:dyDescent="0.3">
      <c r="A11" s="1">
        <f t="shared" si="7"/>
        <v>10</v>
      </c>
      <c r="B11" s="1" t="s">
        <v>404</v>
      </c>
      <c r="C11" s="1" t="s">
        <v>520</v>
      </c>
      <c r="D11" s="1" t="s">
        <v>544</v>
      </c>
      <c r="E11" s="1">
        <v>5700</v>
      </c>
      <c r="F11" s="3" t="s">
        <v>564</v>
      </c>
      <c r="G11" s="1">
        <v>32</v>
      </c>
      <c r="H11" s="1">
        <v>125.75</v>
      </c>
      <c r="I11" s="1">
        <v>21.06</v>
      </c>
      <c r="J11" s="3">
        <f t="shared" si="0"/>
        <v>100.4</v>
      </c>
      <c r="K11" s="3">
        <f t="shared" si="1"/>
        <v>105.1</v>
      </c>
      <c r="L11" s="3">
        <f t="shared" si="2"/>
        <v>106.7</v>
      </c>
      <c r="M11" s="3">
        <f t="shared" si="3"/>
        <v>110</v>
      </c>
      <c r="N11" s="3"/>
      <c r="P11" s="4">
        <f t="shared" si="8"/>
        <v>31.940693896945596</v>
      </c>
      <c r="Q11" s="5">
        <f t="shared" si="5"/>
        <v>31.940693896945596</v>
      </c>
      <c r="R11" s="5">
        <f t="shared" si="6"/>
        <v>5.6036305082360691</v>
      </c>
    </row>
    <row r="12" spans="1:18" x14ac:dyDescent="0.3">
      <c r="A12" s="1">
        <f t="shared" si="7"/>
        <v>11</v>
      </c>
      <c r="B12" s="1" t="s">
        <v>265</v>
      </c>
      <c r="C12" s="1" t="s">
        <v>517</v>
      </c>
      <c r="D12" s="1" t="s">
        <v>543</v>
      </c>
      <c r="E12" s="1">
        <v>6600</v>
      </c>
      <c r="F12" s="3" t="s">
        <v>493</v>
      </c>
      <c r="G12" s="1">
        <v>37</v>
      </c>
      <c r="H12" s="1">
        <v>120.75</v>
      </c>
      <c r="I12" s="1">
        <v>23.51</v>
      </c>
      <c r="J12" s="3">
        <f t="shared" si="0"/>
        <v>105.8</v>
      </c>
      <c r="K12" s="3">
        <f t="shared" si="1"/>
        <v>102.8</v>
      </c>
      <c r="L12" s="3">
        <f t="shared" si="2"/>
        <v>107</v>
      </c>
      <c r="M12" s="3">
        <f t="shared" si="3"/>
        <v>102.5</v>
      </c>
      <c r="N12" s="3"/>
      <c r="P12" s="4">
        <f t="shared" si="8"/>
        <v>37.323023511029611</v>
      </c>
      <c r="Q12" s="5">
        <f t="shared" si="5"/>
        <v>37.323023511029611</v>
      </c>
      <c r="R12" s="5">
        <f t="shared" si="6"/>
        <v>5.6550035622772139</v>
      </c>
    </row>
    <row r="13" spans="1:18" x14ac:dyDescent="0.3">
      <c r="A13" s="1">
        <f t="shared" si="7"/>
        <v>12</v>
      </c>
      <c r="B13" s="1" t="s">
        <v>188</v>
      </c>
      <c r="C13" s="1" t="s">
        <v>517</v>
      </c>
      <c r="D13" s="1" t="s">
        <v>542</v>
      </c>
      <c r="E13" s="1">
        <v>3700</v>
      </c>
      <c r="F13" s="3" t="s">
        <v>493</v>
      </c>
      <c r="G13" s="1">
        <v>12</v>
      </c>
      <c r="H13" s="1">
        <v>120.75</v>
      </c>
      <c r="I13" s="1">
        <v>19.78</v>
      </c>
      <c r="J13" s="3">
        <f t="shared" si="0"/>
        <v>105.8</v>
      </c>
      <c r="K13" s="3">
        <f t="shared" si="1"/>
        <v>102.8</v>
      </c>
      <c r="L13" s="3">
        <f t="shared" si="2"/>
        <v>107</v>
      </c>
      <c r="M13" s="3">
        <f t="shared" si="3"/>
        <v>102.5</v>
      </c>
      <c r="N13" s="3"/>
      <c r="P13" s="4">
        <f t="shared" si="8"/>
        <v>12.576401164505949</v>
      </c>
      <c r="Q13" s="5">
        <f t="shared" si="5"/>
        <v>12.576401164505949</v>
      </c>
      <c r="R13" s="5">
        <f t="shared" si="6"/>
        <v>3.3990273417583645</v>
      </c>
    </row>
    <row r="14" spans="1:18" x14ac:dyDescent="0.3">
      <c r="A14" s="1">
        <f t="shared" si="7"/>
        <v>13</v>
      </c>
      <c r="B14" s="1" t="s">
        <v>222</v>
      </c>
      <c r="C14" s="1" t="s">
        <v>517</v>
      </c>
      <c r="D14" s="1" t="s">
        <v>544</v>
      </c>
      <c r="E14" s="1">
        <v>3100</v>
      </c>
      <c r="F14" s="3" t="s">
        <v>493</v>
      </c>
      <c r="G14" s="1">
        <v>18</v>
      </c>
      <c r="H14" s="3">
        <v>120.75</v>
      </c>
      <c r="I14" s="1">
        <v>14.09</v>
      </c>
      <c r="J14" s="3">
        <f t="shared" si="0"/>
        <v>105.8</v>
      </c>
      <c r="K14" s="3">
        <f t="shared" si="1"/>
        <v>102.8</v>
      </c>
      <c r="L14" s="3">
        <f t="shared" si="2"/>
        <v>107</v>
      </c>
      <c r="M14" s="3">
        <f t="shared" si="3"/>
        <v>102.5</v>
      </c>
      <c r="N14" s="3"/>
      <c r="P14" s="4">
        <f t="shared" si="8"/>
        <v>13.763766031001264</v>
      </c>
      <c r="Q14" s="5">
        <f t="shared" si="5"/>
        <v>13.763766031001264</v>
      </c>
      <c r="R14" s="5">
        <f t="shared" si="6"/>
        <v>4.43992452612944</v>
      </c>
    </row>
    <row r="15" spans="1:18" x14ac:dyDescent="0.3">
      <c r="A15" s="1">
        <f t="shared" si="7"/>
        <v>14</v>
      </c>
      <c r="B15" s="1" t="s">
        <v>448</v>
      </c>
      <c r="C15" s="1" t="s">
        <v>517</v>
      </c>
      <c r="D15" s="1" t="s">
        <v>544</v>
      </c>
      <c r="E15" s="1">
        <v>3100</v>
      </c>
      <c r="F15" s="3" t="s">
        <v>493</v>
      </c>
      <c r="G15" s="1">
        <v>18</v>
      </c>
      <c r="H15" s="1">
        <v>120.75</v>
      </c>
      <c r="I15" s="1">
        <v>16.600000000000001</v>
      </c>
      <c r="J15" s="3">
        <f t="shared" si="0"/>
        <v>105.8</v>
      </c>
      <c r="K15" s="3">
        <f t="shared" si="1"/>
        <v>102.8</v>
      </c>
      <c r="L15" s="3">
        <f t="shared" si="2"/>
        <v>107</v>
      </c>
      <c r="M15" s="3">
        <f t="shared" si="3"/>
        <v>102.5</v>
      </c>
      <c r="N15" s="3"/>
      <c r="P15" s="4">
        <f t="shared" si="8"/>
        <v>14.447515131001268</v>
      </c>
      <c r="Q15" s="5">
        <f t="shared" si="5"/>
        <v>14.447515131001268</v>
      </c>
      <c r="R15" s="5">
        <f t="shared" si="6"/>
        <v>4.6604887519358931</v>
      </c>
    </row>
    <row r="16" spans="1:18" x14ac:dyDescent="0.3">
      <c r="A16" s="1">
        <f t="shared" si="7"/>
        <v>15</v>
      </c>
      <c r="B16" s="1" t="s">
        <v>133</v>
      </c>
      <c r="C16" s="1" t="s">
        <v>517</v>
      </c>
      <c r="D16" s="1" t="s">
        <v>546</v>
      </c>
      <c r="E16" s="1">
        <v>6300</v>
      </c>
      <c r="F16" s="3" t="s">
        <v>493</v>
      </c>
      <c r="G16" s="1">
        <v>34</v>
      </c>
      <c r="H16" s="1">
        <v>120.75</v>
      </c>
      <c r="I16" s="1">
        <v>24.45</v>
      </c>
      <c r="J16" s="3">
        <f t="shared" si="0"/>
        <v>105.8</v>
      </c>
      <c r="K16" s="3">
        <f t="shared" si="1"/>
        <v>102.8</v>
      </c>
      <c r="L16" s="3">
        <f t="shared" si="2"/>
        <v>107</v>
      </c>
      <c r="M16" s="3">
        <f t="shared" si="3"/>
        <v>102.5</v>
      </c>
      <c r="N16" s="3"/>
      <c r="P16" s="4">
        <f t="shared" si="8"/>
        <v>34.946165795837686</v>
      </c>
      <c r="Q16" s="5">
        <f t="shared" si="5"/>
        <v>34.946165795837686</v>
      </c>
      <c r="R16" s="5">
        <f t="shared" si="6"/>
        <v>5.5470104437837602</v>
      </c>
    </row>
    <row r="17" spans="1:18" x14ac:dyDescent="0.3">
      <c r="A17" s="1">
        <f t="shared" si="7"/>
        <v>16</v>
      </c>
      <c r="B17" s="1" t="s">
        <v>35</v>
      </c>
      <c r="C17" s="1" t="s">
        <v>517</v>
      </c>
      <c r="D17" s="1" t="s">
        <v>546</v>
      </c>
      <c r="E17" s="1">
        <v>11400</v>
      </c>
      <c r="F17" s="3" t="s">
        <v>493</v>
      </c>
      <c r="G17" s="1">
        <v>38</v>
      </c>
      <c r="H17" s="1">
        <v>120.75</v>
      </c>
      <c r="I17" s="1">
        <v>32.51</v>
      </c>
      <c r="J17" s="3">
        <f t="shared" si="0"/>
        <v>105.8</v>
      </c>
      <c r="K17" s="3">
        <f t="shared" si="1"/>
        <v>102.8</v>
      </c>
      <c r="L17" s="3">
        <f t="shared" si="2"/>
        <v>107</v>
      </c>
      <c r="M17" s="3">
        <f t="shared" si="3"/>
        <v>102.5</v>
      </c>
      <c r="N17" s="3"/>
      <c r="P17" s="4">
        <v>63.876253009560912</v>
      </c>
      <c r="Q17" s="5">
        <f t="shared" si="5"/>
        <v>63.876253009560912</v>
      </c>
      <c r="R17" s="5">
        <f t="shared" si="6"/>
        <v>5.6031800885579743</v>
      </c>
    </row>
    <row r="18" spans="1:18" x14ac:dyDescent="0.3">
      <c r="A18" s="1">
        <f t="shared" si="7"/>
        <v>17</v>
      </c>
      <c r="B18" s="1" t="s">
        <v>389</v>
      </c>
      <c r="C18" s="1" t="s">
        <v>517</v>
      </c>
      <c r="D18" s="1" t="s">
        <v>545</v>
      </c>
      <c r="E18" s="1">
        <v>3000</v>
      </c>
      <c r="F18" s="3" t="s">
        <v>493</v>
      </c>
      <c r="G18" s="1">
        <v>10</v>
      </c>
      <c r="H18" s="1">
        <v>120.75</v>
      </c>
      <c r="I18" s="1">
        <v>14.44</v>
      </c>
      <c r="J18" s="3">
        <f t="shared" si="0"/>
        <v>105.8</v>
      </c>
      <c r="K18" s="3">
        <f t="shared" si="1"/>
        <v>102.8</v>
      </c>
      <c r="L18" s="3">
        <f t="shared" si="2"/>
        <v>107</v>
      </c>
      <c r="M18" s="3">
        <f t="shared" si="3"/>
        <v>102.5</v>
      </c>
      <c r="P18" s="4">
        <f t="shared" ref="P18:P24" si="9">-87.868852+(LN(E18))*9.365713+G18*0.73241+I18*0.27241+H18*0.0924+((J18+K18)/2)*0.015315+((L18+M18)/2)*-0.032803</f>
        <v>7.6927294611202761</v>
      </c>
      <c r="Q18" s="5">
        <f t="shared" si="5"/>
        <v>7.6927294611202761</v>
      </c>
      <c r="R18" s="5">
        <f t="shared" si="6"/>
        <v>2.5642431537067587</v>
      </c>
    </row>
    <row r="19" spans="1:18" x14ac:dyDescent="0.3">
      <c r="A19" s="1">
        <f t="shared" si="7"/>
        <v>18</v>
      </c>
      <c r="B19" s="1" t="s">
        <v>84</v>
      </c>
      <c r="C19" s="1" t="s">
        <v>517</v>
      </c>
      <c r="D19" s="1" t="s">
        <v>543</v>
      </c>
      <c r="E19" s="1">
        <v>5300</v>
      </c>
      <c r="F19" s="3" t="s">
        <v>493</v>
      </c>
      <c r="G19" s="1">
        <v>34</v>
      </c>
      <c r="H19" s="1">
        <v>120.75</v>
      </c>
      <c r="I19" s="1">
        <v>20.239999999999998</v>
      </c>
      <c r="J19" s="3">
        <f t="shared" si="0"/>
        <v>105.8</v>
      </c>
      <c r="K19" s="3">
        <f t="shared" si="1"/>
        <v>102.8</v>
      </c>
      <c r="L19" s="3">
        <f t="shared" si="2"/>
        <v>107</v>
      </c>
      <c r="M19" s="3">
        <f t="shared" si="3"/>
        <v>102.5</v>
      </c>
      <c r="N19" s="3"/>
      <c r="P19" s="4">
        <f t="shared" si="9"/>
        <v>32.180523516671052</v>
      </c>
      <c r="Q19" s="5">
        <f t="shared" si="5"/>
        <v>32.180523516671052</v>
      </c>
      <c r="R19" s="5">
        <f t="shared" si="6"/>
        <v>6.0717968899379349</v>
      </c>
    </row>
    <row r="20" spans="1:18" x14ac:dyDescent="0.3">
      <c r="A20" s="1">
        <f t="shared" si="7"/>
        <v>19</v>
      </c>
      <c r="B20" s="1" t="s">
        <v>260</v>
      </c>
      <c r="C20" s="1" t="s">
        <v>517</v>
      </c>
      <c r="D20" s="1" t="s">
        <v>544</v>
      </c>
      <c r="E20" s="1">
        <v>4700</v>
      </c>
      <c r="F20" s="3" t="s">
        <v>493</v>
      </c>
      <c r="G20" s="1">
        <v>34</v>
      </c>
      <c r="H20" s="1">
        <v>120.75</v>
      </c>
      <c r="I20" s="1">
        <v>15.82</v>
      </c>
      <c r="J20" s="3">
        <f t="shared" si="0"/>
        <v>105.8</v>
      </c>
      <c r="K20" s="3">
        <f t="shared" si="1"/>
        <v>102.8</v>
      </c>
      <c r="L20" s="3">
        <f t="shared" si="2"/>
        <v>107</v>
      </c>
      <c r="M20" s="3">
        <f t="shared" si="3"/>
        <v>102.5</v>
      </c>
      <c r="N20" s="3"/>
      <c r="P20" s="4">
        <f t="shared" si="9"/>
        <v>29.851234173375783</v>
      </c>
      <c r="Q20" s="5">
        <f t="shared" si="5"/>
        <v>29.851234173375783</v>
      </c>
      <c r="R20" s="5">
        <f t="shared" si="6"/>
        <v>6.3513264198671875</v>
      </c>
    </row>
    <row r="21" spans="1:18" x14ac:dyDescent="0.3">
      <c r="A21" s="1">
        <f t="shared" si="7"/>
        <v>20</v>
      </c>
      <c r="B21" s="1" t="s">
        <v>248</v>
      </c>
      <c r="C21" s="1" t="s">
        <v>517</v>
      </c>
      <c r="D21" s="1" t="s">
        <v>542</v>
      </c>
      <c r="E21" s="1">
        <v>3000</v>
      </c>
      <c r="F21" s="3" t="s">
        <v>493</v>
      </c>
      <c r="G21" s="1">
        <v>5</v>
      </c>
      <c r="H21" s="1">
        <v>120.75</v>
      </c>
      <c r="I21" s="1">
        <v>8.83</v>
      </c>
      <c r="J21" s="3">
        <f t="shared" si="0"/>
        <v>105.8</v>
      </c>
      <c r="K21" s="3">
        <f t="shared" si="1"/>
        <v>102.8</v>
      </c>
      <c r="L21" s="3">
        <f t="shared" si="2"/>
        <v>107</v>
      </c>
      <c r="M21" s="3">
        <f t="shared" si="3"/>
        <v>102.5</v>
      </c>
      <c r="N21" s="3"/>
      <c r="P21" s="4">
        <f t="shared" si="9"/>
        <v>2.5024593611202772</v>
      </c>
      <c r="Q21" s="5">
        <f t="shared" si="5"/>
        <v>2.5024593611202772</v>
      </c>
      <c r="R21" s="5">
        <f t="shared" si="6"/>
        <v>0.8341531203734257</v>
      </c>
    </row>
    <row r="22" spans="1:18" x14ac:dyDescent="0.3">
      <c r="A22" s="1">
        <f t="shared" si="7"/>
        <v>21</v>
      </c>
      <c r="B22" s="1" t="s">
        <v>281</v>
      </c>
      <c r="C22" s="1" t="s">
        <v>485</v>
      </c>
      <c r="D22" s="1" t="s">
        <v>542</v>
      </c>
      <c r="E22" s="1">
        <v>5000</v>
      </c>
      <c r="F22" s="3" t="s">
        <v>496</v>
      </c>
      <c r="G22" s="1">
        <v>30</v>
      </c>
      <c r="H22" s="3">
        <v>111.5</v>
      </c>
      <c r="I22" s="1">
        <v>16.61</v>
      </c>
      <c r="J22" s="3">
        <f t="shared" si="0"/>
        <v>105</v>
      </c>
      <c r="K22" s="3">
        <f t="shared" si="1"/>
        <v>102.5</v>
      </c>
      <c r="L22" s="3">
        <f t="shared" si="2"/>
        <v>102.3</v>
      </c>
      <c r="M22" s="3">
        <f t="shared" si="3"/>
        <v>107.2</v>
      </c>
      <c r="N22" s="3"/>
      <c r="P22" s="4">
        <f t="shared" si="9"/>
        <v>26.853182096358541</v>
      </c>
      <c r="Q22" s="5">
        <f t="shared" si="5"/>
        <v>26.853182096358541</v>
      </c>
      <c r="R22" s="5">
        <f t="shared" si="6"/>
        <v>5.3706364192717082</v>
      </c>
    </row>
    <row r="23" spans="1:18" x14ac:dyDescent="0.3">
      <c r="A23" s="1">
        <f t="shared" si="7"/>
        <v>22</v>
      </c>
      <c r="B23" s="1" t="s">
        <v>44</v>
      </c>
      <c r="C23" s="1" t="s">
        <v>485</v>
      </c>
      <c r="D23" s="1" t="s">
        <v>545</v>
      </c>
      <c r="E23" s="1">
        <v>3000</v>
      </c>
      <c r="F23" s="3" t="s">
        <v>496</v>
      </c>
      <c r="G23" s="1">
        <v>8</v>
      </c>
      <c r="H23" s="1">
        <v>111.5</v>
      </c>
      <c r="I23" s="1">
        <v>13.58</v>
      </c>
      <c r="J23" s="3">
        <f t="shared" si="0"/>
        <v>105</v>
      </c>
      <c r="K23" s="3">
        <f t="shared" si="1"/>
        <v>102.5</v>
      </c>
      <c r="L23" s="3">
        <f t="shared" si="2"/>
        <v>102.3</v>
      </c>
      <c r="M23" s="3">
        <f t="shared" si="3"/>
        <v>107.2</v>
      </c>
      <c r="N23" s="3"/>
      <c r="P23" s="4">
        <f t="shared" si="9"/>
        <v>5.1305136111202785</v>
      </c>
      <c r="Q23" s="5">
        <f t="shared" si="5"/>
        <v>5.1305136111202785</v>
      </c>
      <c r="R23" s="5">
        <f t="shared" si="6"/>
        <v>1.7101712037067596</v>
      </c>
    </row>
    <row r="24" spans="1:18" x14ac:dyDescent="0.3">
      <c r="A24" s="1">
        <f t="shared" si="7"/>
        <v>23</v>
      </c>
      <c r="B24" s="1" t="s">
        <v>257</v>
      </c>
      <c r="C24" s="1" t="s">
        <v>485</v>
      </c>
      <c r="D24" s="1" t="s">
        <v>545</v>
      </c>
      <c r="E24" s="1">
        <v>3100</v>
      </c>
      <c r="F24" s="3" t="s">
        <v>496</v>
      </c>
      <c r="G24" s="1">
        <v>20</v>
      </c>
      <c r="H24" s="1">
        <v>111.5</v>
      </c>
      <c r="I24" s="1">
        <v>15.77</v>
      </c>
      <c r="J24" s="3">
        <f t="shared" si="0"/>
        <v>105</v>
      </c>
      <c r="K24" s="3">
        <f t="shared" si="1"/>
        <v>102.5</v>
      </c>
      <c r="L24" s="3">
        <f t="shared" si="2"/>
        <v>102.3</v>
      </c>
      <c r="M24" s="3">
        <f t="shared" si="3"/>
        <v>107.2</v>
      </c>
      <c r="N24" s="3"/>
      <c r="P24" s="4">
        <f t="shared" si="9"/>
        <v>14.823111581001267</v>
      </c>
      <c r="Q24" s="5">
        <f t="shared" si="5"/>
        <v>14.823111581001267</v>
      </c>
      <c r="R24" s="5">
        <f t="shared" si="6"/>
        <v>4.7816488970971829</v>
      </c>
    </row>
    <row r="25" spans="1:18" x14ac:dyDescent="0.3">
      <c r="A25" s="1">
        <f t="shared" si="7"/>
        <v>24</v>
      </c>
      <c r="B25" s="1" t="s">
        <v>363</v>
      </c>
      <c r="C25" s="1" t="s">
        <v>485</v>
      </c>
      <c r="D25" s="1" t="s">
        <v>546</v>
      </c>
      <c r="E25" s="1">
        <v>11100</v>
      </c>
      <c r="F25" s="3" t="s">
        <v>496</v>
      </c>
      <c r="G25" s="1">
        <v>32</v>
      </c>
      <c r="H25" s="3">
        <v>111.5</v>
      </c>
      <c r="I25" s="1">
        <v>32.58</v>
      </c>
      <c r="J25" s="3">
        <f t="shared" si="0"/>
        <v>105</v>
      </c>
      <c r="K25" s="3">
        <f t="shared" si="1"/>
        <v>102.5</v>
      </c>
      <c r="L25" s="3">
        <f t="shared" si="2"/>
        <v>102.3</v>
      </c>
      <c r="M25" s="3">
        <f t="shared" si="3"/>
        <v>107.2</v>
      </c>
      <c r="N25" s="3"/>
      <c r="P25" s="4">
        <v>56.192658631822447</v>
      </c>
      <c r="Q25" s="5">
        <f t="shared" si="5"/>
        <v>56.192658631822447</v>
      </c>
      <c r="R25" s="5">
        <f t="shared" si="6"/>
        <v>5.062401678542563</v>
      </c>
    </row>
    <row r="26" spans="1:18" x14ac:dyDescent="0.3">
      <c r="A26" s="1">
        <f t="shared" si="7"/>
        <v>25</v>
      </c>
      <c r="B26" s="1" t="s">
        <v>90</v>
      </c>
      <c r="C26" s="1" t="s">
        <v>485</v>
      </c>
      <c r="D26" s="1" t="s">
        <v>543</v>
      </c>
      <c r="E26" s="1">
        <v>3000</v>
      </c>
      <c r="F26" s="3" t="s">
        <v>496</v>
      </c>
      <c r="G26" s="1">
        <v>28</v>
      </c>
      <c r="H26" s="1">
        <v>111.5</v>
      </c>
      <c r="I26" s="1">
        <v>15.01</v>
      </c>
      <c r="J26" s="3">
        <f t="shared" si="0"/>
        <v>105</v>
      </c>
      <c r="K26" s="3">
        <f t="shared" si="1"/>
        <v>102.5</v>
      </c>
      <c r="L26" s="3">
        <f t="shared" si="2"/>
        <v>102.3</v>
      </c>
      <c r="M26" s="3">
        <f t="shared" si="3"/>
        <v>107.2</v>
      </c>
      <c r="N26" s="3"/>
      <c r="P26" s="4">
        <f t="shared" ref="P26:P38" si="10">-87.868852+(LN(E26))*9.365713+G26*0.73241+I26*0.27241+H26*0.0924+((J26+K26)/2)*0.015315+((L26+M26)/2)*-0.032803</f>
        <v>20.16825991112028</v>
      </c>
      <c r="Q26" s="5">
        <f t="shared" si="5"/>
        <v>20.16825991112028</v>
      </c>
      <c r="R26" s="5">
        <f t="shared" si="6"/>
        <v>6.7227533037067602</v>
      </c>
    </row>
    <row r="27" spans="1:18" x14ac:dyDescent="0.3">
      <c r="A27" s="1">
        <f t="shared" si="7"/>
        <v>26</v>
      </c>
      <c r="B27" s="1" t="s">
        <v>388</v>
      </c>
      <c r="C27" s="1" t="s">
        <v>485</v>
      </c>
      <c r="D27" s="1" t="s">
        <v>544</v>
      </c>
      <c r="E27" s="1">
        <v>6700</v>
      </c>
      <c r="F27" s="3" t="s">
        <v>496</v>
      </c>
      <c r="G27" s="1">
        <v>34</v>
      </c>
      <c r="H27" s="1">
        <v>111.5</v>
      </c>
      <c r="I27" s="1">
        <v>24.71</v>
      </c>
      <c r="J27" s="3">
        <f t="shared" si="0"/>
        <v>105</v>
      </c>
      <c r="K27" s="3">
        <f t="shared" si="1"/>
        <v>102.5</v>
      </c>
      <c r="L27" s="3">
        <f t="shared" si="2"/>
        <v>102.3</v>
      </c>
      <c r="M27" s="3">
        <f t="shared" si="3"/>
        <v>107.2</v>
      </c>
      <c r="N27" s="3"/>
      <c r="P27" s="4">
        <f t="shared" si="10"/>
        <v>34.730402704555082</v>
      </c>
      <c r="Q27" s="5">
        <f t="shared" si="5"/>
        <v>34.730402704555082</v>
      </c>
      <c r="R27" s="5">
        <f t="shared" si="6"/>
        <v>5.183642194709714</v>
      </c>
    </row>
    <row r="28" spans="1:18" x14ac:dyDescent="0.3">
      <c r="A28" s="1">
        <f t="shared" si="7"/>
        <v>27</v>
      </c>
      <c r="B28" s="1" t="s">
        <v>414</v>
      </c>
      <c r="C28" s="1" t="s">
        <v>485</v>
      </c>
      <c r="D28" s="1" t="s">
        <v>545</v>
      </c>
      <c r="E28" s="1">
        <v>4900</v>
      </c>
      <c r="F28" s="3" t="s">
        <v>496</v>
      </c>
      <c r="G28" s="1">
        <v>24</v>
      </c>
      <c r="H28" s="1">
        <v>111.5</v>
      </c>
      <c r="I28" s="1">
        <v>21.63</v>
      </c>
      <c r="J28" s="3">
        <f t="shared" si="0"/>
        <v>105</v>
      </c>
      <c r="K28" s="3">
        <f t="shared" si="1"/>
        <v>102.5</v>
      </c>
      <c r="L28" s="3">
        <f t="shared" si="2"/>
        <v>102.3</v>
      </c>
      <c r="M28" s="3">
        <f t="shared" si="3"/>
        <v>107.2</v>
      </c>
      <c r="N28" s="3"/>
      <c r="P28" s="4">
        <f t="shared" si="10"/>
        <v>23.637007537799658</v>
      </c>
      <c r="Q28" s="5">
        <f t="shared" si="5"/>
        <v>23.637007537799658</v>
      </c>
      <c r="R28" s="5">
        <f t="shared" si="6"/>
        <v>4.8238790893468684</v>
      </c>
    </row>
    <row r="29" spans="1:18" x14ac:dyDescent="0.3">
      <c r="A29" s="1">
        <f t="shared" si="7"/>
        <v>28</v>
      </c>
      <c r="B29" s="1" t="s">
        <v>110</v>
      </c>
      <c r="C29" s="1" t="s">
        <v>485</v>
      </c>
      <c r="D29" s="1" t="s">
        <v>544</v>
      </c>
      <c r="E29" s="1">
        <v>3100</v>
      </c>
      <c r="F29" s="3" t="s">
        <v>496</v>
      </c>
      <c r="G29" s="1">
        <v>24</v>
      </c>
      <c r="H29" s="1">
        <v>111.5</v>
      </c>
      <c r="I29" s="1">
        <v>15.35</v>
      </c>
      <c r="J29" s="3">
        <f t="shared" si="0"/>
        <v>105</v>
      </c>
      <c r="K29" s="3">
        <f t="shared" si="1"/>
        <v>102.5</v>
      </c>
      <c r="L29" s="3">
        <f t="shared" si="2"/>
        <v>102.3</v>
      </c>
      <c r="M29" s="3">
        <f t="shared" si="3"/>
        <v>107.2</v>
      </c>
      <c r="N29" s="3"/>
      <c r="P29" s="4">
        <f t="shared" si="10"/>
        <v>17.63833938100127</v>
      </c>
      <c r="Q29" s="5">
        <f t="shared" si="5"/>
        <v>17.63833938100127</v>
      </c>
      <c r="R29" s="5">
        <f t="shared" si="6"/>
        <v>5.6897868970971839</v>
      </c>
    </row>
    <row r="30" spans="1:18" x14ac:dyDescent="0.3">
      <c r="A30" s="1">
        <f t="shared" si="7"/>
        <v>29</v>
      </c>
      <c r="B30" s="1" t="s">
        <v>409</v>
      </c>
      <c r="C30" s="1" t="s">
        <v>485</v>
      </c>
      <c r="D30" s="1" t="s">
        <v>544</v>
      </c>
      <c r="E30" s="1">
        <v>3100</v>
      </c>
      <c r="F30" s="3" t="s">
        <v>496</v>
      </c>
      <c r="G30" s="1">
        <v>28</v>
      </c>
      <c r="H30" s="3">
        <v>111.5</v>
      </c>
      <c r="I30" s="1">
        <v>13.14</v>
      </c>
      <c r="J30" s="3">
        <f t="shared" si="0"/>
        <v>105</v>
      </c>
      <c r="K30" s="3">
        <f t="shared" si="1"/>
        <v>102.5</v>
      </c>
      <c r="L30" s="3">
        <f t="shared" si="2"/>
        <v>102.3</v>
      </c>
      <c r="M30" s="3">
        <f t="shared" si="3"/>
        <v>107.2</v>
      </c>
      <c r="N30" s="3"/>
      <c r="P30" s="4">
        <f t="shared" si="10"/>
        <v>19.965953281001269</v>
      </c>
      <c r="Q30" s="5">
        <f t="shared" si="5"/>
        <v>19.965953281001269</v>
      </c>
      <c r="R30" s="5">
        <f t="shared" si="6"/>
        <v>6.4406300906455707</v>
      </c>
    </row>
    <row r="31" spans="1:18" x14ac:dyDescent="0.3">
      <c r="A31" s="1">
        <f t="shared" si="7"/>
        <v>30</v>
      </c>
      <c r="B31" s="1" t="s">
        <v>334</v>
      </c>
      <c r="C31" s="1" t="s">
        <v>485</v>
      </c>
      <c r="D31" s="1" t="s">
        <v>543</v>
      </c>
      <c r="E31" s="1">
        <v>3000</v>
      </c>
      <c r="F31" s="3" t="s">
        <v>496</v>
      </c>
      <c r="G31" s="1">
        <v>12</v>
      </c>
      <c r="H31" s="1">
        <v>111.5</v>
      </c>
      <c r="I31" s="1">
        <v>26.24</v>
      </c>
      <c r="J31" s="3">
        <f t="shared" si="0"/>
        <v>105</v>
      </c>
      <c r="K31" s="3">
        <f t="shared" si="1"/>
        <v>102.5</v>
      </c>
      <c r="L31" s="3">
        <f t="shared" si="2"/>
        <v>102.3</v>
      </c>
      <c r="M31" s="3">
        <f t="shared" si="3"/>
        <v>107.2</v>
      </c>
      <c r="N31" s="3"/>
      <c r="P31" s="4">
        <f t="shared" si="10"/>
        <v>11.508864211120278</v>
      </c>
      <c r="Q31" s="5">
        <f t="shared" si="5"/>
        <v>11.508864211120278</v>
      </c>
      <c r="R31" s="5">
        <f t="shared" si="6"/>
        <v>3.8362880703734259</v>
      </c>
    </row>
    <row r="32" spans="1:18" x14ac:dyDescent="0.3">
      <c r="A32" s="1">
        <f t="shared" si="7"/>
        <v>31</v>
      </c>
      <c r="B32" s="1" t="s">
        <v>417</v>
      </c>
      <c r="C32" s="1" t="s">
        <v>564</v>
      </c>
      <c r="D32" s="1" t="s">
        <v>545</v>
      </c>
      <c r="E32" s="1">
        <v>4100</v>
      </c>
      <c r="F32" s="3" t="s">
        <v>520</v>
      </c>
      <c r="G32" s="1">
        <v>24</v>
      </c>
      <c r="H32" s="1">
        <v>112.25</v>
      </c>
      <c r="I32" s="1">
        <v>15.87</v>
      </c>
      <c r="J32" s="3">
        <f t="shared" si="0"/>
        <v>105.1</v>
      </c>
      <c r="K32" s="3">
        <f t="shared" si="1"/>
        <v>100.4</v>
      </c>
      <c r="L32" s="3">
        <f t="shared" si="2"/>
        <v>109.8</v>
      </c>
      <c r="M32" s="3">
        <f t="shared" si="3"/>
        <v>110.9</v>
      </c>
      <c r="N32" s="3"/>
      <c r="P32" s="4">
        <f t="shared" si="10"/>
        <v>20.268792359690476</v>
      </c>
      <c r="Q32" s="5">
        <f t="shared" si="5"/>
        <v>20.268792359690476</v>
      </c>
      <c r="R32" s="5">
        <f t="shared" si="6"/>
        <v>4.9436078926074334</v>
      </c>
    </row>
    <row r="33" spans="1:18" x14ac:dyDescent="0.3">
      <c r="A33" s="1">
        <f t="shared" si="7"/>
        <v>32</v>
      </c>
      <c r="B33" s="1" t="s">
        <v>216</v>
      </c>
      <c r="C33" s="1" t="s">
        <v>564</v>
      </c>
      <c r="D33" s="1" t="s">
        <v>546</v>
      </c>
      <c r="E33" s="1">
        <v>3400</v>
      </c>
      <c r="F33" s="3" t="s">
        <v>520</v>
      </c>
      <c r="G33" s="1">
        <v>20</v>
      </c>
      <c r="H33" s="3">
        <v>112.25</v>
      </c>
      <c r="I33" s="1">
        <v>13.66</v>
      </c>
      <c r="J33" s="3">
        <f t="shared" si="0"/>
        <v>105.1</v>
      </c>
      <c r="K33" s="3">
        <f t="shared" si="1"/>
        <v>100.4</v>
      </c>
      <c r="L33" s="3">
        <f t="shared" si="2"/>
        <v>109.8</v>
      </c>
      <c r="M33" s="3">
        <f t="shared" si="3"/>
        <v>110.9</v>
      </c>
      <c r="N33" s="3"/>
      <c r="P33" s="4">
        <f t="shared" si="10"/>
        <v>14.983756686205471</v>
      </c>
      <c r="Q33" s="5">
        <f t="shared" si="5"/>
        <v>14.983756686205471</v>
      </c>
      <c r="R33" s="5">
        <f t="shared" si="6"/>
        <v>4.406987260648668</v>
      </c>
    </row>
    <row r="34" spans="1:18" x14ac:dyDescent="0.3">
      <c r="A34" s="1">
        <f t="shared" si="7"/>
        <v>33</v>
      </c>
      <c r="B34" s="1" t="s">
        <v>120</v>
      </c>
      <c r="C34" s="1" t="s">
        <v>564</v>
      </c>
      <c r="D34" s="1" t="s">
        <v>543</v>
      </c>
      <c r="E34" s="1">
        <v>5700</v>
      </c>
      <c r="F34" s="3" t="s">
        <v>520</v>
      </c>
      <c r="G34" s="1">
        <v>33</v>
      </c>
      <c r="H34" s="1">
        <v>112.25</v>
      </c>
      <c r="I34" s="1">
        <v>21.17</v>
      </c>
      <c r="J34" s="3">
        <f t="shared" ref="J34:J61" si="11">VLOOKUP(C34,$B$74:$E$103,2,FALSE)</f>
        <v>105.1</v>
      </c>
      <c r="K34" s="3">
        <f t="shared" ref="K34:K61" si="12">VLOOKUP(F34,$B$74:$E$103,2,FALSE)</f>
        <v>100.4</v>
      </c>
      <c r="L34" s="3">
        <f t="shared" ref="L34:L61" si="13">VLOOKUP(C34,$B$74:$E$103,4,FALSE)</f>
        <v>109.8</v>
      </c>
      <c r="M34" s="3">
        <f t="shared" ref="M34:M61" si="14">VLOOKUP(F34,$B$74:$E$103,3,FALSE)</f>
        <v>110.9</v>
      </c>
      <c r="N34" s="3"/>
      <c r="P34" s="4">
        <f t="shared" si="10"/>
        <v>31.390062996945606</v>
      </c>
      <c r="Q34" s="5">
        <f t="shared" ref="Q34:Q61" si="15">P34-O34</f>
        <v>31.390062996945606</v>
      </c>
      <c r="R34" s="5">
        <f t="shared" ref="R34:R61" si="16">P34/(E34/1000)</f>
        <v>5.5070285959553695</v>
      </c>
    </row>
    <row r="35" spans="1:18" x14ac:dyDescent="0.3">
      <c r="A35" s="1">
        <f t="shared" si="7"/>
        <v>34</v>
      </c>
      <c r="B35" s="3" t="s">
        <v>336</v>
      </c>
      <c r="C35" s="3" t="s">
        <v>564</v>
      </c>
      <c r="D35" s="3" t="s">
        <v>543</v>
      </c>
      <c r="E35" s="3">
        <v>3100</v>
      </c>
      <c r="F35" s="3" t="s">
        <v>520</v>
      </c>
      <c r="G35" s="3">
        <v>23</v>
      </c>
      <c r="H35" s="3">
        <v>112.25</v>
      </c>
      <c r="I35" s="3">
        <v>17.59</v>
      </c>
      <c r="J35" s="3">
        <f t="shared" si="11"/>
        <v>105.1</v>
      </c>
      <c r="K35" s="3">
        <f t="shared" si="12"/>
        <v>100.4</v>
      </c>
      <c r="L35" s="3">
        <f t="shared" si="13"/>
        <v>109.8</v>
      </c>
      <c r="M35" s="3">
        <f t="shared" si="14"/>
        <v>110.9</v>
      </c>
      <c r="N35" s="3"/>
      <c r="O35" s="3"/>
      <c r="P35" s="4">
        <f t="shared" si="10"/>
        <v>17.386415981001267</v>
      </c>
      <c r="Q35" s="5">
        <f t="shared" si="15"/>
        <v>17.386415981001267</v>
      </c>
      <c r="R35" s="5">
        <f t="shared" si="16"/>
        <v>5.6085212841939569</v>
      </c>
    </row>
    <row r="36" spans="1:18" x14ac:dyDescent="0.3">
      <c r="A36" s="1">
        <f t="shared" si="7"/>
        <v>35</v>
      </c>
      <c r="B36" s="1" t="s">
        <v>394</v>
      </c>
      <c r="C36" s="1" t="s">
        <v>564</v>
      </c>
      <c r="D36" s="1" t="s">
        <v>543</v>
      </c>
      <c r="E36" s="1">
        <v>3000</v>
      </c>
      <c r="F36" s="3" t="s">
        <v>520</v>
      </c>
      <c r="G36" s="1">
        <v>10</v>
      </c>
      <c r="H36" s="1">
        <v>112.25</v>
      </c>
      <c r="I36" s="1">
        <v>17.71</v>
      </c>
      <c r="J36" s="3">
        <f t="shared" si="11"/>
        <v>105.1</v>
      </c>
      <c r="K36" s="3">
        <f t="shared" si="12"/>
        <v>100.4</v>
      </c>
      <c r="L36" s="3">
        <f t="shared" si="13"/>
        <v>109.8</v>
      </c>
      <c r="M36" s="3">
        <f t="shared" si="14"/>
        <v>110.9</v>
      </c>
      <c r="P36" s="4">
        <f t="shared" si="10"/>
        <v>7.5906751111202784</v>
      </c>
      <c r="Q36" s="5">
        <f t="shared" si="15"/>
        <v>7.5906751111202784</v>
      </c>
      <c r="R36" s="5">
        <f t="shared" si="16"/>
        <v>2.5302250370400929</v>
      </c>
    </row>
    <row r="37" spans="1:18" x14ac:dyDescent="0.3">
      <c r="A37" s="1">
        <f t="shared" si="7"/>
        <v>36</v>
      </c>
      <c r="B37" s="1" t="s">
        <v>38</v>
      </c>
      <c r="C37" s="1" t="s">
        <v>564</v>
      </c>
      <c r="D37" s="1" t="s">
        <v>542</v>
      </c>
      <c r="E37" s="1">
        <v>3600</v>
      </c>
      <c r="F37" s="3" t="s">
        <v>520</v>
      </c>
      <c r="G37" s="1">
        <v>20</v>
      </c>
      <c r="H37" s="1">
        <v>112.25</v>
      </c>
      <c r="I37" s="1">
        <v>19.46</v>
      </c>
      <c r="J37" s="3">
        <f t="shared" si="11"/>
        <v>105.1</v>
      </c>
      <c r="K37" s="3">
        <f t="shared" si="12"/>
        <v>100.4</v>
      </c>
      <c r="L37" s="3">
        <f t="shared" si="13"/>
        <v>109.8</v>
      </c>
      <c r="M37" s="3">
        <f t="shared" si="14"/>
        <v>110.9</v>
      </c>
      <c r="N37" s="3"/>
      <c r="P37" s="4">
        <f t="shared" si="10"/>
        <v>17.09906398576566</v>
      </c>
      <c r="Q37" s="5">
        <f t="shared" si="15"/>
        <v>17.09906398576566</v>
      </c>
      <c r="R37" s="5">
        <f t="shared" si="16"/>
        <v>4.7497399960460163</v>
      </c>
    </row>
    <row r="38" spans="1:18" x14ac:dyDescent="0.3">
      <c r="A38" s="1">
        <f t="shared" si="7"/>
        <v>37</v>
      </c>
      <c r="B38" s="1" t="s">
        <v>19</v>
      </c>
      <c r="C38" s="1" t="s">
        <v>564</v>
      </c>
      <c r="D38" s="1" t="s">
        <v>543</v>
      </c>
      <c r="E38" s="1">
        <v>7700</v>
      </c>
      <c r="F38" s="3" t="s">
        <v>520</v>
      </c>
      <c r="G38" s="1">
        <v>32</v>
      </c>
      <c r="H38" s="1">
        <v>112.25</v>
      </c>
      <c r="I38" s="1">
        <v>27.44</v>
      </c>
      <c r="J38" s="3">
        <f t="shared" si="11"/>
        <v>105.1</v>
      </c>
      <c r="K38" s="3">
        <f t="shared" si="12"/>
        <v>100.4</v>
      </c>
      <c r="L38" s="3">
        <f t="shared" si="13"/>
        <v>109.8</v>
      </c>
      <c r="M38" s="3">
        <f t="shared" si="14"/>
        <v>110.9</v>
      </c>
      <c r="P38" s="4">
        <f t="shared" si="10"/>
        <v>35.182440787046609</v>
      </c>
      <c r="Q38" s="5">
        <f t="shared" si="15"/>
        <v>35.182440787046609</v>
      </c>
      <c r="R38" s="5">
        <f t="shared" si="16"/>
        <v>4.5691481541618968</v>
      </c>
    </row>
    <row r="39" spans="1:18" x14ac:dyDescent="0.3">
      <c r="A39" s="1">
        <f t="shared" si="7"/>
        <v>38</v>
      </c>
      <c r="B39" s="1" t="s">
        <v>250</v>
      </c>
      <c r="C39" s="1" t="s">
        <v>564</v>
      </c>
      <c r="D39" s="1" t="s">
        <v>545</v>
      </c>
      <c r="E39" s="1">
        <v>8000</v>
      </c>
      <c r="F39" s="3" t="s">
        <v>520</v>
      </c>
      <c r="G39" s="1">
        <v>33</v>
      </c>
      <c r="H39" s="1">
        <v>112.25</v>
      </c>
      <c r="I39" s="1">
        <v>27.22</v>
      </c>
      <c r="J39" s="3">
        <f t="shared" si="11"/>
        <v>105.1</v>
      </c>
      <c r="K39" s="3">
        <f t="shared" si="12"/>
        <v>100.4</v>
      </c>
      <c r="L39" s="3">
        <f t="shared" si="13"/>
        <v>109.8</v>
      </c>
      <c r="M39" s="3">
        <f t="shared" si="14"/>
        <v>110.9</v>
      </c>
      <c r="N39" s="3"/>
      <c r="P39" s="4">
        <v>39.83417844651575</v>
      </c>
      <c r="Q39" s="5">
        <f t="shared" si="15"/>
        <v>39.83417844651575</v>
      </c>
      <c r="R39" s="5">
        <f t="shared" si="16"/>
        <v>4.9792723058144688</v>
      </c>
    </row>
    <row r="40" spans="1:18" x14ac:dyDescent="0.3">
      <c r="A40" s="1">
        <f t="shared" si="7"/>
        <v>39</v>
      </c>
      <c r="B40" s="1" t="s">
        <v>242</v>
      </c>
      <c r="C40" s="1" t="s">
        <v>564</v>
      </c>
      <c r="D40" s="1" t="s">
        <v>546</v>
      </c>
      <c r="E40" s="1">
        <v>4600</v>
      </c>
      <c r="F40" s="3" t="s">
        <v>520</v>
      </c>
      <c r="G40" s="1">
        <v>31</v>
      </c>
      <c r="H40" s="1">
        <v>112.25</v>
      </c>
      <c r="I40" s="1">
        <v>13.26</v>
      </c>
      <c r="J40" s="3">
        <f t="shared" si="11"/>
        <v>105.1</v>
      </c>
      <c r="K40" s="3">
        <f t="shared" si="12"/>
        <v>100.4</v>
      </c>
      <c r="L40" s="3">
        <f t="shared" si="13"/>
        <v>109.8</v>
      </c>
      <c r="M40" s="3">
        <f t="shared" si="14"/>
        <v>110.9</v>
      </c>
      <c r="N40" s="3"/>
      <c r="P40" s="4">
        <f>-87.868852+(LN(E40))*9.365713+G40*0.73241+I40*0.27241+H40*0.0924+((J40+K40)/2)*0.015315+((L40+M40)/2)*-0.032803</f>
        <v>25.762378577557158</v>
      </c>
      <c r="Q40" s="5">
        <f t="shared" si="15"/>
        <v>25.762378577557158</v>
      </c>
      <c r="R40" s="5">
        <f t="shared" si="16"/>
        <v>5.6005170820776433</v>
      </c>
    </row>
    <row r="41" spans="1:18" x14ac:dyDescent="0.3">
      <c r="A41" s="1">
        <f t="shared" si="7"/>
        <v>40</v>
      </c>
      <c r="B41" s="1" t="s">
        <v>78</v>
      </c>
      <c r="C41" s="1" t="s">
        <v>564</v>
      </c>
      <c r="D41" s="1" t="s">
        <v>546</v>
      </c>
      <c r="E41" s="1">
        <v>3000</v>
      </c>
      <c r="F41" s="3" t="s">
        <v>520</v>
      </c>
      <c r="G41" s="1">
        <v>14</v>
      </c>
      <c r="H41" s="1">
        <v>112.25</v>
      </c>
      <c r="I41" s="1">
        <v>18.72</v>
      </c>
      <c r="J41" s="3">
        <f t="shared" si="11"/>
        <v>105.1</v>
      </c>
      <c r="K41" s="3">
        <f t="shared" si="12"/>
        <v>100.4</v>
      </c>
      <c r="L41" s="3">
        <f t="shared" si="13"/>
        <v>109.8</v>
      </c>
      <c r="M41" s="3">
        <f t="shared" si="14"/>
        <v>110.9</v>
      </c>
      <c r="N41" s="3"/>
      <c r="P41" s="4">
        <f>-87.868852+(LN(E41))*9.365713+G41*0.73241+I41*0.27241+H41*0.0924+((J41+K41)/2)*0.015315+((L41+M41)/2)*-0.032803</f>
        <v>10.795449211120278</v>
      </c>
      <c r="Q41" s="5">
        <f t="shared" si="15"/>
        <v>10.795449211120278</v>
      </c>
      <c r="R41" s="5">
        <f t="shared" si="16"/>
        <v>3.5984830703734261</v>
      </c>
    </row>
    <row r="42" spans="1:18" x14ac:dyDescent="0.3">
      <c r="A42" s="1">
        <f t="shared" si="7"/>
        <v>41</v>
      </c>
      <c r="B42" s="1" t="s">
        <v>161</v>
      </c>
      <c r="C42" s="1" t="s">
        <v>493</v>
      </c>
      <c r="D42" s="1" t="s">
        <v>542</v>
      </c>
      <c r="E42" s="1">
        <v>7100</v>
      </c>
      <c r="F42" s="3" t="s">
        <v>517</v>
      </c>
      <c r="G42" s="1">
        <v>33</v>
      </c>
      <c r="H42" s="1">
        <v>114.25</v>
      </c>
      <c r="I42" s="1">
        <v>20.46</v>
      </c>
      <c r="J42" s="3">
        <f t="shared" si="11"/>
        <v>102.8</v>
      </c>
      <c r="K42" s="3">
        <f t="shared" si="12"/>
        <v>105.8</v>
      </c>
      <c r="L42" s="3">
        <f t="shared" si="13"/>
        <v>111.9</v>
      </c>
      <c r="M42" s="3">
        <f t="shared" si="14"/>
        <v>105.4</v>
      </c>
      <c r="N42" s="3"/>
      <c r="P42" s="4">
        <f>-87.868852+(LN(E42))*9.365713+G42*0.73241+I42*0.27241+H42*0.0924+((J42+K42)/2)*0.015315+((L42+M42)/2)*-0.032803</f>
        <v>33.517933767365321</v>
      </c>
      <c r="Q42" s="5">
        <f t="shared" si="15"/>
        <v>33.517933767365321</v>
      </c>
      <c r="R42" s="5">
        <f t="shared" si="16"/>
        <v>4.72083574188244</v>
      </c>
    </row>
    <row r="43" spans="1:18" x14ac:dyDescent="0.3">
      <c r="A43" s="1">
        <f t="shared" si="7"/>
        <v>42</v>
      </c>
      <c r="B43" s="1" t="s">
        <v>107</v>
      </c>
      <c r="C43" s="1" t="s">
        <v>493</v>
      </c>
      <c r="D43" s="1" t="s">
        <v>543</v>
      </c>
      <c r="E43" s="1">
        <v>3000</v>
      </c>
      <c r="F43" s="3" t="s">
        <v>517</v>
      </c>
      <c r="G43" s="1">
        <v>14</v>
      </c>
      <c r="H43" s="1">
        <v>114.25</v>
      </c>
      <c r="I43" s="1">
        <v>17.23</v>
      </c>
      <c r="J43" s="3">
        <f t="shared" si="11"/>
        <v>102.8</v>
      </c>
      <c r="K43" s="3">
        <f t="shared" si="12"/>
        <v>105.8</v>
      </c>
      <c r="L43" s="3">
        <f t="shared" si="13"/>
        <v>111.9</v>
      </c>
      <c r="M43" s="3">
        <f t="shared" si="14"/>
        <v>105.4</v>
      </c>
      <c r="N43" s="3"/>
      <c r="P43" s="4">
        <f>-87.868852+(LN(E43))*9.365713+G43*0.73241+I43*0.27241+H43*0.0924+((J43+K43)/2)*0.015315+((L43+M43)/2)*-0.032803</f>
        <v>10.653861661120276</v>
      </c>
      <c r="Q43" s="5">
        <f t="shared" si="15"/>
        <v>10.653861661120276</v>
      </c>
      <c r="R43" s="5">
        <f t="shared" si="16"/>
        <v>3.5512872203734251</v>
      </c>
    </row>
    <row r="44" spans="1:18" x14ac:dyDescent="0.3">
      <c r="A44" s="1">
        <f t="shared" si="7"/>
        <v>43</v>
      </c>
      <c r="B44" s="1" t="s">
        <v>327</v>
      </c>
      <c r="C44" s="1" t="s">
        <v>493</v>
      </c>
      <c r="D44" s="1" t="s">
        <v>543</v>
      </c>
      <c r="E44" s="1">
        <v>8200</v>
      </c>
      <c r="F44" s="3" t="s">
        <v>517</v>
      </c>
      <c r="G44" s="1">
        <v>36</v>
      </c>
      <c r="H44" s="1">
        <v>114.25</v>
      </c>
      <c r="I44" s="1">
        <v>32.049999999999997</v>
      </c>
      <c r="J44" s="3">
        <f t="shared" si="11"/>
        <v>102.8</v>
      </c>
      <c r="K44" s="3">
        <f t="shared" si="12"/>
        <v>105.8</v>
      </c>
      <c r="L44" s="3">
        <f t="shared" si="13"/>
        <v>111.9</v>
      </c>
      <c r="M44" s="3">
        <f t="shared" si="14"/>
        <v>105.4</v>
      </c>
      <c r="N44" s="3"/>
      <c r="P44" s="4">
        <v>44.243569776531523</v>
      </c>
      <c r="Q44" s="5">
        <f t="shared" si="15"/>
        <v>44.243569776531523</v>
      </c>
      <c r="R44" s="5">
        <f t="shared" si="16"/>
        <v>5.3955572898209176</v>
      </c>
    </row>
    <row r="45" spans="1:18" x14ac:dyDescent="0.3">
      <c r="A45" s="1">
        <f t="shared" si="7"/>
        <v>44</v>
      </c>
      <c r="B45" s="1" t="s">
        <v>39</v>
      </c>
      <c r="C45" s="1" t="s">
        <v>493</v>
      </c>
      <c r="D45" s="1" t="s">
        <v>545</v>
      </c>
      <c r="E45" s="1">
        <v>3000</v>
      </c>
      <c r="F45" s="3" t="s">
        <v>517</v>
      </c>
      <c r="G45" s="1">
        <v>10</v>
      </c>
      <c r="H45" s="1">
        <v>114.25</v>
      </c>
      <c r="I45" s="1">
        <v>15.05</v>
      </c>
      <c r="J45" s="3">
        <f t="shared" si="11"/>
        <v>102.8</v>
      </c>
      <c r="K45" s="3">
        <f t="shared" si="12"/>
        <v>105.8</v>
      </c>
      <c r="L45" s="3">
        <f t="shared" si="13"/>
        <v>111.9</v>
      </c>
      <c r="M45" s="3">
        <f t="shared" si="14"/>
        <v>105.4</v>
      </c>
      <c r="N45" s="3"/>
      <c r="P45" s="4">
        <f t="shared" ref="P45:P61" si="17">-87.868852+(LN(E45))*9.365713+G45*0.73241+I45*0.27241+H45*0.0924+((J45+K45)/2)*0.015315+((L45+M45)/2)*-0.032803</f>
        <v>7.1303678611202752</v>
      </c>
      <c r="Q45" s="5">
        <f t="shared" si="15"/>
        <v>7.1303678611202752</v>
      </c>
      <c r="R45" s="5">
        <f t="shared" si="16"/>
        <v>2.3767892870400917</v>
      </c>
    </row>
    <row r="46" spans="1:18" x14ac:dyDescent="0.3">
      <c r="A46" s="1">
        <f t="shared" si="7"/>
        <v>45</v>
      </c>
      <c r="B46" s="1" t="s">
        <v>482</v>
      </c>
      <c r="C46" s="1" t="s">
        <v>493</v>
      </c>
      <c r="D46" s="1" t="s">
        <v>546</v>
      </c>
      <c r="E46" s="1">
        <v>4900</v>
      </c>
      <c r="F46" s="3" t="s">
        <v>517</v>
      </c>
      <c r="G46" s="1">
        <v>23</v>
      </c>
      <c r="H46" s="1">
        <v>114.25</v>
      </c>
      <c r="I46" s="1">
        <v>24.06</v>
      </c>
      <c r="J46" s="3">
        <f t="shared" si="11"/>
        <v>102.8</v>
      </c>
      <c r="K46" s="3">
        <f t="shared" si="12"/>
        <v>105.8</v>
      </c>
      <c r="L46" s="3">
        <f t="shared" si="13"/>
        <v>111.9</v>
      </c>
      <c r="M46" s="3">
        <f t="shared" si="14"/>
        <v>105.4</v>
      </c>
      <c r="N46" s="3"/>
      <c r="P46" s="4">
        <f t="shared" si="17"/>
        <v>23.701145387799656</v>
      </c>
      <c r="Q46" s="5">
        <f t="shared" si="15"/>
        <v>23.701145387799656</v>
      </c>
      <c r="R46" s="5">
        <f t="shared" si="16"/>
        <v>4.8369684464897249</v>
      </c>
    </row>
    <row r="47" spans="1:18" x14ac:dyDescent="0.3">
      <c r="A47" s="1">
        <f t="shared" si="7"/>
        <v>46</v>
      </c>
      <c r="B47" s="1" t="s">
        <v>123</v>
      </c>
      <c r="C47" s="1" t="s">
        <v>493</v>
      </c>
      <c r="D47" s="1" t="s">
        <v>544</v>
      </c>
      <c r="E47" s="1">
        <v>6200</v>
      </c>
      <c r="F47" s="3" t="s">
        <v>517</v>
      </c>
      <c r="G47" s="1">
        <v>33</v>
      </c>
      <c r="H47" s="1">
        <v>114.25</v>
      </c>
      <c r="I47" s="1">
        <v>21.88</v>
      </c>
      <c r="J47" s="3">
        <f t="shared" si="11"/>
        <v>102.8</v>
      </c>
      <c r="K47" s="3">
        <f t="shared" si="12"/>
        <v>105.8</v>
      </c>
      <c r="L47" s="3">
        <f t="shared" si="13"/>
        <v>111.9</v>
      </c>
      <c r="M47" s="3">
        <f t="shared" si="14"/>
        <v>105.4</v>
      </c>
      <c r="N47" s="3"/>
      <c r="P47" s="4">
        <f t="shared" si="17"/>
        <v>32.635275790884897</v>
      </c>
      <c r="Q47" s="5">
        <f t="shared" si="15"/>
        <v>32.635275790884897</v>
      </c>
      <c r="R47" s="5">
        <f t="shared" si="16"/>
        <v>5.2637541598201443</v>
      </c>
    </row>
    <row r="48" spans="1:18" x14ac:dyDescent="0.3">
      <c r="A48" s="1">
        <f t="shared" si="7"/>
        <v>47</v>
      </c>
      <c r="B48" s="1" t="s">
        <v>369</v>
      </c>
      <c r="C48" s="1" t="s">
        <v>493</v>
      </c>
      <c r="D48" s="1" t="s">
        <v>544</v>
      </c>
      <c r="E48" s="1">
        <v>3800</v>
      </c>
      <c r="F48" s="3" t="s">
        <v>517</v>
      </c>
      <c r="G48" s="1">
        <v>30</v>
      </c>
      <c r="H48" s="1">
        <v>114.25</v>
      </c>
      <c r="I48" s="1">
        <v>12.44</v>
      </c>
      <c r="J48" s="3">
        <f t="shared" si="11"/>
        <v>102.8</v>
      </c>
      <c r="K48" s="3">
        <f t="shared" si="12"/>
        <v>105.8</v>
      </c>
      <c r="L48" s="3">
        <f t="shared" si="13"/>
        <v>111.9</v>
      </c>
      <c r="M48" s="3">
        <f t="shared" si="14"/>
        <v>105.4</v>
      </c>
      <c r="P48" s="4">
        <f t="shared" si="17"/>
        <v>23.281527212890566</v>
      </c>
      <c r="Q48" s="5">
        <f t="shared" si="15"/>
        <v>23.281527212890566</v>
      </c>
      <c r="R48" s="5">
        <f t="shared" si="16"/>
        <v>6.1267176876027811</v>
      </c>
    </row>
    <row r="49" spans="1:18" x14ac:dyDescent="0.3">
      <c r="A49" s="1">
        <f t="shared" si="7"/>
        <v>48</v>
      </c>
      <c r="B49" s="1" t="s">
        <v>174</v>
      </c>
      <c r="C49" s="1" t="s">
        <v>493</v>
      </c>
      <c r="D49" s="1" t="s">
        <v>545</v>
      </c>
      <c r="E49" s="1">
        <v>3400</v>
      </c>
      <c r="F49" s="3" t="s">
        <v>517</v>
      </c>
      <c r="G49" s="1">
        <v>14</v>
      </c>
      <c r="H49" s="1">
        <v>114.25</v>
      </c>
      <c r="I49" s="1">
        <v>16.850000000000001</v>
      </c>
      <c r="J49" s="3">
        <f t="shared" si="11"/>
        <v>102.8</v>
      </c>
      <c r="K49" s="3">
        <f t="shared" si="12"/>
        <v>105.8</v>
      </c>
      <c r="L49" s="3">
        <f t="shared" si="13"/>
        <v>111.9</v>
      </c>
      <c r="M49" s="3">
        <f t="shared" si="14"/>
        <v>105.4</v>
      </c>
      <c r="N49" s="3"/>
      <c r="P49" s="4">
        <f t="shared" si="17"/>
        <v>11.722587936205469</v>
      </c>
      <c r="Q49" s="5">
        <f t="shared" si="15"/>
        <v>11.722587936205469</v>
      </c>
      <c r="R49" s="5">
        <f t="shared" si="16"/>
        <v>3.4478199812369028</v>
      </c>
    </row>
    <row r="50" spans="1:18" x14ac:dyDescent="0.3">
      <c r="A50" s="1">
        <f t="shared" si="7"/>
        <v>49</v>
      </c>
      <c r="B50" s="1" t="s">
        <v>474</v>
      </c>
      <c r="C50" s="1" t="s">
        <v>493</v>
      </c>
      <c r="D50" s="1" t="s">
        <v>544</v>
      </c>
      <c r="E50" s="1">
        <v>3200</v>
      </c>
      <c r="F50" s="3" t="s">
        <v>517</v>
      </c>
      <c r="G50" s="1">
        <v>14</v>
      </c>
      <c r="H50" s="1">
        <v>114.25</v>
      </c>
      <c r="I50" s="1">
        <v>18.079999999999998</v>
      </c>
      <c r="J50" s="3">
        <f t="shared" si="11"/>
        <v>102.8</v>
      </c>
      <c r="K50" s="3">
        <f t="shared" si="12"/>
        <v>105.8</v>
      </c>
      <c r="L50" s="3">
        <f t="shared" si="13"/>
        <v>111.9</v>
      </c>
      <c r="M50" s="3">
        <f t="shared" si="14"/>
        <v>105.4</v>
      </c>
      <c r="N50" s="3"/>
      <c r="P50" s="4">
        <f t="shared" si="17"/>
        <v>11.489859427539214</v>
      </c>
      <c r="Q50" s="5">
        <f t="shared" si="15"/>
        <v>11.489859427539214</v>
      </c>
      <c r="R50" s="5">
        <f t="shared" si="16"/>
        <v>3.590581071106004</v>
      </c>
    </row>
    <row r="51" spans="1:18" x14ac:dyDescent="0.3">
      <c r="A51" s="1">
        <f t="shared" si="7"/>
        <v>50</v>
      </c>
      <c r="B51" s="1" t="s">
        <v>105</v>
      </c>
      <c r="C51" s="1" t="s">
        <v>493</v>
      </c>
      <c r="D51" s="1" t="s">
        <v>543</v>
      </c>
      <c r="E51" s="1">
        <v>5000</v>
      </c>
      <c r="F51" s="3" t="s">
        <v>517</v>
      </c>
      <c r="G51" s="1">
        <v>33</v>
      </c>
      <c r="H51" s="1">
        <v>114.25</v>
      </c>
      <c r="I51" s="1">
        <v>18.920000000000002</v>
      </c>
      <c r="J51" s="3">
        <f t="shared" si="11"/>
        <v>102.8</v>
      </c>
      <c r="K51" s="3">
        <f t="shared" si="12"/>
        <v>105.8</v>
      </c>
      <c r="L51" s="3">
        <f t="shared" si="13"/>
        <v>111.9</v>
      </c>
      <c r="M51" s="3">
        <f t="shared" si="14"/>
        <v>105.4</v>
      </c>
      <c r="N51" s="3"/>
      <c r="P51" s="4">
        <f t="shared" si="17"/>
        <v>29.814270746358538</v>
      </c>
      <c r="Q51" s="5">
        <f t="shared" si="15"/>
        <v>29.814270746358538</v>
      </c>
      <c r="R51" s="5">
        <f t="shared" si="16"/>
        <v>5.962854149271708</v>
      </c>
    </row>
    <row r="52" spans="1:18" x14ac:dyDescent="0.3">
      <c r="A52" s="1">
        <f t="shared" si="7"/>
        <v>51</v>
      </c>
      <c r="B52" s="1" t="s">
        <v>220</v>
      </c>
      <c r="C52" s="1" t="s">
        <v>496</v>
      </c>
      <c r="D52" s="1" t="s">
        <v>545</v>
      </c>
      <c r="E52" s="1">
        <v>4800</v>
      </c>
      <c r="F52" s="3" t="s">
        <v>485</v>
      </c>
      <c r="G52" s="1">
        <v>25</v>
      </c>
      <c r="H52" s="1">
        <v>115</v>
      </c>
      <c r="I52" s="1">
        <v>18.18</v>
      </c>
      <c r="J52" s="3">
        <f t="shared" si="11"/>
        <v>102.5</v>
      </c>
      <c r="K52" s="3">
        <f t="shared" si="12"/>
        <v>105</v>
      </c>
      <c r="L52" s="3">
        <f t="shared" si="13"/>
        <v>103.6</v>
      </c>
      <c r="M52" s="3">
        <f t="shared" si="14"/>
        <v>111.5</v>
      </c>
      <c r="N52" s="3"/>
      <c r="P52" s="4">
        <f t="shared" si="17"/>
        <v>23.468040311594251</v>
      </c>
      <c r="Q52" s="5">
        <f t="shared" si="15"/>
        <v>23.468040311594251</v>
      </c>
      <c r="R52" s="5">
        <f t="shared" si="16"/>
        <v>4.8891750649154693</v>
      </c>
    </row>
    <row r="53" spans="1:18" x14ac:dyDescent="0.3">
      <c r="A53" s="1">
        <f t="shared" si="7"/>
        <v>52</v>
      </c>
      <c r="B53" s="1" t="s">
        <v>130</v>
      </c>
      <c r="C53" s="1" t="s">
        <v>496</v>
      </c>
      <c r="D53" s="1" t="s">
        <v>543</v>
      </c>
      <c r="E53" s="1">
        <v>7900</v>
      </c>
      <c r="F53" s="3" t="s">
        <v>485</v>
      </c>
      <c r="G53" s="1">
        <v>35</v>
      </c>
      <c r="H53" s="1">
        <v>115</v>
      </c>
      <c r="I53" s="1">
        <v>31.17</v>
      </c>
      <c r="J53" s="3">
        <f t="shared" si="11"/>
        <v>102.5</v>
      </c>
      <c r="K53" s="3">
        <f t="shared" si="12"/>
        <v>105</v>
      </c>
      <c r="L53" s="3">
        <f t="shared" si="13"/>
        <v>103.6</v>
      </c>
      <c r="M53" s="3">
        <f t="shared" si="14"/>
        <v>111.5</v>
      </c>
      <c r="N53" s="3"/>
      <c r="P53" s="4">
        <f t="shared" si="17"/>
        <v>38.997183132793545</v>
      </c>
      <c r="Q53" s="5">
        <f t="shared" si="15"/>
        <v>38.997183132793545</v>
      </c>
      <c r="R53" s="5">
        <f t="shared" si="16"/>
        <v>4.9363522952903223</v>
      </c>
    </row>
    <row r="54" spans="1:18" x14ac:dyDescent="0.3">
      <c r="A54" s="1">
        <f t="shared" si="7"/>
        <v>53</v>
      </c>
      <c r="B54" s="1" t="s">
        <v>32</v>
      </c>
      <c r="C54" s="1" t="s">
        <v>496</v>
      </c>
      <c r="D54" s="1" t="s">
        <v>543</v>
      </c>
      <c r="E54" s="1">
        <v>3100</v>
      </c>
      <c r="F54" s="3" t="s">
        <v>485</v>
      </c>
      <c r="G54" s="1">
        <v>4</v>
      </c>
      <c r="H54" s="1">
        <v>115</v>
      </c>
      <c r="I54" s="1">
        <v>20.93</v>
      </c>
      <c r="J54" s="3">
        <f t="shared" si="11"/>
        <v>102.5</v>
      </c>
      <c r="K54" s="3">
        <f t="shared" si="12"/>
        <v>105</v>
      </c>
      <c r="L54" s="3">
        <f t="shared" si="13"/>
        <v>103.6</v>
      </c>
      <c r="M54" s="3">
        <f t="shared" si="14"/>
        <v>111.5</v>
      </c>
      <c r="N54" s="3"/>
      <c r="P54" s="4">
        <f t="shared" si="17"/>
        <v>4.7417387810012652</v>
      </c>
      <c r="Q54" s="5">
        <f t="shared" si="15"/>
        <v>4.7417387810012652</v>
      </c>
      <c r="R54" s="5">
        <f t="shared" si="16"/>
        <v>1.5295931551616984</v>
      </c>
    </row>
    <row r="55" spans="1:18" x14ac:dyDescent="0.3">
      <c r="A55" s="1">
        <f t="shared" si="7"/>
        <v>54</v>
      </c>
      <c r="B55" s="1" t="s">
        <v>427</v>
      </c>
      <c r="C55" s="1" t="s">
        <v>496</v>
      </c>
      <c r="D55" s="1" t="s">
        <v>546</v>
      </c>
      <c r="E55" s="1">
        <v>4200</v>
      </c>
      <c r="F55" s="3" t="s">
        <v>485</v>
      </c>
      <c r="G55" s="1">
        <v>27</v>
      </c>
      <c r="H55" s="1">
        <v>115</v>
      </c>
      <c r="I55" s="1">
        <v>18.75</v>
      </c>
      <c r="J55" s="3">
        <f t="shared" si="11"/>
        <v>102.5</v>
      </c>
      <c r="K55" s="3">
        <f t="shared" si="12"/>
        <v>105</v>
      </c>
      <c r="L55" s="3">
        <f t="shared" si="13"/>
        <v>103.6</v>
      </c>
      <c r="M55" s="3">
        <f t="shared" si="14"/>
        <v>111.5</v>
      </c>
      <c r="N55" s="3"/>
      <c r="P55" s="4">
        <f t="shared" si="17"/>
        <v>23.837517311782669</v>
      </c>
      <c r="Q55" s="5">
        <f t="shared" si="15"/>
        <v>23.837517311782669</v>
      </c>
      <c r="R55" s="5">
        <f t="shared" si="16"/>
        <v>5.6755993599482544</v>
      </c>
    </row>
    <row r="56" spans="1:18" x14ac:dyDescent="0.3">
      <c r="A56" s="1">
        <f t="shared" si="7"/>
        <v>55</v>
      </c>
      <c r="B56" s="1" t="s">
        <v>92</v>
      </c>
      <c r="C56" s="1" t="s">
        <v>496</v>
      </c>
      <c r="D56" s="1" t="s">
        <v>544</v>
      </c>
      <c r="E56" s="1">
        <v>5400</v>
      </c>
      <c r="F56" s="3" t="s">
        <v>485</v>
      </c>
      <c r="G56" s="1">
        <v>33</v>
      </c>
      <c r="H56" s="1">
        <v>115</v>
      </c>
      <c r="I56" s="1">
        <v>18.18</v>
      </c>
      <c r="J56" s="3">
        <f t="shared" si="11"/>
        <v>102.5</v>
      </c>
      <c r="K56" s="3">
        <f t="shared" si="12"/>
        <v>105</v>
      </c>
      <c r="L56" s="3">
        <f t="shared" si="13"/>
        <v>103.6</v>
      </c>
      <c r="M56" s="3">
        <f t="shared" si="14"/>
        <v>111.5</v>
      </c>
      <c r="N56" s="3"/>
      <c r="P56" s="4">
        <f t="shared" si="17"/>
        <v>30.430442419820714</v>
      </c>
      <c r="Q56" s="5">
        <f t="shared" si="15"/>
        <v>30.430442419820714</v>
      </c>
      <c r="R56" s="5">
        <f t="shared" si="16"/>
        <v>5.6352671147816134</v>
      </c>
    </row>
    <row r="57" spans="1:18" x14ac:dyDescent="0.3">
      <c r="A57" s="1">
        <f t="shared" si="7"/>
        <v>56</v>
      </c>
      <c r="B57" s="1" t="s">
        <v>302</v>
      </c>
      <c r="C57" s="1" t="s">
        <v>496</v>
      </c>
      <c r="D57" s="1" t="s">
        <v>544</v>
      </c>
      <c r="E57" s="1">
        <v>3300</v>
      </c>
      <c r="F57" s="3" t="s">
        <v>485</v>
      </c>
      <c r="G57" s="1">
        <v>18</v>
      </c>
      <c r="H57" s="1">
        <v>115</v>
      </c>
      <c r="I57" s="1">
        <v>18.059999999999999</v>
      </c>
      <c r="J57" s="3">
        <f t="shared" si="11"/>
        <v>102.5</v>
      </c>
      <c r="K57" s="3">
        <f t="shared" si="12"/>
        <v>105</v>
      </c>
      <c r="L57" s="3">
        <f t="shared" si="13"/>
        <v>103.6</v>
      </c>
      <c r="M57" s="3">
        <f t="shared" si="14"/>
        <v>111.5</v>
      </c>
      <c r="N57" s="3"/>
      <c r="P57" s="4">
        <f t="shared" si="17"/>
        <v>14.799209801145999</v>
      </c>
      <c r="Q57" s="5">
        <f t="shared" si="15"/>
        <v>14.799209801145999</v>
      </c>
      <c r="R57" s="5">
        <f t="shared" si="16"/>
        <v>4.4846090306503026</v>
      </c>
    </row>
    <row r="58" spans="1:18" x14ac:dyDescent="0.3">
      <c r="A58" s="1">
        <f t="shared" si="7"/>
        <v>57</v>
      </c>
      <c r="B58" s="1" t="s">
        <v>332</v>
      </c>
      <c r="C58" s="1" t="s">
        <v>496</v>
      </c>
      <c r="D58" s="1" t="s">
        <v>543</v>
      </c>
      <c r="E58" s="1">
        <v>6100</v>
      </c>
      <c r="F58" s="3" t="s">
        <v>485</v>
      </c>
      <c r="G58" s="1">
        <v>30</v>
      </c>
      <c r="H58" s="1">
        <v>115</v>
      </c>
      <c r="I58" s="1">
        <v>24.14</v>
      </c>
      <c r="J58" s="3">
        <f t="shared" si="11"/>
        <v>102.5</v>
      </c>
      <c r="K58" s="3">
        <f t="shared" si="12"/>
        <v>105</v>
      </c>
      <c r="L58" s="3">
        <f t="shared" si="13"/>
        <v>103.6</v>
      </c>
      <c r="M58" s="3">
        <f t="shared" si="14"/>
        <v>111.5</v>
      </c>
      <c r="N58" s="3"/>
      <c r="P58" s="4">
        <f t="shared" si="17"/>
        <v>30.998361069169292</v>
      </c>
      <c r="Q58" s="5">
        <f t="shared" si="15"/>
        <v>30.998361069169292</v>
      </c>
      <c r="R58" s="5">
        <f t="shared" si="16"/>
        <v>5.0816985359293927</v>
      </c>
    </row>
    <row r="59" spans="1:18" x14ac:dyDescent="0.3">
      <c r="A59" s="1">
        <f t="shared" si="7"/>
        <v>58</v>
      </c>
      <c r="B59" s="1" t="s">
        <v>113</v>
      </c>
      <c r="C59" s="1" t="s">
        <v>496</v>
      </c>
      <c r="D59" s="1" t="s">
        <v>546</v>
      </c>
      <c r="E59" s="1">
        <v>3800</v>
      </c>
      <c r="F59" s="3" t="s">
        <v>485</v>
      </c>
      <c r="G59" s="1">
        <v>24</v>
      </c>
      <c r="H59" s="1">
        <v>115</v>
      </c>
      <c r="I59" s="1">
        <v>11.71</v>
      </c>
      <c r="J59" s="3">
        <f t="shared" si="11"/>
        <v>102.5</v>
      </c>
      <c r="K59" s="3">
        <f t="shared" si="12"/>
        <v>105</v>
      </c>
      <c r="L59" s="3">
        <f t="shared" si="13"/>
        <v>103.6</v>
      </c>
      <c r="M59" s="3">
        <f t="shared" si="14"/>
        <v>111.5</v>
      </c>
      <c r="N59" s="3"/>
      <c r="P59" s="4">
        <f t="shared" si="17"/>
        <v>18.785167962890569</v>
      </c>
      <c r="Q59" s="5">
        <f t="shared" si="15"/>
        <v>18.785167962890569</v>
      </c>
      <c r="R59" s="5">
        <f t="shared" si="16"/>
        <v>4.9434652533922554</v>
      </c>
    </row>
    <row r="60" spans="1:18" x14ac:dyDescent="0.3">
      <c r="A60" s="1">
        <f t="shared" si="7"/>
        <v>59</v>
      </c>
      <c r="B60" s="1" t="s">
        <v>82</v>
      </c>
      <c r="C60" s="1" t="s">
        <v>496</v>
      </c>
      <c r="D60" s="1" t="s">
        <v>542</v>
      </c>
      <c r="E60" s="1">
        <v>7900</v>
      </c>
      <c r="F60" s="3" t="s">
        <v>485</v>
      </c>
      <c r="G60" s="1">
        <v>34</v>
      </c>
      <c r="H60" s="1">
        <v>115</v>
      </c>
      <c r="I60" s="1">
        <v>17.27</v>
      </c>
      <c r="J60" s="3">
        <f t="shared" si="11"/>
        <v>102.5</v>
      </c>
      <c r="K60" s="3">
        <f t="shared" si="12"/>
        <v>105</v>
      </c>
      <c r="L60" s="3">
        <f t="shared" si="13"/>
        <v>103.6</v>
      </c>
      <c r="M60" s="3">
        <f t="shared" si="14"/>
        <v>111.5</v>
      </c>
      <c r="N60" s="3"/>
      <c r="P60" s="4">
        <f t="shared" si="17"/>
        <v>34.478274132793544</v>
      </c>
      <c r="Q60" s="5">
        <f t="shared" si="15"/>
        <v>34.478274132793544</v>
      </c>
      <c r="R60" s="5">
        <f t="shared" si="16"/>
        <v>4.3643384978219677</v>
      </c>
    </row>
    <row r="61" spans="1:18" x14ac:dyDescent="0.3">
      <c r="A61" s="1">
        <f t="shared" si="7"/>
        <v>60</v>
      </c>
      <c r="B61" s="1" t="s">
        <v>63</v>
      </c>
      <c r="C61" s="1" t="s">
        <v>496</v>
      </c>
      <c r="D61" s="1" t="s">
        <v>546</v>
      </c>
      <c r="E61" s="1">
        <v>3200</v>
      </c>
      <c r="F61" s="3" t="s">
        <v>485</v>
      </c>
      <c r="G61" s="1">
        <v>10</v>
      </c>
      <c r="H61" s="1">
        <v>115</v>
      </c>
      <c r="I61" s="1">
        <v>11.61</v>
      </c>
      <c r="J61" s="3">
        <f t="shared" si="11"/>
        <v>102.5</v>
      </c>
      <c r="K61" s="3">
        <f t="shared" si="12"/>
        <v>105</v>
      </c>
      <c r="L61" s="3">
        <f t="shared" si="13"/>
        <v>103.6</v>
      </c>
      <c r="M61" s="3">
        <f t="shared" si="14"/>
        <v>111.5</v>
      </c>
      <c r="N61" s="3"/>
      <c r="P61" s="4">
        <f t="shared" si="17"/>
        <v>6.8946867775392153</v>
      </c>
      <c r="Q61" s="5">
        <f t="shared" si="15"/>
        <v>6.8946867775392153</v>
      </c>
      <c r="R61" s="5">
        <f t="shared" si="16"/>
        <v>2.1545896179810047</v>
      </c>
    </row>
    <row r="72" spans="1:16" x14ac:dyDescent="0.3">
      <c r="A72" s="1" t="s">
        <v>565</v>
      </c>
    </row>
    <row r="73" spans="1:16" x14ac:dyDescent="0.3">
      <c r="A73" s="1" t="s">
        <v>509</v>
      </c>
      <c r="B73" s="1" t="s">
        <v>510</v>
      </c>
      <c r="C73" s="1" t="s">
        <v>566</v>
      </c>
      <c r="D73" s="1" t="s">
        <v>567</v>
      </c>
      <c r="E73" s="1" t="s">
        <v>568</v>
      </c>
      <c r="P73" s="1"/>
    </row>
    <row r="74" spans="1:16" x14ac:dyDescent="0.3">
      <c r="A74" s="1">
        <v>1</v>
      </c>
      <c r="B74" s="1" t="s">
        <v>507</v>
      </c>
      <c r="C74" s="1">
        <v>106.3</v>
      </c>
      <c r="D74" s="1">
        <v>104.4</v>
      </c>
      <c r="E74" s="1">
        <v>111</v>
      </c>
      <c r="P74" s="1"/>
    </row>
    <row r="75" spans="1:16" x14ac:dyDescent="0.3">
      <c r="A75" s="1">
        <v>2</v>
      </c>
      <c r="B75" s="1" t="s">
        <v>512</v>
      </c>
      <c r="C75" s="1">
        <v>102.9</v>
      </c>
      <c r="D75" s="1">
        <v>107.1</v>
      </c>
      <c r="E75" s="1">
        <v>107.8</v>
      </c>
      <c r="P75" s="1"/>
    </row>
    <row r="76" spans="1:16" x14ac:dyDescent="0.3">
      <c r="A76" s="1">
        <v>3</v>
      </c>
      <c r="B76" s="1" t="s">
        <v>519</v>
      </c>
      <c r="C76" s="1">
        <v>101.6</v>
      </c>
      <c r="D76" s="1">
        <v>110</v>
      </c>
      <c r="E76" s="1">
        <v>103.8</v>
      </c>
      <c r="P76" s="1"/>
    </row>
    <row r="77" spans="1:16" x14ac:dyDescent="0.3">
      <c r="A77" s="1">
        <v>4</v>
      </c>
      <c r="B77" s="1" t="s">
        <v>514</v>
      </c>
      <c r="C77" s="1">
        <v>101.6</v>
      </c>
      <c r="D77" s="1">
        <v>108.3</v>
      </c>
      <c r="E77" s="1">
        <v>109.3</v>
      </c>
      <c r="P77" s="1"/>
    </row>
    <row r="78" spans="1:16" x14ac:dyDescent="0.3">
      <c r="A78" s="1">
        <v>5</v>
      </c>
      <c r="B78" s="1" t="s">
        <v>499</v>
      </c>
      <c r="C78" s="1">
        <v>101.1</v>
      </c>
      <c r="D78" s="1">
        <v>102.2</v>
      </c>
      <c r="E78" s="1">
        <v>109.8</v>
      </c>
      <c r="P78" s="1"/>
    </row>
    <row r="79" spans="1:16" x14ac:dyDescent="0.3">
      <c r="A79" s="1">
        <v>6</v>
      </c>
      <c r="B79" s="1" t="s">
        <v>505</v>
      </c>
      <c r="C79" s="1">
        <v>98.8</v>
      </c>
      <c r="D79" s="1">
        <v>104.4</v>
      </c>
      <c r="E79" s="1">
        <v>114.2</v>
      </c>
      <c r="P79" s="1"/>
    </row>
    <row r="80" spans="1:16" x14ac:dyDescent="0.3">
      <c r="A80" s="1">
        <v>7</v>
      </c>
      <c r="B80" s="1" t="s">
        <v>518</v>
      </c>
      <c r="C80" s="1">
        <v>101.7</v>
      </c>
      <c r="D80" s="1">
        <v>106.2</v>
      </c>
      <c r="E80" s="1">
        <v>107.3</v>
      </c>
      <c r="P80" s="1"/>
    </row>
    <row r="81" spans="1:16" x14ac:dyDescent="0.3">
      <c r="A81" s="1">
        <v>8</v>
      </c>
      <c r="B81" s="1" t="s">
        <v>520</v>
      </c>
      <c r="C81" s="1">
        <v>100.4</v>
      </c>
      <c r="D81" s="1">
        <v>110.9</v>
      </c>
      <c r="E81" s="1">
        <v>106.7</v>
      </c>
      <c r="P81" s="1"/>
    </row>
    <row r="82" spans="1:16" x14ac:dyDescent="0.3">
      <c r="A82" s="1">
        <v>9</v>
      </c>
      <c r="B82" s="1" t="s">
        <v>491</v>
      </c>
      <c r="C82" s="1">
        <v>100.6</v>
      </c>
      <c r="D82" s="1">
        <v>104.7</v>
      </c>
      <c r="E82" s="1">
        <v>106.7</v>
      </c>
      <c r="P82" s="1"/>
    </row>
    <row r="83" spans="1:16" x14ac:dyDescent="0.3">
      <c r="A83" s="1">
        <v>10</v>
      </c>
      <c r="B83" s="1" t="s">
        <v>549</v>
      </c>
      <c r="C83" s="1">
        <v>103.4</v>
      </c>
      <c r="D83" s="1">
        <v>114.5</v>
      </c>
      <c r="E83" s="1">
        <v>107.1</v>
      </c>
      <c r="P83" s="1"/>
    </row>
    <row r="84" spans="1:16" x14ac:dyDescent="0.3">
      <c r="A84" s="1">
        <v>11</v>
      </c>
      <c r="B84" s="1" t="s">
        <v>487</v>
      </c>
      <c r="C84" s="1">
        <v>100.6</v>
      </c>
      <c r="D84" s="1">
        <v>111.8</v>
      </c>
      <c r="E84" s="1">
        <v>109.7</v>
      </c>
      <c r="P84" s="1"/>
    </row>
    <row r="85" spans="1:16" x14ac:dyDescent="0.3">
      <c r="A85" s="1">
        <v>12</v>
      </c>
      <c r="B85" s="1" t="s">
        <v>506</v>
      </c>
      <c r="C85" s="1">
        <v>100.5</v>
      </c>
      <c r="D85" s="1">
        <v>107.8</v>
      </c>
      <c r="E85" s="1">
        <v>103.1</v>
      </c>
      <c r="P85" s="1"/>
    </row>
    <row r="86" spans="1:16" x14ac:dyDescent="0.3">
      <c r="A86" s="1">
        <v>13</v>
      </c>
      <c r="B86" s="1" t="s">
        <v>498</v>
      </c>
      <c r="C86" s="1">
        <v>103.8</v>
      </c>
      <c r="D86" s="1">
        <v>108.6</v>
      </c>
      <c r="E86" s="1">
        <v>108.8</v>
      </c>
      <c r="P86" s="1"/>
    </row>
    <row r="87" spans="1:16" x14ac:dyDescent="0.3">
      <c r="A87" s="1">
        <v>14</v>
      </c>
      <c r="B87" s="1" t="s">
        <v>517</v>
      </c>
      <c r="C87" s="1">
        <v>105.8</v>
      </c>
      <c r="D87" s="1">
        <v>105.4</v>
      </c>
      <c r="E87" s="1">
        <v>107</v>
      </c>
      <c r="P87" s="1"/>
    </row>
    <row r="88" spans="1:16" x14ac:dyDescent="0.3">
      <c r="A88" s="1">
        <v>15</v>
      </c>
      <c r="B88" s="1" t="s">
        <v>495</v>
      </c>
      <c r="C88" s="1">
        <v>98.2</v>
      </c>
      <c r="D88" s="1">
        <v>102.2</v>
      </c>
      <c r="E88" s="1">
        <v>105</v>
      </c>
      <c r="P88" s="1"/>
    </row>
    <row r="89" spans="1:16" x14ac:dyDescent="0.3">
      <c r="A89" s="1">
        <v>16</v>
      </c>
      <c r="B89" s="1" t="s">
        <v>513</v>
      </c>
      <c r="C89" s="1">
        <v>100.7</v>
      </c>
      <c r="D89" s="1">
        <v>104.5</v>
      </c>
      <c r="E89" s="1">
        <v>106</v>
      </c>
      <c r="P89" s="1"/>
    </row>
    <row r="90" spans="1:16" x14ac:dyDescent="0.3">
      <c r="A90" s="1">
        <v>17</v>
      </c>
      <c r="B90" s="1" t="s">
        <v>485</v>
      </c>
      <c r="C90" s="1">
        <v>105</v>
      </c>
      <c r="D90" s="1">
        <v>111.5</v>
      </c>
      <c r="E90" s="1">
        <v>102.3</v>
      </c>
      <c r="P90" s="1"/>
    </row>
    <row r="91" spans="1:16" x14ac:dyDescent="0.3">
      <c r="A91" s="1">
        <v>18</v>
      </c>
      <c r="B91" s="1" t="s">
        <v>489</v>
      </c>
      <c r="C91" s="1">
        <v>102.9</v>
      </c>
      <c r="D91" s="1">
        <v>108.4</v>
      </c>
      <c r="E91" s="1">
        <v>108.8</v>
      </c>
      <c r="P91" s="1"/>
    </row>
    <row r="92" spans="1:16" x14ac:dyDescent="0.3">
      <c r="A92" s="1">
        <v>19</v>
      </c>
      <c r="B92" s="1" t="s">
        <v>564</v>
      </c>
      <c r="C92" s="1">
        <v>105.1</v>
      </c>
      <c r="D92" s="1">
        <v>110</v>
      </c>
      <c r="E92" s="1">
        <v>109.8</v>
      </c>
      <c r="P92" s="1"/>
    </row>
    <row r="93" spans="1:16" x14ac:dyDescent="0.3">
      <c r="A93" s="1">
        <v>20</v>
      </c>
      <c r="B93" s="1" t="s">
        <v>556</v>
      </c>
      <c r="C93" s="1">
        <v>102.3</v>
      </c>
      <c r="D93" s="1">
        <v>102.8</v>
      </c>
      <c r="E93" s="1">
        <v>110.8</v>
      </c>
      <c r="P93" s="1"/>
    </row>
    <row r="94" spans="1:16" x14ac:dyDescent="0.3">
      <c r="A94" s="1">
        <v>21</v>
      </c>
      <c r="B94" s="1" t="s">
        <v>486</v>
      </c>
      <c r="C94" s="1">
        <v>106</v>
      </c>
      <c r="D94" s="1">
        <v>108.2</v>
      </c>
      <c r="E94" s="1">
        <v>103.9</v>
      </c>
      <c r="P94" s="1"/>
    </row>
    <row r="95" spans="1:16" x14ac:dyDescent="0.3">
      <c r="A95" s="1">
        <v>22</v>
      </c>
      <c r="B95" s="1" t="s">
        <v>508</v>
      </c>
      <c r="C95" s="1">
        <v>100.5</v>
      </c>
      <c r="D95" s="1">
        <v>104.9</v>
      </c>
      <c r="E95" s="1">
        <v>105.6</v>
      </c>
      <c r="P95" s="1"/>
    </row>
    <row r="96" spans="1:16" x14ac:dyDescent="0.3">
      <c r="A96" s="1">
        <v>23</v>
      </c>
      <c r="B96" s="1" t="s">
        <v>488</v>
      </c>
      <c r="C96" s="1">
        <v>104.3</v>
      </c>
      <c r="D96" s="1">
        <v>110.2</v>
      </c>
      <c r="E96" s="1">
        <v>106.3</v>
      </c>
      <c r="P96" s="1"/>
    </row>
    <row r="97" spans="1:16" x14ac:dyDescent="0.3">
      <c r="A97" s="1">
        <v>24</v>
      </c>
      <c r="B97" s="1" t="s">
        <v>493</v>
      </c>
      <c r="C97" s="1">
        <v>102.8</v>
      </c>
      <c r="D97" s="1">
        <v>102.5</v>
      </c>
      <c r="E97" s="1">
        <v>111.9</v>
      </c>
      <c r="P97" s="1"/>
    </row>
    <row r="98" spans="1:16" x14ac:dyDescent="0.3">
      <c r="A98" s="1">
        <v>25</v>
      </c>
      <c r="B98" s="1" t="s">
        <v>492</v>
      </c>
      <c r="C98" s="1">
        <v>101.8</v>
      </c>
      <c r="D98" s="1">
        <v>110.5</v>
      </c>
      <c r="E98" s="1">
        <v>107.7</v>
      </c>
      <c r="P98" s="1"/>
    </row>
    <row r="99" spans="1:16" x14ac:dyDescent="0.3">
      <c r="A99" s="1">
        <v>26</v>
      </c>
      <c r="B99" s="1" t="s">
        <v>497</v>
      </c>
      <c r="C99" s="1">
        <v>106.1</v>
      </c>
      <c r="D99" s="1">
        <v>107.3</v>
      </c>
      <c r="E99" s="1">
        <v>107.9</v>
      </c>
      <c r="P99" s="1"/>
    </row>
    <row r="100" spans="1:16" x14ac:dyDescent="0.3">
      <c r="A100" s="1">
        <v>27</v>
      </c>
      <c r="B100" s="1" t="s">
        <v>557</v>
      </c>
      <c r="C100" s="1">
        <v>100.7</v>
      </c>
      <c r="D100" s="1">
        <v>111</v>
      </c>
      <c r="E100" s="1">
        <v>109.3</v>
      </c>
      <c r="P100" s="1"/>
    </row>
    <row r="101" spans="1:16" x14ac:dyDescent="0.3">
      <c r="A101" s="1">
        <v>28</v>
      </c>
      <c r="B101" s="1" t="s">
        <v>516</v>
      </c>
      <c r="C101" s="1">
        <v>102.7</v>
      </c>
      <c r="D101" s="1">
        <v>110.5</v>
      </c>
      <c r="E101" s="1">
        <v>104.8</v>
      </c>
      <c r="P101" s="1"/>
    </row>
    <row r="102" spans="1:16" x14ac:dyDescent="0.3">
      <c r="A102" s="1">
        <v>29</v>
      </c>
      <c r="B102" s="1" t="s">
        <v>496</v>
      </c>
      <c r="C102" s="1">
        <v>102.5</v>
      </c>
      <c r="D102" s="1">
        <v>107.2</v>
      </c>
      <c r="E102" s="1">
        <v>103.6</v>
      </c>
      <c r="P102" s="1"/>
    </row>
    <row r="103" spans="1:16" x14ac:dyDescent="0.3">
      <c r="A103" s="1">
        <v>30</v>
      </c>
      <c r="B103" s="1" t="s">
        <v>523</v>
      </c>
      <c r="C103" s="1">
        <v>104.2</v>
      </c>
      <c r="D103" s="1">
        <v>107.9</v>
      </c>
      <c r="E103" s="1">
        <v>110.5</v>
      </c>
      <c r="P103" s="1"/>
    </row>
  </sheetData>
  <sortState ref="B2:R61">
    <sortCondition ref="C2:C61"/>
    <sortCondition ref="B2:B61"/>
  </sortState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58" sqref="P2:P58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543</v>
      </c>
      <c r="E2" s="1">
        <v>11200</v>
      </c>
      <c r="F2" s="3" t="s">
        <v>519</v>
      </c>
      <c r="G2" s="1">
        <v>36</v>
      </c>
      <c r="H2" s="1">
        <v>111.5</v>
      </c>
      <c r="I2" s="1">
        <v>39.85</v>
      </c>
      <c r="J2" s="3">
        <f t="shared" ref="J2:J33" si="0">VLOOKUP(C2,$B$71:$E$100,2,FALSE)</f>
        <v>100.6</v>
      </c>
      <c r="K2" s="3">
        <f t="shared" ref="K2:K33" si="1">VLOOKUP(F2,$B$71:$E$100,2,FALSE)</f>
        <v>101.6</v>
      </c>
      <c r="L2" s="3">
        <f t="shared" ref="L2:L33" si="2">VLOOKUP(C2,$B$71:$E$100,4,FALSE)</f>
        <v>109.7</v>
      </c>
      <c r="M2" s="3">
        <f t="shared" ref="M2:M33" si="3">VLOOKUP(F2,$B$71:$E$100,3,FALSE)</f>
        <v>110</v>
      </c>
      <c r="N2" s="3"/>
      <c r="P2" s="4">
        <v>62.893308726492791</v>
      </c>
      <c r="Q2" s="5">
        <f t="shared" ref="Q2:Q33" si="4">P2-O2</f>
        <v>62.893308726492791</v>
      </c>
      <c r="R2" s="5">
        <f t="shared" ref="R2:R33" si="5">P2/(E2/1000)</f>
        <v>5.6154739934368569</v>
      </c>
    </row>
    <row r="3" spans="1:18" x14ac:dyDescent="0.3">
      <c r="A3" s="1">
        <f>A2+1</f>
        <v>2</v>
      </c>
      <c r="B3" s="1" t="s">
        <v>7</v>
      </c>
      <c r="C3" s="1" t="s">
        <v>519</v>
      </c>
      <c r="D3" s="1" t="s">
        <v>543</v>
      </c>
      <c r="E3" s="1">
        <v>9200</v>
      </c>
      <c r="F3" s="3" t="s">
        <v>487</v>
      </c>
      <c r="G3" s="1">
        <v>36</v>
      </c>
      <c r="H3" s="3">
        <v>114</v>
      </c>
      <c r="I3" s="1">
        <v>29.86</v>
      </c>
      <c r="J3" s="3">
        <f t="shared" si="0"/>
        <v>101.6</v>
      </c>
      <c r="K3" s="3">
        <f t="shared" si="1"/>
        <v>100.6</v>
      </c>
      <c r="L3" s="3">
        <f t="shared" si="2"/>
        <v>103.8</v>
      </c>
      <c r="M3" s="3">
        <f t="shared" si="3"/>
        <v>111.8</v>
      </c>
      <c r="N3" s="3"/>
      <c r="P3" s="4">
        <v>48.789996044928941</v>
      </c>
      <c r="Q3" s="5">
        <f t="shared" si="4"/>
        <v>48.789996044928941</v>
      </c>
      <c r="R3" s="5">
        <f t="shared" si="5"/>
        <v>5.3032604396661895</v>
      </c>
    </row>
    <row r="4" spans="1:18" x14ac:dyDescent="0.3">
      <c r="A4" s="1">
        <f t="shared" ref="A4:A58" si="6">A3+1</f>
        <v>3</v>
      </c>
      <c r="B4" s="1" t="s">
        <v>106</v>
      </c>
      <c r="C4" s="1" t="s">
        <v>507</v>
      </c>
      <c r="D4" s="1" t="s">
        <v>543</v>
      </c>
      <c r="E4" s="1">
        <v>8900</v>
      </c>
      <c r="F4" s="3" t="s">
        <v>499</v>
      </c>
      <c r="G4" s="1">
        <v>34</v>
      </c>
      <c r="H4" s="1">
        <v>113</v>
      </c>
      <c r="I4" s="1">
        <v>30.76</v>
      </c>
      <c r="J4" s="3">
        <f t="shared" si="0"/>
        <v>106.3</v>
      </c>
      <c r="K4" s="3">
        <f t="shared" si="1"/>
        <v>101.1</v>
      </c>
      <c r="L4" s="3">
        <f t="shared" si="2"/>
        <v>111</v>
      </c>
      <c r="M4" s="3">
        <f t="shared" si="3"/>
        <v>102.2</v>
      </c>
      <c r="N4" s="3"/>
      <c r="P4" s="4">
        <v>43.026464336233609</v>
      </c>
      <c r="Q4" s="5">
        <f t="shared" si="4"/>
        <v>43.026464336233609</v>
      </c>
      <c r="R4" s="5">
        <f t="shared" si="5"/>
        <v>4.8344341950824274</v>
      </c>
    </row>
    <row r="5" spans="1:18" x14ac:dyDescent="0.3">
      <c r="A5" s="1">
        <f t="shared" si="6"/>
        <v>4</v>
      </c>
      <c r="B5" s="1" t="s">
        <v>74</v>
      </c>
      <c r="C5" s="1" t="s">
        <v>499</v>
      </c>
      <c r="D5" s="1" t="s">
        <v>545</v>
      </c>
      <c r="E5" s="1">
        <v>8600</v>
      </c>
      <c r="F5" s="3" t="s">
        <v>507</v>
      </c>
      <c r="G5" s="1">
        <v>35</v>
      </c>
      <c r="H5" s="3">
        <v>117.5</v>
      </c>
      <c r="I5" s="1">
        <v>23.4</v>
      </c>
      <c r="J5" s="3">
        <f t="shared" si="0"/>
        <v>101.1</v>
      </c>
      <c r="K5" s="3">
        <f t="shared" si="1"/>
        <v>106.3</v>
      </c>
      <c r="L5" s="3">
        <f t="shared" si="2"/>
        <v>109.8</v>
      </c>
      <c r="M5" s="3">
        <f t="shared" si="3"/>
        <v>104.4</v>
      </c>
      <c r="N5" s="3"/>
      <c r="P5" s="4">
        <v>41.712766542873155</v>
      </c>
      <c r="Q5" s="5">
        <f t="shared" si="4"/>
        <v>41.712766542873155</v>
      </c>
      <c r="R5" s="5">
        <f t="shared" si="5"/>
        <v>4.8503216910317626</v>
      </c>
    </row>
    <row r="6" spans="1:18" x14ac:dyDescent="0.3">
      <c r="A6" s="1">
        <f t="shared" si="6"/>
        <v>5</v>
      </c>
      <c r="B6" s="1" t="s">
        <v>299</v>
      </c>
      <c r="C6" s="1" t="s">
        <v>499</v>
      </c>
      <c r="D6" s="1" t="s">
        <v>543</v>
      </c>
      <c r="E6" s="1">
        <v>8100</v>
      </c>
      <c r="F6" s="3" t="s">
        <v>507</v>
      </c>
      <c r="G6" s="1">
        <v>35</v>
      </c>
      <c r="H6" s="1">
        <v>117.5</v>
      </c>
      <c r="I6" s="1">
        <v>29.52</v>
      </c>
      <c r="J6" s="3">
        <f t="shared" si="0"/>
        <v>101.1</v>
      </c>
      <c r="K6" s="3">
        <f t="shared" si="1"/>
        <v>106.3</v>
      </c>
      <c r="L6" s="3">
        <f t="shared" si="2"/>
        <v>109.8</v>
      </c>
      <c r="M6" s="3">
        <f t="shared" si="3"/>
        <v>104.4</v>
      </c>
      <c r="N6" s="3"/>
      <c r="P6" s="4">
        <v>42.929542979263331</v>
      </c>
      <c r="Q6" s="5">
        <f t="shared" si="4"/>
        <v>42.929542979263331</v>
      </c>
      <c r="R6" s="5">
        <f t="shared" si="5"/>
        <v>5.2999435776868316</v>
      </c>
    </row>
    <row r="7" spans="1:18" x14ac:dyDescent="0.3">
      <c r="A7" s="1">
        <f t="shared" si="6"/>
        <v>6</v>
      </c>
      <c r="B7" s="3" t="s">
        <v>53</v>
      </c>
      <c r="C7" s="3" t="s">
        <v>487</v>
      </c>
      <c r="D7" s="3" t="s">
        <v>543</v>
      </c>
      <c r="E7" s="3">
        <v>7900</v>
      </c>
      <c r="F7" s="3" t="s">
        <v>519</v>
      </c>
      <c r="G7" s="3">
        <v>34</v>
      </c>
      <c r="H7" s="3">
        <v>111.5</v>
      </c>
      <c r="I7" s="3">
        <v>24.11</v>
      </c>
      <c r="J7" s="3">
        <f t="shared" si="0"/>
        <v>100.6</v>
      </c>
      <c r="K7" s="3">
        <f t="shared" si="1"/>
        <v>101.6</v>
      </c>
      <c r="L7" s="3">
        <f t="shared" si="2"/>
        <v>109.7</v>
      </c>
      <c r="M7" s="3">
        <f t="shared" si="3"/>
        <v>110</v>
      </c>
      <c r="N7" s="3"/>
      <c r="O7" s="3"/>
      <c r="P7" s="4">
        <f t="shared" ref="P7:P38" si="7">-87.868852+(LN(E7))*9.365713+G7*0.73241+I7*0.27241+H7*0.0924+((J7+K7)/2)*0.015315+((L7+M7)/2)*-0.032803</f>
        <v>35.902126882793539</v>
      </c>
      <c r="Q7" s="5">
        <f t="shared" si="4"/>
        <v>35.902126882793539</v>
      </c>
      <c r="R7" s="5">
        <f t="shared" si="5"/>
        <v>4.5445730231384225</v>
      </c>
    </row>
    <row r="8" spans="1:18" x14ac:dyDescent="0.3">
      <c r="A8" s="1">
        <f t="shared" si="6"/>
        <v>7</v>
      </c>
      <c r="B8" s="1" t="s">
        <v>537</v>
      </c>
      <c r="C8" s="1" t="s">
        <v>498</v>
      </c>
      <c r="D8" s="1" t="s">
        <v>543</v>
      </c>
      <c r="E8" s="1">
        <v>6900</v>
      </c>
      <c r="F8" s="3" t="s">
        <v>556</v>
      </c>
      <c r="G8" s="1">
        <v>28</v>
      </c>
      <c r="H8" s="1">
        <v>119.5</v>
      </c>
      <c r="I8" s="1">
        <v>33.520000000000003</v>
      </c>
      <c r="J8" s="3">
        <f t="shared" si="0"/>
        <v>103.8</v>
      </c>
      <c r="K8" s="3">
        <f t="shared" si="1"/>
        <v>102.3</v>
      </c>
      <c r="L8" s="3">
        <f t="shared" si="2"/>
        <v>108.8</v>
      </c>
      <c r="M8" s="3">
        <f t="shared" si="3"/>
        <v>102.8</v>
      </c>
      <c r="N8" s="3"/>
      <c r="P8" s="4">
        <f t="shared" si="7"/>
        <v>33.705393161612186</v>
      </c>
      <c r="Q8" s="5">
        <f t="shared" si="4"/>
        <v>33.705393161612186</v>
      </c>
      <c r="R8" s="5">
        <f t="shared" si="5"/>
        <v>4.8848395886394469</v>
      </c>
    </row>
    <row r="9" spans="1:18" x14ac:dyDescent="0.3">
      <c r="A9" s="1">
        <f t="shared" si="6"/>
        <v>8</v>
      </c>
      <c r="B9" s="1" t="s">
        <v>55</v>
      </c>
      <c r="C9" s="1" t="s">
        <v>487</v>
      </c>
      <c r="D9" s="1" t="s">
        <v>542</v>
      </c>
      <c r="E9" s="1">
        <v>6800</v>
      </c>
      <c r="F9" s="3" t="s">
        <v>519</v>
      </c>
      <c r="G9" s="1">
        <v>34</v>
      </c>
      <c r="H9" s="3">
        <v>111.5</v>
      </c>
      <c r="I9" s="1">
        <v>17.78</v>
      </c>
      <c r="J9" s="3">
        <f t="shared" si="0"/>
        <v>100.6</v>
      </c>
      <c r="K9" s="3">
        <f t="shared" si="1"/>
        <v>101.6</v>
      </c>
      <c r="L9" s="3">
        <f t="shared" si="2"/>
        <v>109.7</v>
      </c>
      <c r="M9" s="3">
        <f t="shared" si="3"/>
        <v>110</v>
      </c>
      <c r="N9" s="3"/>
      <c r="P9" s="4">
        <f t="shared" si="7"/>
        <v>32.773475196089095</v>
      </c>
      <c r="Q9" s="5">
        <f t="shared" si="4"/>
        <v>32.773475196089095</v>
      </c>
      <c r="R9" s="5">
        <f t="shared" si="5"/>
        <v>4.8196287053072195</v>
      </c>
    </row>
    <row r="10" spans="1:18" x14ac:dyDescent="0.3">
      <c r="A10" s="1">
        <f t="shared" si="6"/>
        <v>9</v>
      </c>
      <c r="B10" s="1" t="s">
        <v>190</v>
      </c>
      <c r="C10" s="1" t="s">
        <v>519</v>
      </c>
      <c r="D10" s="1" t="s">
        <v>545</v>
      </c>
      <c r="E10" s="1">
        <v>6600</v>
      </c>
      <c r="F10" s="3" t="s">
        <v>487</v>
      </c>
      <c r="G10" s="1">
        <v>31</v>
      </c>
      <c r="H10" s="1">
        <v>114</v>
      </c>
      <c r="I10" s="1">
        <v>19.36</v>
      </c>
      <c r="J10" s="3">
        <f t="shared" si="0"/>
        <v>101.6</v>
      </c>
      <c r="K10" s="3">
        <f t="shared" si="1"/>
        <v>100.6</v>
      </c>
      <c r="L10" s="3">
        <f t="shared" si="2"/>
        <v>103.8</v>
      </c>
      <c r="M10" s="3">
        <f t="shared" si="3"/>
        <v>111.8</v>
      </c>
      <c r="N10" s="3"/>
      <c r="P10" s="4">
        <f t="shared" si="7"/>
        <v>31.02530486102961</v>
      </c>
      <c r="Q10" s="5">
        <f t="shared" si="4"/>
        <v>31.02530486102961</v>
      </c>
      <c r="R10" s="5">
        <f t="shared" si="5"/>
        <v>4.7008037668226681</v>
      </c>
    </row>
    <row r="11" spans="1:18" x14ac:dyDescent="0.3">
      <c r="A11" s="1">
        <f t="shared" si="6"/>
        <v>10</v>
      </c>
      <c r="B11" s="1" t="s">
        <v>274</v>
      </c>
      <c r="C11" s="1" t="s">
        <v>499</v>
      </c>
      <c r="D11" s="1" t="s">
        <v>546</v>
      </c>
      <c r="E11" s="1">
        <v>6600</v>
      </c>
      <c r="F11" s="3" t="s">
        <v>507</v>
      </c>
      <c r="G11" s="1">
        <v>35</v>
      </c>
      <c r="H11" s="1">
        <v>117.5</v>
      </c>
      <c r="I11" s="1">
        <v>18.579999999999998</v>
      </c>
      <c r="J11" s="3">
        <f t="shared" si="0"/>
        <v>101.1</v>
      </c>
      <c r="K11" s="3">
        <f t="shared" si="1"/>
        <v>106.3</v>
      </c>
      <c r="L11" s="3">
        <f t="shared" si="2"/>
        <v>109.8</v>
      </c>
      <c r="M11" s="3">
        <f t="shared" si="3"/>
        <v>104.4</v>
      </c>
      <c r="N11" s="3"/>
      <c r="P11" s="4">
        <f t="shared" si="7"/>
        <v>34.128646161029614</v>
      </c>
      <c r="Q11" s="5">
        <f t="shared" si="4"/>
        <v>34.128646161029614</v>
      </c>
      <c r="R11" s="5">
        <f t="shared" si="5"/>
        <v>5.1710069940953964</v>
      </c>
    </row>
    <row r="12" spans="1:18" x14ac:dyDescent="0.3">
      <c r="A12" s="1">
        <f t="shared" si="6"/>
        <v>11</v>
      </c>
      <c r="B12" s="1" t="s">
        <v>385</v>
      </c>
      <c r="C12" s="1" t="s">
        <v>556</v>
      </c>
      <c r="D12" s="1" t="s">
        <v>542</v>
      </c>
      <c r="E12" s="1">
        <v>6500</v>
      </c>
      <c r="F12" s="3" t="s">
        <v>498</v>
      </c>
      <c r="G12" s="1">
        <v>26</v>
      </c>
      <c r="H12" s="1">
        <v>110</v>
      </c>
      <c r="I12" s="1">
        <v>11.65</v>
      </c>
      <c r="J12" s="3">
        <f t="shared" si="0"/>
        <v>102.3</v>
      </c>
      <c r="K12" s="3">
        <f t="shared" si="1"/>
        <v>103.8</v>
      </c>
      <c r="L12" s="3">
        <f t="shared" si="2"/>
        <v>110.8</v>
      </c>
      <c r="M12" s="3">
        <f t="shared" si="3"/>
        <v>108.6</v>
      </c>
      <c r="N12" s="3"/>
      <c r="P12" s="4">
        <f t="shared" si="7"/>
        <v>24.717921548817152</v>
      </c>
      <c r="Q12" s="5">
        <f t="shared" si="4"/>
        <v>24.717921548817152</v>
      </c>
      <c r="R12" s="5">
        <f t="shared" si="5"/>
        <v>3.8027571613564848</v>
      </c>
    </row>
    <row r="13" spans="1:18" x14ac:dyDescent="0.3">
      <c r="A13" s="1">
        <f t="shared" si="6"/>
        <v>12</v>
      </c>
      <c r="B13" s="1" t="s">
        <v>124</v>
      </c>
      <c r="C13" s="1" t="s">
        <v>498</v>
      </c>
      <c r="D13" s="1" t="s">
        <v>545</v>
      </c>
      <c r="E13" s="1">
        <v>6400</v>
      </c>
      <c r="F13" s="3" t="s">
        <v>556</v>
      </c>
      <c r="G13" s="1">
        <v>28</v>
      </c>
      <c r="H13" s="1">
        <v>119.5</v>
      </c>
      <c r="I13" s="1">
        <v>22.34</v>
      </c>
      <c r="J13" s="3">
        <f t="shared" si="0"/>
        <v>103.8</v>
      </c>
      <c r="K13" s="3">
        <f t="shared" si="1"/>
        <v>102.3</v>
      </c>
      <c r="L13" s="3">
        <f t="shared" si="2"/>
        <v>108.8</v>
      </c>
      <c r="M13" s="3">
        <f t="shared" si="3"/>
        <v>102.8</v>
      </c>
      <c r="N13" s="3"/>
      <c r="P13" s="4">
        <f t="shared" si="7"/>
        <v>29.955328387422828</v>
      </c>
      <c r="Q13" s="5">
        <f t="shared" si="4"/>
        <v>29.955328387422828</v>
      </c>
      <c r="R13" s="5">
        <f t="shared" si="5"/>
        <v>4.6805200605348167</v>
      </c>
    </row>
    <row r="14" spans="1:18" x14ac:dyDescent="0.3">
      <c r="A14" s="1">
        <f t="shared" si="6"/>
        <v>13</v>
      </c>
      <c r="B14" s="1" t="s">
        <v>308</v>
      </c>
      <c r="C14" s="1" t="s">
        <v>498</v>
      </c>
      <c r="D14" s="1" t="s">
        <v>546</v>
      </c>
      <c r="E14" s="1">
        <v>6200</v>
      </c>
      <c r="F14" s="3" t="s">
        <v>556</v>
      </c>
      <c r="G14" s="1">
        <v>31</v>
      </c>
      <c r="H14" s="1">
        <v>119.5</v>
      </c>
      <c r="I14" s="1">
        <v>22.71</v>
      </c>
      <c r="J14" s="3">
        <f t="shared" si="0"/>
        <v>103.8</v>
      </c>
      <c r="K14" s="3">
        <f t="shared" si="1"/>
        <v>102.3</v>
      </c>
      <c r="L14" s="3">
        <f t="shared" si="2"/>
        <v>108.8</v>
      </c>
      <c r="M14" s="3">
        <f t="shared" si="3"/>
        <v>102.8</v>
      </c>
      <c r="N14" s="3"/>
      <c r="P14" s="4">
        <f t="shared" si="7"/>
        <v>31.956000890884891</v>
      </c>
      <c r="Q14" s="5">
        <f t="shared" si="4"/>
        <v>31.956000890884891</v>
      </c>
      <c r="R14" s="5">
        <f t="shared" si="5"/>
        <v>5.1541936920782083</v>
      </c>
    </row>
    <row r="15" spans="1:18" x14ac:dyDescent="0.3">
      <c r="A15" s="1">
        <f t="shared" si="6"/>
        <v>14</v>
      </c>
      <c r="B15" s="1" t="s">
        <v>477</v>
      </c>
      <c r="C15" s="1" t="s">
        <v>556</v>
      </c>
      <c r="D15" s="1" t="s">
        <v>543</v>
      </c>
      <c r="E15" s="1">
        <v>6100</v>
      </c>
      <c r="F15" s="3" t="s">
        <v>498</v>
      </c>
      <c r="G15" s="1">
        <v>28</v>
      </c>
      <c r="H15" s="1">
        <v>110</v>
      </c>
      <c r="I15" s="1">
        <v>24.72</v>
      </c>
      <c r="J15" s="3">
        <f t="shared" si="0"/>
        <v>102.3</v>
      </c>
      <c r="K15" s="3">
        <f t="shared" si="1"/>
        <v>103.8</v>
      </c>
      <c r="L15" s="3">
        <f t="shared" si="2"/>
        <v>110.8</v>
      </c>
      <c r="M15" s="3">
        <f t="shared" si="3"/>
        <v>108.6</v>
      </c>
      <c r="N15" s="3"/>
      <c r="P15" s="4">
        <f t="shared" si="7"/>
        <v>29.148291919169285</v>
      </c>
      <c r="Q15" s="5">
        <f t="shared" si="4"/>
        <v>29.148291919169285</v>
      </c>
      <c r="R15" s="5">
        <f t="shared" si="5"/>
        <v>4.7784085113392276</v>
      </c>
    </row>
    <row r="16" spans="1:18" x14ac:dyDescent="0.3">
      <c r="A16" s="1">
        <f t="shared" si="6"/>
        <v>15</v>
      </c>
      <c r="B16" s="1" t="s">
        <v>73</v>
      </c>
      <c r="C16" s="1" t="s">
        <v>556</v>
      </c>
      <c r="D16" s="1" t="s">
        <v>542</v>
      </c>
      <c r="E16" s="1">
        <v>6000</v>
      </c>
      <c r="F16" s="3" t="s">
        <v>498</v>
      </c>
      <c r="G16" s="1">
        <v>24</v>
      </c>
      <c r="H16" s="1">
        <v>110</v>
      </c>
      <c r="I16" s="1">
        <v>14.45</v>
      </c>
      <c r="J16" s="3">
        <f t="shared" si="0"/>
        <v>102.3</v>
      </c>
      <c r="K16" s="3">
        <f t="shared" si="1"/>
        <v>103.8</v>
      </c>
      <c r="L16" s="3">
        <f t="shared" si="2"/>
        <v>110.8</v>
      </c>
      <c r="M16" s="3">
        <f t="shared" si="3"/>
        <v>108.6</v>
      </c>
      <c r="N16" s="3"/>
      <c r="P16" s="4">
        <f t="shared" si="7"/>
        <v>23.266192521003909</v>
      </c>
      <c r="Q16" s="5">
        <f t="shared" si="4"/>
        <v>23.266192521003909</v>
      </c>
      <c r="R16" s="5">
        <f t="shared" si="5"/>
        <v>3.8776987535006513</v>
      </c>
    </row>
    <row r="17" spans="1:18" x14ac:dyDescent="0.3">
      <c r="A17" s="1">
        <f t="shared" si="6"/>
        <v>16</v>
      </c>
      <c r="B17" s="1" t="s">
        <v>129</v>
      </c>
      <c r="C17" s="1" t="s">
        <v>519</v>
      </c>
      <c r="D17" s="1" t="s">
        <v>546</v>
      </c>
      <c r="E17" s="1">
        <v>5900</v>
      </c>
      <c r="F17" s="3" t="s">
        <v>487</v>
      </c>
      <c r="G17" s="1">
        <v>32</v>
      </c>
      <c r="H17" s="1">
        <v>114</v>
      </c>
      <c r="I17" s="1">
        <v>21.67</v>
      </c>
      <c r="J17" s="3">
        <f t="shared" si="0"/>
        <v>101.6</v>
      </c>
      <c r="K17" s="3">
        <f t="shared" si="1"/>
        <v>100.6</v>
      </c>
      <c r="L17" s="3">
        <f t="shared" si="2"/>
        <v>103.8</v>
      </c>
      <c r="M17" s="3">
        <f t="shared" si="3"/>
        <v>111.8</v>
      </c>
      <c r="N17" s="3"/>
      <c r="P17" s="4">
        <f t="shared" si="7"/>
        <v>31.336923524495639</v>
      </c>
      <c r="Q17" s="5">
        <f t="shared" si="4"/>
        <v>31.336923524495639</v>
      </c>
      <c r="R17" s="5">
        <f t="shared" si="5"/>
        <v>5.3113429702534978</v>
      </c>
    </row>
    <row r="18" spans="1:18" x14ac:dyDescent="0.3">
      <c r="A18" s="1">
        <f t="shared" si="6"/>
        <v>17</v>
      </c>
      <c r="B18" s="1" t="s">
        <v>470</v>
      </c>
      <c r="C18" s="1" t="s">
        <v>507</v>
      </c>
      <c r="D18" s="1" t="s">
        <v>545</v>
      </c>
      <c r="E18" s="1">
        <v>5700</v>
      </c>
      <c r="F18" s="3" t="s">
        <v>499</v>
      </c>
      <c r="G18" s="1">
        <v>30</v>
      </c>
      <c r="H18" s="1">
        <v>113</v>
      </c>
      <c r="I18" s="1">
        <v>17.28</v>
      </c>
      <c r="J18" s="3">
        <f t="shared" si="0"/>
        <v>106.3</v>
      </c>
      <c r="K18" s="3">
        <f t="shared" si="1"/>
        <v>101.1</v>
      </c>
      <c r="L18" s="3">
        <f t="shared" si="2"/>
        <v>111</v>
      </c>
      <c r="M18" s="3">
        <f t="shared" si="3"/>
        <v>102.2</v>
      </c>
      <c r="N18" s="3"/>
      <c r="P18" s="4">
        <f t="shared" si="7"/>
        <v>28.340018596945605</v>
      </c>
      <c r="Q18" s="5">
        <f t="shared" si="4"/>
        <v>28.340018596945605</v>
      </c>
      <c r="R18" s="5">
        <f t="shared" si="5"/>
        <v>4.9719330871834391</v>
      </c>
    </row>
    <row r="19" spans="1:18" x14ac:dyDescent="0.3">
      <c r="A19" s="1">
        <f t="shared" si="6"/>
        <v>18</v>
      </c>
      <c r="B19" s="1" t="s">
        <v>429</v>
      </c>
      <c r="C19" s="1" t="s">
        <v>499</v>
      </c>
      <c r="D19" s="1" t="s">
        <v>543</v>
      </c>
      <c r="E19" s="1">
        <v>5600</v>
      </c>
      <c r="F19" s="3" t="s">
        <v>507</v>
      </c>
      <c r="G19" s="1">
        <v>31</v>
      </c>
      <c r="H19" s="1">
        <v>117.5</v>
      </c>
      <c r="I19" s="1">
        <v>20.77</v>
      </c>
      <c r="J19" s="3">
        <f t="shared" si="0"/>
        <v>101.1</v>
      </c>
      <c r="K19" s="3">
        <f t="shared" si="1"/>
        <v>106.3</v>
      </c>
      <c r="L19" s="3">
        <f t="shared" si="2"/>
        <v>109.8</v>
      </c>
      <c r="M19" s="3">
        <f t="shared" si="3"/>
        <v>104.4</v>
      </c>
      <c r="N19" s="3"/>
      <c r="P19" s="4">
        <f t="shared" si="7"/>
        <v>30.256768837611254</v>
      </c>
      <c r="Q19" s="5">
        <f t="shared" si="4"/>
        <v>30.256768837611254</v>
      </c>
      <c r="R19" s="5">
        <f t="shared" si="5"/>
        <v>5.4029944352877246</v>
      </c>
    </row>
    <row r="20" spans="1:18" x14ac:dyDescent="0.3">
      <c r="A20" s="1">
        <f t="shared" si="6"/>
        <v>19</v>
      </c>
      <c r="B20" s="1" t="s">
        <v>420</v>
      </c>
      <c r="C20" s="1" t="s">
        <v>487</v>
      </c>
      <c r="D20" s="1" t="s">
        <v>545</v>
      </c>
      <c r="E20" s="1">
        <v>5500</v>
      </c>
      <c r="F20" s="3" t="s">
        <v>519</v>
      </c>
      <c r="G20" s="1">
        <v>21</v>
      </c>
      <c r="H20" s="1">
        <v>111.5</v>
      </c>
      <c r="I20" s="1">
        <v>19.079999999999998</v>
      </c>
      <c r="J20" s="3">
        <f t="shared" si="0"/>
        <v>100.6</v>
      </c>
      <c r="K20" s="3">
        <f t="shared" si="1"/>
        <v>101.6</v>
      </c>
      <c r="L20" s="3">
        <f t="shared" si="2"/>
        <v>109.7</v>
      </c>
      <c r="M20" s="3">
        <f t="shared" si="3"/>
        <v>110</v>
      </c>
      <c r="N20" s="3"/>
      <c r="P20" s="4">
        <f t="shared" si="7"/>
        <v>21.619112536384247</v>
      </c>
      <c r="Q20" s="5">
        <f t="shared" si="4"/>
        <v>21.619112536384247</v>
      </c>
      <c r="R20" s="5">
        <f t="shared" si="5"/>
        <v>3.9307477338880448</v>
      </c>
    </row>
    <row r="21" spans="1:18" x14ac:dyDescent="0.3">
      <c r="A21" s="1">
        <f t="shared" si="6"/>
        <v>20</v>
      </c>
      <c r="B21" s="1" t="s">
        <v>140</v>
      </c>
      <c r="C21" s="1" t="s">
        <v>498</v>
      </c>
      <c r="D21" s="1" t="s">
        <v>543</v>
      </c>
      <c r="E21" s="1">
        <v>5200</v>
      </c>
      <c r="F21" s="3" t="s">
        <v>556</v>
      </c>
      <c r="G21" s="1">
        <v>31</v>
      </c>
      <c r="H21" s="1">
        <v>119.5</v>
      </c>
      <c r="I21" s="1">
        <v>13.18</v>
      </c>
      <c r="J21" s="3">
        <f t="shared" si="0"/>
        <v>103.8</v>
      </c>
      <c r="K21" s="3">
        <f t="shared" si="1"/>
        <v>102.3</v>
      </c>
      <c r="L21" s="3">
        <f t="shared" si="2"/>
        <v>108.8</v>
      </c>
      <c r="M21" s="3">
        <f t="shared" si="3"/>
        <v>102.8</v>
      </c>
      <c r="N21" s="3"/>
      <c r="P21" s="4">
        <f t="shared" si="7"/>
        <v>27.712592089407494</v>
      </c>
      <c r="Q21" s="5">
        <f t="shared" si="4"/>
        <v>27.712592089407494</v>
      </c>
      <c r="R21" s="5">
        <f t="shared" si="5"/>
        <v>5.3293446325783638</v>
      </c>
    </row>
    <row r="22" spans="1:18" x14ac:dyDescent="0.3">
      <c r="A22" s="1">
        <f t="shared" si="6"/>
        <v>21</v>
      </c>
      <c r="B22" s="1" t="s">
        <v>13</v>
      </c>
      <c r="C22" s="1" t="s">
        <v>499</v>
      </c>
      <c r="D22" s="1" t="s">
        <v>542</v>
      </c>
      <c r="E22" s="1">
        <v>5100</v>
      </c>
      <c r="F22" s="3" t="s">
        <v>507</v>
      </c>
      <c r="G22" s="1">
        <v>30</v>
      </c>
      <c r="H22" s="1">
        <v>117.5</v>
      </c>
      <c r="I22" s="1">
        <v>17.16</v>
      </c>
      <c r="J22" s="3">
        <f t="shared" si="0"/>
        <v>101.1</v>
      </c>
      <c r="K22" s="3">
        <f t="shared" si="1"/>
        <v>106.3</v>
      </c>
      <c r="L22" s="3">
        <f t="shared" si="2"/>
        <v>109.8</v>
      </c>
      <c r="M22" s="3">
        <f t="shared" si="3"/>
        <v>104.4</v>
      </c>
      <c r="N22" s="3"/>
      <c r="P22" s="4">
        <f t="shared" si="7"/>
        <v>27.665020520260523</v>
      </c>
      <c r="Q22" s="5">
        <f t="shared" si="4"/>
        <v>27.665020520260523</v>
      </c>
      <c r="R22" s="5">
        <f t="shared" si="5"/>
        <v>5.4245138275020635</v>
      </c>
    </row>
    <row r="23" spans="1:18" x14ac:dyDescent="0.3">
      <c r="A23" s="1">
        <f t="shared" si="6"/>
        <v>22</v>
      </c>
      <c r="B23" s="1" t="s">
        <v>104</v>
      </c>
      <c r="C23" s="1" t="s">
        <v>519</v>
      </c>
      <c r="D23" s="1" t="s">
        <v>546</v>
      </c>
      <c r="E23" s="1">
        <v>5000</v>
      </c>
      <c r="F23" s="3" t="s">
        <v>487</v>
      </c>
      <c r="G23" s="1">
        <v>30</v>
      </c>
      <c r="H23" s="1">
        <v>114</v>
      </c>
      <c r="I23" s="1">
        <v>20.100000000000001</v>
      </c>
      <c r="J23" s="3">
        <f t="shared" si="0"/>
        <v>101.6</v>
      </c>
      <c r="K23" s="3">
        <f t="shared" si="1"/>
        <v>100.6</v>
      </c>
      <c r="L23" s="3">
        <f t="shared" si="2"/>
        <v>103.8</v>
      </c>
      <c r="M23" s="3">
        <f t="shared" si="3"/>
        <v>111.8</v>
      </c>
      <c r="N23" s="3"/>
      <c r="P23" s="4">
        <f t="shared" si="7"/>
        <v>27.894259096358539</v>
      </c>
      <c r="Q23" s="5">
        <f t="shared" si="4"/>
        <v>27.894259096358539</v>
      </c>
      <c r="R23" s="5">
        <f t="shared" si="5"/>
        <v>5.5788518192717076</v>
      </c>
    </row>
    <row r="24" spans="1:18" x14ac:dyDescent="0.3">
      <c r="A24" s="1">
        <f t="shared" si="6"/>
        <v>23</v>
      </c>
      <c r="B24" s="1" t="s">
        <v>315</v>
      </c>
      <c r="C24" s="1" t="s">
        <v>519</v>
      </c>
      <c r="D24" s="1" t="s">
        <v>543</v>
      </c>
      <c r="E24" s="1">
        <v>5000</v>
      </c>
      <c r="F24" s="3" t="s">
        <v>487</v>
      </c>
      <c r="G24" s="1">
        <v>20</v>
      </c>
      <c r="H24" s="1">
        <v>114</v>
      </c>
      <c r="I24" s="1">
        <v>18.899999999999999</v>
      </c>
      <c r="J24" s="3">
        <f t="shared" si="0"/>
        <v>101.6</v>
      </c>
      <c r="K24" s="3">
        <f t="shared" si="1"/>
        <v>100.6</v>
      </c>
      <c r="L24" s="3">
        <f t="shared" si="2"/>
        <v>103.8</v>
      </c>
      <c r="M24" s="3">
        <f t="shared" si="3"/>
        <v>111.8</v>
      </c>
      <c r="N24" s="3"/>
      <c r="P24" s="4">
        <f t="shared" si="7"/>
        <v>20.243267096358537</v>
      </c>
      <c r="Q24" s="5">
        <f t="shared" si="4"/>
        <v>20.243267096358537</v>
      </c>
      <c r="R24" s="5">
        <f t="shared" si="5"/>
        <v>4.048653419271707</v>
      </c>
    </row>
    <row r="25" spans="1:18" x14ac:dyDescent="0.3">
      <c r="A25" s="1">
        <f t="shared" si="6"/>
        <v>24</v>
      </c>
      <c r="B25" s="1" t="s">
        <v>197</v>
      </c>
      <c r="C25" s="1" t="s">
        <v>556</v>
      </c>
      <c r="D25" s="1" t="s">
        <v>543</v>
      </c>
      <c r="E25" s="1">
        <v>5000</v>
      </c>
      <c r="F25" s="3" t="s">
        <v>498</v>
      </c>
      <c r="G25" s="1">
        <v>25</v>
      </c>
      <c r="H25" s="1">
        <v>110</v>
      </c>
      <c r="I25" s="1">
        <v>26.19</v>
      </c>
      <c r="J25" s="3">
        <f t="shared" si="0"/>
        <v>102.3</v>
      </c>
      <c r="K25" s="3">
        <f t="shared" si="1"/>
        <v>103.8</v>
      </c>
      <c r="L25" s="3">
        <f t="shared" si="2"/>
        <v>110.8</v>
      </c>
      <c r="M25" s="3">
        <f t="shared" si="3"/>
        <v>108.6</v>
      </c>
      <c r="N25" s="3"/>
      <c r="P25" s="4">
        <f t="shared" si="7"/>
        <v>25.489124546358539</v>
      </c>
      <c r="Q25" s="5">
        <f t="shared" si="4"/>
        <v>25.489124546358539</v>
      </c>
      <c r="R25" s="5">
        <f t="shared" si="5"/>
        <v>5.0978249092717078</v>
      </c>
    </row>
    <row r="26" spans="1:18" x14ac:dyDescent="0.3">
      <c r="A26" s="1">
        <f t="shared" si="6"/>
        <v>25</v>
      </c>
      <c r="B26" s="1" t="s">
        <v>381</v>
      </c>
      <c r="C26" s="1" t="s">
        <v>556</v>
      </c>
      <c r="D26" s="1" t="s">
        <v>546</v>
      </c>
      <c r="E26" s="1">
        <v>4900</v>
      </c>
      <c r="F26" s="3" t="s">
        <v>498</v>
      </c>
      <c r="G26" s="1">
        <v>34</v>
      </c>
      <c r="H26" s="1">
        <v>110</v>
      </c>
      <c r="I26" s="1">
        <v>21.81</v>
      </c>
      <c r="J26" s="3">
        <f t="shared" si="0"/>
        <v>102.3</v>
      </c>
      <c r="K26" s="3">
        <f t="shared" si="1"/>
        <v>103.8</v>
      </c>
      <c r="L26" s="3">
        <f t="shared" si="2"/>
        <v>110.8</v>
      </c>
      <c r="M26" s="3">
        <f t="shared" si="3"/>
        <v>108.6</v>
      </c>
      <c r="N26" s="3"/>
      <c r="P26" s="4">
        <f t="shared" si="7"/>
        <v>30.698445987799655</v>
      </c>
      <c r="Q26" s="5">
        <f t="shared" si="4"/>
        <v>30.698445987799655</v>
      </c>
      <c r="R26" s="5">
        <f t="shared" si="5"/>
        <v>6.2649889771019698</v>
      </c>
    </row>
    <row r="27" spans="1:18" x14ac:dyDescent="0.3">
      <c r="A27" s="1">
        <f t="shared" si="6"/>
        <v>26</v>
      </c>
      <c r="B27" s="1" t="s">
        <v>375</v>
      </c>
      <c r="C27" s="1" t="s">
        <v>487</v>
      </c>
      <c r="D27" s="1" t="s">
        <v>544</v>
      </c>
      <c r="E27" s="1">
        <v>4800</v>
      </c>
      <c r="F27" s="3" t="s">
        <v>519</v>
      </c>
      <c r="G27" s="1">
        <v>33</v>
      </c>
      <c r="H27" s="1">
        <v>111.5</v>
      </c>
      <c r="I27" s="1">
        <v>21.68</v>
      </c>
      <c r="J27" s="3">
        <f t="shared" si="0"/>
        <v>100.6</v>
      </c>
      <c r="K27" s="3">
        <f t="shared" si="1"/>
        <v>101.6</v>
      </c>
      <c r="L27" s="3">
        <f t="shared" si="2"/>
        <v>109.7</v>
      </c>
      <c r="M27" s="3">
        <f t="shared" si="3"/>
        <v>110</v>
      </c>
      <c r="N27" s="3"/>
      <c r="P27" s="4">
        <f t="shared" si="7"/>
        <v>29.841323661594256</v>
      </c>
      <c r="Q27" s="5">
        <f t="shared" si="4"/>
        <v>29.841323661594256</v>
      </c>
      <c r="R27" s="5">
        <f t="shared" si="5"/>
        <v>6.2169424294988032</v>
      </c>
    </row>
    <row r="28" spans="1:18" x14ac:dyDescent="0.3">
      <c r="A28" s="1">
        <f t="shared" si="6"/>
        <v>27</v>
      </c>
      <c r="B28" s="1" t="s">
        <v>43</v>
      </c>
      <c r="C28" s="1" t="s">
        <v>507</v>
      </c>
      <c r="D28" s="1" t="s">
        <v>544</v>
      </c>
      <c r="E28" s="1">
        <v>4600</v>
      </c>
      <c r="F28" s="3" t="s">
        <v>499</v>
      </c>
      <c r="G28" s="1">
        <v>31</v>
      </c>
      <c r="H28" s="1">
        <v>113</v>
      </c>
      <c r="I28" s="1">
        <v>23.18</v>
      </c>
      <c r="J28" s="3">
        <f t="shared" si="0"/>
        <v>106.3</v>
      </c>
      <c r="K28" s="3">
        <f t="shared" si="1"/>
        <v>101.1</v>
      </c>
      <c r="L28" s="3">
        <f t="shared" si="2"/>
        <v>111</v>
      </c>
      <c r="M28" s="3">
        <f t="shared" si="3"/>
        <v>102.2</v>
      </c>
      <c r="N28" s="3"/>
      <c r="P28" s="4">
        <f t="shared" si="7"/>
        <v>28.671546277557162</v>
      </c>
      <c r="Q28" s="5">
        <f t="shared" si="4"/>
        <v>28.671546277557162</v>
      </c>
      <c r="R28" s="5">
        <f t="shared" si="5"/>
        <v>6.2329448429472096</v>
      </c>
    </row>
    <row r="29" spans="1:18" x14ac:dyDescent="0.3">
      <c r="A29" s="1">
        <f t="shared" si="6"/>
        <v>28</v>
      </c>
      <c r="B29" s="1" t="s">
        <v>268</v>
      </c>
      <c r="C29" s="1" t="s">
        <v>556</v>
      </c>
      <c r="D29" s="1" t="s">
        <v>544</v>
      </c>
      <c r="E29" s="1">
        <v>4600</v>
      </c>
      <c r="F29" s="3" t="s">
        <v>498</v>
      </c>
      <c r="G29" s="1">
        <v>24</v>
      </c>
      <c r="H29" s="1">
        <v>110</v>
      </c>
      <c r="I29" s="1">
        <v>16.66</v>
      </c>
      <c r="J29" s="3">
        <f t="shared" si="0"/>
        <v>102.3</v>
      </c>
      <c r="K29" s="3">
        <f t="shared" si="1"/>
        <v>103.8</v>
      </c>
      <c r="L29" s="3">
        <f t="shared" si="2"/>
        <v>110.8</v>
      </c>
      <c r="M29" s="3">
        <f t="shared" si="3"/>
        <v>108.6</v>
      </c>
      <c r="N29" s="3"/>
      <c r="P29" s="4">
        <f t="shared" si="7"/>
        <v>21.379719027557165</v>
      </c>
      <c r="Q29" s="5">
        <f t="shared" si="4"/>
        <v>21.379719027557165</v>
      </c>
      <c r="R29" s="5">
        <f t="shared" si="5"/>
        <v>4.6477650059906885</v>
      </c>
    </row>
    <row r="30" spans="1:18" x14ac:dyDescent="0.3">
      <c r="A30" s="1">
        <f t="shared" si="6"/>
        <v>29</v>
      </c>
      <c r="B30" s="1" t="s">
        <v>194</v>
      </c>
      <c r="C30" s="1" t="s">
        <v>519</v>
      </c>
      <c r="D30" s="1" t="s">
        <v>543</v>
      </c>
      <c r="E30" s="1">
        <v>4500</v>
      </c>
      <c r="F30" s="3" t="s">
        <v>487</v>
      </c>
      <c r="G30" s="1">
        <v>30</v>
      </c>
      <c r="H30" s="1">
        <v>114</v>
      </c>
      <c r="I30" s="1">
        <v>15.1</v>
      </c>
      <c r="J30" s="3">
        <f t="shared" si="0"/>
        <v>101.6</v>
      </c>
      <c r="K30" s="3">
        <f t="shared" si="1"/>
        <v>100.6</v>
      </c>
      <c r="L30" s="3">
        <f t="shared" si="2"/>
        <v>103.8</v>
      </c>
      <c r="M30" s="3">
        <f t="shared" si="3"/>
        <v>111.8</v>
      </c>
      <c r="N30" s="3"/>
      <c r="P30" s="4">
        <f t="shared" si="7"/>
        <v>25.545432745175329</v>
      </c>
      <c r="Q30" s="5">
        <f t="shared" si="4"/>
        <v>25.545432745175329</v>
      </c>
      <c r="R30" s="5">
        <f t="shared" si="5"/>
        <v>5.6767628322611845</v>
      </c>
    </row>
    <row r="31" spans="1:18" x14ac:dyDescent="0.3">
      <c r="A31" s="1">
        <f t="shared" si="6"/>
        <v>30</v>
      </c>
      <c r="B31" s="1" t="s">
        <v>450</v>
      </c>
      <c r="C31" s="1" t="s">
        <v>519</v>
      </c>
      <c r="D31" s="1" t="s">
        <v>544</v>
      </c>
      <c r="E31" s="1">
        <v>4500</v>
      </c>
      <c r="F31" s="3" t="s">
        <v>487</v>
      </c>
      <c r="G31" s="1">
        <v>23</v>
      </c>
      <c r="H31" s="1">
        <v>114</v>
      </c>
      <c r="I31" s="1">
        <v>21.28</v>
      </c>
      <c r="J31" s="3">
        <f t="shared" si="0"/>
        <v>101.6</v>
      </c>
      <c r="K31" s="3">
        <f t="shared" si="1"/>
        <v>100.6</v>
      </c>
      <c r="L31" s="3">
        <f t="shared" si="2"/>
        <v>103.8</v>
      </c>
      <c r="M31" s="3">
        <f t="shared" si="3"/>
        <v>111.8</v>
      </c>
      <c r="N31" s="3"/>
      <c r="P31" s="4">
        <f t="shared" si="7"/>
        <v>22.10205654517533</v>
      </c>
      <c r="Q31" s="5">
        <f t="shared" si="4"/>
        <v>22.10205654517533</v>
      </c>
      <c r="R31" s="5">
        <f t="shared" si="5"/>
        <v>4.911568121150073</v>
      </c>
    </row>
    <row r="32" spans="1:18" x14ac:dyDescent="0.3">
      <c r="A32" s="1">
        <f t="shared" si="6"/>
        <v>31</v>
      </c>
      <c r="B32" s="1" t="s">
        <v>347</v>
      </c>
      <c r="C32" s="1" t="s">
        <v>498</v>
      </c>
      <c r="D32" s="1" t="s">
        <v>542</v>
      </c>
      <c r="E32" s="1">
        <v>4200</v>
      </c>
      <c r="F32" s="3" t="s">
        <v>556</v>
      </c>
      <c r="G32" s="1">
        <v>21</v>
      </c>
      <c r="H32" s="1">
        <v>119.5</v>
      </c>
      <c r="I32" s="1">
        <v>20.52</v>
      </c>
      <c r="J32" s="3">
        <f t="shared" si="0"/>
        <v>103.8</v>
      </c>
      <c r="K32" s="3">
        <f t="shared" si="1"/>
        <v>102.3</v>
      </c>
      <c r="L32" s="3">
        <f t="shared" si="2"/>
        <v>108.8</v>
      </c>
      <c r="M32" s="3">
        <f t="shared" si="3"/>
        <v>102.8</v>
      </c>
      <c r="N32" s="3"/>
      <c r="P32" s="4">
        <f t="shared" si="7"/>
        <v>20.387707761782664</v>
      </c>
      <c r="Q32" s="5">
        <f t="shared" si="4"/>
        <v>20.387707761782664</v>
      </c>
      <c r="R32" s="5">
        <f t="shared" si="5"/>
        <v>4.8542161337577774</v>
      </c>
    </row>
    <row r="33" spans="1:18" x14ac:dyDescent="0.3">
      <c r="A33" s="1">
        <f t="shared" si="6"/>
        <v>32</v>
      </c>
      <c r="B33" s="1" t="s">
        <v>136</v>
      </c>
      <c r="C33" s="1" t="s">
        <v>556</v>
      </c>
      <c r="D33" s="1" t="s">
        <v>543</v>
      </c>
      <c r="E33" s="1">
        <v>4200</v>
      </c>
      <c r="F33" s="3" t="s">
        <v>498</v>
      </c>
      <c r="G33" s="1">
        <v>24</v>
      </c>
      <c r="H33" s="1">
        <v>110</v>
      </c>
      <c r="I33" s="1">
        <v>20.56</v>
      </c>
      <c r="J33" s="3">
        <f t="shared" si="0"/>
        <v>102.3</v>
      </c>
      <c r="K33" s="3">
        <f t="shared" si="1"/>
        <v>103.8</v>
      </c>
      <c r="L33" s="3">
        <f t="shared" si="2"/>
        <v>110.8</v>
      </c>
      <c r="M33" s="3">
        <f t="shared" si="3"/>
        <v>108.6</v>
      </c>
      <c r="N33" s="3"/>
      <c r="P33" s="4">
        <f t="shared" si="7"/>
        <v>21.590102461782671</v>
      </c>
      <c r="Q33" s="5">
        <f t="shared" si="4"/>
        <v>21.590102461782671</v>
      </c>
      <c r="R33" s="5">
        <f t="shared" si="5"/>
        <v>5.1405005861387307</v>
      </c>
    </row>
    <row r="34" spans="1:18" x14ac:dyDescent="0.3">
      <c r="A34" s="1">
        <f t="shared" si="6"/>
        <v>33</v>
      </c>
      <c r="B34" s="1" t="s">
        <v>93</v>
      </c>
      <c r="C34" s="1" t="s">
        <v>519</v>
      </c>
      <c r="D34" s="1" t="s">
        <v>546</v>
      </c>
      <c r="E34" s="1">
        <v>4000</v>
      </c>
      <c r="F34" s="3" t="s">
        <v>487</v>
      </c>
      <c r="G34" s="1">
        <v>25</v>
      </c>
      <c r="H34" s="1">
        <v>114</v>
      </c>
      <c r="I34" s="1">
        <v>19.23</v>
      </c>
      <c r="J34" s="3">
        <f t="shared" ref="J34:J58" si="8">VLOOKUP(C34,$B$71:$E$100,2,FALSE)</f>
        <v>101.6</v>
      </c>
      <c r="K34" s="3">
        <f t="shared" ref="K34:K58" si="9">VLOOKUP(F34,$B$71:$E$100,2,FALSE)</f>
        <v>100.6</v>
      </c>
      <c r="L34" s="3">
        <f t="shared" ref="L34:L58" si="10">VLOOKUP(C34,$B$71:$E$100,4,FALSE)</f>
        <v>103.8</v>
      </c>
      <c r="M34" s="3">
        <f t="shared" ref="M34:M58" si="11">VLOOKUP(F34,$B$71:$E$100,3,FALSE)</f>
        <v>111.8</v>
      </c>
      <c r="N34" s="3"/>
      <c r="P34" s="4">
        <f t="shared" si="7"/>
        <v>21.905313936948872</v>
      </c>
      <c r="Q34" s="5">
        <f t="shared" ref="Q34:Q58" si="12">P34-O34</f>
        <v>21.905313936948872</v>
      </c>
      <c r="R34" s="5">
        <f t="shared" ref="R34:R58" si="13">P34/(E34/1000)</f>
        <v>5.476328484237218</v>
      </c>
    </row>
    <row r="35" spans="1:18" x14ac:dyDescent="0.3">
      <c r="A35" s="1">
        <f t="shared" si="6"/>
        <v>34</v>
      </c>
      <c r="B35" s="1" t="s">
        <v>422</v>
      </c>
      <c r="C35" s="1" t="s">
        <v>556</v>
      </c>
      <c r="D35" s="1" t="s">
        <v>545</v>
      </c>
      <c r="E35" s="1">
        <v>4000</v>
      </c>
      <c r="F35" s="3" t="s">
        <v>498</v>
      </c>
      <c r="G35" s="1">
        <v>22</v>
      </c>
      <c r="H35" s="1">
        <v>110</v>
      </c>
      <c r="I35" s="1">
        <v>16.07</v>
      </c>
      <c r="J35" s="3">
        <f t="shared" si="8"/>
        <v>102.3</v>
      </c>
      <c r="K35" s="3">
        <f t="shared" si="9"/>
        <v>103.8</v>
      </c>
      <c r="L35" s="3">
        <f t="shared" si="10"/>
        <v>110.8</v>
      </c>
      <c r="M35" s="3">
        <f t="shared" si="11"/>
        <v>108.6</v>
      </c>
      <c r="N35" s="3"/>
      <c r="P35" s="4">
        <f t="shared" si="7"/>
        <v>18.445206886948867</v>
      </c>
      <c r="Q35" s="5">
        <f t="shared" si="12"/>
        <v>18.445206886948867</v>
      </c>
      <c r="R35" s="5">
        <f t="shared" si="13"/>
        <v>4.6113017217372168</v>
      </c>
    </row>
    <row r="36" spans="1:18" x14ac:dyDescent="0.3">
      <c r="A36" s="1">
        <f t="shared" si="6"/>
        <v>35</v>
      </c>
      <c r="B36" s="1" t="s">
        <v>204</v>
      </c>
      <c r="C36" s="1" t="s">
        <v>507</v>
      </c>
      <c r="D36" s="1" t="s">
        <v>544</v>
      </c>
      <c r="E36" s="1">
        <v>3900</v>
      </c>
      <c r="F36" s="3" t="s">
        <v>499</v>
      </c>
      <c r="G36" s="1">
        <v>30</v>
      </c>
      <c r="H36" s="1">
        <v>113</v>
      </c>
      <c r="I36" s="1">
        <v>16.14</v>
      </c>
      <c r="J36" s="3">
        <f t="shared" si="8"/>
        <v>106.3</v>
      </c>
      <c r="K36" s="3">
        <f t="shared" si="9"/>
        <v>101.1</v>
      </c>
      <c r="L36" s="3">
        <f t="shared" si="10"/>
        <v>111</v>
      </c>
      <c r="M36" s="3">
        <f t="shared" si="11"/>
        <v>102.2</v>
      </c>
      <c r="N36" s="3"/>
      <c r="P36" s="4">
        <f t="shared" si="7"/>
        <v>24.475280313578899</v>
      </c>
      <c r="Q36" s="5">
        <f t="shared" si="12"/>
        <v>24.475280313578899</v>
      </c>
      <c r="R36" s="5">
        <f t="shared" si="13"/>
        <v>6.2757129009176671</v>
      </c>
    </row>
    <row r="37" spans="1:18" x14ac:dyDescent="0.3">
      <c r="A37" s="1">
        <f t="shared" si="6"/>
        <v>36</v>
      </c>
      <c r="B37" s="1" t="s">
        <v>96</v>
      </c>
      <c r="C37" s="1" t="s">
        <v>487</v>
      </c>
      <c r="D37" s="1" t="s">
        <v>546</v>
      </c>
      <c r="E37" s="1">
        <v>3900</v>
      </c>
      <c r="F37" s="3" t="s">
        <v>519</v>
      </c>
      <c r="G37" s="1">
        <v>33</v>
      </c>
      <c r="H37" s="1">
        <v>111.5</v>
      </c>
      <c r="I37" s="1">
        <v>9.52</v>
      </c>
      <c r="J37" s="3">
        <f t="shared" si="8"/>
        <v>100.6</v>
      </c>
      <c r="K37" s="3">
        <f t="shared" si="9"/>
        <v>101.6</v>
      </c>
      <c r="L37" s="3">
        <f t="shared" si="10"/>
        <v>109.7</v>
      </c>
      <c r="M37" s="3">
        <f t="shared" si="11"/>
        <v>110</v>
      </c>
      <c r="N37" s="3"/>
      <c r="P37" s="4">
        <f t="shared" si="7"/>
        <v>24.584127363578904</v>
      </c>
      <c r="Q37" s="5">
        <f t="shared" si="12"/>
        <v>24.584127363578904</v>
      </c>
      <c r="R37" s="5">
        <f t="shared" si="13"/>
        <v>6.3036224009176678</v>
      </c>
    </row>
    <row r="38" spans="1:18" x14ac:dyDescent="0.3">
      <c r="A38" s="1">
        <f t="shared" si="6"/>
        <v>37</v>
      </c>
      <c r="B38" s="1" t="s">
        <v>209</v>
      </c>
      <c r="C38" s="1" t="s">
        <v>498</v>
      </c>
      <c r="D38" s="1" t="s">
        <v>546</v>
      </c>
      <c r="E38" s="1">
        <v>3900</v>
      </c>
      <c r="F38" s="3" t="s">
        <v>556</v>
      </c>
      <c r="G38" s="1">
        <v>15</v>
      </c>
      <c r="H38" s="1">
        <v>119.5</v>
      </c>
      <c r="I38" s="1">
        <v>18.55</v>
      </c>
      <c r="J38" s="3">
        <f t="shared" si="8"/>
        <v>103.8</v>
      </c>
      <c r="K38" s="3">
        <f t="shared" si="9"/>
        <v>102.3</v>
      </c>
      <c r="L38" s="3">
        <f t="shared" si="10"/>
        <v>108.8</v>
      </c>
      <c r="M38" s="3">
        <f t="shared" si="11"/>
        <v>102.8</v>
      </c>
      <c r="N38" s="3"/>
      <c r="P38" s="4">
        <f t="shared" si="7"/>
        <v>14.762526063578903</v>
      </c>
      <c r="Q38" s="5">
        <f t="shared" si="12"/>
        <v>14.762526063578903</v>
      </c>
      <c r="R38" s="5">
        <f t="shared" si="13"/>
        <v>3.7852630932253599</v>
      </c>
    </row>
    <row r="39" spans="1:18" x14ac:dyDescent="0.3">
      <c r="A39" s="1">
        <f t="shared" si="6"/>
        <v>38</v>
      </c>
      <c r="B39" s="1" t="s">
        <v>46</v>
      </c>
      <c r="C39" s="1" t="s">
        <v>556</v>
      </c>
      <c r="D39" s="1" t="s">
        <v>545</v>
      </c>
      <c r="E39" s="1">
        <v>3900</v>
      </c>
      <c r="F39" s="3" t="s">
        <v>498</v>
      </c>
      <c r="G39" s="1">
        <v>17</v>
      </c>
      <c r="H39" s="1">
        <v>110</v>
      </c>
      <c r="I39" s="1">
        <v>14.72</v>
      </c>
      <c r="J39" s="3">
        <f t="shared" si="8"/>
        <v>102.3</v>
      </c>
      <c r="K39" s="3">
        <f t="shared" si="9"/>
        <v>103.8</v>
      </c>
      <c r="L39" s="3">
        <f t="shared" si="10"/>
        <v>110.8</v>
      </c>
      <c r="M39" s="3">
        <f t="shared" si="11"/>
        <v>108.6</v>
      </c>
      <c r="N39" s="3"/>
      <c r="P39" s="4">
        <f t="shared" ref="P39:P58" si="14">-87.868852+(LN(E39))*9.365713+G39*0.73241+I39*0.27241+H39*0.0924+((J39+K39)/2)*0.015315+((L39+M39)/2)*-0.032803</f>
        <v>14.178284063578902</v>
      </c>
      <c r="Q39" s="5">
        <f t="shared" si="12"/>
        <v>14.178284063578902</v>
      </c>
      <c r="R39" s="5">
        <f t="shared" si="13"/>
        <v>3.6354574521997183</v>
      </c>
    </row>
    <row r="40" spans="1:18" x14ac:dyDescent="0.3">
      <c r="A40" s="1">
        <f t="shared" si="6"/>
        <v>39</v>
      </c>
      <c r="B40" s="1" t="s">
        <v>175</v>
      </c>
      <c r="C40" s="1" t="s">
        <v>498</v>
      </c>
      <c r="D40" s="1" t="s">
        <v>544</v>
      </c>
      <c r="E40" s="1">
        <v>3700</v>
      </c>
      <c r="F40" s="3" t="s">
        <v>556</v>
      </c>
      <c r="G40" s="1">
        <v>31</v>
      </c>
      <c r="H40" s="1">
        <v>119.5</v>
      </c>
      <c r="I40" s="1">
        <v>15.05</v>
      </c>
      <c r="J40" s="3">
        <f t="shared" si="8"/>
        <v>103.8</v>
      </c>
      <c r="K40" s="3">
        <f t="shared" si="9"/>
        <v>102.3</v>
      </c>
      <c r="L40" s="3">
        <f t="shared" si="10"/>
        <v>108.8</v>
      </c>
      <c r="M40" s="3">
        <f t="shared" si="11"/>
        <v>102.8</v>
      </c>
      <c r="N40" s="3"/>
      <c r="P40" s="4">
        <f t="shared" si="14"/>
        <v>25.034604964505945</v>
      </c>
      <c r="Q40" s="5">
        <f t="shared" si="12"/>
        <v>25.034604964505945</v>
      </c>
      <c r="R40" s="5">
        <f t="shared" si="13"/>
        <v>6.7661094498664713</v>
      </c>
    </row>
    <row r="41" spans="1:18" x14ac:dyDescent="0.3">
      <c r="A41" s="1">
        <f t="shared" si="6"/>
        <v>40</v>
      </c>
      <c r="B41" s="1" t="s">
        <v>58</v>
      </c>
      <c r="C41" s="1" t="s">
        <v>507</v>
      </c>
      <c r="D41" s="1" t="s">
        <v>542</v>
      </c>
      <c r="E41" s="1">
        <v>3600</v>
      </c>
      <c r="F41" s="3" t="s">
        <v>499</v>
      </c>
      <c r="G41" s="1">
        <v>23</v>
      </c>
      <c r="H41" s="1">
        <v>113</v>
      </c>
      <c r="I41" s="1">
        <v>22.14</v>
      </c>
      <c r="J41" s="3">
        <f t="shared" si="8"/>
        <v>106.3</v>
      </c>
      <c r="K41" s="3">
        <f t="shared" si="9"/>
        <v>101.1</v>
      </c>
      <c r="L41" s="3">
        <f t="shared" si="10"/>
        <v>111</v>
      </c>
      <c r="M41" s="3">
        <f t="shared" si="11"/>
        <v>102.2</v>
      </c>
      <c r="N41" s="3"/>
      <c r="P41" s="4">
        <f t="shared" si="14"/>
        <v>20.233213285765657</v>
      </c>
      <c r="Q41" s="5">
        <f t="shared" si="12"/>
        <v>20.233213285765657</v>
      </c>
      <c r="R41" s="5">
        <f t="shared" si="13"/>
        <v>5.6203370238237937</v>
      </c>
    </row>
    <row r="42" spans="1:18" x14ac:dyDescent="0.3">
      <c r="A42" s="1">
        <f t="shared" si="6"/>
        <v>41</v>
      </c>
      <c r="B42" s="1" t="s">
        <v>419</v>
      </c>
      <c r="C42" s="1" t="s">
        <v>487</v>
      </c>
      <c r="D42" s="1" t="s">
        <v>544</v>
      </c>
      <c r="E42" s="1">
        <v>3600</v>
      </c>
      <c r="F42" s="3" t="s">
        <v>519</v>
      </c>
      <c r="G42" s="1">
        <v>22</v>
      </c>
      <c r="H42" s="3">
        <v>111.5</v>
      </c>
      <c r="I42" s="1">
        <v>17.93</v>
      </c>
      <c r="J42" s="3">
        <f t="shared" si="8"/>
        <v>100.6</v>
      </c>
      <c r="K42" s="3">
        <f t="shared" si="9"/>
        <v>101.6</v>
      </c>
      <c r="L42" s="3">
        <f t="shared" si="10"/>
        <v>109.7</v>
      </c>
      <c r="M42" s="3">
        <f t="shared" si="11"/>
        <v>110</v>
      </c>
      <c r="N42" s="3"/>
      <c r="P42" s="4">
        <f t="shared" si="14"/>
        <v>18.06892843576566</v>
      </c>
      <c r="Q42" s="5">
        <f t="shared" si="12"/>
        <v>18.06892843576566</v>
      </c>
      <c r="R42" s="5">
        <f t="shared" si="13"/>
        <v>5.0191467877126827</v>
      </c>
    </row>
    <row r="43" spans="1:18" x14ac:dyDescent="0.3">
      <c r="A43" s="1">
        <f t="shared" si="6"/>
        <v>42</v>
      </c>
      <c r="B43" s="1" t="s">
        <v>378</v>
      </c>
      <c r="C43" s="1" t="s">
        <v>498</v>
      </c>
      <c r="D43" s="1" t="s">
        <v>543</v>
      </c>
      <c r="E43" s="1">
        <v>3600</v>
      </c>
      <c r="F43" s="3" t="s">
        <v>556</v>
      </c>
      <c r="G43" s="1">
        <v>25</v>
      </c>
      <c r="H43" s="1">
        <v>119.5</v>
      </c>
      <c r="I43" s="1">
        <v>18.850000000000001</v>
      </c>
      <c r="J43" s="3">
        <f t="shared" si="8"/>
        <v>103.8</v>
      </c>
      <c r="K43" s="3">
        <f t="shared" si="9"/>
        <v>102.3</v>
      </c>
      <c r="L43" s="3">
        <f t="shared" si="10"/>
        <v>108.8</v>
      </c>
      <c r="M43" s="3">
        <f t="shared" si="11"/>
        <v>102.8</v>
      </c>
      <c r="N43" s="3"/>
      <c r="P43" s="4">
        <f t="shared" si="14"/>
        <v>21.418692035765659</v>
      </c>
      <c r="Q43" s="5">
        <f t="shared" si="12"/>
        <v>21.418692035765659</v>
      </c>
      <c r="R43" s="5">
        <f t="shared" si="13"/>
        <v>5.949636676601572</v>
      </c>
    </row>
    <row r="44" spans="1:18" x14ac:dyDescent="0.3">
      <c r="A44" s="1">
        <f t="shared" si="6"/>
        <v>43</v>
      </c>
      <c r="B44" s="1" t="s">
        <v>230</v>
      </c>
      <c r="C44" s="1" t="s">
        <v>499</v>
      </c>
      <c r="D44" s="1" t="s">
        <v>543</v>
      </c>
      <c r="E44" s="1">
        <v>3500</v>
      </c>
      <c r="F44" s="3" t="s">
        <v>507</v>
      </c>
      <c r="G44" s="1">
        <v>20</v>
      </c>
      <c r="H44" s="1">
        <v>117.5</v>
      </c>
      <c r="I44" s="1">
        <v>11.15</v>
      </c>
      <c r="J44" s="3">
        <f t="shared" si="8"/>
        <v>101.1</v>
      </c>
      <c r="K44" s="3">
        <f t="shared" si="9"/>
        <v>106.3</v>
      </c>
      <c r="L44" s="3">
        <f t="shared" si="10"/>
        <v>109.8</v>
      </c>
      <c r="M44" s="3">
        <f t="shared" si="11"/>
        <v>104.4</v>
      </c>
      <c r="N44" s="3"/>
      <c r="P44" s="4">
        <f t="shared" si="14"/>
        <v>15.17775553713728</v>
      </c>
      <c r="Q44" s="5">
        <f t="shared" si="12"/>
        <v>15.17775553713728</v>
      </c>
      <c r="R44" s="5">
        <f t="shared" si="13"/>
        <v>4.3365015820392232</v>
      </c>
    </row>
    <row r="45" spans="1:18" x14ac:dyDescent="0.3">
      <c r="A45" s="1">
        <f t="shared" si="6"/>
        <v>44</v>
      </c>
      <c r="B45" s="1" t="s">
        <v>348</v>
      </c>
      <c r="C45" s="1" t="s">
        <v>507</v>
      </c>
      <c r="D45" s="1" t="s">
        <v>544</v>
      </c>
      <c r="E45" s="1">
        <v>3200</v>
      </c>
      <c r="F45" s="3" t="s">
        <v>499</v>
      </c>
      <c r="G45" s="1">
        <v>25</v>
      </c>
      <c r="H45" s="1">
        <v>113</v>
      </c>
      <c r="I45" s="1">
        <v>17.579999999999998</v>
      </c>
      <c r="J45" s="3">
        <f t="shared" si="8"/>
        <v>106.3</v>
      </c>
      <c r="K45" s="3">
        <f t="shared" si="9"/>
        <v>101.1</v>
      </c>
      <c r="L45" s="3">
        <f t="shared" si="10"/>
        <v>111</v>
      </c>
      <c r="M45" s="3">
        <f t="shared" si="11"/>
        <v>102.2</v>
      </c>
      <c r="N45" s="3"/>
      <c r="P45" s="4">
        <f t="shared" si="14"/>
        <v>19.352721577539214</v>
      </c>
      <c r="Q45" s="5">
        <f t="shared" si="12"/>
        <v>19.352721577539214</v>
      </c>
      <c r="R45" s="5">
        <f t="shared" si="13"/>
        <v>6.0477254929810043</v>
      </c>
    </row>
    <row r="46" spans="1:18" x14ac:dyDescent="0.3">
      <c r="A46" s="1">
        <f t="shared" si="6"/>
        <v>45</v>
      </c>
      <c r="B46" s="1" t="s">
        <v>16</v>
      </c>
      <c r="C46" s="1" t="s">
        <v>507</v>
      </c>
      <c r="D46" s="1" t="s">
        <v>546</v>
      </c>
      <c r="E46" s="1">
        <v>3200</v>
      </c>
      <c r="F46" s="3" t="s">
        <v>499</v>
      </c>
      <c r="G46" s="1">
        <v>24</v>
      </c>
      <c r="H46" s="1">
        <v>113</v>
      </c>
      <c r="I46" s="1">
        <v>17.149999999999999</v>
      </c>
      <c r="J46" s="3">
        <f t="shared" si="8"/>
        <v>106.3</v>
      </c>
      <c r="K46" s="3">
        <f t="shared" si="9"/>
        <v>101.1</v>
      </c>
      <c r="L46" s="3">
        <f t="shared" si="10"/>
        <v>111</v>
      </c>
      <c r="M46" s="3">
        <f t="shared" si="11"/>
        <v>102.2</v>
      </c>
      <c r="N46" s="3"/>
      <c r="P46" s="4">
        <f t="shared" si="14"/>
        <v>18.503175277539214</v>
      </c>
      <c r="Q46" s="5">
        <f t="shared" si="12"/>
        <v>18.503175277539214</v>
      </c>
      <c r="R46" s="5">
        <f t="shared" si="13"/>
        <v>5.7822422742310042</v>
      </c>
    </row>
    <row r="47" spans="1:18" x14ac:dyDescent="0.3">
      <c r="A47" s="1">
        <f t="shared" si="6"/>
        <v>46</v>
      </c>
      <c r="B47" s="1" t="s">
        <v>454</v>
      </c>
      <c r="C47" s="1" t="s">
        <v>519</v>
      </c>
      <c r="D47" s="1" t="s">
        <v>542</v>
      </c>
      <c r="E47" s="1">
        <v>3200</v>
      </c>
      <c r="F47" s="3" t="s">
        <v>487</v>
      </c>
      <c r="G47" s="1">
        <v>13</v>
      </c>
      <c r="H47" s="1">
        <v>114</v>
      </c>
      <c r="I47" s="1">
        <v>16.47</v>
      </c>
      <c r="J47" s="3">
        <f t="shared" si="8"/>
        <v>101.6</v>
      </c>
      <c r="K47" s="3">
        <f t="shared" si="9"/>
        <v>100.6</v>
      </c>
      <c r="L47" s="3">
        <f t="shared" si="10"/>
        <v>103.8</v>
      </c>
      <c r="M47" s="3">
        <f t="shared" si="11"/>
        <v>111.8</v>
      </c>
      <c r="P47" s="4">
        <f t="shared" si="14"/>
        <v>10.274643877539216</v>
      </c>
      <c r="Q47" s="5">
        <f t="shared" si="12"/>
        <v>10.274643877539216</v>
      </c>
      <c r="R47" s="5">
        <f t="shared" si="13"/>
        <v>3.2108262117310047</v>
      </c>
    </row>
    <row r="48" spans="1:18" x14ac:dyDescent="0.3">
      <c r="A48" s="1">
        <f t="shared" si="6"/>
        <v>47</v>
      </c>
      <c r="B48" s="1" t="s">
        <v>374</v>
      </c>
      <c r="C48" s="1" t="s">
        <v>499</v>
      </c>
      <c r="D48" s="1" t="s">
        <v>543</v>
      </c>
      <c r="E48" s="1">
        <v>3100</v>
      </c>
      <c r="F48" s="3" t="s">
        <v>507</v>
      </c>
      <c r="G48" s="1">
        <v>14</v>
      </c>
      <c r="H48" s="1">
        <v>117.5</v>
      </c>
      <c r="I48" s="1">
        <v>15.89</v>
      </c>
      <c r="J48" s="3">
        <f t="shared" si="8"/>
        <v>101.1</v>
      </c>
      <c r="K48" s="3">
        <f t="shared" si="9"/>
        <v>106.3</v>
      </c>
      <c r="L48" s="3">
        <f t="shared" si="10"/>
        <v>109.8</v>
      </c>
      <c r="M48" s="3">
        <f t="shared" si="11"/>
        <v>104.4</v>
      </c>
      <c r="N48" s="3"/>
      <c r="P48" s="4">
        <f t="shared" si="14"/>
        <v>10.937887981001264</v>
      </c>
      <c r="Q48" s="5">
        <f t="shared" si="12"/>
        <v>10.937887981001264</v>
      </c>
      <c r="R48" s="5">
        <f t="shared" si="13"/>
        <v>3.5283509616133109</v>
      </c>
    </row>
    <row r="49" spans="1:18" x14ac:dyDescent="0.3">
      <c r="A49" s="1">
        <f t="shared" si="6"/>
        <v>48</v>
      </c>
      <c r="B49" s="1" t="s">
        <v>226</v>
      </c>
      <c r="C49" s="1" t="s">
        <v>487</v>
      </c>
      <c r="D49" s="1" t="s">
        <v>543</v>
      </c>
      <c r="E49" s="1">
        <v>3100</v>
      </c>
      <c r="F49" s="3" t="s">
        <v>519</v>
      </c>
      <c r="G49" s="1">
        <v>22</v>
      </c>
      <c r="H49" s="1">
        <v>111.5</v>
      </c>
      <c r="I49" s="1">
        <v>14.92</v>
      </c>
      <c r="J49" s="3">
        <f t="shared" si="8"/>
        <v>100.6</v>
      </c>
      <c r="K49" s="3">
        <f t="shared" si="9"/>
        <v>101.6</v>
      </c>
      <c r="L49" s="3">
        <f t="shared" si="10"/>
        <v>109.7</v>
      </c>
      <c r="M49" s="3">
        <f t="shared" si="11"/>
        <v>110</v>
      </c>
      <c r="P49" s="4">
        <f t="shared" si="14"/>
        <v>15.848503031001266</v>
      </c>
      <c r="Q49" s="5">
        <f t="shared" si="12"/>
        <v>15.848503031001266</v>
      </c>
      <c r="R49" s="5">
        <f t="shared" si="13"/>
        <v>5.1124203325810536</v>
      </c>
    </row>
    <row r="50" spans="1:18" x14ac:dyDescent="0.3">
      <c r="A50" s="1">
        <f t="shared" si="6"/>
        <v>49</v>
      </c>
      <c r="B50" s="1" t="s">
        <v>333</v>
      </c>
      <c r="C50" s="1" t="s">
        <v>487</v>
      </c>
      <c r="D50" s="1" t="s">
        <v>542</v>
      </c>
      <c r="E50" s="1">
        <v>3100</v>
      </c>
      <c r="F50" s="3" t="s">
        <v>519</v>
      </c>
      <c r="G50" s="1">
        <v>5</v>
      </c>
      <c r="H50" s="1">
        <v>111.5</v>
      </c>
      <c r="I50" s="1">
        <v>11.23</v>
      </c>
      <c r="J50" s="3">
        <f t="shared" si="8"/>
        <v>100.6</v>
      </c>
      <c r="K50" s="3">
        <f t="shared" si="9"/>
        <v>101.6</v>
      </c>
      <c r="L50" s="3">
        <f t="shared" si="10"/>
        <v>109.7</v>
      </c>
      <c r="M50" s="3">
        <f t="shared" si="11"/>
        <v>110</v>
      </c>
      <c r="P50" s="4">
        <f t="shared" si="14"/>
        <v>2.3923401310012662</v>
      </c>
      <c r="Q50" s="5">
        <f t="shared" si="12"/>
        <v>2.3923401310012662</v>
      </c>
      <c r="R50" s="5">
        <f t="shared" si="13"/>
        <v>0.77172262290363425</v>
      </c>
    </row>
    <row r="51" spans="1:18" x14ac:dyDescent="0.3">
      <c r="A51" s="1">
        <f t="shared" si="6"/>
        <v>50</v>
      </c>
      <c r="B51" s="1" t="s">
        <v>51</v>
      </c>
      <c r="C51" s="1" t="s">
        <v>507</v>
      </c>
      <c r="D51" s="1" t="s">
        <v>546</v>
      </c>
      <c r="E51" s="1">
        <v>3000</v>
      </c>
      <c r="F51" s="3" t="s">
        <v>499</v>
      </c>
      <c r="G51" s="1">
        <v>15</v>
      </c>
      <c r="H51" s="1">
        <v>113</v>
      </c>
      <c r="I51" s="1">
        <v>18.02</v>
      </c>
      <c r="J51" s="3">
        <f t="shared" si="8"/>
        <v>106.3</v>
      </c>
      <c r="K51" s="3">
        <f t="shared" si="9"/>
        <v>101.1</v>
      </c>
      <c r="L51" s="3">
        <f t="shared" si="10"/>
        <v>111</v>
      </c>
      <c r="M51" s="3">
        <f t="shared" si="11"/>
        <v>102.2</v>
      </c>
      <c r="N51" s="3"/>
      <c r="P51" s="4">
        <f t="shared" si="14"/>
        <v>11.544032711120277</v>
      </c>
      <c r="Q51" s="5">
        <f t="shared" si="12"/>
        <v>11.544032711120277</v>
      </c>
      <c r="R51" s="5">
        <f t="shared" si="13"/>
        <v>3.8480109037067591</v>
      </c>
    </row>
    <row r="52" spans="1:18" x14ac:dyDescent="0.3">
      <c r="A52" s="1">
        <f t="shared" si="6"/>
        <v>51</v>
      </c>
      <c r="B52" s="1" t="s">
        <v>205</v>
      </c>
      <c r="C52" s="1" t="s">
        <v>507</v>
      </c>
      <c r="D52" s="1" t="s">
        <v>543</v>
      </c>
      <c r="E52" s="1">
        <v>3000</v>
      </c>
      <c r="F52" s="3" t="s">
        <v>499</v>
      </c>
      <c r="G52" s="1">
        <v>15</v>
      </c>
      <c r="H52" s="3">
        <v>113</v>
      </c>
      <c r="I52" s="1">
        <v>13.3</v>
      </c>
      <c r="J52" s="3">
        <f t="shared" si="8"/>
        <v>106.3</v>
      </c>
      <c r="K52" s="3">
        <f t="shared" si="9"/>
        <v>101.1</v>
      </c>
      <c r="L52" s="3">
        <f t="shared" si="10"/>
        <v>111</v>
      </c>
      <c r="M52" s="3">
        <f t="shared" si="11"/>
        <v>102.2</v>
      </c>
      <c r="N52" s="3"/>
      <c r="P52" s="4">
        <f t="shared" si="14"/>
        <v>10.258257511120279</v>
      </c>
      <c r="Q52" s="5">
        <f t="shared" si="12"/>
        <v>10.258257511120279</v>
      </c>
      <c r="R52" s="5">
        <f t="shared" si="13"/>
        <v>3.4194191703734265</v>
      </c>
    </row>
    <row r="53" spans="1:18" x14ac:dyDescent="0.3">
      <c r="A53" s="1">
        <f t="shared" si="6"/>
        <v>52</v>
      </c>
      <c r="B53" s="1" t="s">
        <v>176</v>
      </c>
      <c r="C53" s="1" t="s">
        <v>499</v>
      </c>
      <c r="D53" s="1" t="s">
        <v>544</v>
      </c>
      <c r="E53" s="1">
        <v>3000</v>
      </c>
      <c r="F53" s="3" t="s">
        <v>507</v>
      </c>
      <c r="G53" s="1">
        <v>21</v>
      </c>
      <c r="H53" s="3">
        <v>117.5</v>
      </c>
      <c r="I53" s="1">
        <v>16.87</v>
      </c>
      <c r="J53" s="3">
        <f t="shared" si="8"/>
        <v>101.1</v>
      </c>
      <c r="K53" s="3">
        <f t="shared" si="9"/>
        <v>106.3</v>
      </c>
      <c r="L53" s="3">
        <f t="shared" si="10"/>
        <v>109.8</v>
      </c>
      <c r="M53" s="3">
        <f t="shared" si="11"/>
        <v>104.4</v>
      </c>
      <c r="N53" s="3"/>
      <c r="P53" s="4">
        <f t="shared" si="14"/>
        <v>16.024619711120277</v>
      </c>
      <c r="Q53" s="5">
        <f t="shared" si="12"/>
        <v>16.024619711120277</v>
      </c>
      <c r="R53" s="5">
        <f t="shared" si="13"/>
        <v>5.3415399037067592</v>
      </c>
    </row>
    <row r="54" spans="1:18" x14ac:dyDescent="0.3">
      <c r="A54" s="1">
        <f t="shared" si="6"/>
        <v>53</v>
      </c>
      <c r="B54" s="1" t="s">
        <v>15</v>
      </c>
      <c r="C54" s="1" t="s">
        <v>499</v>
      </c>
      <c r="D54" s="1" t="s">
        <v>542</v>
      </c>
      <c r="E54" s="1">
        <v>3000</v>
      </c>
      <c r="F54" s="3" t="s">
        <v>507</v>
      </c>
      <c r="G54" s="1">
        <v>10</v>
      </c>
      <c r="H54" s="1">
        <v>117.5</v>
      </c>
      <c r="I54" s="1">
        <v>13.49</v>
      </c>
      <c r="J54" s="3">
        <f t="shared" si="8"/>
        <v>101.1</v>
      </c>
      <c r="K54" s="3">
        <f t="shared" si="9"/>
        <v>106.3</v>
      </c>
      <c r="L54" s="3">
        <f t="shared" si="10"/>
        <v>109.8</v>
      </c>
      <c r="M54" s="3">
        <f t="shared" si="11"/>
        <v>104.4</v>
      </c>
      <c r="N54" s="3"/>
      <c r="P54" s="4">
        <f t="shared" si="14"/>
        <v>7.0473639111202759</v>
      </c>
      <c r="Q54" s="5">
        <f t="shared" si="12"/>
        <v>7.0473639111202759</v>
      </c>
      <c r="R54" s="5">
        <f t="shared" si="13"/>
        <v>2.3491213037067586</v>
      </c>
    </row>
    <row r="55" spans="1:18" x14ac:dyDescent="0.3">
      <c r="A55" s="1">
        <f t="shared" si="6"/>
        <v>54</v>
      </c>
      <c r="B55" s="1" t="s">
        <v>555</v>
      </c>
      <c r="C55" s="1" t="s">
        <v>499</v>
      </c>
      <c r="D55" s="1" t="s">
        <v>544</v>
      </c>
      <c r="E55" s="1">
        <v>3000</v>
      </c>
      <c r="F55" s="3" t="s">
        <v>507</v>
      </c>
      <c r="G55" s="1">
        <v>9</v>
      </c>
      <c r="H55" s="1">
        <v>117.5</v>
      </c>
      <c r="I55" s="1">
        <v>17.190000000000001</v>
      </c>
      <c r="J55" s="3">
        <f t="shared" si="8"/>
        <v>101.1</v>
      </c>
      <c r="K55" s="3">
        <f t="shared" si="9"/>
        <v>106.3</v>
      </c>
      <c r="L55" s="3">
        <f t="shared" si="10"/>
        <v>109.8</v>
      </c>
      <c r="M55" s="3">
        <f t="shared" si="11"/>
        <v>104.4</v>
      </c>
      <c r="N55" s="3"/>
      <c r="P55" s="4">
        <f t="shared" si="14"/>
        <v>7.322870911120277</v>
      </c>
      <c r="Q55" s="5">
        <f t="shared" si="12"/>
        <v>7.322870911120277</v>
      </c>
      <c r="R55" s="5">
        <f t="shared" si="13"/>
        <v>2.4409569703734255</v>
      </c>
    </row>
    <row r="56" spans="1:18" x14ac:dyDescent="0.3">
      <c r="A56" s="1">
        <f t="shared" si="6"/>
        <v>55</v>
      </c>
      <c r="B56" s="1" t="s">
        <v>243</v>
      </c>
      <c r="C56" s="1" t="s">
        <v>498</v>
      </c>
      <c r="D56" s="1" t="s">
        <v>544</v>
      </c>
      <c r="E56" s="1">
        <v>3000</v>
      </c>
      <c r="F56" s="3" t="s">
        <v>556</v>
      </c>
      <c r="G56" s="1">
        <v>15</v>
      </c>
      <c r="H56" s="1">
        <v>119.5</v>
      </c>
      <c r="I56" s="1">
        <v>12.78</v>
      </c>
      <c r="J56" s="3">
        <f t="shared" si="8"/>
        <v>103.8</v>
      </c>
      <c r="K56" s="3">
        <f t="shared" si="9"/>
        <v>102.3</v>
      </c>
      <c r="L56" s="3">
        <f t="shared" si="10"/>
        <v>108.8</v>
      </c>
      <c r="M56" s="3">
        <f t="shared" si="11"/>
        <v>102.8</v>
      </c>
      <c r="N56" s="3"/>
      <c r="P56" s="4">
        <f t="shared" si="14"/>
        <v>10.733491961120279</v>
      </c>
      <c r="Q56" s="5">
        <f t="shared" si="12"/>
        <v>10.733491961120279</v>
      </c>
      <c r="R56" s="5">
        <f t="shared" si="13"/>
        <v>3.5778306537067599</v>
      </c>
    </row>
    <row r="57" spans="1:18" x14ac:dyDescent="0.3">
      <c r="A57" s="1">
        <f t="shared" si="6"/>
        <v>56</v>
      </c>
      <c r="B57" s="1" t="s">
        <v>135</v>
      </c>
      <c r="C57" s="1" t="s">
        <v>498</v>
      </c>
      <c r="D57" s="1" t="s">
        <v>546</v>
      </c>
      <c r="E57" s="1">
        <v>3000</v>
      </c>
      <c r="F57" s="3" t="s">
        <v>556</v>
      </c>
      <c r="G57" s="1">
        <v>15</v>
      </c>
      <c r="H57" s="1">
        <v>119.5</v>
      </c>
      <c r="I57" s="1">
        <v>14.99</v>
      </c>
      <c r="J57" s="3">
        <f t="shared" si="8"/>
        <v>103.8</v>
      </c>
      <c r="K57" s="3">
        <f t="shared" si="9"/>
        <v>102.3</v>
      </c>
      <c r="L57" s="3">
        <f t="shared" si="10"/>
        <v>108.8</v>
      </c>
      <c r="M57" s="3">
        <f t="shared" si="11"/>
        <v>102.8</v>
      </c>
      <c r="P57" s="4">
        <f t="shared" si="14"/>
        <v>11.335518061120279</v>
      </c>
      <c r="Q57" s="5">
        <f t="shared" si="12"/>
        <v>11.335518061120279</v>
      </c>
      <c r="R57" s="5">
        <f t="shared" si="13"/>
        <v>3.7785060203734262</v>
      </c>
    </row>
    <row r="58" spans="1:18" x14ac:dyDescent="0.3">
      <c r="A58" s="1">
        <f t="shared" si="6"/>
        <v>57</v>
      </c>
      <c r="B58" s="1" t="s">
        <v>589</v>
      </c>
      <c r="C58" s="1" t="s">
        <v>556</v>
      </c>
      <c r="D58" s="1" t="s">
        <v>543</v>
      </c>
      <c r="E58" s="1">
        <v>3000</v>
      </c>
      <c r="F58" s="3" t="s">
        <v>498</v>
      </c>
      <c r="G58" s="1">
        <v>16</v>
      </c>
      <c r="H58" s="1">
        <v>110</v>
      </c>
      <c r="I58" s="1">
        <v>15.32</v>
      </c>
      <c r="J58" s="3">
        <f t="shared" si="8"/>
        <v>102.3</v>
      </c>
      <c r="K58" s="3">
        <f t="shared" si="9"/>
        <v>103.8</v>
      </c>
      <c r="L58" s="3">
        <f t="shared" si="10"/>
        <v>110.8</v>
      </c>
      <c r="M58" s="3">
        <f t="shared" si="11"/>
        <v>108.6</v>
      </c>
      <c r="N58" s="3"/>
      <c r="P58" s="4">
        <f t="shared" si="14"/>
        <v>11.152091661120277</v>
      </c>
      <c r="Q58" s="5">
        <f t="shared" si="12"/>
        <v>11.152091661120277</v>
      </c>
      <c r="R58" s="5">
        <f t="shared" si="13"/>
        <v>3.7173638870400922</v>
      </c>
    </row>
    <row r="69" spans="1:16" x14ac:dyDescent="0.3">
      <c r="A69" s="1" t="s">
        <v>565</v>
      </c>
    </row>
    <row r="70" spans="1:16" x14ac:dyDescent="0.3">
      <c r="A70" s="1" t="s">
        <v>509</v>
      </c>
      <c r="B70" s="1" t="s">
        <v>510</v>
      </c>
      <c r="C70" s="1" t="s">
        <v>566</v>
      </c>
      <c r="D70" s="1" t="s">
        <v>567</v>
      </c>
      <c r="E70" s="1" t="s">
        <v>568</v>
      </c>
      <c r="P70" s="1"/>
    </row>
    <row r="71" spans="1:16" x14ac:dyDescent="0.3">
      <c r="A71" s="1">
        <v>1</v>
      </c>
      <c r="B71" s="1" t="s">
        <v>507</v>
      </c>
      <c r="C71" s="1">
        <v>106.3</v>
      </c>
      <c r="D71" s="1">
        <v>104.4</v>
      </c>
      <c r="E71" s="1">
        <v>111</v>
      </c>
      <c r="P71" s="1"/>
    </row>
    <row r="72" spans="1:16" x14ac:dyDescent="0.3">
      <c r="A72" s="1">
        <v>2</v>
      </c>
      <c r="B72" s="1" t="s">
        <v>512</v>
      </c>
      <c r="C72" s="1">
        <v>102.9</v>
      </c>
      <c r="D72" s="1">
        <v>107.1</v>
      </c>
      <c r="E72" s="1">
        <v>107.8</v>
      </c>
      <c r="P72" s="1"/>
    </row>
    <row r="73" spans="1:16" x14ac:dyDescent="0.3">
      <c r="A73" s="1">
        <v>3</v>
      </c>
      <c r="B73" s="1" t="s">
        <v>519</v>
      </c>
      <c r="C73" s="1">
        <v>101.6</v>
      </c>
      <c r="D73" s="1">
        <v>110</v>
      </c>
      <c r="E73" s="1">
        <v>103.8</v>
      </c>
      <c r="P73" s="1"/>
    </row>
    <row r="74" spans="1:16" x14ac:dyDescent="0.3">
      <c r="A74" s="1">
        <v>4</v>
      </c>
      <c r="B74" s="1" t="s">
        <v>514</v>
      </c>
      <c r="C74" s="1">
        <v>101.6</v>
      </c>
      <c r="D74" s="1">
        <v>108.3</v>
      </c>
      <c r="E74" s="1">
        <v>109.3</v>
      </c>
      <c r="P74" s="1"/>
    </row>
    <row r="75" spans="1:16" x14ac:dyDescent="0.3">
      <c r="A75" s="1">
        <v>5</v>
      </c>
      <c r="B75" s="1" t="s">
        <v>499</v>
      </c>
      <c r="C75" s="1">
        <v>101.1</v>
      </c>
      <c r="D75" s="1">
        <v>102.2</v>
      </c>
      <c r="E75" s="1">
        <v>109.8</v>
      </c>
      <c r="P75" s="1"/>
    </row>
    <row r="76" spans="1:16" x14ac:dyDescent="0.3">
      <c r="A76" s="1">
        <v>6</v>
      </c>
      <c r="B76" s="1" t="s">
        <v>505</v>
      </c>
      <c r="C76" s="1">
        <v>98.8</v>
      </c>
      <c r="D76" s="1">
        <v>104.4</v>
      </c>
      <c r="E76" s="1">
        <v>114.2</v>
      </c>
      <c r="P76" s="1"/>
    </row>
    <row r="77" spans="1:16" x14ac:dyDescent="0.3">
      <c r="A77" s="1">
        <v>7</v>
      </c>
      <c r="B77" s="1" t="s">
        <v>518</v>
      </c>
      <c r="C77" s="1">
        <v>101.7</v>
      </c>
      <c r="D77" s="1">
        <v>106.2</v>
      </c>
      <c r="E77" s="1">
        <v>107.3</v>
      </c>
      <c r="P77" s="1"/>
    </row>
    <row r="78" spans="1:16" x14ac:dyDescent="0.3">
      <c r="A78" s="1">
        <v>8</v>
      </c>
      <c r="B78" s="1" t="s">
        <v>520</v>
      </c>
      <c r="C78" s="1">
        <v>100.4</v>
      </c>
      <c r="D78" s="1">
        <v>110.9</v>
      </c>
      <c r="E78" s="1">
        <v>106.7</v>
      </c>
      <c r="P78" s="1"/>
    </row>
    <row r="79" spans="1:16" x14ac:dyDescent="0.3">
      <c r="A79" s="1">
        <v>9</v>
      </c>
      <c r="B79" s="1" t="s">
        <v>491</v>
      </c>
      <c r="C79" s="1">
        <v>100.6</v>
      </c>
      <c r="D79" s="1">
        <v>104.7</v>
      </c>
      <c r="E79" s="1">
        <v>106.7</v>
      </c>
      <c r="P79" s="1"/>
    </row>
    <row r="80" spans="1:16" x14ac:dyDescent="0.3">
      <c r="A80" s="1">
        <v>10</v>
      </c>
      <c r="B80" s="1" t="s">
        <v>549</v>
      </c>
      <c r="C80" s="1">
        <v>103.4</v>
      </c>
      <c r="D80" s="1">
        <v>114.5</v>
      </c>
      <c r="E80" s="1">
        <v>107.1</v>
      </c>
      <c r="P80" s="1"/>
    </row>
    <row r="81" spans="1:16" x14ac:dyDescent="0.3">
      <c r="A81" s="1">
        <v>11</v>
      </c>
      <c r="B81" s="1" t="s">
        <v>487</v>
      </c>
      <c r="C81" s="1">
        <v>100.6</v>
      </c>
      <c r="D81" s="1">
        <v>111.8</v>
      </c>
      <c r="E81" s="1">
        <v>109.7</v>
      </c>
      <c r="P81" s="1"/>
    </row>
    <row r="82" spans="1:16" x14ac:dyDescent="0.3">
      <c r="A82" s="1">
        <v>12</v>
      </c>
      <c r="B82" s="1" t="s">
        <v>506</v>
      </c>
      <c r="C82" s="1">
        <v>100.5</v>
      </c>
      <c r="D82" s="1">
        <v>107.8</v>
      </c>
      <c r="E82" s="1">
        <v>103.1</v>
      </c>
      <c r="P82" s="1"/>
    </row>
    <row r="83" spans="1:16" x14ac:dyDescent="0.3">
      <c r="A83" s="1">
        <v>13</v>
      </c>
      <c r="B83" s="1" t="s">
        <v>498</v>
      </c>
      <c r="C83" s="1">
        <v>103.8</v>
      </c>
      <c r="D83" s="1">
        <v>108.6</v>
      </c>
      <c r="E83" s="1">
        <v>108.8</v>
      </c>
      <c r="P83" s="1"/>
    </row>
    <row r="84" spans="1:16" x14ac:dyDescent="0.3">
      <c r="A84" s="1">
        <v>14</v>
      </c>
      <c r="B84" s="1" t="s">
        <v>517</v>
      </c>
      <c r="C84" s="1">
        <v>105.8</v>
      </c>
      <c r="D84" s="1">
        <v>105.4</v>
      </c>
      <c r="E84" s="1">
        <v>107</v>
      </c>
      <c r="P84" s="1"/>
    </row>
    <row r="85" spans="1:16" x14ac:dyDescent="0.3">
      <c r="A85" s="1">
        <v>15</v>
      </c>
      <c r="B85" s="1" t="s">
        <v>495</v>
      </c>
      <c r="C85" s="1">
        <v>98.2</v>
      </c>
      <c r="D85" s="1">
        <v>102.2</v>
      </c>
      <c r="E85" s="1">
        <v>105</v>
      </c>
      <c r="P85" s="1"/>
    </row>
    <row r="86" spans="1:16" x14ac:dyDescent="0.3">
      <c r="A86" s="1">
        <v>16</v>
      </c>
      <c r="B86" s="1" t="s">
        <v>513</v>
      </c>
      <c r="C86" s="1">
        <v>100.7</v>
      </c>
      <c r="D86" s="1">
        <v>104.5</v>
      </c>
      <c r="E86" s="1">
        <v>106</v>
      </c>
      <c r="P86" s="1"/>
    </row>
    <row r="87" spans="1:16" x14ac:dyDescent="0.3">
      <c r="A87" s="1">
        <v>17</v>
      </c>
      <c r="B87" s="1" t="s">
        <v>485</v>
      </c>
      <c r="C87" s="1">
        <v>105</v>
      </c>
      <c r="D87" s="1">
        <v>111.5</v>
      </c>
      <c r="E87" s="1">
        <v>102.3</v>
      </c>
      <c r="P87" s="1"/>
    </row>
    <row r="88" spans="1:16" x14ac:dyDescent="0.3">
      <c r="A88" s="1">
        <v>18</v>
      </c>
      <c r="B88" s="1" t="s">
        <v>489</v>
      </c>
      <c r="C88" s="1">
        <v>102.9</v>
      </c>
      <c r="D88" s="1">
        <v>108.4</v>
      </c>
      <c r="E88" s="1">
        <v>108.8</v>
      </c>
      <c r="P88" s="1"/>
    </row>
    <row r="89" spans="1:16" x14ac:dyDescent="0.3">
      <c r="A89" s="1">
        <v>19</v>
      </c>
      <c r="B89" s="1" t="s">
        <v>564</v>
      </c>
      <c r="C89" s="1">
        <v>105.1</v>
      </c>
      <c r="D89" s="1">
        <v>110</v>
      </c>
      <c r="E89" s="1">
        <v>109.8</v>
      </c>
      <c r="P89" s="1"/>
    </row>
    <row r="90" spans="1:16" x14ac:dyDescent="0.3">
      <c r="A90" s="1">
        <v>20</v>
      </c>
      <c r="B90" s="1" t="s">
        <v>556</v>
      </c>
      <c r="C90" s="1">
        <v>102.3</v>
      </c>
      <c r="D90" s="1">
        <v>102.8</v>
      </c>
      <c r="E90" s="1">
        <v>110.8</v>
      </c>
      <c r="P90" s="1"/>
    </row>
    <row r="91" spans="1:16" x14ac:dyDescent="0.3">
      <c r="A91" s="1">
        <v>21</v>
      </c>
      <c r="B91" s="1" t="s">
        <v>486</v>
      </c>
      <c r="C91" s="1">
        <v>106</v>
      </c>
      <c r="D91" s="1">
        <v>108.2</v>
      </c>
      <c r="E91" s="1">
        <v>103.9</v>
      </c>
      <c r="P91" s="1"/>
    </row>
    <row r="92" spans="1:16" x14ac:dyDescent="0.3">
      <c r="A92" s="1">
        <v>22</v>
      </c>
      <c r="B92" s="1" t="s">
        <v>508</v>
      </c>
      <c r="C92" s="1">
        <v>100.5</v>
      </c>
      <c r="D92" s="1">
        <v>104.9</v>
      </c>
      <c r="E92" s="1">
        <v>105.6</v>
      </c>
      <c r="P92" s="1"/>
    </row>
    <row r="93" spans="1:16" x14ac:dyDescent="0.3">
      <c r="A93" s="1">
        <v>23</v>
      </c>
      <c r="B93" s="1" t="s">
        <v>488</v>
      </c>
      <c r="C93" s="1">
        <v>104.3</v>
      </c>
      <c r="D93" s="1">
        <v>110.2</v>
      </c>
      <c r="E93" s="1">
        <v>106.3</v>
      </c>
      <c r="P93" s="1"/>
    </row>
    <row r="94" spans="1:16" x14ac:dyDescent="0.3">
      <c r="A94" s="1">
        <v>24</v>
      </c>
      <c r="B94" s="1" t="s">
        <v>493</v>
      </c>
      <c r="C94" s="1">
        <v>102.8</v>
      </c>
      <c r="D94" s="1">
        <v>102.5</v>
      </c>
      <c r="E94" s="1">
        <v>111.9</v>
      </c>
      <c r="P94" s="1"/>
    </row>
    <row r="95" spans="1:16" x14ac:dyDescent="0.3">
      <c r="A95" s="1">
        <v>25</v>
      </c>
      <c r="B95" s="1" t="s">
        <v>492</v>
      </c>
      <c r="C95" s="1">
        <v>101.8</v>
      </c>
      <c r="D95" s="1">
        <v>110.5</v>
      </c>
      <c r="E95" s="1">
        <v>107.7</v>
      </c>
      <c r="P95" s="1"/>
    </row>
    <row r="96" spans="1:16" x14ac:dyDescent="0.3">
      <c r="A96" s="1">
        <v>26</v>
      </c>
      <c r="B96" s="1" t="s">
        <v>497</v>
      </c>
      <c r="C96" s="1">
        <v>106.1</v>
      </c>
      <c r="D96" s="1">
        <v>107.3</v>
      </c>
      <c r="E96" s="1">
        <v>107.9</v>
      </c>
      <c r="P96" s="1"/>
    </row>
    <row r="97" spans="1:16" x14ac:dyDescent="0.3">
      <c r="A97" s="1">
        <v>27</v>
      </c>
      <c r="B97" s="1" t="s">
        <v>557</v>
      </c>
      <c r="C97" s="1">
        <v>100.7</v>
      </c>
      <c r="D97" s="1">
        <v>111</v>
      </c>
      <c r="E97" s="1">
        <v>109.3</v>
      </c>
      <c r="P97" s="1"/>
    </row>
    <row r="98" spans="1:16" x14ac:dyDescent="0.3">
      <c r="A98" s="1">
        <v>28</v>
      </c>
      <c r="B98" s="1" t="s">
        <v>516</v>
      </c>
      <c r="C98" s="1">
        <v>102.7</v>
      </c>
      <c r="D98" s="1">
        <v>110.5</v>
      </c>
      <c r="E98" s="1">
        <v>104.8</v>
      </c>
      <c r="P98" s="1"/>
    </row>
    <row r="99" spans="1:16" x14ac:dyDescent="0.3">
      <c r="A99" s="1">
        <v>29</v>
      </c>
      <c r="B99" s="1" t="s">
        <v>496</v>
      </c>
      <c r="C99" s="1">
        <v>102.5</v>
      </c>
      <c r="D99" s="1">
        <v>107.2</v>
      </c>
      <c r="E99" s="1">
        <v>103.6</v>
      </c>
      <c r="P99" s="1"/>
    </row>
    <row r="100" spans="1:16" x14ac:dyDescent="0.3">
      <c r="A100" s="1">
        <v>30</v>
      </c>
      <c r="B100" s="1" t="s">
        <v>523</v>
      </c>
      <c r="C100" s="1">
        <v>104.2</v>
      </c>
      <c r="D100" s="1">
        <v>107.9</v>
      </c>
      <c r="E100" s="1">
        <v>110.5</v>
      </c>
      <c r="P100" s="1"/>
    </row>
  </sheetData>
  <sortState ref="B2:R58">
    <sortCondition descending="1" ref="E2:E58"/>
  </sortState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6" sqref="G26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363</v>
      </c>
      <c r="C2" s="1" t="s">
        <v>485</v>
      </c>
      <c r="D2" s="1" t="s">
        <v>546</v>
      </c>
      <c r="E2" s="1">
        <v>11500</v>
      </c>
      <c r="F2" s="3" t="s">
        <v>493</v>
      </c>
      <c r="G2" s="1">
        <v>34</v>
      </c>
      <c r="H2" s="3">
        <v>122.5</v>
      </c>
      <c r="I2" s="1">
        <v>32.89</v>
      </c>
      <c r="J2" s="3">
        <f t="shared" ref="J2:J32" si="0">VLOOKUP(C2,$B$190:$E$219,2,FALSE)</f>
        <v>105</v>
      </c>
      <c r="K2" s="3">
        <f t="shared" ref="K2:K32" si="1">VLOOKUP(F2,$B$190:$E$219,2,FALSE)</f>
        <v>102.8</v>
      </c>
      <c r="L2" s="3">
        <f t="shared" ref="L2:L32" si="2">VLOOKUP(C2,$B$190:$E$219,4,FALSE)</f>
        <v>102.3</v>
      </c>
      <c r="M2" s="3">
        <f t="shared" ref="M2:M32" si="3">VLOOKUP(F2,$B$190:$E$219,3,FALSE)</f>
        <v>102.5</v>
      </c>
      <c r="N2" s="3"/>
      <c r="P2" s="4">
        <v>60.359920595590594</v>
      </c>
      <c r="Q2" s="5">
        <f t="shared" ref="Q2:Q32" si="4">P2-O2</f>
        <v>60.359920595590594</v>
      </c>
      <c r="R2" s="5">
        <f t="shared" ref="R2:R32" si="5">P2/(E2/1000)</f>
        <v>5.2486887474426602</v>
      </c>
    </row>
    <row r="3" spans="1:18" x14ac:dyDescent="0.3">
      <c r="A3" s="1">
        <f>A2+1</f>
        <v>2</v>
      </c>
      <c r="B3" s="1" t="s">
        <v>35</v>
      </c>
      <c r="C3" s="1" t="s">
        <v>517</v>
      </c>
      <c r="D3" s="1" t="s">
        <v>546</v>
      </c>
      <c r="E3" s="1">
        <v>11200</v>
      </c>
      <c r="F3" s="3" t="s">
        <v>498</v>
      </c>
      <c r="G3" s="1">
        <v>38</v>
      </c>
      <c r="H3" s="1">
        <v>121.25</v>
      </c>
      <c r="I3" s="1">
        <v>32.49</v>
      </c>
      <c r="J3" s="3">
        <f t="shared" si="0"/>
        <v>105.8</v>
      </c>
      <c r="K3" s="3">
        <f t="shared" si="1"/>
        <v>103.8</v>
      </c>
      <c r="L3" s="3">
        <f t="shared" si="2"/>
        <v>107</v>
      </c>
      <c r="M3" s="3">
        <f t="shared" si="3"/>
        <v>108.6</v>
      </c>
      <c r="N3" s="3"/>
      <c r="P3" s="4">
        <v>63.571880396492794</v>
      </c>
      <c r="Q3" s="5">
        <f t="shared" si="4"/>
        <v>63.571880396492794</v>
      </c>
      <c r="R3" s="5">
        <f t="shared" si="5"/>
        <v>5.6760607496868571</v>
      </c>
    </row>
    <row r="4" spans="1:18" x14ac:dyDescent="0.3">
      <c r="A4" s="1">
        <f t="shared" ref="A4:A67" si="6">A3+1</f>
        <v>3</v>
      </c>
      <c r="B4" s="1" t="s">
        <v>144</v>
      </c>
      <c r="C4" s="1" t="s">
        <v>520</v>
      </c>
      <c r="D4" s="1" t="s">
        <v>542</v>
      </c>
      <c r="E4" s="1">
        <v>10300</v>
      </c>
      <c r="F4" s="3" t="s">
        <v>557</v>
      </c>
      <c r="G4" s="1">
        <v>34</v>
      </c>
      <c r="H4" s="1">
        <v>113.5</v>
      </c>
      <c r="I4" s="1">
        <v>29.53</v>
      </c>
      <c r="J4" s="3">
        <f t="shared" si="0"/>
        <v>100.4</v>
      </c>
      <c r="K4" s="3">
        <f t="shared" si="1"/>
        <v>100.7</v>
      </c>
      <c r="L4" s="3">
        <f t="shared" si="2"/>
        <v>106.7</v>
      </c>
      <c r="M4" s="3">
        <f t="shared" si="3"/>
        <v>111</v>
      </c>
      <c r="N4" s="3"/>
      <c r="P4" s="4">
        <v>52.094010559058297</v>
      </c>
      <c r="Q4" s="5">
        <f t="shared" si="4"/>
        <v>52.094010559058297</v>
      </c>
      <c r="R4" s="5">
        <f t="shared" si="5"/>
        <v>5.0576709280639118</v>
      </c>
    </row>
    <row r="5" spans="1:18" x14ac:dyDescent="0.3">
      <c r="A5" s="1">
        <f t="shared" si="6"/>
        <v>4</v>
      </c>
      <c r="B5" s="1" t="s">
        <v>106</v>
      </c>
      <c r="C5" s="1" t="s">
        <v>507</v>
      </c>
      <c r="D5" s="1" t="s">
        <v>543</v>
      </c>
      <c r="E5" s="1">
        <v>9300</v>
      </c>
      <c r="F5" s="3" t="s">
        <v>513</v>
      </c>
      <c r="G5" s="1">
        <v>35</v>
      </c>
      <c r="H5" s="3">
        <v>106.25</v>
      </c>
      <c r="I5" s="1">
        <v>30.77</v>
      </c>
      <c r="J5" s="3">
        <f t="shared" si="0"/>
        <v>106.3</v>
      </c>
      <c r="K5" s="3">
        <f t="shared" si="1"/>
        <v>100.7</v>
      </c>
      <c r="L5" s="3">
        <f t="shared" si="2"/>
        <v>111</v>
      </c>
      <c r="M5" s="3">
        <f t="shared" si="3"/>
        <v>104.5</v>
      </c>
      <c r="N5" s="3"/>
      <c r="P5" s="4">
        <v>47.516833469927931</v>
      </c>
      <c r="Q5" s="5">
        <f t="shared" si="4"/>
        <v>47.516833469927931</v>
      </c>
      <c r="R5" s="5">
        <f t="shared" si="5"/>
        <v>5.109336932250315</v>
      </c>
    </row>
    <row r="6" spans="1:18" x14ac:dyDescent="0.3">
      <c r="A6" s="1">
        <f t="shared" si="6"/>
        <v>5</v>
      </c>
      <c r="B6" s="1" t="s">
        <v>461</v>
      </c>
      <c r="C6" s="1" t="s">
        <v>518</v>
      </c>
      <c r="D6" s="1" t="s">
        <v>543</v>
      </c>
      <c r="E6" s="1">
        <v>9100</v>
      </c>
      <c r="F6" s="3" t="s">
        <v>512</v>
      </c>
      <c r="G6" s="1">
        <v>34</v>
      </c>
      <c r="H6" s="1">
        <v>109.5</v>
      </c>
      <c r="I6" s="1">
        <v>29.8</v>
      </c>
      <c r="J6" s="3">
        <f t="shared" si="0"/>
        <v>101.7</v>
      </c>
      <c r="K6" s="3">
        <f t="shared" si="1"/>
        <v>102.9</v>
      </c>
      <c r="L6" s="3">
        <f t="shared" si="2"/>
        <v>107.3</v>
      </c>
      <c r="M6" s="3">
        <f t="shared" si="3"/>
        <v>107.1</v>
      </c>
      <c r="N6" s="3"/>
      <c r="P6" s="4">
        <v>46.436480039375425</v>
      </c>
      <c r="Q6" s="5">
        <f t="shared" si="4"/>
        <v>46.436480039375425</v>
      </c>
      <c r="R6" s="5">
        <f t="shared" si="5"/>
        <v>5.10290989443686</v>
      </c>
    </row>
    <row r="7" spans="1:18" x14ac:dyDescent="0.3">
      <c r="A7" s="1">
        <f t="shared" si="6"/>
        <v>6</v>
      </c>
      <c r="B7" s="1" t="s">
        <v>130</v>
      </c>
      <c r="C7" s="1" t="s">
        <v>496</v>
      </c>
      <c r="D7" s="1" t="s">
        <v>543</v>
      </c>
      <c r="E7" s="1">
        <v>8300</v>
      </c>
      <c r="F7" s="3" t="s">
        <v>564</v>
      </c>
      <c r="G7" s="1">
        <v>36</v>
      </c>
      <c r="H7" s="1">
        <v>119.75</v>
      </c>
      <c r="I7" s="1">
        <v>31.42</v>
      </c>
      <c r="J7" s="3">
        <f t="shared" si="0"/>
        <v>102.5</v>
      </c>
      <c r="K7" s="3">
        <f t="shared" si="1"/>
        <v>105.1</v>
      </c>
      <c r="L7" s="3">
        <f t="shared" si="2"/>
        <v>103.6</v>
      </c>
      <c r="M7" s="3">
        <f t="shared" si="3"/>
        <v>110</v>
      </c>
      <c r="N7" s="3"/>
      <c r="P7" s="4">
        <v>44.797018203838547</v>
      </c>
      <c r="Q7" s="5">
        <f t="shared" si="4"/>
        <v>44.797018203838547</v>
      </c>
      <c r="R7" s="5">
        <f t="shared" si="5"/>
        <v>5.3972311088962099</v>
      </c>
    </row>
    <row r="8" spans="1:18" x14ac:dyDescent="0.3">
      <c r="A8" s="1">
        <f t="shared" si="6"/>
        <v>7</v>
      </c>
      <c r="B8" s="1" t="s">
        <v>250</v>
      </c>
      <c r="C8" s="1" t="s">
        <v>564</v>
      </c>
      <c r="D8" s="1" t="s">
        <v>545</v>
      </c>
      <c r="E8" s="1">
        <v>8200</v>
      </c>
      <c r="F8" s="3" t="s">
        <v>496</v>
      </c>
      <c r="G8" s="1">
        <v>33</v>
      </c>
      <c r="H8" s="1">
        <v>110.75</v>
      </c>
      <c r="I8" s="1">
        <v>27.26</v>
      </c>
      <c r="J8" s="3">
        <f t="shared" si="0"/>
        <v>105.1</v>
      </c>
      <c r="K8" s="3">
        <f t="shared" si="1"/>
        <v>102.5</v>
      </c>
      <c r="L8" s="3">
        <f t="shared" si="2"/>
        <v>109.8</v>
      </c>
      <c r="M8" s="3">
        <f t="shared" si="3"/>
        <v>107.2</v>
      </c>
      <c r="N8" s="3"/>
      <c r="P8" s="4">
        <v>40.032537731531519</v>
      </c>
      <c r="Q8" s="5">
        <f t="shared" si="4"/>
        <v>40.032537731531519</v>
      </c>
      <c r="R8" s="5">
        <f t="shared" si="5"/>
        <v>4.8820167965282346</v>
      </c>
    </row>
    <row r="9" spans="1:18" x14ac:dyDescent="0.3">
      <c r="A9" s="1">
        <f t="shared" si="6"/>
        <v>8</v>
      </c>
      <c r="B9" s="1" t="s">
        <v>326</v>
      </c>
      <c r="C9" s="1" t="s">
        <v>512</v>
      </c>
      <c r="D9" s="1" t="s">
        <v>543</v>
      </c>
      <c r="E9" s="1">
        <v>8000</v>
      </c>
      <c r="F9" s="3" t="s">
        <v>518</v>
      </c>
      <c r="G9" s="1">
        <v>32</v>
      </c>
      <c r="H9" s="1">
        <v>114.5</v>
      </c>
      <c r="I9" s="1">
        <v>32.25</v>
      </c>
      <c r="J9" s="3">
        <f t="shared" si="0"/>
        <v>102.9</v>
      </c>
      <c r="K9" s="3">
        <f t="shared" si="1"/>
        <v>101.7</v>
      </c>
      <c r="L9" s="3">
        <f t="shared" si="2"/>
        <v>107.8</v>
      </c>
      <c r="M9" s="3">
        <f t="shared" si="3"/>
        <v>106.2</v>
      </c>
      <c r="N9" s="3"/>
      <c r="P9" s="4">
        <v>40.877760106515751</v>
      </c>
      <c r="Q9" s="5">
        <f t="shared" si="4"/>
        <v>40.877760106515751</v>
      </c>
      <c r="R9" s="5">
        <f t="shared" si="5"/>
        <v>5.1097200133144689</v>
      </c>
    </row>
    <row r="10" spans="1:18" x14ac:dyDescent="0.3">
      <c r="A10" s="1">
        <f t="shared" si="6"/>
        <v>9</v>
      </c>
      <c r="B10" s="1" t="s">
        <v>82</v>
      </c>
      <c r="C10" s="1" t="s">
        <v>496</v>
      </c>
      <c r="D10" s="1" t="s">
        <v>542</v>
      </c>
      <c r="E10" s="1">
        <v>7900</v>
      </c>
      <c r="F10" s="3" t="s">
        <v>564</v>
      </c>
      <c r="G10" s="1">
        <v>32</v>
      </c>
      <c r="H10" s="1">
        <v>119.75</v>
      </c>
      <c r="I10" s="1">
        <v>17.38</v>
      </c>
      <c r="J10" s="3">
        <f t="shared" si="0"/>
        <v>102.5</v>
      </c>
      <c r="K10" s="3">
        <f t="shared" si="1"/>
        <v>105.1</v>
      </c>
      <c r="L10" s="3">
        <f t="shared" si="2"/>
        <v>103.6</v>
      </c>
      <c r="M10" s="3">
        <f t="shared" si="3"/>
        <v>110</v>
      </c>
      <c r="N10" s="3"/>
      <c r="P10" s="4">
        <f t="shared" ref="P10:P40" si="7">-87.868852+(LN(E10))*9.365713+G10*0.73241+I10*0.27241+H10*0.0924+((J10+K10)/2)*0.015315+((L10+M10)/2)*-0.032803</f>
        <v>33.50768723279355</v>
      </c>
      <c r="Q10" s="5">
        <f t="shared" si="4"/>
        <v>33.50768723279355</v>
      </c>
      <c r="R10" s="5">
        <f t="shared" si="5"/>
        <v>4.2414793965561453</v>
      </c>
    </row>
    <row r="11" spans="1:18" x14ac:dyDescent="0.3">
      <c r="A11" s="1">
        <f t="shared" si="6"/>
        <v>10</v>
      </c>
      <c r="B11" s="1" t="s">
        <v>327</v>
      </c>
      <c r="C11" s="1" t="s">
        <v>493</v>
      </c>
      <c r="D11" s="1" t="s">
        <v>543</v>
      </c>
      <c r="E11" s="1">
        <v>7800</v>
      </c>
      <c r="F11" s="3" t="s">
        <v>485</v>
      </c>
      <c r="G11" s="1">
        <v>35</v>
      </c>
      <c r="H11" s="3">
        <v>109.5</v>
      </c>
      <c r="I11" s="1">
        <v>31.94</v>
      </c>
      <c r="J11" s="3">
        <f t="shared" si="0"/>
        <v>102.8</v>
      </c>
      <c r="K11" s="3">
        <f t="shared" si="1"/>
        <v>105</v>
      </c>
      <c r="L11" s="3">
        <f t="shared" si="2"/>
        <v>111.9</v>
      </c>
      <c r="M11" s="3">
        <f t="shared" si="3"/>
        <v>111.5</v>
      </c>
      <c r="P11" s="4">
        <f t="shared" si="7"/>
        <v>38.445593573462531</v>
      </c>
      <c r="Q11" s="5">
        <f t="shared" si="4"/>
        <v>38.445593573462531</v>
      </c>
      <c r="R11" s="5">
        <f t="shared" si="5"/>
        <v>4.9289222530080172</v>
      </c>
    </row>
    <row r="12" spans="1:18" x14ac:dyDescent="0.3">
      <c r="A12" s="1">
        <f t="shared" si="6"/>
        <v>11</v>
      </c>
      <c r="B12" s="1" t="s">
        <v>114</v>
      </c>
      <c r="C12" s="1" t="s">
        <v>557</v>
      </c>
      <c r="D12" s="1" t="s">
        <v>545</v>
      </c>
      <c r="E12" s="1">
        <v>7700</v>
      </c>
      <c r="F12" s="3" t="s">
        <v>520</v>
      </c>
      <c r="G12" s="1">
        <v>33</v>
      </c>
      <c r="H12" s="1">
        <v>114.5</v>
      </c>
      <c r="I12" s="1">
        <v>25.67</v>
      </c>
      <c r="J12" s="3">
        <f t="shared" si="0"/>
        <v>100.7</v>
      </c>
      <c r="K12" s="3">
        <f t="shared" si="1"/>
        <v>100.4</v>
      </c>
      <c r="L12" s="3">
        <f t="shared" si="2"/>
        <v>109.3</v>
      </c>
      <c r="M12" s="3">
        <f t="shared" si="3"/>
        <v>110.9</v>
      </c>
      <c r="N12" s="3"/>
      <c r="P12" s="4">
        <f t="shared" si="7"/>
        <v>35.615092837046618</v>
      </c>
      <c r="Q12" s="5">
        <f t="shared" si="4"/>
        <v>35.615092837046618</v>
      </c>
      <c r="R12" s="5">
        <f t="shared" si="5"/>
        <v>4.6253367320839764</v>
      </c>
    </row>
    <row r="13" spans="1:18" x14ac:dyDescent="0.3">
      <c r="A13" s="1">
        <f t="shared" si="6"/>
        <v>12</v>
      </c>
      <c r="B13" s="1" t="s">
        <v>81</v>
      </c>
      <c r="C13" s="1" t="s">
        <v>557</v>
      </c>
      <c r="D13" s="1" t="s">
        <v>544</v>
      </c>
      <c r="E13" s="1">
        <v>7700</v>
      </c>
      <c r="F13" s="3" t="s">
        <v>520</v>
      </c>
      <c r="G13" s="1">
        <v>34</v>
      </c>
      <c r="H13" s="1">
        <v>114.5</v>
      </c>
      <c r="I13" s="1">
        <v>28.23</v>
      </c>
      <c r="J13" s="3">
        <f t="shared" si="0"/>
        <v>100.7</v>
      </c>
      <c r="K13" s="3">
        <f t="shared" si="1"/>
        <v>100.4</v>
      </c>
      <c r="L13" s="3">
        <f t="shared" si="2"/>
        <v>109.3</v>
      </c>
      <c r="M13" s="3">
        <f t="shared" si="3"/>
        <v>110.9</v>
      </c>
      <c r="N13" s="3"/>
      <c r="P13" s="4">
        <f t="shared" si="7"/>
        <v>37.044872437046614</v>
      </c>
      <c r="Q13" s="5">
        <f t="shared" si="4"/>
        <v>37.044872437046614</v>
      </c>
      <c r="R13" s="5">
        <f t="shared" si="5"/>
        <v>4.8110223944216379</v>
      </c>
    </row>
    <row r="14" spans="1:18" x14ac:dyDescent="0.3">
      <c r="A14" s="1">
        <f t="shared" si="6"/>
        <v>13</v>
      </c>
      <c r="B14" s="1" t="s">
        <v>19</v>
      </c>
      <c r="C14" s="1" t="s">
        <v>564</v>
      </c>
      <c r="D14" s="1" t="s">
        <v>543</v>
      </c>
      <c r="E14" s="1">
        <v>7600</v>
      </c>
      <c r="F14" s="3" t="s">
        <v>496</v>
      </c>
      <c r="G14" s="1">
        <v>34</v>
      </c>
      <c r="H14" s="1">
        <v>110.75</v>
      </c>
      <c r="I14" s="1">
        <v>27.6</v>
      </c>
      <c r="J14" s="3">
        <f t="shared" si="0"/>
        <v>105.1</v>
      </c>
      <c r="K14" s="3">
        <f t="shared" si="1"/>
        <v>102.5</v>
      </c>
      <c r="L14" s="3">
        <f t="shared" si="2"/>
        <v>109.8</v>
      </c>
      <c r="M14" s="3">
        <f t="shared" si="3"/>
        <v>107.2</v>
      </c>
      <c r="N14" s="3"/>
      <c r="P14" s="4">
        <f t="shared" si="7"/>
        <v>36.506583322774198</v>
      </c>
      <c r="Q14" s="5">
        <f t="shared" si="4"/>
        <v>36.506583322774198</v>
      </c>
      <c r="R14" s="5">
        <f t="shared" si="5"/>
        <v>4.8034978056281838</v>
      </c>
    </row>
    <row r="15" spans="1:18" x14ac:dyDescent="0.3">
      <c r="A15" s="1">
        <f t="shared" si="6"/>
        <v>14</v>
      </c>
      <c r="B15" s="1" t="s">
        <v>86</v>
      </c>
      <c r="C15" s="1" t="s">
        <v>497</v>
      </c>
      <c r="D15" s="1" t="s">
        <v>543</v>
      </c>
      <c r="E15" s="1">
        <v>7500</v>
      </c>
      <c r="F15" s="3" t="s">
        <v>556</v>
      </c>
      <c r="G15" s="1">
        <v>33</v>
      </c>
      <c r="H15" s="1">
        <v>121.75</v>
      </c>
      <c r="I15" s="1">
        <v>26.71</v>
      </c>
      <c r="J15" s="3">
        <f t="shared" si="0"/>
        <v>106.1</v>
      </c>
      <c r="K15" s="3">
        <f t="shared" si="1"/>
        <v>102.3</v>
      </c>
      <c r="L15" s="3">
        <f t="shared" si="2"/>
        <v>107.9</v>
      </c>
      <c r="M15" s="3">
        <f t="shared" si="3"/>
        <v>102.8</v>
      </c>
      <c r="N15" s="3"/>
      <c r="P15" s="4">
        <f t="shared" si="7"/>
        <v>36.533532880413581</v>
      </c>
      <c r="Q15" s="5">
        <f t="shared" si="4"/>
        <v>36.533532880413581</v>
      </c>
      <c r="R15" s="5">
        <f t="shared" si="5"/>
        <v>4.8711377173884776</v>
      </c>
    </row>
    <row r="16" spans="1:18" x14ac:dyDescent="0.3">
      <c r="A16" s="1">
        <f t="shared" si="6"/>
        <v>15</v>
      </c>
      <c r="B16" s="1" t="s">
        <v>161</v>
      </c>
      <c r="C16" s="1" t="s">
        <v>493</v>
      </c>
      <c r="D16" s="1" t="s">
        <v>542</v>
      </c>
      <c r="E16" s="1">
        <v>7300</v>
      </c>
      <c r="F16" s="3" t="s">
        <v>485</v>
      </c>
      <c r="G16" s="1">
        <v>32</v>
      </c>
      <c r="H16" s="3">
        <v>109.5</v>
      </c>
      <c r="I16" s="1">
        <v>20.5</v>
      </c>
      <c r="J16" s="3">
        <f t="shared" si="0"/>
        <v>102.8</v>
      </c>
      <c r="K16" s="3">
        <f t="shared" si="1"/>
        <v>105</v>
      </c>
      <c r="L16" s="3">
        <f t="shared" si="2"/>
        <v>111.9</v>
      </c>
      <c r="M16" s="3">
        <f t="shared" si="3"/>
        <v>111.5</v>
      </c>
      <c r="N16" s="3"/>
      <c r="P16" s="4">
        <f t="shared" si="7"/>
        <v>32.511520442057304</v>
      </c>
      <c r="Q16" s="5">
        <f t="shared" si="4"/>
        <v>32.511520442057304</v>
      </c>
      <c r="R16" s="5">
        <f t="shared" si="5"/>
        <v>4.4536329372681243</v>
      </c>
    </row>
    <row r="17" spans="1:18" x14ac:dyDescent="0.3">
      <c r="A17" s="1">
        <f t="shared" si="6"/>
        <v>16</v>
      </c>
      <c r="B17" s="1" t="s">
        <v>202</v>
      </c>
      <c r="C17" s="1" t="s">
        <v>497</v>
      </c>
      <c r="D17" s="1" t="s">
        <v>544</v>
      </c>
      <c r="E17" s="1">
        <v>7000</v>
      </c>
      <c r="F17" s="3" t="s">
        <v>556</v>
      </c>
      <c r="G17" s="1">
        <v>34</v>
      </c>
      <c r="H17" s="1">
        <v>121.75</v>
      </c>
      <c r="I17" s="1">
        <v>25.4</v>
      </c>
      <c r="J17" s="3">
        <f t="shared" si="0"/>
        <v>106.1</v>
      </c>
      <c r="K17" s="3">
        <f t="shared" si="1"/>
        <v>102.3</v>
      </c>
      <c r="L17" s="3">
        <f t="shared" si="2"/>
        <v>107.9</v>
      </c>
      <c r="M17" s="3">
        <f t="shared" si="3"/>
        <v>102.8</v>
      </c>
      <c r="N17" s="3"/>
      <c r="P17" s="4">
        <f t="shared" si="7"/>
        <v>36.262918347020914</v>
      </c>
      <c r="Q17" s="5">
        <f t="shared" si="4"/>
        <v>36.262918347020914</v>
      </c>
      <c r="R17" s="5">
        <f t="shared" si="5"/>
        <v>5.1804169067172738</v>
      </c>
    </row>
    <row r="18" spans="1:18" x14ac:dyDescent="0.3">
      <c r="A18" s="1">
        <f t="shared" si="6"/>
        <v>17</v>
      </c>
      <c r="B18" s="1" t="s">
        <v>388</v>
      </c>
      <c r="C18" s="1" t="s">
        <v>485</v>
      </c>
      <c r="D18" s="1" t="s">
        <v>544</v>
      </c>
      <c r="E18" s="1">
        <v>6900</v>
      </c>
      <c r="F18" s="3" t="s">
        <v>493</v>
      </c>
      <c r="G18" s="1">
        <v>32</v>
      </c>
      <c r="H18" s="3">
        <v>122.5</v>
      </c>
      <c r="I18" s="1">
        <v>24.98</v>
      </c>
      <c r="J18" s="3">
        <f t="shared" si="0"/>
        <v>105</v>
      </c>
      <c r="K18" s="3">
        <f t="shared" si="1"/>
        <v>102.8</v>
      </c>
      <c r="L18" s="3">
        <f t="shared" si="2"/>
        <v>102.3</v>
      </c>
      <c r="M18" s="3">
        <f t="shared" si="3"/>
        <v>102.5</v>
      </c>
      <c r="N18" s="3"/>
      <c r="P18" s="4">
        <f t="shared" si="7"/>
        <v>34.710399711612183</v>
      </c>
      <c r="Q18" s="5">
        <f t="shared" si="4"/>
        <v>34.710399711612183</v>
      </c>
      <c r="R18" s="5">
        <f t="shared" si="5"/>
        <v>5.0304927118278524</v>
      </c>
    </row>
    <row r="19" spans="1:18" x14ac:dyDescent="0.3">
      <c r="A19" s="1">
        <f t="shared" si="6"/>
        <v>18</v>
      </c>
      <c r="B19" s="1" t="s">
        <v>537</v>
      </c>
      <c r="C19" s="1" t="s">
        <v>498</v>
      </c>
      <c r="D19" s="1" t="s">
        <v>543</v>
      </c>
      <c r="E19" s="1">
        <v>6800</v>
      </c>
      <c r="F19" s="3" t="s">
        <v>517</v>
      </c>
      <c r="G19" s="1">
        <v>28</v>
      </c>
      <c r="H19" s="1">
        <v>116.75</v>
      </c>
      <c r="I19" s="1">
        <v>33.590000000000003</v>
      </c>
      <c r="J19" s="3">
        <f t="shared" si="0"/>
        <v>103.8</v>
      </c>
      <c r="K19" s="3">
        <f t="shared" si="1"/>
        <v>105.8</v>
      </c>
      <c r="L19" s="3">
        <f t="shared" si="2"/>
        <v>108.8</v>
      </c>
      <c r="M19" s="3">
        <f t="shared" si="3"/>
        <v>105.4</v>
      </c>
      <c r="N19" s="3"/>
      <c r="P19" s="4">
        <f t="shared" si="7"/>
        <v>33.317791046089106</v>
      </c>
      <c r="Q19" s="5">
        <f t="shared" si="4"/>
        <v>33.317791046089106</v>
      </c>
      <c r="R19" s="5">
        <f t="shared" si="5"/>
        <v>4.8996751538366334</v>
      </c>
    </row>
    <row r="20" spans="1:18" x14ac:dyDescent="0.3">
      <c r="A20" s="1">
        <f t="shared" si="6"/>
        <v>19</v>
      </c>
      <c r="B20" s="1" t="s">
        <v>287</v>
      </c>
      <c r="C20" s="1" t="s">
        <v>513</v>
      </c>
      <c r="D20" s="1" t="s">
        <v>542</v>
      </c>
      <c r="E20" s="1">
        <v>6800</v>
      </c>
      <c r="F20" s="1" t="s">
        <v>507</v>
      </c>
      <c r="G20" s="1">
        <v>25</v>
      </c>
      <c r="H20" s="3">
        <v>115.75</v>
      </c>
      <c r="I20" s="1">
        <v>21.48</v>
      </c>
      <c r="J20" s="3">
        <f t="shared" si="0"/>
        <v>100.7</v>
      </c>
      <c r="K20" s="3">
        <f t="shared" si="1"/>
        <v>106.3</v>
      </c>
      <c r="L20" s="3">
        <f t="shared" si="2"/>
        <v>106</v>
      </c>
      <c r="M20" s="3">
        <f t="shared" si="3"/>
        <v>104.4</v>
      </c>
      <c r="N20" s="3"/>
      <c r="P20" s="4">
        <f t="shared" si="7"/>
        <v>27.771692146089102</v>
      </c>
      <c r="Q20" s="5">
        <f t="shared" si="4"/>
        <v>27.771692146089102</v>
      </c>
      <c r="R20" s="5">
        <f t="shared" si="5"/>
        <v>4.0840723744248679</v>
      </c>
    </row>
    <row r="21" spans="1:18" x14ac:dyDescent="0.3">
      <c r="A21" s="1">
        <f t="shared" si="6"/>
        <v>20</v>
      </c>
      <c r="B21" s="1" t="s">
        <v>148</v>
      </c>
      <c r="C21" s="1" t="s">
        <v>564</v>
      </c>
      <c r="D21" s="1" t="s">
        <v>545</v>
      </c>
      <c r="E21" s="1">
        <v>6700</v>
      </c>
      <c r="F21" s="3" t="s">
        <v>496</v>
      </c>
      <c r="G21" s="1">
        <v>22</v>
      </c>
      <c r="H21" s="1">
        <v>110.75</v>
      </c>
      <c r="I21" s="1">
        <v>30.22</v>
      </c>
      <c r="J21" s="3">
        <f t="shared" si="0"/>
        <v>105.1</v>
      </c>
      <c r="K21" s="3">
        <f t="shared" si="1"/>
        <v>102.5</v>
      </c>
      <c r="L21" s="3">
        <f t="shared" si="2"/>
        <v>109.8</v>
      </c>
      <c r="M21" s="3">
        <f t="shared" si="3"/>
        <v>107.2</v>
      </c>
      <c r="N21" s="3"/>
      <c r="P21" s="4">
        <f t="shared" si="7"/>
        <v>27.250916304555087</v>
      </c>
      <c r="Q21" s="5">
        <f t="shared" si="4"/>
        <v>27.250916304555087</v>
      </c>
      <c r="R21" s="5">
        <f t="shared" si="5"/>
        <v>4.0673009409783711</v>
      </c>
    </row>
    <row r="22" spans="1:18" x14ac:dyDescent="0.3">
      <c r="A22" s="1">
        <f t="shared" si="6"/>
        <v>21</v>
      </c>
      <c r="B22" s="1" t="s">
        <v>433</v>
      </c>
      <c r="C22" s="1" t="s">
        <v>520</v>
      </c>
      <c r="D22" s="1" t="s">
        <v>545</v>
      </c>
      <c r="E22" s="1">
        <v>6600</v>
      </c>
      <c r="F22" s="3" t="s">
        <v>557</v>
      </c>
      <c r="G22" s="1">
        <v>30</v>
      </c>
      <c r="H22" s="1">
        <v>113.5</v>
      </c>
      <c r="I22" s="1">
        <v>19.77</v>
      </c>
      <c r="J22" s="3">
        <f t="shared" si="0"/>
        <v>100.4</v>
      </c>
      <c r="K22" s="3">
        <f t="shared" si="1"/>
        <v>100.7</v>
      </c>
      <c r="L22" s="3">
        <f t="shared" si="2"/>
        <v>106.7</v>
      </c>
      <c r="M22" s="3">
        <f t="shared" si="3"/>
        <v>111</v>
      </c>
      <c r="N22" s="3"/>
      <c r="P22" s="4">
        <f t="shared" si="7"/>
        <v>30.315516561029611</v>
      </c>
      <c r="Q22" s="5">
        <f t="shared" si="4"/>
        <v>30.315516561029611</v>
      </c>
      <c r="R22" s="5">
        <f t="shared" si="5"/>
        <v>4.5932600850044869</v>
      </c>
    </row>
    <row r="23" spans="1:18" x14ac:dyDescent="0.3">
      <c r="A23" s="1">
        <f t="shared" si="6"/>
        <v>22</v>
      </c>
      <c r="B23" s="1" t="s">
        <v>265</v>
      </c>
      <c r="C23" s="1" t="s">
        <v>517</v>
      </c>
      <c r="D23" s="1" t="s">
        <v>543</v>
      </c>
      <c r="E23" s="1">
        <v>6600</v>
      </c>
      <c r="F23" s="3" t="s">
        <v>498</v>
      </c>
      <c r="G23" s="1">
        <v>37</v>
      </c>
      <c r="H23" s="1">
        <v>121.25</v>
      </c>
      <c r="I23" s="1">
        <v>23.54</v>
      </c>
      <c r="J23" s="3">
        <f t="shared" si="0"/>
        <v>105.8</v>
      </c>
      <c r="K23" s="3">
        <f t="shared" si="1"/>
        <v>103.8</v>
      </c>
      <c r="L23" s="3">
        <f t="shared" si="2"/>
        <v>107</v>
      </c>
      <c r="M23" s="3">
        <f t="shared" si="3"/>
        <v>108.6</v>
      </c>
      <c r="N23" s="3"/>
      <c r="P23" s="4">
        <f t="shared" si="7"/>
        <v>37.285004161029612</v>
      </c>
      <c r="Q23" s="5">
        <f t="shared" si="4"/>
        <v>37.285004161029612</v>
      </c>
      <c r="R23" s="5">
        <f t="shared" si="5"/>
        <v>5.6492430547014569</v>
      </c>
    </row>
    <row r="24" spans="1:18" x14ac:dyDescent="0.3">
      <c r="A24" s="1">
        <f t="shared" si="6"/>
        <v>23</v>
      </c>
      <c r="B24" s="1" t="s">
        <v>467</v>
      </c>
      <c r="C24" s="1" t="s">
        <v>485</v>
      </c>
      <c r="D24" s="1" t="s">
        <v>543</v>
      </c>
      <c r="E24" s="1">
        <v>6500</v>
      </c>
      <c r="F24" s="3" t="s">
        <v>493</v>
      </c>
      <c r="G24" s="1">
        <v>31</v>
      </c>
      <c r="H24" s="3">
        <v>122.5</v>
      </c>
      <c r="I24" s="1">
        <v>24.05</v>
      </c>
      <c r="J24" s="3">
        <f t="shared" si="0"/>
        <v>105</v>
      </c>
      <c r="K24" s="3">
        <f t="shared" si="1"/>
        <v>102.8</v>
      </c>
      <c r="L24" s="3">
        <f t="shared" si="2"/>
        <v>102.3</v>
      </c>
      <c r="M24" s="3">
        <f t="shared" si="3"/>
        <v>102.5</v>
      </c>
      <c r="N24" s="3"/>
      <c r="P24" s="4">
        <f t="shared" si="7"/>
        <v>33.165335198817147</v>
      </c>
      <c r="Q24" s="5">
        <f t="shared" si="4"/>
        <v>33.165335198817147</v>
      </c>
      <c r="R24" s="5">
        <f t="shared" si="5"/>
        <v>5.1023592613564839</v>
      </c>
    </row>
    <row r="25" spans="1:18" x14ac:dyDescent="0.3">
      <c r="A25" s="1">
        <f t="shared" si="6"/>
        <v>24</v>
      </c>
      <c r="B25" s="1" t="s">
        <v>470</v>
      </c>
      <c r="C25" s="1" t="s">
        <v>507</v>
      </c>
      <c r="D25" s="1" t="s">
        <v>545</v>
      </c>
      <c r="E25" s="1">
        <v>6400</v>
      </c>
      <c r="F25" s="3" t="s">
        <v>513</v>
      </c>
      <c r="G25" s="1">
        <v>27</v>
      </c>
      <c r="H25" s="3">
        <v>106.25</v>
      </c>
      <c r="I25" s="1">
        <v>17.309999999999999</v>
      </c>
      <c r="J25" s="3">
        <f t="shared" si="0"/>
        <v>106.3</v>
      </c>
      <c r="K25" s="3">
        <f t="shared" si="1"/>
        <v>100.7</v>
      </c>
      <c r="L25" s="3">
        <f t="shared" si="2"/>
        <v>111</v>
      </c>
      <c r="M25" s="3">
        <f t="shared" si="3"/>
        <v>104.5</v>
      </c>
      <c r="N25" s="3"/>
      <c r="P25" s="4">
        <f t="shared" si="7"/>
        <v>26.571321987422831</v>
      </c>
      <c r="Q25" s="5">
        <f t="shared" si="4"/>
        <v>26.571321987422831</v>
      </c>
      <c r="R25" s="5">
        <f t="shared" si="5"/>
        <v>4.151769060534817</v>
      </c>
    </row>
    <row r="26" spans="1:18" x14ac:dyDescent="0.3">
      <c r="A26" s="1">
        <f t="shared" si="6"/>
        <v>25</v>
      </c>
      <c r="B26" s="1" t="s">
        <v>385</v>
      </c>
      <c r="C26" s="1" t="s">
        <v>556</v>
      </c>
      <c r="D26" s="1" t="s">
        <v>542</v>
      </c>
      <c r="E26" s="1">
        <v>6400</v>
      </c>
      <c r="F26" s="3" t="s">
        <v>497</v>
      </c>
      <c r="G26" s="1">
        <v>25</v>
      </c>
      <c r="H26" s="1">
        <v>109.75</v>
      </c>
      <c r="I26" s="1">
        <v>11.86</v>
      </c>
      <c r="J26" s="3">
        <f t="shared" si="0"/>
        <v>102.3</v>
      </c>
      <c r="K26" s="3">
        <f t="shared" si="1"/>
        <v>106.1</v>
      </c>
      <c r="L26" s="3">
        <f t="shared" si="2"/>
        <v>110.8</v>
      </c>
      <c r="M26" s="3">
        <f t="shared" si="3"/>
        <v>107.3</v>
      </c>
      <c r="N26" s="3"/>
      <c r="P26" s="4">
        <f t="shared" si="7"/>
        <v>23.913344087422828</v>
      </c>
      <c r="Q26" s="5">
        <f t="shared" si="4"/>
        <v>23.913344087422828</v>
      </c>
      <c r="R26" s="5">
        <f t="shared" si="5"/>
        <v>3.7364600136598169</v>
      </c>
    </row>
    <row r="27" spans="1:18" x14ac:dyDescent="0.3">
      <c r="A27" s="1">
        <f t="shared" si="6"/>
        <v>26</v>
      </c>
      <c r="B27" s="1" t="s">
        <v>124</v>
      </c>
      <c r="C27" s="1" t="s">
        <v>498</v>
      </c>
      <c r="D27" s="1" t="s">
        <v>545</v>
      </c>
      <c r="E27" s="1">
        <v>6300</v>
      </c>
      <c r="F27" s="3" t="s">
        <v>517</v>
      </c>
      <c r="G27" s="1">
        <v>29</v>
      </c>
      <c r="H27" s="1">
        <v>116.75</v>
      </c>
      <c r="I27" s="1">
        <v>22.47</v>
      </c>
      <c r="J27" s="3">
        <f t="shared" si="0"/>
        <v>103.8</v>
      </c>
      <c r="K27" s="3">
        <f t="shared" si="1"/>
        <v>105.8</v>
      </c>
      <c r="L27" s="3">
        <f t="shared" si="2"/>
        <v>108.8</v>
      </c>
      <c r="M27" s="3">
        <f t="shared" si="3"/>
        <v>105.4</v>
      </c>
      <c r="N27" s="3"/>
      <c r="P27" s="4">
        <f t="shared" si="7"/>
        <v>30.305714445837687</v>
      </c>
      <c r="Q27" s="5">
        <f t="shared" si="4"/>
        <v>30.305714445837687</v>
      </c>
      <c r="R27" s="5">
        <f t="shared" si="5"/>
        <v>4.8104308644186808</v>
      </c>
    </row>
    <row r="28" spans="1:18" x14ac:dyDescent="0.3">
      <c r="A28" s="1">
        <f t="shared" si="6"/>
        <v>27</v>
      </c>
      <c r="B28" s="1" t="s">
        <v>308</v>
      </c>
      <c r="C28" s="1" t="s">
        <v>498</v>
      </c>
      <c r="D28" s="1" t="s">
        <v>546</v>
      </c>
      <c r="E28" s="1">
        <v>6300</v>
      </c>
      <c r="F28" s="3" t="s">
        <v>517</v>
      </c>
      <c r="G28" s="1">
        <v>31</v>
      </c>
      <c r="H28" s="1">
        <v>116.75</v>
      </c>
      <c r="I28" s="1">
        <v>22.87</v>
      </c>
      <c r="J28" s="3">
        <f t="shared" si="0"/>
        <v>103.8</v>
      </c>
      <c r="K28" s="3">
        <f t="shared" si="1"/>
        <v>105.8</v>
      </c>
      <c r="L28" s="3">
        <f t="shared" si="2"/>
        <v>108.8</v>
      </c>
      <c r="M28" s="3">
        <f t="shared" si="3"/>
        <v>105.4</v>
      </c>
      <c r="N28" s="3"/>
      <c r="P28" s="4">
        <f t="shared" si="7"/>
        <v>31.87949844583769</v>
      </c>
      <c r="Q28" s="5">
        <f t="shared" si="4"/>
        <v>31.87949844583769</v>
      </c>
      <c r="R28" s="5">
        <f t="shared" si="5"/>
        <v>5.0602378485456656</v>
      </c>
    </row>
    <row r="29" spans="1:18" x14ac:dyDescent="0.3">
      <c r="A29" s="1">
        <f t="shared" si="6"/>
        <v>28</v>
      </c>
      <c r="B29" s="1" t="s">
        <v>133</v>
      </c>
      <c r="C29" s="1" t="s">
        <v>517</v>
      </c>
      <c r="D29" s="1" t="s">
        <v>546</v>
      </c>
      <c r="E29" s="1">
        <v>6200</v>
      </c>
      <c r="F29" s="3" t="s">
        <v>498</v>
      </c>
      <c r="G29" s="1">
        <v>35</v>
      </c>
      <c r="H29" s="1">
        <v>121.25</v>
      </c>
      <c r="I29" s="1">
        <v>24.3</v>
      </c>
      <c r="J29" s="3">
        <f t="shared" si="0"/>
        <v>105.8</v>
      </c>
      <c r="K29" s="3">
        <f t="shared" si="1"/>
        <v>103.8</v>
      </c>
      <c r="L29" s="3">
        <f t="shared" si="2"/>
        <v>107</v>
      </c>
      <c r="M29" s="3">
        <f t="shared" si="3"/>
        <v>108.6</v>
      </c>
      <c r="N29" s="3"/>
      <c r="P29" s="4">
        <f t="shared" si="7"/>
        <v>35.441668040884899</v>
      </c>
      <c r="Q29" s="5">
        <f t="shared" si="4"/>
        <v>35.441668040884899</v>
      </c>
      <c r="R29" s="5">
        <f t="shared" si="5"/>
        <v>5.7163980711104676</v>
      </c>
    </row>
    <row r="30" spans="1:18" x14ac:dyDescent="0.3">
      <c r="A30" s="1">
        <f t="shared" si="6"/>
        <v>29</v>
      </c>
      <c r="B30" s="1" t="s">
        <v>201</v>
      </c>
      <c r="C30" s="1" t="s">
        <v>520</v>
      </c>
      <c r="D30" s="1" t="s">
        <v>543</v>
      </c>
      <c r="E30" s="1">
        <v>6100</v>
      </c>
      <c r="F30" s="3" t="s">
        <v>557</v>
      </c>
      <c r="G30" s="1">
        <v>33</v>
      </c>
      <c r="H30" s="1">
        <v>113.5</v>
      </c>
      <c r="I30" s="1">
        <v>25.42</v>
      </c>
      <c r="J30" s="3">
        <f t="shared" si="0"/>
        <v>100.4</v>
      </c>
      <c r="K30" s="3">
        <f t="shared" si="1"/>
        <v>100.7</v>
      </c>
      <c r="L30" s="3">
        <f t="shared" si="2"/>
        <v>106.7</v>
      </c>
      <c r="M30" s="3">
        <f t="shared" si="3"/>
        <v>111</v>
      </c>
      <c r="N30" s="3"/>
      <c r="P30" s="4">
        <f t="shared" si="7"/>
        <v>33.314023969169291</v>
      </c>
      <c r="Q30" s="5">
        <f t="shared" si="4"/>
        <v>33.314023969169291</v>
      </c>
      <c r="R30" s="5">
        <f t="shared" si="5"/>
        <v>5.4613154047818515</v>
      </c>
    </row>
    <row r="31" spans="1:18" x14ac:dyDescent="0.3">
      <c r="A31" s="1">
        <f t="shared" si="6"/>
        <v>30</v>
      </c>
      <c r="B31" s="1" t="s">
        <v>21</v>
      </c>
      <c r="C31" s="1" t="s">
        <v>513</v>
      </c>
      <c r="D31" s="1" t="s">
        <v>544</v>
      </c>
      <c r="E31" s="1">
        <v>6100</v>
      </c>
      <c r="F31" s="3" t="s">
        <v>507</v>
      </c>
      <c r="G31" s="1">
        <v>33</v>
      </c>
      <c r="H31" s="3">
        <v>115.75</v>
      </c>
      <c r="I31" s="1">
        <v>21.75</v>
      </c>
      <c r="J31" s="3">
        <f t="shared" si="0"/>
        <v>100.7</v>
      </c>
      <c r="K31" s="3">
        <f t="shared" si="1"/>
        <v>106.3</v>
      </c>
      <c r="L31" s="3">
        <f t="shared" si="2"/>
        <v>106</v>
      </c>
      <c r="M31" s="3">
        <f t="shared" si="3"/>
        <v>104.4</v>
      </c>
      <c r="N31" s="3"/>
      <c r="P31" s="4">
        <f t="shared" si="7"/>
        <v>32.687089469169294</v>
      </c>
      <c r="Q31" s="5">
        <f t="shared" si="4"/>
        <v>32.687089469169294</v>
      </c>
      <c r="R31" s="5">
        <f t="shared" si="5"/>
        <v>5.3585392572408681</v>
      </c>
    </row>
    <row r="32" spans="1:18" x14ac:dyDescent="0.3">
      <c r="A32" s="1">
        <f t="shared" si="6"/>
        <v>31</v>
      </c>
      <c r="B32" s="1" t="s">
        <v>477</v>
      </c>
      <c r="C32" s="1" t="s">
        <v>556</v>
      </c>
      <c r="D32" s="1" t="s">
        <v>543</v>
      </c>
      <c r="E32" s="1">
        <v>6000</v>
      </c>
      <c r="F32" s="3" t="s">
        <v>497</v>
      </c>
      <c r="G32" s="1">
        <v>28</v>
      </c>
      <c r="H32" s="1">
        <v>109.75</v>
      </c>
      <c r="I32" s="1">
        <v>24.66</v>
      </c>
      <c r="J32" s="3">
        <f t="shared" si="0"/>
        <v>102.3</v>
      </c>
      <c r="K32" s="3">
        <f t="shared" si="1"/>
        <v>106.1</v>
      </c>
      <c r="L32" s="3">
        <f t="shared" si="2"/>
        <v>110.8</v>
      </c>
      <c r="M32" s="3">
        <f t="shared" si="3"/>
        <v>107.3</v>
      </c>
      <c r="P32" s="4">
        <f t="shared" si="7"/>
        <v>28.99297282100391</v>
      </c>
      <c r="Q32" s="5">
        <f t="shared" si="4"/>
        <v>28.99297282100391</v>
      </c>
      <c r="R32" s="5">
        <f t="shared" si="5"/>
        <v>4.8321621368339853</v>
      </c>
    </row>
    <row r="33" spans="1:18" x14ac:dyDescent="0.3">
      <c r="A33" s="1">
        <f t="shared" si="6"/>
        <v>32</v>
      </c>
      <c r="B33" s="1" t="s">
        <v>73</v>
      </c>
      <c r="C33" s="1" t="s">
        <v>556</v>
      </c>
      <c r="D33" s="1" t="s">
        <v>542</v>
      </c>
      <c r="E33" s="1">
        <v>6000</v>
      </c>
      <c r="F33" s="3" t="s">
        <v>497</v>
      </c>
      <c r="G33" s="1">
        <v>24</v>
      </c>
      <c r="H33" s="1">
        <v>109.75</v>
      </c>
      <c r="I33" s="1">
        <v>14.45</v>
      </c>
      <c r="J33" s="3">
        <f t="shared" ref="J33:J64" si="8">VLOOKUP(C33,$B$190:$E$219,2,FALSE)</f>
        <v>102.3</v>
      </c>
      <c r="K33" s="3">
        <f t="shared" ref="K33:K64" si="9">VLOOKUP(F33,$B$190:$E$219,2,FALSE)</f>
        <v>106.1</v>
      </c>
      <c r="L33" s="3">
        <f t="shared" ref="L33:L64" si="10">VLOOKUP(C33,$B$190:$E$219,4,FALSE)</f>
        <v>110.8</v>
      </c>
      <c r="M33" s="3">
        <f t="shared" ref="M33:M64" si="11">VLOOKUP(F33,$B$190:$E$219,3,FALSE)</f>
        <v>107.3</v>
      </c>
      <c r="N33" s="3"/>
      <c r="P33" s="4">
        <f t="shared" si="7"/>
        <v>23.282026721003906</v>
      </c>
      <c r="Q33" s="5">
        <f t="shared" ref="Q33:Q64" si="12">P33-O33</f>
        <v>23.282026721003906</v>
      </c>
      <c r="R33" s="5">
        <f t="shared" ref="R33:R64" si="13">P33/(E33/1000)</f>
        <v>3.8803377868339841</v>
      </c>
    </row>
    <row r="34" spans="1:18" x14ac:dyDescent="0.3">
      <c r="A34" s="1">
        <f t="shared" si="6"/>
        <v>33</v>
      </c>
      <c r="B34" s="1" t="s">
        <v>297</v>
      </c>
      <c r="C34" s="1" t="s">
        <v>485</v>
      </c>
      <c r="D34" s="1" t="s">
        <v>543</v>
      </c>
      <c r="E34" s="1">
        <v>5900</v>
      </c>
      <c r="F34" s="3" t="s">
        <v>493</v>
      </c>
      <c r="G34" s="1">
        <v>31</v>
      </c>
      <c r="H34" s="3">
        <v>122.5</v>
      </c>
      <c r="I34" s="1">
        <v>21.26</v>
      </c>
      <c r="J34" s="3">
        <f t="shared" si="8"/>
        <v>105</v>
      </c>
      <c r="K34" s="3">
        <f t="shared" si="9"/>
        <v>102.8</v>
      </c>
      <c r="L34" s="3">
        <f t="shared" si="10"/>
        <v>102.3</v>
      </c>
      <c r="M34" s="3">
        <f t="shared" si="11"/>
        <v>102.5</v>
      </c>
      <c r="N34" s="3"/>
      <c r="P34" s="4">
        <f t="shared" si="7"/>
        <v>31.498243624495636</v>
      </c>
      <c r="Q34" s="5">
        <f t="shared" si="12"/>
        <v>31.498243624495636</v>
      </c>
      <c r="R34" s="5">
        <f t="shared" si="13"/>
        <v>5.3386853600840061</v>
      </c>
    </row>
    <row r="35" spans="1:18" x14ac:dyDescent="0.3">
      <c r="A35" s="1">
        <f t="shared" si="6"/>
        <v>34</v>
      </c>
      <c r="B35" s="1" t="s">
        <v>123</v>
      </c>
      <c r="C35" s="1" t="s">
        <v>493</v>
      </c>
      <c r="D35" s="1" t="s">
        <v>544</v>
      </c>
      <c r="E35" s="1">
        <v>5900</v>
      </c>
      <c r="F35" s="3" t="s">
        <v>485</v>
      </c>
      <c r="G35" s="1">
        <v>33</v>
      </c>
      <c r="H35" s="3">
        <v>109.5</v>
      </c>
      <c r="I35" s="1">
        <v>21.81</v>
      </c>
      <c r="J35" s="3">
        <f t="shared" si="8"/>
        <v>102.8</v>
      </c>
      <c r="K35" s="3">
        <f t="shared" si="9"/>
        <v>105</v>
      </c>
      <c r="L35" s="3">
        <f t="shared" si="10"/>
        <v>111.9</v>
      </c>
      <c r="M35" s="3">
        <f t="shared" si="11"/>
        <v>111.5</v>
      </c>
      <c r="N35" s="3"/>
      <c r="P35" s="4">
        <f t="shared" si="7"/>
        <v>31.606621224495637</v>
      </c>
      <c r="Q35" s="5">
        <f t="shared" si="12"/>
        <v>31.606621224495637</v>
      </c>
      <c r="R35" s="5">
        <f t="shared" si="13"/>
        <v>5.3570544448297683</v>
      </c>
    </row>
    <row r="36" spans="1:18" x14ac:dyDescent="0.3">
      <c r="A36" s="1">
        <f t="shared" si="6"/>
        <v>35</v>
      </c>
      <c r="B36" s="1" t="s">
        <v>332</v>
      </c>
      <c r="C36" s="1" t="s">
        <v>496</v>
      </c>
      <c r="D36" s="1" t="s">
        <v>543</v>
      </c>
      <c r="E36" s="1">
        <v>5900</v>
      </c>
      <c r="F36" s="3" t="s">
        <v>564</v>
      </c>
      <c r="G36" s="1">
        <v>31</v>
      </c>
      <c r="H36" s="1">
        <v>119.75</v>
      </c>
      <c r="I36" s="1">
        <v>24.06</v>
      </c>
      <c r="J36" s="3">
        <f t="shared" si="8"/>
        <v>102.5</v>
      </c>
      <c r="K36" s="3">
        <f t="shared" si="9"/>
        <v>105.1</v>
      </c>
      <c r="L36" s="3">
        <f t="shared" si="10"/>
        <v>103.6</v>
      </c>
      <c r="M36" s="3">
        <f t="shared" si="11"/>
        <v>110</v>
      </c>
      <c r="N36" s="3"/>
      <c r="P36" s="4">
        <f t="shared" si="7"/>
        <v>31.86102692449564</v>
      </c>
      <c r="Q36" s="5">
        <f t="shared" si="12"/>
        <v>31.86102692449564</v>
      </c>
      <c r="R36" s="5">
        <f t="shared" si="13"/>
        <v>5.400174054999261</v>
      </c>
    </row>
    <row r="37" spans="1:18" x14ac:dyDescent="0.3">
      <c r="A37" s="1">
        <f t="shared" si="6"/>
        <v>36</v>
      </c>
      <c r="B37" s="1" t="s">
        <v>220</v>
      </c>
      <c r="C37" s="1" t="s">
        <v>496</v>
      </c>
      <c r="D37" s="1" t="s">
        <v>545</v>
      </c>
      <c r="E37" s="1">
        <v>5800</v>
      </c>
      <c r="F37" s="3" t="s">
        <v>564</v>
      </c>
      <c r="G37" s="1">
        <v>26</v>
      </c>
      <c r="H37" s="1">
        <v>119.75</v>
      </c>
      <c r="I37" s="1">
        <v>18.22</v>
      </c>
      <c r="J37" s="3">
        <f t="shared" si="8"/>
        <v>102.5</v>
      </c>
      <c r="K37" s="3">
        <f t="shared" si="9"/>
        <v>105.1</v>
      </c>
      <c r="L37" s="3">
        <f t="shared" si="10"/>
        <v>103.6</v>
      </c>
      <c r="M37" s="3">
        <f t="shared" si="11"/>
        <v>110</v>
      </c>
      <c r="N37" s="3"/>
      <c r="P37" s="4">
        <f t="shared" si="7"/>
        <v>26.448000967754815</v>
      </c>
      <c r="Q37" s="5">
        <f t="shared" si="12"/>
        <v>26.448000967754815</v>
      </c>
      <c r="R37" s="5">
        <f t="shared" si="13"/>
        <v>4.5600001668542784</v>
      </c>
    </row>
    <row r="38" spans="1:18" x14ac:dyDescent="0.3">
      <c r="A38" s="1">
        <f t="shared" si="6"/>
        <v>37</v>
      </c>
      <c r="B38" s="1" t="s">
        <v>483</v>
      </c>
      <c r="C38" s="1" t="s">
        <v>497</v>
      </c>
      <c r="D38" s="1" t="s">
        <v>542</v>
      </c>
      <c r="E38" s="1">
        <v>5800</v>
      </c>
      <c r="F38" s="3" t="s">
        <v>556</v>
      </c>
      <c r="G38" s="1">
        <v>29</v>
      </c>
      <c r="H38" s="1">
        <v>121.75</v>
      </c>
      <c r="I38" s="1">
        <v>19.059999999999999</v>
      </c>
      <c r="J38" s="3">
        <f t="shared" si="8"/>
        <v>106.1</v>
      </c>
      <c r="K38" s="3">
        <f t="shared" si="9"/>
        <v>102.3</v>
      </c>
      <c r="L38" s="3">
        <f t="shared" si="10"/>
        <v>107.9</v>
      </c>
      <c r="M38" s="3">
        <f t="shared" si="11"/>
        <v>102.8</v>
      </c>
      <c r="N38" s="3"/>
      <c r="P38" s="4">
        <f t="shared" si="7"/>
        <v>29.112545717754809</v>
      </c>
      <c r="Q38" s="5">
        <f t="shared" si="12"/>
        <v>29.112545717754809</v>
      </c>
      <c r="R38" s="5">
        <f t="shared" si="13"/>
        <v>5.019404434095657</v>
      </c>
    </row>
    <row r="39" spans="1:18" x14ac:dyDescent="0.3">
      <c r="A39" s="1">
        <f t="shared" si="6"/>
        <v>38</v>
      </c>
      <c r="B39" s="1" t="s">
        <v>120</v>
      </c>
      <c r="C39" s="1" t="s">
        <v>564</v>
      </c>
      <c r="D39" s="1" t="s">
        <v>543</v>
      </c>
      <c r="E39" s="1">
        <v>5700</v>
      </c>
      <c r="F39" s="3" t="s">
        <v>496</v>
      </c>
      <c r="G39" s="1">
        <v>32</v>
      </c>
      <c r="H39" s="1">
        <v>110.75</v>
      </c>
      <c r="I39" s="1">
        <v>21.11</v>
      </c>
      <c r="J39" s="3">
        <f t="shared" si="8"/>
        <v>105.1</v>
      </c>
      <c r="K39" s="3">
        <f t="shared" si="9"/>
        <v>102.5</v>
      </c>
      <c r="L39" s="3">
        <f t="shared" si="10"/>
        <v>109.8</v>
      </c>
      <c r="M39" s="3">
        <f t="shared" si="11"/>
        <v>107.2</v>
      </c>
      <c r="N39" s="3"/>
      <c r="P39" s="4">
        <f t="shared" si="7"/>
        <v>30.579474696945603</v>
      </c>
      <c r="Q39" s="5">
        <f t="shared" si="12"/>
        <v>30.579474696945603</v>
      </c>
      <c r="R39" s="5">
        <f t="shared" si="13"/>
        <v>5.3648201222711585</v>
      </c>
    </row>
    <row r="40" spans="1:18" x14ac:dyDescent="0.3">
      <c r="A40" s="1">
        <f t="shared" si="6"/>
        <v>39</v>
      </c>
      <c r="B40" s="1" t="s">
        <v>157</v>
      </c>
      <c r="C40" s="1" t="s">
        <v>513</v>
      </c>
      <c r="D40" s="1" t="s">
        <v>543</v>
      </c>
      <c r="E40" s="1">
        <v>5700</v>
      </c>
      <c r="F40" s="3" t="s">
        <v>507</v>
      </c>
      <c r="G40" s="1">
        <v>30</v>
      </c>
      <c r="H40" s="3">
        <v>115.75</v>
      </c>
      <c r="I40" s="1">
        <v>21.26</v>
      </c>
      <c r="J40" s="3">
        <f t="shared" si="8"/>
        <v>100.7</v>
      </c>
      <c r="K40" s="3">
        <f t="shared" si="9"/>
        <v>106.3</v>
      </c>
      <c r="L40" s="3">
        <f t="shared" si="10"/>
        <v>106</v>
      </c>
      <c r="M40" s="3">
        <f t="shared" si="11"/>
        <v>104.4</v>
      </c>
      <c r="N40" s="3"/>
      <c r="P40" s="4">
        <f t="shared" si="7"/>
        <v>29.721171596945606</v>
      </c>
      <c r="Q40" s="5">
        <f t="shared" si="12"/>
        <v>29.721171596945606</v>
      </c>
      <c r="R40" s="5">
        <f t="shared" si="13"/>
        <v>5.2142406310430882</v>
      </c>
    </row>
    <row r="41" spans="1:18" x14ac:dyDescent="0.3">
      <c r="A41" s="1">
        <f t="shared" si="6"/>
        <v>40</v>
      </c>
      <c r="B41" s="1" t="s">
        <v>207</v>
      </c>
      <c r="C41" s="1" t="s">
        <v>557</v>
      </c>
      <c r="D41" s="1" t="s">
        <v>546</v>
      </c>
      <c r="E41" s="1">
        <v>5700</v>
      </c>
      <c r="F41" s="1" t="s">
        <v>520</v>
      </c>
      <c r="G41" s="1">
        <v>25</v>
      </c>
      <c r="H41" s="1">
        <v>114.5</v>
      </c>
      <c r="I41" s="1">
        <v>21.4</v>
      </c>
      <c r="J41" s="3">
        <f t="shared" si="8"/>
        <v>100.7</v>
      </c>
      <c r="K41" s="3">
        <f t="shared" si="9"/>
        <v>100.4</v>
      </c>
      <c r="L41" s="3">
        <f t="shared" si="10"/>
        <v>109.3</v>
      </c>
      <c r="M41" s="3">
        <f t="shared" si="11"/>
        <v>110.9</v>
      </c>
      <c r="N41" s="3"/>
      <c r="P41" s="4">
        <f t="shared" ref="P41:P72" si="14">-87.868852+(LN(E41))*9.365713+G41*0.73241+I41*0.27241+H41*0.0924+((J41+K41)/2)*0.015315+((L41+M41)/2)*-0.032803</f>
        <v>25.775845046945602</v>
      </c>
      <c r="Q41" s="5">
        <f t="shared" si="12"/>
        <v>25.775845046945602</v>
      </c>
      <c r="R41" s="5">
        <f t="shared" si="13"/>
        <v>4.5220780784115089</v>
      </c>
    </row>
    <row r="42" spans="1:18" x14ac:dyDescent="0.3">
      <c r="A42" s="1">
        <f t="shared" si="6"/>
        <v>41</v>
      </c>
      <c r="B42" s="1" t="s">
        <v>404</v>
      </c>
      <c r="C42" s="1" t="s">
        <v>520</v>
      </c>
      <c r="D42" s="1" t="s">
        <v>544</v>
      </c>
      <c r="E42" s="1">
        <v>5600</v>
      </c>
      <c r="F42" s="3" t="s">
        <v>557</v>
      </c>
      <c r="G42" s="1">
        <v>31</v>
      </c>
      <c r="H42" s="1">
        <v>113.5</v>
      </c>
      <c r="I42" s="1">
        <v>21</v>
      </c>
      <c r="J42" s="3">
        <f t="shared" si="8"/>
        <v>100.4</v>
      </c>
      <c r="K42" s="3">
        <f t="shared" si="9"/>
        <v>100.7</v>
      </c>
      <c r="L42" s="3">
        <f t="shared" si="10"/>
        <v>106.7</v>
      </c>
      <c r="M42" s="3">
        <f t="shared" si="11"/>
        <v>111</v>
      </c>
      <c r="N42" s="3"/>
      <c r="P42" s="4">
        <f t="shared" si="14"/>
        <v>29.844175637611258</v>
      </c>
      <c r="Q42" s="5">
        <f t="shared" si="12"/>
        <v>29.844175637611258</v>
      </c>
      <c r="R42" s="5">
        <f t="shared" si="13"/>
        <v>5.329317078144868</v>
      </c>
    </row>
    <row r="43" spans="1:18" x14ac:dyDescent="0.3">
      <c r="A43" s="1">
        <f t="shared" si="6"/>
        <v>42</v>
      </c>
      <c r="B43" s="1" t="s">
        <v>367</v>
      </c>
      <c r="C43" s="1" t="s">
        <v>513</v>
      </c>
      <c r="D43" s="1" t="s">
        <v>545</v>
      </c>
      <c r="E43" s="1">
        <v>5600</v>
      </c>
      <c r="F43" s="1" t="s">
        <v>507</v>
      </c>
      <c r="G43" s="1">
        <v>20</v>
      </c>
      <c r="H43" s="3">
        <v>115.75</v>
      </c>
      <c r="I43" s="1">
        <v>15.38</v>
      </c>
      <c r="J43" s="3">
        <f t="shared" si="8"/>
        <v>100.7</v>
      </c>
      <c r="K43" s="3">
        <f t="shared" si="9"/>
        <v>106.3</v>
      </c>
      <c r="L43" s="3">
        <f t="shared" si="10"/>
        <v>106</v>
      </c>
      <c r="M43" s="3">
        <f t="shared" si="11"/>
        <v>104.4</v>
      </c>
      <c r="N43" s="3"/>
      <c r="P43" s="4">
        <f t="shared" si="14"/>
        <v>20.629531637611258</v>
      </c>
      <c r="Q43" s="5">
        <f t="shared" si="12"/>
        <v>20.629531637611258</v>
      </c>
      <c r="R43" s="5">
        <f t="shared" si="13"/>
        <v>3.6838449352877247</v>
      </c>
    </row>
    <row r="44" spans="1:18" x14ac:dyDescent="0.3">
      <c r="A44" s="1">
        <f t="shared" si="6"/>
        <v>43</v>
      </c>
      <c r="B44" s="1" t="s">
        <v>475</v>
      </c>
      <c r="C44" s="1" t="s">
        <v>497</v>
      </c>
      <c r="D44" s="1" t="s">
        <v>544</v>
      </c>
      <c r="E44" s="1">
        <v>5600</v>
      </c>
      <c r="F44" s="3" t="s">
        <v>556</v>
      </c>
      <c r="G44" s="1">
        <v>33</v>
      </c>
      <c r="H44" s="1">
        <v>121.75</v>
      </c>
      <c r="I44" s="1">
        <v>24.31</v>
      </c>
      <c r="J44" s="3">
        <f t="shared" si="8"/>
        <v>106.1</v>
      </c>
      <c r="K44" s="3">
        <f t="shared" si="9"/>
        <v>102.3</v>
      </c>
      <c r="L44" s="3">
        <f t="shared" si="10"/>
        <v>107.9</v>
      </c>
      <c r="M44" s="3">
        <f t="shared" si="11"/>
        <v>102.8</v>
      </c>
      <c r="N44" s="3"/>
      <c r="P44" s="4">
        <f t="shared" si="14"/>
        <v>33.143682987611264</v>
      </c>
      <c r="Q44" s="5">
        <f t="shared" si="12"/>
        <v>33.143682987611264</v>
      </c>
      <c r="R44" s="5">
        <f t="shared" si="13"/>
        <v>5.9185148192162975</v>
      </c>
    </row>
    <row r="45" spans="1:18" x14ac:dyDescent="0.3">
      <c r="A45" s="1">
        <f t="shared" si="6"/>
        <v>44</v>
      </c>
      <c r="B45" s="1" t="s">
        <v>281</v>
      </c>
      <c r="C45" s="1" t="s">
        <v>485</v>
      </c>
      <c r="D45" s="1" t="s">
        <v>542</v>
      </c>
      <c r="E45" s="1">
        <v>5500</v>
      </c>
      <c r="F45" s="3" t="s">
        <v>493</v>
      </c>
      <c r="G45" s="1">
        <v>29</v>
      </c>
      <c r="H45" s="3">
        <v>122.5</v>
      </c>
      <c r="I45" s="1">
        <v>16.54</v>
      </c>
      <c r="J45" s="3">
        <f t="shared" si="8"/>
        <v>105</v>
      </c>
      <c r="K45" s="3">
        <f t="shared" si="9"/>
        <v>102.8</v>
      </c>
      <c r="L45" s="3">
        <f t="shared" si="10"/>
        <v>102.3</v>
      </c>
      <c r="M45" s="3">
        <f t="shared" si="11"/>
        <v>102.5</v>
      </c>
      <c r="N45" s="3"/>
      <c r="P45" s="4">
        <f t="shared" si="14"/>
        <v>28.090135486384238</v>
      </c>
      <c r="Q45" s="5">
        <f t="shared" si="12"/>
        <v>28.090135486384238</v>
      </c>
      <c r="R45" s="5">
        <f t="shared" si="13"/>
        <v>5.1072973611607706</v>
      </c>
    </row>
    <row r="46" spans="1:18" x14ac:dyDescent="0.3">
      <c r="A46" s="1">
        <f t="shared" si="6"/>
        <v>45</v>
      </c>
      <c r="B46" s="1" t="s">
        <v>84</v>
      </c>
      <c r="C46" s="1" t="s">
        <v>517</v>
      </c>
      <c r="D46" s="1" t="s">
        <v>543</v>
      </c>
      <c r="E46" s="1">
        <v>5500</v>
      </c>
      <c r="F46" s="3" t="s">
        <v>498</v>
      </c>
      <c r="G46" s="1">
        <v>33</v>
      </c>
      <c r="H46" s="1">
        <v>121.25</v>
      </c>
      <c r="I46" s="1">
        <v>20.29</v>
      </c>
      <c r="J46" s="3">
        <f t="shared" si="8"/>
        <v>105.8</v>
      </c>
      <c r="K46" s="3">
        <f t="shared" si="9"/>
        <v>103.8</v>
      </c>
      <c r="L46" s="3">
        <f t="shared" si="10"/>
        <v>107</v>
      </c>
      <c r="M46" s="3">
        <f t="shared" si="11"/>
        <v>108.6</v>
      </c>
      <c r="N46" s="3"/>
      <c r="P46" s="4">
        <f t="shared" si="14"/>
        <v>31.762460286384247</v>
      </c>
      <c r="Q46" s="5">
        <f t="shared" si="12"/>
        <v>31.762460286384247</v>
      </c>
      <c r="R46" s="5">
        <f t="shared" si="13"/>
        <v>5.7749927793425906</v>
      </c>
    </row>
    <row r="47" spans="1:18" x14ac:dyDescent="0.3">
      <c r="A47" s="1">
        <f t="shared" si="6"/>
        <v>46</v>
      </c>
      <c r="B47" s="1" t="s">
        <v>92</v>
      </c>
      <c r="C47" s="1" t="s">
        <v>496</v>
      </c>
      <c r="D47" s="1" t="s">
        <v>544</v>
      </c>
      <c r="E47" s="1">
        <v>5500</v>
      </c>
      <c r="F47" s="3" t="s">
        <v>564</v>
      </c>
      <c r="G47" s="1">
        <v>32</v>
      </c>
      <c r="H47" s="1">
        <v>119.75</v>
      </c>
      <c r="I47" s="1">
        <v>18.25</v>
      </c>
      <c r="J47" s="3">
        <f t="shared" si="8"/>
        <v>102.5</v>
      </c>
      <c r="K47" s="3">
        <f t="shared" si="9"/>
        <v>105.1</v>
      </c>
      <c r="L47" s="3">
        <f t="shared" si="10"/>
        <v>103.6</v>
      </c>
      <c r="M47" s="3">
        <f t="shared" si="11"/>
        <v>110</v>
      </c>
      <c r="N47" s="3"/>
      <c r="P47" s="4">
        <f t="shared" si="14"/>
        <v>30.353221886384247</v>
      </c>
      <c r="Q47" s="5">
        <f t="shared" si="12"/>
        <v>30.353221886384247</v>
      </c>
      <c r="R47" s="5">
        <f t="shared" si="13"/>
        <v>5.5187676157062269</v>
      </c>
    </row>
    <row r="48" spans="1:18" x14ac:dyDescent="0.3">
      <c r="A48" s="1">
        <f t="shared" si="6"/>
        <v>47</v>
      </c>
      <c r="B48" s="1" t="s">
        <v>160</v>
      </c>
      <c r="C48" s="1" t="s">
        <v>513</v>
      </c>
      <c r="D48" s="1" t="s">
        <v>543</v>
      </c>
      <c r="E48" s="1">
        <v>5400</v>
      </c>
      <c r="F48" s="3" t="s">
        <v>507</v>
      </c>
      <c r="G48" s="1">
        <v>27</v>
      </c>
      <c r="H48" s="3">
        <v>115.75</v>
      </c>
      <c r="I48" s="1">
        <v>26.32</v>
      </c>
      <c r="J48" s="3">
        <f t="shared" si="8"/>
        <v>100.7</v>
      </c>
      <c r="K48" s="3">
        <f t="shared" si="9"/>
        <v>106.3</v>
      </c>
      <c r="L48" s="3">
        <f t="shared" si="10"/>
        <v>106</v>
      </c>
      <c r="M48" s="3">
        <f t="shared" si="11"/>
        <v>104.4</v>
      </c>
      <c r="P48" s="4">
        <f t="shared" si="14"/>
        <v>28.395958119820712</v>
      </c>
      <c r="Q48" s="5">
        <f t="shared" si="12"/>
        <v>28.395958119820712</v>
      </c>
      <c r="R48" s="5">
        <f t="shared" si="13"/>
        <v>5.2585107629297614</v>
      </c>
    </row>
    <row r="49" spans="1:18" x14ac:dyDescent="0.3">
      <c r="A49" s="1">
        <f t="shared" si="6"/>
        <v>48</v>
      </c>
      <c r="B49" s="1" t="s">
        <v>371</v>
      </c>
      <c r="C49" s="1" t="s">
        <v>513</v>
      </c>
      <c r="D49" s="1" t="s">
        <v>545</v>
      </c>
      <c r="E49" s="1">
        <v>5300</v>
      </c>
      <c r="F49" s="3" t="s">
        <v>507</v>
      </c>
      <c r="G49" s="1">
        <v>28</v>
      </c>
      <c r="H49" s="3">
        <v>115.75</v>
      </c>
      <c r="I49" s="1">
        <v>19</v>
      </c>
      <c r="J49" s="3">
        <f t="shared" si="8"/>
        <v>100.7</v>
      </c>
      <c r="K49" s="3">
        <f t="shared" si="9"/>
        <v>106.3</v>
      </c>
      <c r="L49" s="3">
        <f t="shared" si="10"/>
        <v>106</v>
      </c>
      <c r="M49" s="3">
        <f t="shared" si="11"/>
        <v>104.4</v>
      </c>
      <c r="N49" s="3"/>
      <c r="P49" s="4">
        <f t="shared" si="14"/>
        <v>26.959261766671052</v>
      </c>
      <c r="Q49" s="5">
        <f t="shared" si="12"/>
        <v>26.959261766671052</v>
      </c>
      <c r="R49" s="5">
        <f t="shared" si="13"/>
        <v>5.0866531635228398</v>
      </c>
    </row>
    <row r="50" spans="1:18" x14ac:dyDescent="0.3">
      <c r="A50" s="1">
        <f t="shared" si="6"/>
        <v>49</v>
      </c>
      <c r="B50" s="1" t="s">
        <v>359</v>
      </c>
      <c r="C50" s="1" t="s">
        <v>512</v>
      </c>
      <c r="D50" s="1" t="s">
        <v>543</v>
      </c>
      <c r="E50" s="1">
        <v>5300</v>
      </c>
      <c r="F50" s="3" t="s">
        <v>518</v>
      </c>
      <c r="G50" s="1">
        <v>29</v>
      </c>
      <c r="H50" s="1">
        <v>114.5</v>
      </c>
      <c r="I50" s="1">
        <v>25.71</v>
      </c>
      <c r="J50" s="3">
        <f t="shared" si="8"/>
        <v>102.9</v>
      </c>
      <c r="K50" s="3">
        <f t="shared" si="9"/>
        <v>101.7</v>
      </c>
      <c r="L50" s="3">
        <f t="shared" si="10"/>
        <v>107.8</v>
      </c>
      <c r="M50" s="3">
        <f t="shared" si="11"/>
        <v>106.2</v>
      </c>
      <c r="N50" s="3"/>
      <c r="P50" s="4">
        <f t="shared" si="14"/>
        <v>29.326619466671048</v>
      </c>
      <c r="Q50" s="5">
        <f t="shared" si="12"/>
        <v>29.326619466671048</v>
      </c>
      <c r="R50" s="5">
        <f t="shared" si="13"/>
        <v>5.533324427673783</v>
      </c>
    </row>
    <row r="51" spans="1:18" x14ac:dyDescent="0.3">
      <c r="A51" s="1">
        <f t="shared" si="6"/>
        <v>50</v>
      </c>
      <c r="B51" s="3" t="s">
        <v>132</v>
      </c>
      <c r="C51" s="3" t="s">
        <v>518</v>
      </c>
      <c r="D51" s="3" t="s">
        <v>542</v>
      </c>
      <c r="E51" s="1">
        <v>5200</v>
      </c>
      <c r="F51" s="3" t="s">
        <v>512</v>
      </c>
      <c r="G51" s="3">
        <v>31</v>
      </c>
      <c r="H51" s="1">
        <v>109.5</v>
      </c>
      <c r="I51" s="3">
        <v>17.64</v>
      </c>
      <c r="J51" s="3">
        <f t="shared" si="8"/>
        <v>101.7</v>
      </c>
      <c r="K51" s="3">
        <f t="shared" si="9"/>
        <v>102.9</v>
      </c>
      <c r="L51" s="3">
        <f t="shared" si="10"/>
        <v>107.3</v>
      </c>
      <c r="M51" s="3">
        <f t="shared" si="11"/>
        <v>107.1</v>
      </c>
      <c r="N51" s="3"/>
      <c r="O51" s="3"/>
      <c r="P51" s="4">
        <f t="shared" si="14"/>
        <v>27.946130239407491</v>
      </c>
      <c r="Q51" s="5">
        <f t="shared" si="12"/>
        <v>27.946130239407491</v>
      </c>
      <c r="R51" s="5">
        <f t="shared" si="13"/>
        <v>5.3742558152706712</v>
      </c>
    </row>
    <row r="52" spans="1:18" x14ac:dyDescent="0.3">
      <c r="A52" s="1">
        <f t="shared" si="6"/>
        <v>51</v>
      </c>
      <c r="B52" s="1" t="s">
        <v>140</v>
      </c>
      <c r="C52" s="1" t="s">
        <v>498</v>
      </c>
      <c r="D52" s="1" t="s">
        <v>543</v>
      </c>
      <c r="E52" s="1">
        <v>5200</v>
      </c>
      <c r="F52" s="3" t="s">
        <v>517</v>
      </c>
      <c r="G52" s="1">
        <v>31</v>
      </c>
      <c r="H52" s="1">
        <v>116.75</v>
      </c>
      <c r="I52" s="1">
        <v>13.12</v>
      </c>
      <c r="J52" s="3">
        <f t="shared" si="8"/>
        <v>103.8</v>
      </c>
      <c r="K52" s="3">
        <f t="shared" si="9"/>
        <v>105.8</v>
      </c>
      <c r="L52" s="3">
        <f t="shared" si="10"/>
        <v>108.8</v>
      </c>
      <c r="M52" s="3">
        <f t="shared" si="11"/>
        <v>105.4</v>
      </c>
      <c r="N52" s="3"/>
      <c r="P52" s="4">
        <f t="shared" si="14"/>
        <v>27.426304839407489</v>
      </c>
      <c r="Q52" s="5">
        <f t="shared" si="12"/>
        <v>27.426304839407489</v>
      </c>
      <c r="R52" s="5">
        <f t="shared" si="13"/>
        <v>5.2742893921937481</v>
      </c>
    </row>
    <row r="53" spans="1:18" x14ac:dyDescent="0.3">
      <c r="A53" s="1">
        <f t="shared" si="6"/>
        <v>52</v>
      </c>
      <c r="B53" s="1" t="s">
        <v>139</v>
      </c>
      <c r="C53" s="1" t="s">
        <v>513</v>
      </c>
      <c r="D53" s="1" t="s">
        <v>544</v>
      </c>
      <c r="E53" s="1">
        <v>5100</v>
      </c>
      <c r="F53" s="3" t="s">
        <v>507</v>
      </c>
      <c r="G53" s="1">
        <v>30</v>
      </c>
      <c r="H53" s="3">
        <v>115.75</v>
      </c>
      <c r="I53" s="1">
        <v>20.74</v>
      </c>
      <c r="J53" s="3">
        <f t="shared" si="8"/>
        <v>100.7</v>
      </c>
      <c r="K53" s="3">
        <f t="shared" si="9"/>
        <v>106.3</v>
      </c>
      <c r="L53" s="3">
        <f t="shared" si="10"/>
        <v>106</v>
      </c>
      <c r="M53" s="3">
        <f t="shared" si="11"/>
        <v>104.4</v>
      </c>
      <c r="N53" s="3"/>
      <c r="P53" s="4">
        <f t="shared" si="14"/>
        <v>28.537811020260524</v>
      </c>
      <c r="Q53" s="5">
        <f t="shared" si="12"/>
        <v>28.537811020260524</v>
      </c>
      <c r="R53" s="5">
        <f t="shared" si="13"/>
        <v>5.5956492196589265</v>
      </c>
    </row>
    <row r="54" spans="1:18" x14ac:dyDescent="0.3">
      <c r="A54" s="1">
        <f t="shared" si="6"/>
        <v>53</v>
      </c>
      <c r="B54" s="1" t="s">
        <v>341</v>
      </c>
      <c r="C54" s="1" t="s">
        <v>497</v>
      </c>
      <c r="D54" s="1" t="s">
        <v>546</v>
      </c>
      <c r="E54" s="1">
        <v>5100</v>
      </c>
      <c r="F54" s="3" t="s">
        <v>556</v>
      </c>
      <c r="G54" s="1">
        <v>35</v>
      </c>
      <c r="H54" s="1">
        <v>121.75</v>
      </c>
      <c r="I54" s="1">
        <v>21.45</v>
      </c>
      <c r="J54" s="3">
        <f t="shared" si="8"/>
        <v>106.1</v>
      </c>
      <c r="K54" s="3">
        <f t="shared" si="9"/>
        <v>102.3</v>
      </c>
      <c r="L54" s="3">
        <f t="shared" si="10"/>
        <v>107.9</v>
      </c>
      <c r="M54" s="3">
        <f t="shared" si="11"/>
        <v>102.8</v>
      </c>
      <c r="N54" s="3"/>
      <c r="P54" s="4">
        <f t="shared" si="14"/>
        <v>32.953472170260525</v>
      </c>
      <c r="Q54" s="5">
        <f t="shared" si="12"/>
        <v>32.953472170260525</v>
      </c>
      <c r="R54" s="5">
        <f t="shared" si="13"/>
        <v>6.4614651314236324</v>
      </c>
    </row>
    <row r="55" spans="1:18" x14ac:dyDescent="0.3">
      <c r="A55" s="1">
        <f t="shared" si="6"/>
        <v>54</v>
      </c>
      <c r="B55" s="1" t="s">
        <v>9</v>
      </c>
      <c r="C55" s="1" t="s">
        <v>518</v>
      </c>
      <c r="D55" s="1" t="s">
        <v>544</v>
      </c>
      <c r="E55" s="1">
        <v>5000</v>
      </c>
      <c r="F55" s="3" t="s">
        <v>512</v>
      </c>
      <c r="G55" s="1">
        <v>31</v>
      </c>
      <c r="H55" s="1">
        <v>109.5</v>
      </c>
      <c r="I55" s="1">
        <v>25.1</v>
      </c>
      <c r="J55" s="3">
        <f t="shared" si="8"/>
        <v>101.7</v>
      </c>
      <c r="K55" s="3">
        <f t="shared" si="9"/>
        <v>102.9</v>
      </c>
      <c r="L55" s="3">
        <f t="shared" si="10"/>
        <v>107.3</v>
      </c>
      <c r="M55" s="3">
        <f t="shared" si="11"/>
        <v>107.1</v>
      </c>
      <c r="N55" s="3"/>
      <c r="P55" s="4">
        <f t="shared" si="14"/>
        <v>29.610978896358539</v>
      </c>
      <c r="Q55" s="5">
        <f t="shared" si="12"/>
        <v>29.610978896358539</v>
      </c>
      <c r="R55" s="5">
        <f t="shared" si="13"/>
        <v>5.9221957792717079</v>
      </c>
    </row>
    <row r="56" spans="1:18" x14ac:dyDescent="0.3">
      <c r="A56" s="1">
        <f t="shared" si="6"/>
        <v>55</v>
      </c>
      <c r="B56" s="1" t="s">
        <v>45</v>
      </c>
      <c r="C56" s="1" t="s">
        <v>513</v>
      </c>
      <c r="D56" s="1" t="s">
        <v>543</v>
      </c>
      <c r="E56" s="1">
        <v>5000</v>
      </c>
      <c r="F56" s="3" t="s">
        <v>507</v>
      </c>
      <c r="G56" s="1">
        <v>25</v>
      </c>
      <c r="H56" s="3">
        <v>115.75</v>
      </c>
      <c r="I56" s="1">
        <v>27.64</v>
      </c>
      <c r="J56" s="3">
        <f t="shared" si="8"/>
        <v>100.7</v>
      </c>
      <c r="K56" s="3">
        <f t="shared" si="9"/>
        <v>106.3</v>
      </c>
      <c r="L56" s="3">
        <f t="shared" si="10"/>
        <v>106</v>
      </c>
      <c r="M56" s="3">
        <f t="shared" si="11"/>
        <v>104.4</v>
      </c>
      <c r="N56" s="3"/>
      <c r="P56" s="4">
        <f t="shared" si="14"/>
        <v>26.56992429635854</v>
      </c>
      <c r="Q56" s="5">
        <f t="shared" si="12"/>
        <v>26.56992429635854</v>
      </c>
      <c r="R56" s="5">
        <f t="shared" si="13"/>
        <v>5.3139848592717076</v>
      </c>
    </row>
    <row r="57" spans="1:18" x14ac:dyDescent="0.3">
      <c r="A57" s="1">
        <f t="shared" si="6"/>
        <v>56</v>
      </c>
      <c r="B57" s="1" t="s">
        <v>111</v>
      </c>
      <c r="C57" s="1" t="s">
        <v>512</v>
      </c>
      <c r="D57" s="1" t="s">
        <v>543</v>
      </c>
      <c r="E57" s="1">
        <v>5000</v>
      </c>
      <c r="F57" s="3" t="s">
        <v>518</v>
      </c>
      <c r="G57" s="1">
        <v>27</v>
      </c>
      <c r="H57" s="1">
        <v>114.5</v>
      </c>
      <c r="I57" s="1">
        <v>25.9</v>
      </c>
      <c r="J57" s="3">
        <f t="shared" si="8"/>
        <v>102.9</v>
      </c>
      <c r="K57" s="3">
        <f t="shared" si="9"/>
        <v>101.7</v>
      </c>
      <c r="L57" s="3">
        <f t="shared" si="10"/>
        <v>107.8</v>
      </c>
      <c r="M57" s="3">
        <f t="shared" si="11"/>
        <v>106.2</v>
      </c>
      <c r="N57" s="3"/>
      <c r="P57" s="4">
        <f t="shared" si="14"/>
        <v>27.367827496358537</v>
      </c>
      <c r="Q57" s="5">
        <f t="shared" si="12"/>
        <v>27.367827496358537</v>
      </c>
      <c r="R57" s="5">
        <f t="shared" si="13"/>
        <v>5.4735654992717073</v>
      </c>
    </row>
    <row r="58" spans="1:18" x14ac:dyDescent="0.3">
      <c r="A58" s="1">
        <f t="shared" si="6"/>
        <v>57</v>
      </c>
      <c r="B58" s="1" t="s">
        <v>105</v>
      </c>
      <c r="C58" s="1" t="s">
        <v>493</v>
      </c>
      <c r="D58" s="1" t="s">
        <v>543</v>
      </c>
      <c r="E58" s="1">
        <v>5000</v>
      </c>
      <c r="F58" s="3" t="s">
        <v>485</v>
      </c>
      <c r="G58" s="1">
        <v>32</v>
      </c>
      <c r="H58" s="3">
        <v>109.5</v>
      </c>
      <c r="I58" s="1">
        <v>18.739999999999998</v>
      </c>
      <c r="J58" s="3">
        <f t="shared" si="8"/>
        <v>102.8</v>
      </c>
      <c r="K58" s="3">
        <f t="shared" si="9"/>
        <v>105</v>
      </c>
      <c r="L58" s="3">
        <f t="shared" si="10"/>
        <v>111.9</v>
      </c>
      <c r="M58" s="3">
        <f t="shared" si="11"/>
        <v>111.5</v>
      </c>
      <c r="N58" s="3"/>
      <c r="P58" s="4">
        <f t="shared" si="14"/>
        <v>28.487751796358534</v>
      </c>
      <c r="Q58" s="5">
        <f t="shared" si="12"/>
        <v>28.487751796358534</v>
      </c>
      <c r="R58" s="5">
        <f t="shared" si="13"/>
        <v>5.6975503592717072</v>
      </c>
    </row>
    <row r="59" spans="1:18" x14ac:dyDescent="0.3">
      <c r="A59" s="1">
        <f t="shared" si="6"/>
        <v>58</v>
      </c>
      <c r="B59" s="1" t="s">
        <v>43</v>
      </c>
      <c r="C59" s="1" t="s">
        <v>507</v>
      </c>
      <c r="D59" s="1" t="s">
        <v>544</v>
      </c>
      <c r="E59" s="1">
        <v>4900</v>
      </c>
      <c r="F59" s="3" t="s">
        <v>513</v>
      </c>
      <c r="G59" s="1">
        <v>25</v>
      </c>
      <c r="H59" s="3">
        <v>106.25</v>
      </c>
      <c r="I59" s="1">
        <v>23.13</v>
      </c>
      <c r="J59" s="3">
        <f t="shared" si="8"/>
        <v>106.3</v>
      </c>
      <c r="K59" s="3">
        <f t="shared" si="9"/>
        <v>100.7</v>
      </c>
      <c r="L59" s="3">
        <f t="shared" si="10"/>
        <v>111</v>
      </c>
      <c r="M59" s="3">
        <f t="shared" si="11"/>
        <v>104.5</v>
      </c>
      <c r="N59" s="3"/>
      <c r="P59" s="4">
        <f t="shared" si="14"/>
        <v>24.190694787799657</v>
      </c>
      <c r="Q59" s="5">
        <f t="shared" si="12"/>
        <v>24.190694787799657</v>
      </c>
      <c r="R59" s="5">
        <f t="shared" si="13"/>
        <v>4.9368764873060522</v>
      </c>
    </row>
    <row r="60" spans="1:18" x14ac:dyDescent="0.3">
      <c r="A60" s="1">
        <f t="shared" si="6"/>
        <v>59</v>
      </c>
      <c r="B60" s="1" t="s">
        <v>414</v>
      </c>
      <c r="C60" s="1" t="s">
        <v>485</v>
      </c>
      <c r="D60" s="1" t="s">
        <v>546</v>
      </c>
      <c r="E60" s="1">
        <v>4900</v>
      </c>
      <c r="F60" s="3" t="s">
        <v>493</v>
      </c>
      <c r="G60" s="1">
        <v>25</v>
      </c>
      <c r="H60" s="3">
        <v>122.5</v>
      </c>
      <c r="I60" s="1">
        <v>21.39</v>
      </c>
      <c r="J60" s="3">
        <f t="shared" si="8"/>
        <v>105</v>
      </c>
      <c r="K60" s="3">
        <f t="shared" si="9"/>
        <v>102.8</v>
      </c>
      <c r="L60" s="3">
        <f t="shared" si="10"/>
        <v>102.3</v>
      </c>
      <c r="M60" s="3">
        <f t="shared" si="11"/>
        <v>102.5</v>
      </c>
      <c r="N60" s="3"/>
      <c r="P60" s="4">
        <f t="shared" si="14"/>
        <v>25.399823437799654</v>
      </c>
      <c r="Q60" s="5">
        <f t="shared" si="12"/>
        <v>25.399823437799654</v>
      </c>
      <c r="R60" s="5">
        <f t="shared" si="13"/>
        <v>5.1836374362856432</v>
      </c>
    </row>
    <row r="61" spans="1:18" x14ac:dyDescent="0.3">
      <c r="A61" s="1">
        <f t="shared" si="6"/>
        <v>60</v>
      </c>
      <c r="B61" s="1" t="s">
        <v>197</v>
      </c>
      <c r="C61" s="1" t="s">
        <v>556</v>
      </c>
      <c r="D61" s="1" t="s">
        <v>543</v>
      </c>
      <c r="E61" s="1">
        <v>4900</v>
      </c>
      <c r="F61" s="3" t="s">
        <v>497</v>
      </c>
      <c r="G61" s="1">
        <v>25</v>
      </c>
      <c r="H61" s="1">
        <v>109.75</v>
      </c>
      <c r="I61" s="1">
        <v>26.16</v>
      </c>
      <c r="J61" s="3">
        <f t="shared" si="8"/>
        <v>102.3</v>
      </c>
      <c r="K61" s="3">
        <f t="shared" si="9"/>
        <v>106.1</v>
      </c>
      <c r="L61" s="3">
        <f t="shared" si="10"/>
        <v>110.8</v>
      </c>
      <c r="M61" s="3">
        <f t="shared" si="11"/>
        <v>107.3</v>
      </c>
      <c r="N61" s="3"/>
      <c r="P61" s="4">
        <f t="shared" si="14"/>
        <v>25.307573687799657</v>
      </c>
      <c r="Q61" s="5">
        <f t="shared" si="12"/>
        <v>25.307573687799657</v>
      </c>
      <c r="R61" s="5">
        <f t="shared" si="13"/>
        <v>5.164810956693807</v>
      </c>
    </row>
    <row r="62" spans="1:18" x14ac:dyDescent="0.3">
      <c r="A62" s="1">
        <f t="shared" si="6"/>
        <v>61</v>
      </c>
      <c r="B62" s="1" t="s">
        <v>381</v>
      </c>
      <c r="C62" s="1" t="s">
        <v>556</v>
      </c>
      <c r="D62" s="1" t="s">
        <v>546</v>
      </c>
      <c r="E62" s="1">
        <v>4900</v>
      </c>
      <c r="F62" s="3" t="s">
        <v>497</v>
      </c>
      <c r="G62" s="1">
        <v>29</v>
      </c>
      <c r="H62" s="1">
        <v>109.75</v>
      </c>
      <c r="I62" s="1">
        <v>21.71</v>
      </c>
      <c r="J62" s="3">
        <f t="shared" si="8"/>
        <v>102.3</v>
      </c>
      <c r="K62" s="3">
        <f t="shared" si="9"/>
        <v>106.1</v>
      </c>
      <c r="L62" s="3">
        <f t="shared" si="10"/>
        <v>110.8</v>
      </c>
      <c r="M62" s="3">
        <f t="shared" si="11"/>
        <v>107.3</v>
      </c>
      <c r="N62" s="3"/>
      <c r="P62" s="4">
        <f t="shared" si="14"/>
        <v>27.024989187799651</v>
      </c>
      <c r="Q62" s="5">
        <f t="shared" si="12"/>
        <v>27.024989187799651</v>
      </c>
      <c r="R62" s="5">
        <f t="shared" si="13"/>
        <v>5.515303915877479</v>
      </c>
    </row>
    <row r="63" spans="1:18" x14ac:dyDescent="0.3">
      <c r="A63" s="1">
        <f t="shared" si="6"/>
        <v>62</v>
      </c>
      <c r="B63" s="1" t="s">
        <v>303</v>
      </c>
      <c r="C63" s="1" t="s">
        <v>512</v>
      </c>
      <c r="D63" s="1" t="s">
        <v>542</v>
      </c>
      <c r="E63" s="1">
        <v>4900</v>
      </c>
      <c r="F63" s="3" t="s">
        <v>518</v>
      </c>
      <c r="G63" s="1">
        <v>26</v>
      </c>
      <c r="H63" s="1">
        <v>114.5</v>
      </c>
      <c r="I63" s="1">
        <v>16.07</v>
      </c>
      <c r="J63" s="3">
        <f t="shared" si="8"/>
        <v>102.9</v>
      </c>
      <c r="K63" s="3">
        <f t="shared" si="9"/>
        <v>101.7</v>
      </c>
      <c r="L63" s="3">
        <f t="shared" si="10"/>
        <v>107.8</v>
      </c>
      <c r="M63" s="3">
        <f t="shared" si="11"/>
        <v>106.2</v>
      </c>
      <c r="N63" s="3"/>
      <c r="P63" s="4">
        <f t="shared" si="14"/>
        <v>23.768414437799656</v>
      </c>
      <c r="Q63" s="5">
        <f t="shared" si="12"/>
        <v>23.768414437799656</v>
      </c>
      <c r="R63" s="5">
        <f t="shared" si="13"/>
        <v>4.850696824040746</v>
      </c>
    </row>
    <row r="64" spans="1:18" x14ac:dyDescent="0.3">
      <c r="A64" s="1">
        <f t="shared" si="6"/>
        <v>63</v>
      </c>
      <c r="B64" s="1" t="s">
        <v>27</v>
      </c>
      <c r="C64" s="1" t="s">
        <v>557</v>
      </c>
      <c r="D64" s="1" t="s">
        <v>543</v>
      </c>
      <c r="E64" s="1">
        <v>4900</v>
      </c>
      <c r="F64" s="3" t="s">
        <v>520</v>
      </c>
      <c r="G64" s="1">
        <v>30</v>
      </c>
      <c r="H64" s="1">
        <v>114.5</v>
      </c>
      <c r="I64" s="1">
        <v>17.57</v>
      </c>
      <c r="J64" s="3">
        <f t="shared" si="8"/>
        <v>100.7</v>
      </c>
      <c r="K64" s="3">
        <f t="shared" si="9"/>
        <v>100.4</v>
      </c>
      <c r="L64" s="3">
        <f t="shared" si="10"/>
        <v>109.3</v>
      </c>
      <c r="M64" s="3">
        <f t="shared" si="11"/>
        <v>110.9</v>
      </c>
      <c r="N64" s="3"/>
      <c r="P64" s="4">
        <f t="shared" si="14"/>
        <v>26.978178887799658</v>
      </c>
      <c r="Q64" s="5">
        <f t="shared" si="12"/>
        <v>26.978178887799658</v>
      </c>
      <c r="R64" s="5">
        <f t="shared" si="13"/>
        <v>5.5057507934285015</v>
      </c>
    </row>
    <row r="65" spans="1:18" x14ac:dyDescent="0.3">
      <c r="A65" s="1">
        <f t="shared" si="6"/>
        <v>64</v>
      </c>
      <c r="B65" s="1" t="s">
        <v>347</v>
      </c>
      <c r="C65" s="1" t="s">
        <v>498</v>
      </c>
      <c r="D65" s="1" t="s">
        <v>542</v>
      </c>
      <c r="E65" s="1">
        <v>4600</v>
      </c>
      <c r="F65" s="3" t="s">
        <v>517</v>
      </c>
      <c r="G65" s="1">
        <v>21</v>
      </c>
      <c r="H65" s="1">
        <v>116.75</v>
      </c>
      <c r="I65" s="1">
        <v>20.66</v>
      </c>
      <c r="J65" s="3">
        <f t="shared" ref="J65:J96" si="15">VLOOKUP(C65,$B$190:$E$219,2,FALSE)</f>
        <v>103.8</v>
      </c>
      <c r="K65" s="3">
        <f t="shared" ref="K65:K96" si="16">VLOOKUP(F65,$B$190:$E$219,2,FALSE)</f>
        <v>105.8</v>
      </c>
      <c r="L65" s="3">
        <f t="shared" ref="L65:L96" si="17">VLOOKUP(C65,$B$190:$E$219,4,FALSE)</f>
        <v>108.8</v>
      </c>
      <c r="M65" s="3">
        <f t="shared" ref="M65:M96" si="18">VLOOKUP(F65,$B$190:$E$219,3,FALSE)</f>
        <v>105.4</v>
      </c>
      <c r="N65" s="3"/>
      <c r="P65" s="4">
        <f t="shared" si="14"/>
        <v>21.007918077557161</v>
      </c>
      <c r="Q65" s="5">
        <f t="shared" ref="Q65:Q96" si="19">P65-O65</f>
        <v>21.007918077557161</v>
      </c>
      <c r="R65" s="5">
        <f t="shared" ref="R65:R96" si="20">P65/(E65/1000)</f>
        <v>4.5669387125124263</v>
      </c>
    </row>
    <row r="66" spans="1:18" x14ac:dyDescent="0.3">
      <c r="A66" s="1">
        <f t="shared" si="6"/>
        <v>65</v>
      </c>
      <c r="B66" s="1" t="s">
        <v>166</v>
      </c>
      <c r="C66" s="1" t="s">
        <v>507</v>
      </c>
      <c r="D66" s="1" t="s">
        <v>546</v>
      </c>
      <c r="E66" s="1">
        <v>4600</v>
      </c>
      <c r="F66" s="3" t="s">
        <v>513</v>
      </c>
      <c r="G66" s="1">
        <v>27</v>
      </c>
      <c r="H66" s="3">
        <v>106.25</v>
      </c>
      <c r="I66" s="1">
        <v>20.36</v>
      </c>
      <c r="J66" s="3">
        <f t="shared" si="15"/>
        <v>106.3</v>
      </c>
      <c r="K66" s="3">
        <f t="shared" si="16"/>
        <v>100.7</v>
      </c>
      <c r="L66" s="3">
        <f t="shared" si="17"/>
        <v>111</v>
      </c>
      <c r="M66" s="3">
        <f t="shared" si="18"/>
        <v>104.5</v>
      </c>
      <c r="N66" s="3"/>
      <c r="P66" s="4">
        <f t="shared" si="14"/>
        <v>24.309223627557159</v>
      </c>
      <c r="Q66" s="5">
        <f t="shared" si="19"/>
        <v>24.309223627557159</v>
      </c>
      <c r="R66" s="5">
        <f t="shared" si="20"/>
        <v>5.2846138320776435</v>
      </c>
    </row>
    <row r="67" spans="1:18" x14ac:dyDescent="0.3">
      <c r="A67" s="1">
        <f t="shared" si="6"/>
        <v>66</v>
      </c>
      <c r="B67" s="1" t="s">
        <v>482</v>
      </c>
      <c r="C67" s="1" t="s">
        <v>493</v>
      </c>
      <c r="D67" s="1" t="s">
        <v>546</v>
      </c>
      <c r="E67" s="1">
        <v>4600</v>
      </c>
      <c r="F67" s="3" t="s">
        <v>485</v>
      </c>
      <c r="G67" s="1">
        <v>24</v>
      </c>
      <c r="H67" s="3">
        <v>109.5</v>
      </c>
      <c r="I67" s="1">
        <v>24.1</v>
      </c>
      <c r="J67" s="3">
        <f t="shared" si="15"/>
        <v>102.8</v>
      </c>
      <c r="K67" s="3">
        <f t="shared" si="16"/>
        <v>105</v>
      </c>
      <c r="L67" s="3">
        <f t="shared" si="17"/>
        <v>111.9</v>
      </c>
      <c r="M67" s="3">
        <f t="shared" si="18"/>
        <v>111.5</v>
      </c>
      <c r="N67" s="3"/>
      <c r="P67" s="4">
        <f t="shared" si="14"/>
        <v>23.307661177557158</v>
      </c>
      <c r="Q67" s="5">
        <f t="shared" si="19"/>
        <v>23.307661177557158</v>
      </c>
      <c r="R67" s="5">
        <f t="shared" si="20"/>
        <v>5.0668828646863391</v>
      </c>
    </row>
    <row r="68" spans="1:18" x14ac:dyDescent="0.3">
      <c r="A68" s="1">
        <f t="shared" ref="A68:A131" si="21">A67+1</f>
        <v>67</v>
      </c>
      <c r="B68" s="1" t="s">
        <v>268</v>
      </c>
      <c r="C68" s="1" t="s">
        <v>556</v>
      </c>
      <c r="D68" s="1" t="s">
        <v>544</v>
      </c>
      <c r="E68" s="1">
        <v>4500</v>
      </c>
      <c r="F68" s="3" t="s">
        <v>497</v>
      </c>
      <c r="G68" s="1">
        <v>24</v>
      </c>
      <c r="H68" s="1">
        <v>109.75</v>
      </c>
      <c r="I68" s="1">
        <v>16.77</v>
      </c>
      <c r="J68" s="3">
        <f t="shared" si="15"/>
        <v>102.3</v>
      </c>
      <c r="K68" s="3">
        <f t="shared" si="16"/>
        <v>106.1</v>
      </c>
      <c r="L68" s="3">
        <f t="shared" si="17"/>
        <v>110.8</v>
      </c>
      <c r="M68" s="3">
        <f t="shared" si="18"/>
        <v>107.3</v>
      </c>
      <c r="N68" s="3"/>
      <c r="P68" s="4">
        <f t="shared" si="14"/>
        <v>21.219670195175329</v>
      </c>
      <c r="Q68" s="5">
        <f t="shared" si="19"/>
        <v>21.219670195175329</v>
      </c>
      <c r="R68" s="5">
        <f t="shared" si="20"/>
        <v>4.7154822655945177</v>
      </c>
    </row>
    <row r="69" spans="1:18" x14ac:dyDescent="0.3">
      <c r="A69" s="1">
        <f t="shared" si="21"/>
        <v>68</v>
      </c>
      <c r="B69" s="1" t="s">
        <v>415</v>
      </c>
      <c r="C69" s="1" t="s">
        <v>520</v>
      </c>
      <c r="D69" s="1" t="s">
        <v>545</v>
      </c>
      <c r="E69" s="1">
        <v>4400</v>
      </c>
      <c r="F69" s="3" t="s">
        <v>557</v>
      </c>
      <c r="G69" s="1">
        <v>21</v>
      </c>
      <c r="H69" s="1">
        <v>113.5</v>
      </c>
      <c r="I69" s="1">
        <v>17.72</v>
      </c>
      <c r="J69" s="3">
        <f t="shared" si="15"/>
        <v>100.4</v>
      </c>
      <c r="K69" s="3">
        <f t="shared" si="16"/>
        <v>100.7</v>
      </c>
      <c r="L69" s="3">
        <f t="shared" si="17"/>
        <v>106.7</v>
      </c>
      <c r="M69" s="3">
        <f t="shared" si="18"/>
        <v>111</v>
      </c>
      <c r="N69" s="3"/>
      <c r="P69" s="4">
        <f t="shared" si="14"/>
        <v>19.367916226974586</v>
      </c>
      <c r="Q69" s="5">
        <f t="shared" si="19"/>
        <v>19.367916226974586</v>
      </c>
      <c r="R69" s="5">
        <f t="shared" si="20"/>
        <v>4.401799142494224</v>
      </c>
    </row>
    <row r="70" spans="1:18" x14ac:dyDescent="0.3">
      <c r="A70" s="1">
        <f t="shared" si="21"/>
        <v>69</v>
      </c>
      <c r="B70" s="1" t="s">
        <v>262</v>
      </c>
      <c r="C70" s="1" t="s">
        <v>512</v>
      </c>
      <c r="D70" s="1" t="s">
        <v>544</v>
      </c>
      <c r="E70" s="1">
        <v>4400</v>
      </c>
      <c r="F70" s="3" t="s">
        <v>518</v>
      </c>
      <c r="G70" s="1">
        <v>30</v>
      </c>
      <c r="H70" s="1">
        <v>114.5</v>
      </c>
      <c r="I70" s="1">
        <v>17.38</v>
      </c>
      <c r="J70" s="3">
        <f t="shared" si="15"/>
        <v>102.9</v>
      </c>
      <c r="K70" s="3">
        <f t="shared" si="16"/>
        <v>101.7</v>
      </c>
      <c r="L70" s="3">
        <f t="shared" si="17"/>
        <v>107.8</v>
      </c>
      <c r="M70" s="3">
        <f t="shared" si="18"/>
        <v>106.2</v>
      </c>
      <c r="N70" s="3"/>
      <c r="P70" s="4">
        <f t="shared" si="14"/>
        <v>26.046873626974588</v>
      </c>
      <c r="Q70" s="5">
        <f t="shared" si="19"/>
        <v>26.046873626974588</v>
      </c>
      <c r="R70" s="5">
        <f t="shared" si="20"/>
        <v>5.9197440061305873</v>
      </c>
    </row>
    <row r="71" spans="1:18" x14ac:dyDescent="0.3">
      <c r="A71" s="1">
        <f t="shared" si="21"/>
        <v>70</v>
      </c>
      <c r="B71" s="1" t="s">
        <v>136</v>
      </c>
      <c r="C71" s="1" t="s">
        <v>556</v>
      </c>
      <c r="D71" s="1" t="s">
        <v>543</v>
      </c>
      <c r="E71" s="1">
        <v>4300</v>
      </c>
      <c r="F71" s="3" t="s">
        <v>497</v>
      </c>
      <c r="G71" s="1">
        <v>24</v>
      </c>
      <c r="H71" s="1">
        <v>109.75</v>
      </c>
      <c r="I71" s="1">
        <v>20.57</v>
      </c>
      <c r="J71" s="3">
        <f t="shared" si="15"/>
        <v>102.3</v>
      </c>
      <c r="K71" s="3">
        <f t="shared" si="16"/>
        <v>106.1</v>
      </c>
      <c r="L71" s="3">
        <f t="shared" si="17"/>
        <v>110.8</v>
      </c>
      <c r="M71" s="3">
        <f t="shared" si="18"/>
        <v>107.3</v>
      </c>
      <c r="N71" s="3"/>
      <c r="P71" s="4">
        <f t="shared" si="14"/>
        <v>21.829040647273775</v>
      </c>
      <c r="Q71" s="5">
        <f t="shared" si="19"/>
        <v>21.829040647273775</v>
      </c>
      <c r="R71" s="5">
        <f t="shared" si="20"/>
        <v>5.076521080761343</v>
      </c>
    </row>
    <row r="72" spans="1:18" x14ac:dyDescent="0.3">
      <c r="A72" s="1">
        <f t="shared" si="21"/>
        <v>71</v>
      </c>
      <c r="B72" s="1" t="s">
        <v>242</v>
      </c>
      <c r="C72" s="1" t="s">
        <v>564</v>
      </c>
      <c r="D72" s="1" t="s">
        <v>546</v>
      </c>
      <c r="E72" s="1">
        <v>4300</v>
      </c>
      <c r="F72" s="3" t="s">
        <v>496</v>
      </c>
      <c r="G72" s="1">
        <v>30</v>
      </c>
      <c r="H72" s="1">
        <v>110.75</v>
      </c>
      <c r="I72" s="1">
        <v>13.14</v>
      </c>
      <c r="J72" s="3">
        <f t="shared" si="15"/>
        <v>105.1</v>
      </c>
      <c r="K72" s="3">
        <f t="shared" si="16"/>
        <v>102.5</v>
      </c>
      <c r="L72" s="3">
        <f t="shared" si="17"/>
        <v>109.8</v>
      </c>
      <c r="M72" s="3">
        <f t="shared" si="18"/>
        <v>107.2</v>
      </c>
      <c r="N72" s="3"/>
      <c r="P72" s="4">
        <f t="shared" si="14"/>
        <v>24.303809997273778</v>
      </c>
      <c r="Q72" s="5">
        <f t="shared" si="19"/>
        <v>24.303809997273778</v>
      </c>
      <c r="R72" s="5">
        <f t="shared" si="20"/>
        <v>5.6520488365752977</v>
      </c>
    </row>
    <row r="73" spans="1:18" x14ac:dyDescent="0.3">
      <c r="A73" s="1">
        <f t="shared" si="21"/>
        <v>72</v>
      </c>
      <c r="B73" s="1" t="s">
        <v>260</v>
      </c>
      <c r="C73" s="1" t="s">
        <v>517</v>
      </c>
      <c r="D73" s="1" t="s">
        <v>544</v>
      </c>
      <c r="E73" s="1">
        <v>4300</v>
      </c>
      <c r="F73" s="3" t="s">
        <v>498</v>
      </c>
      <c r="G73" s="1">
        <v>33</v>
      </c>
      <c r="H73" s="1">
        <v>121.25</v>
      </c>
      <c r="I73" s="1">
        <v>15.85</v>
      </c>
      <c r="J73" s="3">
        <f t="shared" si="15"/>
        <v>105.8</v>
      </c>
      <c r="K73" s="3">
        <f t="shared" si="16"/>
        <v>103.8</v>
      </c>
      <c r="L73" s="3">
        <f t="shared" si="17"/>
        <v>107</v>
      </c>
      <c r="M73" s="3">
        <f t="shared" si="18"/>
        <v>108.6</v>
      </c>
      <c r="N73" s="3"/>
      <c r="P73" s="4">
        <f t="shared" ref="P73:P104" si="22">-87.868852+(LN(E73))*9.365713+G73*0.73241+I73*0.27241+H73*0.0924+((J73+K73)/2)*0.015315+((L73+M73)/2)*-0.032803</f>
        <v>28.247748197273776</v>
      </c>
      <c r="Q73" s="5">
        <f t="shared" si="19"/>
        <v>28.247748197273776</v>
      </c>
      <c r="R73" s="5">
        <f t="shared" si="20"/>
        <v>6.5692437668078547</v>
      </c>
    </row>
    <row r="74" spans="1:18" x14ac:dyDescent="0.3">
      <c r="A74" s="1">
        <f t="shared" si="21"/>
        <v>73</v>
      </c>
      <c r="B74" s="1" t="s">
        <v>46</v>
      </c>
      <c r="C74" s="1" t="s">
        <v>556</v>
      </c>
      <c r="D74" s="1" t="s">
        <v>545</v>
      </c>
      <c r="E74" s="1">
        <v>4200</v>
      </c>
      <c r="F74" s="3" t="s">
        <v>497</v>
      </c>
      <c r="G74" s="1">
        <v>21</v>
      </c>
      <c r="H74" s="1">
        <v>109.75</v>
      </c>
      <c r="I74" s="1">
        <v>14.8</v>
      </c>
      <c r="J74" s="3">
        <f t="shared" si="15"/>
        <v>102.3</v>
      </c>
      <c r="K74" s="3">
        <f t="shared" si="16"/>
        <v>106.1</v>
      </c>
      <c r="L74" s="3">
        <f t="shared" si="17"/>
        <v>110.8</v>
      </c>
      <c r="M74" s="3">
        <f t="shared" si="18"/>
        <v>107.3</v>
      </c>
      <c r="N74" s="3"/>
      <c r="P74" s="4">
        <f t="shared" si="22"/>
        <v>17.839625061782666</v>
      </c>
      <c r="Q74" s="5">
        <f t="shared" si="19"/>
        <v>17.839625061782666</v>
      </c>
      <c r="R74" s="5">
        <f t="shared" si="20"/>
        <v>4.24752977661492</v>
      </c>
    </row>
    <row r="75" spans="1:18" x14ac:dyDescent="0.3">
      <c r="A75" s="1">
        <f t="shared" si="21"/>
        <v>74</v>
      </c>
      <c r="B75" s="1" t="s">
        <v>427</v>
      </c>
      <c r="C75" s="1" t="s">
        <v>496</v>
      </c>
      <c r="D75" s="1" t="s">
        <v>546</v>
      </c>
      <c r="E75" s="1">
        <v>4200</v>
      </c>
      <c r="F75" s="3" t="s">
        <v>564</v>
      </c>
      <c r="G75" s="1">
        <v>28</v>
      </c>
      <c r="H75" s="1">
        <v>119.75</v>
      </c>
      <c r="I75" s="1">
        <v>18.61</v>
      </c>
      <c r="J75" s="3">
        <f t="shared" si="15"/>
        <v>102.5</v>
      </c>
      <c r="K75" s="3">
        <f t="shared" si="16"/>
        <v>105.1</v>
      </c>
      <c r="L75" s="3">
        <f t="shared" si="17"/>
        <v>103.6</v>
      </c>
      <c r="M75" s="3">
        <f t="shared" si="18"/>
        <v>110</v>
      </c>
      <c r="N75" s="3"/>
      <c r="P75" s="4">
        <f t="shared" si="22"/>
        <v>24.996057911782671</v>
      </c>
      <c r="Q75" s="5">
        <f t="shared" si="19"/>
        <v>24.996057911782671</v>
      </c>
      <c r="R75" s="5">
        <f t="shared" si="20"/>
        <v>5.9514423599482544</v>
      </c>
    </row>
    <row r="76" spans="1:18" x14ac:dyDescent="0.3">
      <c r="A76" s="1">
        <f t="shared" si="21"/>
        <v>75</v>
      </c>
      <c r="B76" s="1" t="s">
        <v>417</v>
      </c>
      <c r="C76" s="1" t="s">
        <v>564</v>
      </c>
      <c r="D76" s="1" t="s">
        <v>545</v>
      </c>
      <c r="E76" s="1">
        <v>4100</v>
      </c>
      <c r="F76" s="3" t="s">
        <v>496</v>
      </c>
      <c r="G76" s="1">
        <v>19</v>
      </c>
      <c r="H76" s="1">
        <v>110.75</v>
      </c>
      <c r="I76" s="1">
        <v>16.13</v>
      </c>
      <c r="J76" s="3">
        <f t="shared" si="15"/>
        <v>105.1</v>
      </c>
      <c r="K76" s="3">
        <f t="shared" si="16"/>
        <v>102.5</v>
      </c>
      <c r="L76" s="3">
        <f t="shared" si="17"/>
        <v>109.8</v>
      </c>
      <c r="M76" s="3">
        <f t="shared" si="18"/>
        <v>107.2</v>
      </c>
      <c r="N76" s="3"/>
      <c r="P76" s="4">
        <f t="shared" si="22"/>
        <v>16.615735259690474</v>
      </c>
      <c r="Q76" s="5">
        <f t="shared" si="19"/>
        <v>16.615735259690474</v>
      </c>
      <c r="R76" s="5">
        <f t="shared" si="20"/>
        <v>4.0526183560220677</v>
      </c>
    </row>
    <row r="77" spans="1:18" x14ac:dyDescent="0.3">
      <c r="A77" s="1">
        <f t="shared" si="21"/>
        <v>76</v>
      </c>
      <c r="B77" s="1" t="s">
        <v>122</v>
      </c>
      <c r="C77" s="1" t="s">
        <v>557</v>
      </c>
      <c r="D77" s="1" t="s">
        <v>542</v>
      </c>
      <c r="E77" s="1">
        <v>4100</v>
      </c>
      <c r="F77" s="3" t="s">
        <v>520</v>
      </c>
      <c r="G77" s="1">
        <v>25</v>
      </c>
      <c r="H77" s="1">
        <v>114.5</v>
      </c>
      <c r="I77" s="1">
        <v>13.94</v>
      </c>
      <c r="J77" s="3">
        <f t="shared" si="15"/>
        <v>100.7</v>
      </c>
      <c r="K77" s="3">
        <f t="shared" si="16"/>
        <v>100.4</v>
      </c>
      <c r="L77" s="3">
        <f t="shared" si="17"/>
        <v>109.3</v>
      </c>
      <c r="M77" s="3">
        <f t="shared" si="18"/>
        <v>110.9</v>
      </c>
      <c r="N77" s="3"/>
      <c r="P77" s="4">
        <f t="shared" si="22"/>
        <v>20.657858809690474</v>
      </c>
      <c r="Q77" s="5">
        <f t="shared" si="19"/>
        <v>20.657858809690474</v>
      </c>
      <c r="R77" s="5">
        <f t="shared" si="20"/>
        <v>5.0385021487049944</v>
      </c>
    </row>
    <row r="78" spans="1:18" x14ac:dyDescent="0.3">
      <c r="A78" s="1">
        <f t="shared" si="21"/>
        <v>77</v>
      </c>
      <c r="B78" s="1" t="s">
        <v>26</v>
      </c>
      <c r="C78" s="1" t="s">
        <v>497</v>
      </c>
      <c r="D78" s="1" t="s">
        <v>545</v>
      </c>
      <c r="E78" s="1">
        <v>4100</v>
      </c>
      <c r="F78" s="3" t="s">
        <v>556</v>
      </c>
      <c r="G78" s="1">
        <v>19</v>
      </c>
      <c r="H78" s="1">
        <v>121.75</v>
      </c>
      <c r="I78" s="1">
        <v>23.93</v>
      </c>
      <c r="J78" s="3">
        <f t="shared" si="15"/>
        <v>106.1</v>
      </c>
      <c r="K78" s="3">
        <f t="shared" si="16"/>
        <v>102.3</v>
      </c>
      <c r="L78" s="3">
        <f t="shared" si="17"/>
        <v>107.9</v>
      </c>
      <c r="M78" s="3">
        <f t="shared" si="18"/>
        <v>102.8</v>
      </c>
      <c r="N78" s="3"/>
      <c r="P78" s="4">
        <f t="shared" si="22"/>
        <v>19.866388709690469</v>
      </c>
      <c r="Q78" s="5">
        <f t="shared" si="19"/>
        <v>19.866388709690469</v>
      </c>
      <c r="R78" s="5">
        <f t="shared" si="20"/>
        <v>4.8454606609001152</v>
      </c>
    </row>
    <row r="79" spans="1:18" x14ac:dyDescent="0.3">
      <c r="A79" s="1">
        <f t="shared" si="21"/>
        <v>78</v>
      </c>
      <c r="B79" s="1" t="s">
        <v>175</v>
      </c>
      <c r="C79" s="1" t="s">
        <v>498</v>
      </c>
      <c r="D79" s="1" t="s">
        <v>544</v>
      </c>
      <c r="E79" s="1">
        <v>4000</v>
      </c>
      <c r="F79" s="3" t="s">
        <v>517</v>
      </c>
      <c r="G79" s="1">
        <v>30</v>
      </c>
      <c r="H79" s="1">
        <v>116.75</v>
      </c>
      <c r="I79" s="1">
        <v>15.12</v>
      </c>
      <c r="J79" s="3">
        <f t="shared" si="15"/>
        <v>103.8</v>
      </c>
      <c r="K79" s="3">
        <f t="shared" si="16"/>
        <v>105.8</v>
      </c>
      <c r="L79" s="3">
        <f t="shared" si="17"/>
        <v>108.8</v>
      </c>
      <c r="M79" s="3">
        <f t="shared" si="18"/>
        <v>105.4</v>
      </c>
      <c r="N79" s="3"/>
      <c r="P79" s="4">
        <f t="shared" si="22"/>
        <v>24.781486436948871</v>
      </c>
      <c r="Q79" s="5">
        <f t="shared" si="19"/>
        <v>24.781486436948871</v>
      </c>
      <c r="R79" s="5">
        <f t="shared" si="20"/>
        <v>6.1953716092372177</v>
      </c>
    </row>
    <row r="80" spans="1:18" x14ac:dyDescent="0.3">
      <c r="A80" s="1">
        <f t="shared" si="21"/>
        <v>79</v>
      </c>
      <c r="B80" s="1" t="s">
        <v>204</v>
      </c>
      <c r="C80" s="1" t="s">
        <v>507</v>
      </c>
      <c r="D80" s="1" t="s">
        <v>544</v>
      </c>
      <c r="E80" s="1">
        <v>4000</v>
      </c>
      <c r="F80" s="3" t="s">
        <v>513</v>
      </c>
      <c r="G80" s="1">
        <v>30</v>
      </c>
      <c r="H80" s="3">
        <v>106.25</v>
      </c>
      <c r="I80" s="1">
        <v>16.18</v>
      </c>
      <c r="J80" s="3">
        <f t="shared" si="15"/>
        <v>106.3</v>
      </c>
      <c r="K80" s="3">
        <f t="shared" si="16"/>
        <v>100.7</v>
      </c>
      <c r="L80" s="3">
        <f t="shared" si="17"/>
        <v>111</v>
      </c>
      <c r="M80" s="3">
        <f t="shared" si="18"/>
        <v>104.5</v>
      </c>
      <c r="N80" s="3"/>
      <c r="P80" s="4">
        <f t="shared" si="22"/>
        <v>24.058809586948872</v>
      </c>
      <c r="Q80" s="5">
        <f t="shared" si="19"/>
        <v>24.058809586948872</v>
      </c>
      <c r="R80" s="5">
        <f t="shared" si="20"/>
        <v>6.014702396737218</v>
      </c>
    </row>
    <row r="81" spans="1:18" x14ac:dyDescent="0.3">
      <c r="A81" s="1">
        <f t="shared" si="21"/>
        <v>80</v>
      </c>
      <c r="B81" s="1" t="s">
        <v>58</v>
      </c>
      <c r="C81" s="1" t="s">
        <v>507</v>
      </c>
      <c r="D81" s="1" t="s">
        <v>542</v>
      </c>
      <c r="E81" s="1">
        <v>4000</v>
      </c>
      <c r="F81" s="3" t="s">
        <v>513</v>
      </c>
      <c r="G81" s="1">
        <v>27</v>
      </c>
      <c r="H81" s="3">
        <v>106.25</v>
      </c>
      <c r="I81" s="1">
        <v>22.4</v>
      </c>
      <c r="J81" s="3">
        <f t="shared" si="15"/>
        <v>106.3</v>
      </c>
      <c r="K81" s="3">
        <f t="shared" si="16"/>
        <v>100.7</v>
      </c>
      <c r="L81" s="3">
        <f t="shared" si="17"/>
        <v>111</v>
      </c>
      <c r="M81" s="3">
        <f t="shared" si="18"/>
        <v>104.5</v>
      </c>
      <c r="N81" s="3"/>
      <c r="P81" s="4">
        <f t="shared" si="22"/>
        <v>23.555969786948868</v>
      </c>
      <c r="Q81" s="5">
        <f t="shared" si="19"/>
        <v>23.555969786948868</v>
      </c>
      <c r="R81" s="5">
        <f t="shared" si="20"/>
        <v>5.888992446737217</v>
      </c>
    </row>
    <row r="82" spans="1:18" x14ac:dyDescent="0.3">
      <c r="A82" s="1">
        <f t="shared" si="21"/>
        <v>81</v>
      </c>
      <c r="B82" s="1" t="s">
        <v>422</v>
      </c>
      <c r="C82" s="1" t="s">
        <v>556</v>
      </c>
      <c r="D82" s="1" t="s">
        <v>545</v>
      </c>
      <c r="E82" s="1">
        <v>4000</v>
      </c>
      <c r="F82" s="3" t="s">
        <v>497</v>
      </c>
      <c r="G82" s="1">
        <v>16</v>
      </c>
      <c r="H82" s="1">
        <v>109.75</v>
      </c>
      <c r="I82" s="1">
        <v>17.13</v>
      </c>
      <c r="J82" s="3">
        <f t="shared" si="15"/>
        <v>102.3</v>
      </c>
      <c r="K82" s="3">
        <f t="shared" si="16"/>
        <v>106.1</v>
      </c>
      <c r="L82" s="3">
        <f t="shared" si="17"/>
        <v>110.8</v>
      </c>
      <c r="M82" s="3">
        <f t="shared" si="18"/>
        <v>107.3</v>
      </c>
      <c r="N82" s="3"/>
      <c r="P82" s="4">
        <f t="shared" si="22"/>
        <v>14.355335686948868</v>
      </c>
      <c r="Q82" s="5">
        <f t="shared" si="19"/>
        <v>14.355335686948868</v>
      </c>
      <c r="R82" s="5">
        <f t="shared" si="20"/>
        <v>3.5888339217372169</v>
      </c>
    </row>
    <row r="83" spans="1:18" x14ac:dyDescent="0.3">
      <c r="A83" s="1">
        <f t="shared" si="21"/>
        <v>82</v>
      </c>
      <c r="B83" s="1" t="s">
        <v>471</v>
      </c>
      <c r="C83" s="1" t="s">
        <v>520</v>
      </c>
      <c r="D83" s="1" t="s">
        <v>544</v>
      </c>
      <c r="E83" s="1">
        <v>4000</v>
      </c>
      <c r="F83" s="3" t="s">
        <v>557</v>
      </c>
      <c r="G83" s="1">
        <v>26</v>
      </c>
      <c r="H83" s="1">
        <v>113.5</v>
      </c>
      <c r="I83" s="1">
        <v>21.3</v>
      </c>
      <c r="J83" s="3">
        <f t="shared" si="15"/>
        <v>100.4</v>
      </c>
      <c r="K83" s="3">
        <f t="shared" si="16"/>
        <v>100.7</v>
      </c>
      <c r="L83" s="3">
        <f t="shared" si="17"/>
        <v>106.7</v>
      </c>
      <c r="M83" s="3">
        <f t="shared" si="18"/>
        <v>111</v>
      </c>
      <c r="N83" s="3"/>
      <c r="P83" s="4">
        <f t="shared" si="22"/>
        <v>23.112546236948873</v>
      </c>
      <c r="Q83" s="5">
        <f t="shared" si="19"/>
        <v>23.112546236948873</v>
      </c>
      <c r="R83" s="5">
        <f t="shared" si="20"/>
        <v>5.7781365592372183</v>
      </c>
    </row>
    <row r="84" spans="1:18" x14ac:dyDescent="0.3">
      <c r="A84" s="1">
        <f t="shared" si="21"/>
        <v>83</v>
      </c>
      <c r="B84" s="1" t="s">
        <v>75</v>
      </c>
      <c r="C84" s="1" t="s">
        <v>513</v>
      </c>
      <c r="D84" s="1" t="s">
        <v>546</v>
      </c>
      <c r="E84" s="1">
        <v>4000</v>
      </c>
      <c r="F84" s="3" t="s">
        <v>507</v>
      </c>
      <c r="G84" s="1">
        <v>10</v>
      </c>
      <c r="H84" s="3">
        <v>115.75</v>
      </c>
      <c r="I84" s="1">
        <v>18.5</v>
      </c>
      <c r="J84" s="3">
        <f t="shared" si="15"/>
        <v>100.7</v>
      </c>
      <c r="K84" s="3">
        <f t="shared" si="16"/>
        <v>106.3</v>
      </c>
      <c r="L84" s="3">
        <f t="shared" si="17"/>
        <v>106</v>
      </c>
      <c r="M84" s="3">
        <f t="shared" si="18"/>
        <v>104.4</v>
      </c>
      <c r="N84" s="3"/>
      <c r="P84" s="4">
        <f t="shared" si="22"/>
        <v>11.004048436948869</v>
      </c>
      <c r="Q84" s="5">
        <f t="shared" si="19"/>
        <v>11.004048436948869</v>
      </c>
      <c r="R84" s="5">
        <f t="shared" si="20"/>
        <v>2.7510121092372173</v>
      </c>
    </row>
    <row r="85" spans="1:18" x14ac:dyDescent="0.3">
      <c r="A85" s="1">
        <f t="shared" si="21"/>
        <v>84</v>
      </c>
      <c r="B85" s="1" t="s">
        <v>152</v>
      </c>
      <c r="C85" s="1" t="s">
        <v>557</v>
      </c>
      <c r="D85" s="1" t="s">
        <v>543</v>
      </c>
      <c r="E85" s="1">
        <v>4000</v>
      </c>
      <c r="F85" s="3" t="s">
        <v>520</v>
      </c>
      <c r="G85" s="1">
        <v>28</v>
      </c>
      <c r="H85" s="1">
        <v>114.5</v>
      </c>
      <c r="I85" s="1">
        <v>17.36</v>
      </c>
      <c r="J85" s="3">
        <f t="shared" si="15"/>
        <v>100.7</v>
      </c>
      <c r="K85" s="3">
        <f t="shared" si="16"/>
        <v>100.4</v>
      </c>
      <c r="L85" s="3">
        <f t="shared" si="17"/>
        <v>109.3</v>
      </c>
      <c r="M85" s="3">
        <f t="shared" si="18"/>
        <v>110.9</v>
      </c>
      <c r="N85" s="3"/>
      <c r="P85" s="4">
        <f t="shared" si="22"/>
        <v>23.55546708694887</v>
      </c>
      <c r="Q85" s="5">
        <f t="shared" si="19"/>
        <v>23.55546708694887</v>
      </c>
      <c r="R85" s="5">
        <f t="shared" si="20"/>
        <v>5.8888667717372174</v>
      </c>
    </row>
    <row r="86" spans="1:18" x14ac:dyDescent="0.3">
      <c r="A86" s="1">
        <f t="shared" si="21"/>
        <v>85</v>
      </c>
      <c r="B86" s="1" t="s">
        <v>378</v>
      </c>
      <c r="C86" s="1" t="s">
        <v>498</v>
      </c>
      <c r="D86" s="1" t="s">
        <v>543</v>
      </c>
      <c r="E86" s="1">
        <v>3900</v>
      </c>
      <c r="F86" s="3" t="s">
        <v>517</v>
      </c>
      <c r="G86" s="1">
        <v>28</v>
      </c>
      <c r="H86" s="1">
        <v>116.75</v>
      </c>
      <c r="I86" s="1">
        <v>18.809999999999999</v>
      </c>
      <c r="J86" s="3">
        <f t="shared" si="15"/>
        <v>103.8</v>
      </c>
      <c r="K86" s="3">
        <f t="shared" si="16"/>
        <v>105.8</v>
      </c>
      <c r="L86" s="3">
        <f t="shared" si="17"/>
        <v>108.8</v>
      </c>
      <c r="M86" s="3">
        <f t="shared" si="18"/>
        <v>105.4</v>
      </c>
      <c r="N86" s="3"/>
      <c r="P86" s="4">
        <f t="shared" si="22"/>
        <v>24.084740013578902</v>
      </c>
      <c r="Q86" s="5">
        <f t="shared" si="19"/>
        <v>24.084740013578902</v>
      </c>
      <c r="R86" s="5">
        <f t="shared" si="20"/>
        <v>6.1755743624561283</v>
      </c>
    </row>
    <row r="87" spans="1:18" x14ac:dyDescent="0.3">
      <c r="A87" s="1">
        <f t="shared" si="21"/>
        <v>86</v>
      </c>
      <c r="B87" s="1" t="s">
        <v>209</v>
      </c>
      <c r="C87" s="1" t="s">
        <v>498</v>
      </c>
      <c r="D87" s="1" t="s">
        <v>546</v>
      </c>
      <c r="E87" s="1">
        <v>3900</v>
      </c>
      <c r="F87" s="3" t="s">
        <v>517</v>
      </c>
      <c r="G87" s="1">
        <v>18</v>
      </c>
      <c r="H87" s="1">
        <v>116.75</v>
      </c>
      <c r="I87" s="1">
        <v>18.63</v>
      </c>
      <c r="J87" s="3">
        <f t="shared" si="15"/>
        <v>103.8</v>
      </c>
      <c r="K87" s="3">
        <f t="shared" si="16"/>
        <v>105.8</v>
      </c>
      <c r="L87" s="3">
        <f t="shared" si="17"/>
        <v>108.8</v>
      </c>
      <c r="M87" s="3">
        <f t="shared" si="18"/>
        <v>105.4</v>
      </c>
      <c r="N87" s="3"/>
      <c r="P87" s="4">
        <f t="shared" si="22"/>
        <v>16.7116062135789</v>
      </c>
      <c r="Q87" s="5">
        <f t="shared" si="19"/>
        <v>16.7116062135789</v>
      </c>
      <c r="R87" s="5">
        <f t="shared" si="20"/>
        <v>4.2850272342510003</v>
      </c>
    </row>
    <row r="88" spans="1:18" x14ac:dyDescent="0.3">
      <c r="A88" s="1">
        <f t="shared" si="21"/>
        <v>87</v>
      </c>
      <c r="B88" s="1" t="s">
        <v>405</v>
      </c>
      <c r="C88" s="1" t="s">
        <v>520</v>
      </c>
      <c r="D88" s="1" t="s">
        <v>543</v>
      </c>
      <c r="E88" s="1">
        <v>3900</v>
      </c>
      <c r="F88" s="3" t="s">
        <v>557</v>
      </c>
      <c r="G88" s="1">
        <v>22</v>
      </c>
      <c r="H88" s="1">
        <v>113.5</v>
      </c>
      <c r="I88" s="1">
        <v>17.12</v>
      </c>
      <c r="J88" s="3">
        <f t="shared" si="15"/>
        <v>100.4</v>
      </c>
      <c r="K88" s="3">
        <f t="shared" si="16"/>
        <v>100.7</v>
      </c>
      <c r="L88" s="3">
        <f t="shared" si="17"/>
        <v>106.7</v>
      </c>
      <c r="M88" s="3">
        <f t="shared" si="18"/>
        <v>111</v>
      </c>
      <c r="N88" s="3"/>
      <c r="P88" s="4">
        <f t="shared" si="22"/>
        <v>18.8071131135789</v>
      </c>
      <c r="Q88" s="5">
        <f t="shared" si="19"/>
        <v>18.8071131135789</v>
      </c>
      <c r="R88" s="5">
        <f t="shared" si="20"/>
        <v>4.8223366957894616</v>
      </c>
    </row>
    <row r="89" spans="1:18" x14ac:dyDescent="0.3">
      <c r="A89" s="1">
        <f t="shared" si="21"/>
        <v>88</v>
      </c>
      <c r="B89" s="1" t="s">
        <v>364</v>
      </c>
      <c r="C89" s="1" t="s">
        <v>518</v>
      </c>
      <c r="D89" s="1" t="s">
        <v>543</v>
      </c>
      <c r="E89" s="1">
        <v>3800</v>
      </c>
      <c r="F89" s="3" t="s">
        <v>512</v>
      </c>
      <c r="G89" s="1">
        <v>29</v>
      </c>
      <c r="H89" s="1">
        <v>109.5</v>
      </c>
      <c r="I89" s="1">
        <v>19.100000000000001</v>
      </c>
      <c r="J89" s="3">
        <f t="shared" si="15"/>
        <v>101.7</v>
      </c>
      <c r="K89" s="3">
        <f t="shared" si="16"/>
        <v>102.9</v>
      </c>
      <c r="L89" s="3">
        <f t="shared" si="17"/>
        <v>107.3</v>
      </c>
      <c r="M89" s="3">
        <f t="shared" si="18"/>
        <v>107.1</v>
      </c>
      <c r="N89" s="3"/>
      <c r="P89" s="4">
        <f t="shared" si="22"/>
        <v>23.941402162890565</v>
      </c>
      <c r="Q89" s="5">
        <f t="shared" si="19"/>
        <v>23.941402162890565</v>
      </c>
      <c r="R89" s="5">
        <f t="shared" si="20"/>
        <v>6.3003689902343591</v>
      </c>
    </row>
    <row r="90" spans="1:18" x14ac:dyDescent="0.3">
      <c r="A90" s="1">
        <f t="shared" si="21"/>
        <v>89</v>
      </c>
      <c r="B90" s="1" t="s">
        <v>188</v>
      </c>
      <c r="C90" s="1" t="s">
        <v>517</v>
      </c>
      <c r="D90" s="1" t="s">
        <v>542</v>
      </c>
      <c r="E90" s="1">
        <v>3800</v>
      </c>
      <c r="F90" s="3" t="s">
        <v>498</v>
      </c>
      <c r="G90" s="1">
        <v>15</v>
      </c>
      <c r="H90" s="1">
        <v>121.25</v>
      </c>
      <c r="I90" s="1">
        <v>19.71</v>
      </c>
      <c r="J90" s="3">
        <f t="shared" si="15"/>
        <v>105.8</v>
      </c>
      <c r="K90" s="3">
        <f t="shared" si="16"/>
        <v>103.8</v>
      </c>
      <c r="L90" s="3">
        <f t="shared" si="17"/>
        <v>107</v>
      </c>
      <c r="M90" s="3">
        <f t="shared" si="18"/>
        <v>108.6</v>
      </c>
      <c r="N90" s="3"/>
      <c r="P90" s="4">
        <f t="shared" si="22"/>
        <v>14.958137962890564</v>
      </c>
      <c r="Q90" s="5">
        <f t="shared" si="19"/>
        <v>14.958137962890564</v>
      </c>
      <c r="R90" s="5">
        <f t="shared" si="20"/>
        <v>3.9363520954975173</v>
      </c>
    </row>
    <row r="91" spans="1:18" x14ac:dyDescent="0.3">
      <c r="A91" s="1">
        <f t="shared" si="21"/>
        <v>90</v>
      </c>
      <c r="B91" s="1" t="s">
        <v>369</v>
      </c>
      <c r="C91" s="1" t="s">
        <v>493</v>
      </c>
      <c r="D91" s="1" t="s">
        <v>544</v>
      </c>
      <c r="E91" s="1">
        <v>3800</v>
      </c>
      <c r="F91" s="3" t="s">
        <v>485</v>
      </c>
      <c r="G91" s="1">
        <v>29</v>
      </c>
      <c r="H91" s="3">
        <v>109.5</v>
      </c>
      <c r="I91" s="1">
        <v>12.46</v>
      </c>
      <c r="J91" s="3">
        <f t="shared" si="15"/>
        <v>102.8</v>
      </c>
      <c r="K91" s="3">
        <f t="shared" si="16"/>
        <v>105</v>
      </c>
      <c r="L91" s="3">
        <f t="shared" si="17"/>
        <v>111.9</v>
      </c>
      <c r="M91" s="3">
        <f t="shared" si="18"/>
        <v>111.5</v>
      </c>
      <c r="N91" s="3"/>
      <c r="P91" s="4">
        <f t="shared" si="22"/>
        <v>22.009490262890562</v>
      </c>
      <c r="Q91" s="5">
        <f t="shared" si="19"/>
        <v>22.009490262890562</v>
      </c>
      <c r="R91" s="5">
        <f t="shared" si="20"/>
        <v>5.7919711218133063</v>
      </c>
    </row>
    <row r="92" spans="1:18" x14ac:dyDescent="0.3">
      <c r="A92" s="1">
        <f t="shared" si="21"/>
        <v>91</v>
      </c>
      <c r="B92" s="1" t="s">
        <v>11</v>
      </c>
      <c r="C92" s="1" t="s">
        <v>518</v>
      </c>
      <c r="D92" s="1" t="s">
        <v>546</v>
      </c>
      <c r="E92" s="1">
        <v>3700</v>
      </c>
      <c r="F92" s="3" t="s">
        <v>512</v>
      </c>
      <c r="G92" s="1">
        <v>24</v>
      </c>
      <c r="H92" s="1">
        <v>109.5</v>
      </c>
      <c r="I92" s="1">
        <v>13.18</v>
      </c>
      <c r="J92" s="3">
        <f t="shared" si="15"/>
        <v>101.7</v>
      </c>
      <c r="K92" s="3">
        <f t="shared" si="16"/>
        <v>102.9</v>
      </c>
      <c r="L92" s="3">
        <f t="shared" si="17"/>
        <v>107.3</v>
      </c>
      <c r="M92" s="3">
        <f t="shared" si="18"/>
        <v>107.1</v>
      </c>
      <c r="N92" s="3"/>
      <c r="P92" s="4">
        <f t="shared" si="22"/>
        <v>18.416917814505947</v>
      </c>
      <c r="Q92" s="5">
        <f t="shared" si="19"/>
        <v>18.416917814505947</v>
      </c>
      <c r="R92" s="5">
        <f t="shared" si="20"/>
        <v>4.9775453552718769</v>
      </c>
    </row>
    <row r="93" spans="1:18" x14ac:dyDescent="0.3">
      <c r="A93" s="1">
        <f t="shared" si="21"/>
        <v>92</v>
      </c>
      <c r="B93" s="1" t="s">
        <v>440</v>
      </c>
      <c r="C93" s="1" t="s">
        <v>512</v>
      </c>
      <c r="D93" s="1" t="s">
        <v>546</v>
      </c>
      <c r="E93" s="1">
        <v>3700</v>
      </c>
      <c r="F93" s="3" t="s">
        <v>518</v>
      </c>
      <c r="G93" s="1">
        <v>25</v>
      </c>
      <c r="H93" s="1">
        <v>114.5</v>
      </c>
      <c r="I93" s="1">
        <v>18.45</v>
      </c>
      <c r="J93" s="3">
        <f t="shared" si="15"/>
        <v>102.9</v>
      </c>
      <c r="K93" s="3">
        <f t="shared" si="16"/>
        <v>101.7</v>
      </c>
      <c r="L93" s="3">
        <f t="shared" si="17"/>
        <v>107.8</v>
      </c>
      <c r="M93" s="3">
        <f t="shared" si="18"/>
        <v>106.2</v>
      </c>
      <c r="N93" s="3"/>
      <c r="P93" s="4">
        <f t="shared" si="22"/>
        <v>21.053489114505947</v>
      </c>
      <c r="Q93" s="5">
        <f t="shared" si="19"/>
        <v>21.053489114505947</v>
      </c>
      <c r="R93" s="5">
        <f t="shared" si="20"/>
        <v>5.6901321931097151</v>
      </c>
    </row>
    <row r="94" spans="1:18" x14ac:dyDescent="0.3">
      <c r="A94" s="1">
        <f t="shared" si="21"/>
        <v>93</v>
      </c>
      <c r="B94" s="1" t="s">
        <v>539</v>
      </c>
      <c r="C94" s="1" t="s">
        <v>513</v>
      </c>
      <c r="D94" s="1" t="s">
        <v>546</v>
      </c>
      <c r="E94" s="1">
        <v>3600</v>
      </c>
      <c r="F94" s="3" t="s">
        <v>507</v>
      </c>
      <c r="G94" s="1">
        <v>12</v>
      </c>
      <c r="H94" s="3">
        <v>115.75</v>
      </c>
      <c r="I94" s="1">
        <v>15.49</v>
      </c>
      <c r="J94" s="3">
        <f t="shared" si="15"/>
        <v>100.7</v>
      </c>
      <c r="K94" s="3">
        <f t="shared" si="16"/>
        <v>106.3</v>
      </c>
      <c r="L94" s="3">
        <f t="shared" si="17"/>
        <v>106</v>
      </c>
      <c r="M94" s="3">
        <f t="shared" si="18"/>
        <v>104.4</v>
      </c>
      <c r="N94" s="3"/>
      <c r="P94" s="4">
        <f t="shared" si="22"/>
        <v>10.662137985765659</v>
      </c>
      <c r="Q94" s="5">
        <f t="shared" si="19"/>
        <v>10.662137985765659</v>
      </c>
      <c r="R94" s="5">
        <f t="shared" si="20"/>
        <v>2.9617049960460164</v>
      </c>
    </row>
    <row r="95" spans="1:18" x14ac:dyDescent="0.3">
      <c r="A95" s="1">
        <f t="shared" si="21"/>
        <v>94</v>
      </c>
      <c r="B95" s="1" t="s">
        <v>113</v>
      </c>
      <c r="C95" s="1" t="s">
        <v>496</v>
      </c>
      <c r="D95" s="1" t="s">
        <v>546</v>
      </c>
      <c r="E95" s="1">
        <v>3600</v>
      </c>
      <c r="F95" s="3" t="s">
        <v>564</v>
      </c>
      <c r="G95" s="1">
        <v>24</v>
      </c>
      <c r="H95" s="1">
        <v>119.75</v>
      </c>
      <c r="I95" s="1">
        <v>11.72</v>
      </c>
      <c r="J95" s="3">
        <f t="shared" si="15"/>
        <v>102.5</v>
      </c>
      <c r="K95" s="3">
        <f t="shared" si="16"/>
        <v>105.1</v>
      </c>
      <c r="L95" s="3">
        <f t="shared" si="17"/>
        <v>103.6</v>
      </c>
      <c r="M95" s="3">
        <f t="shared" si="18"/>
        <v>110</v>
      </c>
      <c r="N95" s="3"/>
      <c r="P95" s="4">
        <f t="shared" si="22"/>
        <v>18.745781985765664</v>
      </c>
      <c r="Q95" s="5">
        <f t="shared" si="19"/>
        <v>18.745781985765664</v>
      </c>
      <c r="R95" s="5">
        <f t="shared" si="20"/>
        <v>5.207161662712684</v>
      </c>
    </row>
    <row r="96" spans="1:18" x14ac:dyDescent="0.3">
      <c r="A96" s="1">
        <f t="shared" si="21"/>
        <v>95</v>
      </c>
      <c r="B96" s="1" t="s">
        <v>72</v>
      </c>
      <c r="C96" s="1" t="s">
        <v>497</v>
      </c>
      <c r="D96" s="1" t="s">
        <v>545</v>
      </c>
      <c r="E96" s="1">
        <v>3600</v>
      </c>
      <c r="F96" s="3" t="s">
        <v>556</v>
      </c>
      <c r="G96" s="1">
        <v>15</v>
      </c>
      <c r="H96" s="1">
        <v>121.75</v>
      </c>
      <c r="I96" s="1">
        <v>17.45</v>
      </c>
      <c r="J96" s="3">
        <f t="shared" si="15"/>
        <v>106.1</v>
      </c>
      <c r="K96" s="3">
        <f t="shared" si="16"/>
        <v>102.3</v>
      </c>
      <c r="L96" s="3">
        <f t="shared" si="17"/>
        <v>107.9</v>
      </c>
      <c r="M96" s="3">
        <f t="shared" si="18"/>
        <v>102.8</v>
      </c>
      <c r="N96" s="3"/>
      <c r="P96" s="4">
        <f t="shared" si="22"/>
        <v>13.953491635765658</v>
      </c>
      <c r="Q96" s="5">
        <f t="shared" si="19"/>
        <v>13.953491635765658</v>
      </c>
      <c r="R96" s="5">
        <f t="shared" si="20"/>
        <v>3.8759698988237941</v>
      </c>
    </row>
    <row r="97" spans="1:18" x14ac:dyDescent="0.3">
      <c r="A97" s="1">
        <f t="shared" si="21"/>
        <v>96</v>
      </c>
      <c r="B97" s="1" t="s">
        <v>146</v>
      </c>
      <c r="C97" s="1" t="s">
        <v>518</v>
      </c>
      <c r="D97" s="1" t="s">
        <v>545</v>
      </c>
      <c r="E97" s="1">
        <v>3500</v>
      </c>
      <c r="F97" s="3" t="s">
        <v>512</v>
      </c>
      <c r="G97" s="1">
        <v>20</v>
      </c>
      <c r="H97" s="1">
        <v>109.5</v>
      </c>
      <c r="I97" s="1">
        <v>13.38</v>
      </c>
      <c r="J97" s="3">
        <f t="shared" ref="J97:J128" si="23">VLOOKUP(C97,$B$190:$E$219,2,FALSE)</f>
        <v>101.7</v>
      </c>
      <c r="K97" s="3">
        <f t="shared" ref="K97:K128" si="24">VLOOKUP(F97,$B$190:$E$219,2,FALSE)</f>
        <v>102.9</v>
      </c>
      <c r="L97" s="3">
        <f t="shared" ref="L97:L128" si="25">VLOOKUP(C97,$B$190:$E$219,4,FALSE)</f>
        <v>107.3</v>
      </c>
      <c r="M97" s="3">
        <f t="shared" ref="M97:M128" si="26">VLOOKUP(F97,$B$190:$E$219,3,FALSE)</f>
        <v>107.1</v>
      </c>
      <c r="N97" s="3"/>
      <c r="P97" s="4">
        <f t="shared" si="22"/>
        <v>15.02130853713728</v>
      </c>
      <c r="Q97" s="5">
        <f t="shared" ref="Q97:Q128" si="27">P97-O97</f>
        <v>15.02130853713728</v>
      </c>
      <c r="R97" s="5">
        <f t="shared" ref="R97:R128" si="28">P97/(E97/1000)</f>
        <v>4.2918024391820797</v>
      </c>
    </row>
    <row r="98" spans="1:18" x14ac:dyDescent="0.3">
      <c r="A98" s="1">
        <f t="shared" si="21"/>
        <v>97</v>
      </c>
      <c r="B98" s="1" t="s">
        <v>348</v>
      </c>
      <c r="C98" s="1" t="s">
        <v>507</v>
      </c>
      <c r="D98" s="1" t="s">
        <v>544</v>
      </c>
      <c r="E98" s="1">
        <v>3500</v>
      </c>
      <c r="F98" s="3" t="s">
        <v>513</v>
      </c>
      <c r="G98" s="1">
        <v>25</v>
      </c>
      <c r="H98" s="3">
        <v>106.25</v>
      </c>
      <c r="I98" s="1">
        <v>17.68</v>
      </c>
      <c r="J98" s="3">
        <f t="shared" si="23"/>
        <v>106.3</v>
      </c>
      <c r="K98" s="3">
        <f t="shared" si="24"/>
        <v>100.7</v>
      </c>
      <c r="L98" s="3">
        <f t="shared" si="25"/>
        <v>111</v>
      </c>
      <c r="M98" s="3">
        <f t="shared" si="26"/>
        <v>104.5</v>
      </c>
      <c r="N98" s="3"/>
      <c r="P98" s="4">
        <f t="shared" si="22"/>
        <v>19.554757887137281</v>
      </c>
      <c r="Q98" s="5">
        <f t="shared" si="27"/>
        <v>19.554757887137281</v>
      </c>
      <c r="R98" s="5">
        <f t="shared" si="28"/>
        <v>5.5870736820392235</v>
      </c>
    </row>
    <row r="99" spans="1:18" x14ac:dyDescent="0.3">
      <c r="A99" s="1">
        <f t="shared" si="21"/>
        <v>98</v>
      </c>
      <c r="B99" s="1" t="s">
        <v>465</v>
      </c>
      <c r="C99" s="1" t="s">
        <v>520</v>
      </c>
      <c r="D99" s="1" t="s">
        <v>543</v>
      </c>
      <c r="E99" s="1">
        <v>3500</v>
      </c>
      <c r="F99" s="3" t="s">
        <v>557</v>
      </c>
      <c r="G99" s="1">
        <v>17</v>
      </c>
      <c r="H99" s="1">
        <v>113.5</v>
      </c>
      <c r="I99" s="1">
        <v>18.079999999999998</v>
      </c>
      <c r="J99" s="3">
        <f t="shared" si="23"/>
        <v>100.4</v>
      </c>
      <c r="K99" s="3">
        <f t="shared" si="24"/>
        <v>100.7</v>
      </c>
      <c r="L99" s="3">
        <f t="shared" si="25"/>
        <v>106.7</v>
      </c>
      <c r="M99" s="3">
        <f t="shared" si="26"/>
        <v>111</v>
      </c>
      <c r="N99" s="3"/>
      <c r="P99" s="4">
        <f t="shared" si="22"/>
        <v>14.393079337137282</v>
      </c>
      <c r="Q99" s="5">
        <f t="shared" si="27"/>
        <v>14.393079337137282</v>
      </c>
      <c r="R99" s="5">
        <f t="shared" si="28"/>
        <v>4.112308382039223</v>
      </c>
    </row>
    <row r="100" spans="1:18" x14ac:dyDescent="0.3">
      <c r="A100" s="1">
        <f t="shared" si="21"/>
        <v>99</v>
      </c>
      <c r="B100" s="1" t="s">
        <v>380</v>
      </c>
      <c r="C100" s="1" t="s">
        <v>557</v>
      </c>
      <c r="D100" s="1" t="s">
        <v>544</v>
      </c>
      <c r="E100" s="1">
        <v>3500</v>
      </c>
      <c r="F100" s="3" t="s">
        <v>520</v>
      </c>
      <c r="G100" s="1">
        <v>24</v>
      </c>
      <c r="H100" s="1">
        <v>114.5</v>
      </c>
      <c r="I100" s="1">
        <v>19.32</v>
      </c>
      <c r="J100" s="3">
        <f t="shared" si="23"/>
        <v>100.7</v>
      </c>
      <c r="K100" s="3">
        <f t="shared" si="24"/>
        <v>100.4</v>
      </c>
      <c r="L100" s="3">
        <f t="shared" si="25"/>
        <v>109.3</v>
      </c>
      <c r="M100" s="3">
        <f t="shared" si="26"/>
        <v>110.9</v>
      </c>
      <c r="N100" s="3"/>
      <c r="P100" s="4">
        <f t="shared" si="22"/>
        <v>19.909133987137285</v>
      </c>
      <c r="Q100" s="5">
        <f t="shared" si="27"/>
        <v>19.909133987137285</v>
      </c>
      <c r="R100" s="5">
        <f t="shared" si="28"/>
        <v>5.6883239963249386</v>
      </c>
    </row>
    <row r="101" spans="1:18" x14ac:dyDescent="0.3">
      <c r="A101" s="1">
        <f t="shared" si="21"/>
        <v>100</v>
      </c>
      <c r="B101" s="1" t="s">
        <v>331</v>
      </c>
      <c r="C101" s="1" t="s">
        <v>557</v>
      </c>
      <c r="D101" s="1" t="s">
        <v>543</v>
      </c>
      <c r="E101" s="1">
        <v>3500</v>
      </c>
      <c r="F101" s="1" t="s">
        <v>520</v>
      </c>
      <c r="G101" s="1">
        <v>21</v>
      </c>
      <c r="H101" s="1">
        <v>114.5</v>
      </c>
      <c r="I101" s="1">
        <v>18.23</v>
      </c>
      <c r="J101" s="3">
        <f t="shared" si="23"/>
        <v>100.7</v>
      </c>
      <c r="K101" s="3">
        <f t="shared" si="24"/>
        <v>100.4</v>
      </c>
      <c r="L101" s="3">
        <f t="shared" si="25"/>
        <v>109.3</v>
      </c>
      <c r="M101" s="3">
        <f t="shared" si="26"/>
        <v>110.9</v>
      </c>
      <c r="N101" s="3"/>
      <c r="P101" s="4">
        <f t="shared" si="22"/>
        <v>17.414977087137284</v>
      </c>
      <c r="Q101" s="5">
        <f t="shared" si="27"/>
        <v>17.414977087137284</v>
      </c>
      <c r="R101" s="5">
        <f t="shared" si="28"/>
        <v>4.9757077391820816</v>
      </c>
    </row>
    <row r="102" spans="1:18" x14ac:dyDescent="0.3">
      <c r="A102" s="1">
        <f t="shared" si="21"/>
        <v>101</v>
      </c>
      <c r="B102" s="1" t="s">
        <v>110</v>
      </c>
      <c r="C102" s="1" t="s">
        <v>485</v>
      </c>
      <c r="D102" s="1" t="s">
        <v>544</v>
      </c>
      <c r="E102" s="1">
        <v>3400</v>
      </c>
      <c r="F102" s="3" t="s">
        <v>493</v>
      </c>
      <c r="G102" s="1">
        <v>25</v>
      </c>
      <c r="H102" s="3">
        <v>122.5</v>
      </c>
      <c r="I102" s="1">
        <v>15.14</v>
      </c>
      <c r="J102" s="3">
        <f t="shared" si="23"/>
        <v>105</v>
      </c>
      <c r="K102" s="3">
        <f t="shared" si="24"/>
        <v>102.8</v>
      </c>
      <c r="L102" s="3">
        <f t="shared" si="25"/>
        <v>102.3</v>
      </c>
      <c r="M102" s="3">
        <f t="shared" si="26"/>
        <v>102.5</v>
      </c>
      <c r="N102" s="3"/>
      <c r="P102" s="4">
        <f t="shared" si="22"/>
        <v>20.27446958620547</v>
      </c>
      <c r="Q102" s="5">
        <f t="shared" si="27"/>
        <v>20.27446958620547</v>
      </c>
      <c r="R102" s="5">
        <f t="shared" si="28"/>
        <v>5.9630792900604321</v>
      </c>
    </row>
    <row r="103" spans="1:18" x14ac:dyDescent="0.3">
      <c r="A103" s="1">
        <f t="shared" si="21"/>
        <v>102</v>
      </c>
      <c r="B103" s="1" t="s">
        <v>38</v>
      </c>
      <c r="C103" s="1" t="s">
        <v>564</v>
      </c>
      <c r="D103" s="1" t="s">
        <v>542</v>
      </c>
      <c r="E103" s="1">
        <v>3400</v>
      </c>
      <c r="F103" s="3" t="s">
        <v>496</v>
      </c>
      <c r="G103" s="1">
        <v>12</v>
      </c>
      <c r="H103" s="1">
        <v>110.75</v>
      </c>
      <c r="I103" s="1">
        <v>19.55</v>
      </c>
      <c r="J103" s="3">
        <f t="shared" si="23"/>
        <v>105.1</v>
      </c>
      <c r="K103" s="3">
        <f t="shared" si="24"/>
        <v>102.5</v>
      </c>
      <c r="L103" s="3">
        <f t="shared" si="25"/>
        <v>109.8</v>
      </c>
      <c r="M103" s="3">
        <f t="shared" si="26"/>
        <v>107.2</v>
      </c>
      <c r="N103" s="3"/>
      <c r="P103" s="4">
        <f t="shared" si="22"/>
        <v>10.66713788620547</v>
      </c>
      <c r="Q103" s="5">
        <f t="shared" si="27"/>
        <v>10.66713788620547</v>
      </c>
      <c r="R103" s="5">
        <f t="shared" si="28"/>
        <v>3.1373934959427854</v>
      </c>
    </row>
    <row r="104" spans="1:18" x14ac:dyDescent="0.3">
      <c r="A104" s="1">
        <f t="shared" si="21"/>
        <v>103</v>
      </c>
      <c r="B104" s="1" t="s">
        <v>368</v>
      </c>
      <c r="C104" s="1" t="s">
        <v>557</v>
      </c>
      <c r="D104" s="1" t="s">
        <v>546</v>
      </c>
      <c r="E104" s="1">
        <v>3400</v>
      </c>
      <c r="F104" s="3" t="s">
        <v>520</v>
      </c>
      <c r="G104" s="1">
        <v>20</v>
      </c>
      <c r="H104" s="1">
        <v>114.5</v>
      </c>
      <c r="I104" s="1">
        <v>13.07</v>
      </c>
      <c r="J104" s="3">
        <f t="shared" si="23"/>
        <v>100.7</v>
      </c>
      <c r="K104" s="3">
        <f t="shared" si="24"/>
        <v>100.4</v>
      </c>
      <c r="L104" s="3">
        <f t="shared" si="25"/>
        <v>109.3</v>
      </c>
      <c r="M104" s="3">
        <f t="shared" si="26"/>
        <v>110.9</v>
      </c>
      <c r="N104" s="3"/>
      <c r="P104" s="4">
        <f t="shared" si="22"/>
        <v>15.005442536205472</v>
      </c>
      <c r="Q104" s="5">
        <f t="shared" si="27"/>
        <v>15.005442536205472</v>
      </c>
      <c r="R104" s="5">
        <f t="shared" si="28"/>
        <v>4.4133654518251388</v>
      </c>
    </row>
    <row r="105" spans="1:18" x14ac:dyDescent="0.3">
      <c r="A105" s="1">
        <f t="shared" si="21"/>
        <v>104</v>
      </c>
      <c r="B105" s="1" t="s">
        <v>174</v>
      </c>
      <c r="C105" s="1" t="s">
        <v>493</v>
      </c>
      <c r="D105" s="1" t="s">
        <v>545</v>
      </c>
      <c r="E105" s="1">
        <v>3400</v>
      </c>
      <c r="F105" s="1" t="s">
        <v>485</v>
      </c>
      <c r="G105" s="1">
        <v>15</v>
      </c>
      <c r="H105" s="3">
        <v>109.5</v>
      </c>
      <c r="I105" s="1">
        <v>16.739999999999998</v>
      </c>
      <c r="J105" s="3">
        <f t="shared" si="23"/>
        <v>102.8</v>
      </c>
      <c r="K105" s="3">
        <f t="shared" si="24"/>
        <v>105</v>
      </c>
      <c r="L105" s="3">
        <f t="shared" si="25"/>
        <v>111.9</v>
      </c>
      <c r="M105" s="3">
        <f t="shared" si="26"/>
        <v>111.5</v>
      </c>
      <c r="N105" s="3"/>
      <c r="P105" s="4">
        <f t="shared" ref="P105:P139" si="29">-87.868852+(LN(E105))*9.365713+G105*0.73241+I105*0.27241+H105*0.0924+((J105+K105)/2)*0.015315+((L105+M105)/2)*-0.032803</f>
        <v>11.879957686205469</v>
      </c>
      <c r="Q105" s="5">
        <f t="shared" si="27"/>
        <v>11.879957686205469</v>
      </c>
      <c r="R105" s="5">
        <f t="shared" si="28"/>
        <v>3.4941052018251377</v>
      </c>
    </row>
    <row r="106" spans="1:18" x14ac:dyDescent="0.3">
      <c r="A106" s="1">
        <f t="shared" si="21"/>
        <v>105</v>
      </c>
      <c r="B106" s="1" t="s">
        <v>16</v>
      </c>
      <c r="C106" s="1" t="s">
        <v>507</v>
      </c>
      <c r="D106" s="1" t="s">
        <v>546</v>
      </c>
      <c r="E106" s="1">
        <v>3300</v>
      </c>
      <c r="F106" s="3" t="s">
        <v>513</v>
      </c>
      <c r="G106" s="1">
        <v>14</v>
      </c>
      <c r="H106" s="3">
        <v>106.25</v>
      </c>
      <c r="I106" s="1">
        <v>17.18</v>
      </c>
      <c r="J106" s="3">
        <f t="shared" si="23"/>
        <v>106.3</v>
      </c>
      <c r="K106" s="3">
        <f t="shared" si="24"/>
        <v>100.7</v>
      </c>
      <c r="L106" s="3">
        <f t="shared" si="25"/>
        <v>111</v>
      </c>
      <c r="M106" s="3">
        <f t="shared" si="26"/>
        <v>104.5</v>
      </c>
      <c r="N106" s="3"/>
      <c r="P106" s="4">
        <f t="shared" si="29"/>
        <v>10.810959651145996</v>
      </c>
      <c r="Q106" s="5">
        <f t="shared" si="27"/>
        <v>10.810959651145996</v>
      </c>
      <c r="R106" s="5">
        <f t="shared" si="28"/>
        <v>3.2760483791351507</v>
      </c>
    </row>
    <row r="107" spans="1:18" x14ac:dyDescent="0.3">
      <c r="A107" s="1">
        <f t="shared" si="21"/>
        <v>106</v>
      </c>
      <c r="B107" s="1" t="s">
        <v>445</v>
      </c>
      <c r="C107" s="1" t="s">
        <v>520</v>
      </c>
      <c r="D107" s="1" t="s">
        <v>543</v>
      </c>
      <c r="E107" s="1">
        <v>3300</v>
      </c>
      <c r="F107" s="3" t="s">
        <v>557</v>
      </c>
      <c r="G107" s="1">
        <v>15</v>
      </c>
      <c r="H107" s="1">
        <v>113.5</v>
      </c>
      <c r="I107" s="1">
        <v>32.03</v>
      </c>
      <c r="J107" s="3">
        <f t="shared" si="23"/>
        <v>100.4</v>
      </c>
      <c r="K107" s="3">
        <f t="shared" si="24"/>
        <v>100.7</v>
      </c>
      <c r="L107" s="3">
        <f t="shared" si="25"/>
        <v>106.7</v>
      </c>
      <c r="M107" s="3">
        <f t="shared" si="26"/>
        <v>111</v>
      </c>
      <c r="N107" s="3"/>
      <c r="P107" s="4">
        <f t="shared" si="29"/>
        <v>16.177295601145996</v>
      </c>
      <c r="Q107" s="5">
        <f t="shared" si="27"/>
        <v>16.177295601145996</v>
      </c>
      <c r="R107" s="5">
        <f t="shared" si="28"/>
        <v>4.9022107882260597</v>
      </c>
    </row>
    <row r="108" spans="1:18" x14ac:dyDescent="0.3">
      <c r="A108" s="1">
        <f t="shared" si="21"/>
        <v>107</v>
      </c>
      <c r="B108" s="1" t="s">
        <v>336</v>
      </c>
      <c r="C108" s="1" t="s">
        <v>564</v>
      </c>
      <c r="D108" s="1" t="s">
        <v>543</v>
      </c>
      <c r="E108" s="1">
        <v>3300</v>
      </c>
      <c r="F108" s="3" t="s">
        <v>496</v>
      </c>
      <c r="G108" s="1">
        <v>24</v>
      </c>
      <c r="H108" s="1">
        <v>110.75</v>
      </c>
      <c r="I108" s="1">
        <v>17.690000000000001</v>
      </c>
      <c r="J108" s="3">
        <f t="shared" si="23"/>
        <v>105.1</v>
      </c>
      <c r="K108" s="3">
        <f t="shared" si="24"/>
        <v>102.5</v>
      </c>
      <c r="L108" s="3">
        <f t="shared" si="25"/>
        <v>109.8</v>
      </c>
      <c r="M108" s="3">
        <f t="shared" si="26"/>
        <v>107.2</v>
      </c>
      <c r="N108" s="3"/>
      <c r="P108" s="4">
        <f t="shared" si="29"/>
        <v>18.669781001145999</v>
      </c>
      <c r="Q108" s="5">
        <f t="shared" si="27"/>
        <v>18.669781001145999</v>
      </c>
      <c r="R108" s="5">
        <f t="shared" si="28"/>
        <v>5.6575093942866665</v>
      </c>
    </row>
    <row r="109" spans="1:18" x14ac:dyDescent="0.3">
      <c r="A109" s="1">
        <f t="shared" si="21"/>
        <v>108</v>
      </c>
      <c r="B109" s="1" t="s">
        <v>216</v>
      </c>
      <c r="C109" s="1" t="s">
        <v>564</v>
      </c>
      <c r="D109" s="1" t="s">
        <v>546</v>
      </c>
      <c r="E109" s="1">
        <v>3300</v>
      </c>
      <c r="F109" s="3" t="s">
        <v>496</v>
      </c>
      <c r="G109" s="1">
        <v>20</v>
      </c>
      <c r="H109" s="1">
        <v>110.75</v>
      </c>
      <c r="I109" s="1">
        <v>13.64</v>
      </c>
      <c r="J109" s="3">
        <f t="shared" si="23"/>
        <v>105.1</v>
      </c>
      <c r="K109" s="3">
        <f t="shared" si="24"/>
        <v>102.5</v>
      </c>
      <c r="L109" s="3">
        <f t="shared" si="25"/>
        <v>109.8</v>
      </c>
      <c r="M109" s="3">
        <f t="shared" si="26"/>
        <v>107.2</v>
      </c>
      <c r="N109" s="3"/>
      <c r="P109" s="4">
        <f t="shared" si="29"/>
        <v>14.636880501145995</v>
      </c>
      <c r="Q109" s="5">
        <f t="shared" si="27"/>
        <v>14.636880501145995</v>
      </c>
      <c r="R109" s="5">
        <f t="shared" si="28"/>
        <v>4.4354183336806052</v>
      </c>
    </row>
    <row r="110" spans="1:18" x14ac:dyDescent="0.3">
      <c r="A110" s="1">
        <f t="shared" si="21"/>
        <v>109</v>
      </c>
      <c r="B110" s="1" t="s">
        <v>225</v>
      </c>
      <c r="C110" s="1" t="s">
        <v>512</v>
      </c>
      <c r="D110" s="1" t="s">
        <v>544</v>
      </c>
      <c r="E110" s="1">
        <v>3300</v>
      </c>
      <c r="F110" s="3" t="s">
        <v>518</v>
      </c>
      <c r="G110" s="1">
        <v>23</v>
      </c>
      <c r="H110" s="1">
        <v>114.5</v>
      </c>
      <c r="I110" s="1">
        <v>16.510000000000002</v>
      </c>
      <c r="J110" s="3">
        <f t="shared" si="23"/>
        <v>102.9</v>
      </c>
      <c r="K110" s="3">
        <f t="shared" si="24"/>
        <v>101.7</v>
      </c>
      <c r="L110" s="3">
        <f t="shared" si="25"/>
        <v>107.8</v>
      </c>
      <c r="M110" s="3">
        <f t="shared" si="26"/>
        <v>106.2</v>
      </c>
      <c r="N110" s="3"/>
      <c r="P110" s="4">
        <f t="shared" si="29"/>
        <v>17.988659201145996</v>
      </c>
      <c r="Q110" s="5">
        <f t="shared" si="27"/>
        <v>17.988659201145996</v>
      </c>
      <c r="R110" s="5">
        <f t="shared" si="28"/>
        <v>5.4511088488321207</v>
      </c>
    </row>
    <row r="111" spans="1:18" x14ac:dyDescent="0.3">
      <c r="A111" s="1">
        <f t="shared" si="21"/>
        <v>110</v>
      </c>
      <c r="B111" s="1" t="s">
        <v>339</v>
      </c>
      <c r="C111" s="1" t="s">
        <v>512</v>
      </c>
      <c r="D111" s="1" t="s">
        <v>542</v>
      </c>
      <c r="E111" s="1">
        <v>3300</v>
      </c>
      <c r="F111" s="3" t="s">
        <v>518</v>
      </c>
      <c r="G111" s="1">
        <v>14</v>
      </c>
      <c r="H111" s="1">
        <v>114.5</v>
      </c>
      <c r="I111" s="1">
        <v>12.82</v>
      </c>
      <c r="J111" s="3">
        <f t="shared" si="23"/>
        <v>102.9</v>
      </c>
      <c r="K111" s="3">
        <f t="shared" si="24"/>
        <v>101.7</v>
      </c>
      <c r="L111" s="3">
        <f t="shared" si="25"/>
        <v>107.8</v>
      </c>
      <c r="M111" s="3">
        <f t="shared" si="26"/>
        <v>106.2</v>
      </c>
      <c r="N111" s="3"/>
      <c r="P111" s="4">
        <f t="shared" si="29"/>
        <v>10.391776301145997</v>
      </c>
      <c r="Q111" s="5">
        <f t="shared" si="27"/>
        <v>10.391776301145997</v>
      </c>
      <c r="R111" s="5">
        <f t="shared" si="28"/>
        <v>3.1490231215593933</v>
      </c>
    </row>
    <row r="112" spans="1:18" x14ac:dyDescent="0.3">
      <c r="A112" s="1">
        <f t="shared" si="21"/>
        <v>111</v>
      </c>
      <c r="B112" s="1" t="s">
        <v>302</v>
      </c>
      <c r="C112" s="1" t="s">
        <v>496</v>
      </c>
      <c r="D112" s="1" t="s">
        <v>544</v>
      </c>
      <c r="E112" s="1">
        <v>3300</v>
      </c>
      <c r="F112" s="3" t="s">
        <v>564</v>
      </c>
      <c r="G112" s="1">
        <v>20</v>
      </c>
      <c r="H112" s="1">
        <v>119.75</v>
      </c>
      <c r="I112" s="1">
        <v>17.760000000000002</v>
      </c>
      <c r="J112" s="3">
        <f t="shared" si="23"/>
        <v>102.5</v>
      </c>
      <c r="K112" s="3">
        <f t="shared" si="24"/>
        <v>105.1</v>
      </c>
      <c r="L112" s="3">
        <f t="shared" si="25"/>
        <v>103.6</v>
      </c>
      <c r="M112" s="3">
        <f t="shared" si="26"/>
        <v>110</v>
      </c>
      <c r="N112" s="3"/>
      <c r="P112" s="4">
        <f t="shared" si="29"/>
        <v>16.646574801145999</v>
      </c>
      <c r="Q112" s="5">
        <f t="shared" si="27"/>
        <v>16.646574801145999</v>
      </c>
      <c r="R112" s="5">
        <f t="shared" si="28"/>
        <v>5.0444166064078786</v>
      </c>
    </row>
    <row r="113" spans="1:18" x14ac:dyDescent="0.3">
      <c r="A113" s="1">
        <f t="shared" si="21"/>
        <v>112</v>
      </c>
      <c r="B113" s="1" t="s">
        <v>307</v>
      </c>
      <c r="C113" s="1" t="s">
        <v>518</v>
      </c>
      <c r="D113" s="1" t="s">
        <v>545</v>
      </c>
      <c r="E113" s="1">
        <v>3200</v>
      </c>
      <c r="F113" s="3" t="s">
        <v>512</v>
      </c>
      <c r="G113" s="1">
        <v>22</v>
      </c>
      <c r="H113" s="1">
        <v>109.5</v>
      </c>
      <c r="I113" s="1">
        <v>19.899999999999999</v>
      </c>
      <c r="J113" s="3">
        <f t="shared" si="23"/>
        <v>101.7</v>
      </c>
      <c r="K113" s="3">
        <f t="shared" si="24"/>
        <v>102.9</v>
      </c>
      <c r="L113" s="3">
        <f t="shared" si="25"/>
        <v>107.3</v>
      </c>
      <c r="M113" s="3">
        <f t="shared" si="26"/>
        <v>107.1</v>
      </c>
      <c r="N113" s="3"/>
      <c r="P113" s="4">
        <f t="shared" si="29"/>
        <v>17.422959977539215</v>
      </c>
      <c r="Q113" s="5">
        <f t="shared" si="27"/>
        <v>17.422959977539215</v>
      </c>
      <c r="R113" s="5">
        <f t="shared" si="28"/>
        <v>5.4446749929810041</v>
      </c>
    </row>
    <row r="114" spans="1:18" x14ac:dyDescent="0.3">
      <c r="A114" s="1">
        <f t="shared" si="21"/>
        <v>113</v>
      </c>
      <c r="B114" s="1" t="s">
        <v>354</v>
      </c>
      <c r="C114" s="1" t="s">
        <v>518</v>
      </c>
      <c r="D114" s="1" t="s">
        <v>543</v>
      </c>
      <c r="E114" s="1">
        <v>3200</v>
      </c>
      <c r="F114" s="3" t="s">
        <v>512</v>
      </c>
      <c r="G114" s="1">
        <v>12</v>
      </c>
      <c r="H114" s="1">
        <v>109.5</v>
      </c>
      <c r="I114" s="1">
        <v>25.72</v>
      </c>
      <c r="J114" s="3">
        <f t="shared" si="23"/>
        <v>101.7</v>
      </c>
      <c r="K114" s="3">
        <f t="shared" si="24"/>
        <v>102.9</v>
      </c>
      <c r="L114" s="3">
        <f t="shared" si="25"/>
        <v>107.3</v>
      </c>
      <c r="M114" s="3">
        <f t="shared" si="26"/>
        <v>107.1</v>
      </c>
      <c r="N114" s="3"/>
      <c r="P114" s="4">
        <f t="shared" si="29"/>
        <v>11.684286177539217</v>
      </c>
      <c r="Q114" s="5">
        <f t="shared" si="27"/>
        <v>11.684286177539217</v>
      </c>
      <c r="R114" s="5">
        <f t="shared" si="28"/>
        <v>3.6513394304810052</v>
      </c>
    </row>
    <row r="115" spans="1:18" x14ac:dyDescent="0.3">
      <c r="A115" s="1">
        <f t="shared" si="21"/>
        <v>114</v>
      </c>
      <c r="B115" s="1" t="s">
        <v>384</v>
      </c>
      <c r="C115" s="1" t="s">
        <v>556</v>
      </c>
      <c r="D115" s="1" t="s">
        <v>545</v>
      </c>
      <c r="E115" s="1">
        <v>3200</v>
      </c>
      <c r="F115" s="3" t="s">
        <v>497</v>
      </c>
      <c r="G115" s="1">
        <v>12</v>
      </c>
      <c r="H115" s="1">
        <v>109.75</v>
      </c>
      <c r="I115" s="1">
        <v>18.34</v>
      </c>
      <c r="J115" s="3">
        <f t="shared" si="23"/>
        <v>102.3</v>
      </c>
      <c r="K115" s="3">
        <f t="shared" si="24"/>
        <v>106.1</v>
      </c>
      <c r="L115" s="3">
        <f t="shared" si="25"/>
        <v>110.8</v>
      </c>
      <c r="M115" s="3">
        <f t="shared" si="26"/>
        <v>107.3</v>
      </c>
      <c r="N115" s="3"/>
      <c r="P115" s="4">
        <f t="shared" si="29"/>
        <v>9.665413327539218</v>
      </c>
      <c r="Q115" s="5">
        <f t="shared" si="27"/>
        <v>9.665413327539218</v>
      </c>
      <c r="R115" s="5">
        <f t="shared" si="28"/>
        <v>3.0204416648560053</v>
      </c>
    </row>
    <row r="116" spans="1:18" x14ac:dyDescent="0.3">
      <c r="A116" s="1">
        <f t="shared" si="21"/>
        <v>115</v>
      </c>
      <c r="B116" s="1" t="s">
        <v>255</v>
      </c>
      <c r="C116" s="1" t="s">
        <v>512</v>
      </c>
      <c r="D116" s="1" t="s">
        <v>546</v>
      </c>
      <c r="E116" s="1">
        <v>3200</v>
      </c>
      <c r="F116" s="3" t="s">
        <v>518</v>
      </c>
      <c r="G116" s="1">
        <v>20</v>
      </c>
      <c r="H116" s="1">
        <v>114.5</v>
      </c>
      <c r="I116" s="1">
        <v>18.14</v>
      </c>
      <c r="J116" s="3">
        <f t="shared" si="23"/>
        <v>102.9</v>
      </c>
      <c r="K116" s="3">
        <f t="shared" si="24"/>
        <v>101.7</v>
      </c>
      <c r="L116" s="3">
        <f t="shared" si="25"/>
        <v>107.8</v>
      </c>
      <c r="M116" s="3">
        <f t="shared" si="26"/>
        <v>106.2</v>
      </c>
      <c r="N116" s="3"/>
      <c r="P116" s="4">
        <f t="shared" si="29"/>
        <v>15.947258977539212</v>
      </c>
      <c r="Q116" s="5">
        <f t="shared" si="27"/>
        <v>15.947258977539212</v>
      </c>
      <c r="R116" s="5">
        <f t="shared" si="28"/>
        <v>4.9835184304810038</v>
      </c>
    </row>
    <row r="117" spans="1:18" x14ac:dyDescent="0.3">
      <c r="A117" s="1">
        <f t="shared" si="21"/>
        <v>116</v>
      </c>
      <c r="B117" s="1" t="s">
        <v>457</v>
      </c>
      <c r="C117" s="1" t="s">
        <v>518</v>
      </c>
      <c r="D117" s="1" t="s">
        <v>543</v>
      </c>
      <c r="E117" s="1">
        <v>3100</v>
      </c>
      <c r="F117" s="3" t="s">
        <v>512</v>
      </c>
      <c r="G117" s="1">
        <v>16</v>
      </c>
      <c r="H117" s="1">
        <v>109.5</v>
      </c>
      <c r="I117" s="1">
        <v>18.579999999999998</v>
      </c>
      <c r="J117" s="3">
        <f t="shared" si="23"/>
        <v>101.7</v>
      </c>
      <c r="K117" s="3">
        <f t="shared" si="24"/>
        <v>102.9</v>
      </c>
      <c r="L117" s="3">
        <f t="shared" si="25"/>
        <v>107.3</v>
      </c>
      <c r="M117" s="3">
        <f t="shared" si="26"/>
        <v>107.1</v>
      </c>
      <c r="N117" s="3"/>
      <c r="P117" s="4">
        <f t="shared" si="29"/>
        <v>12.371569581001264</v>
      </c>
      <c r="Q117" s="5">
        <f t="shared" si="27"/>
        <v>12.371569581001264</v>
      </c>
      <c r="R117" s="5">
        <f t="shared" si="28"/>
        <v>3.9908288970971819</v>
      </c>
    </row>
    <row r="118" spans="1:18" x14ac:dyDescent="0.3">
      <c r="A118" s="1">
        <f t="shared" si="21"/>
        <v>117</v>
      </c>
      <c r="B118" s="1" t="s">
        <v>273</v>
      </c>
      <c r="C118" s="1" t="s">
        <v>518</v>
      </c>
      <c r="D118" s="1" t="s">
        <v>542</v>
      </c>
      <c r="E118" s="1">
        <v>3100</v>
      </c>
      <c r="F118" s="3" t="s">
        <v>512</v>
      </c>
      <c r="G118" s="1">
        <v>8</v>
      </c>
      <c r="H118" s="1">
        <v>109.5</v>
      </c>
      <c r="I118" s="1">
        <v>12.39</v>
      </c>
      <c r="J118" s="3">
        <f t="shared" si="23"/>
        <v>101.7</v>
      </c>
      <c r="K118" s="3">
        <f t="shared" si="24"/>
        <v>102.9</v>
      </c>
      <c r="L118" s="3">
        <f t="shared" si="25"/>
        <v>107.3</v>
      </c>
      <c r="M118" s="3">
        <f t="shared" si="26"/>
        <v>107.1</v>
      </c>
      <c r="N118" s="3"/>
      <c r="P118" s="4">
        <f t="shared" si="29"/>
        <v>4.8260716810012658</v>
      </c>
      <c r="Q118" s="5">
        <f t="shared" si="27"/>
        <v>4.8260716810012658</v>
      </c>
      <c r="R118" s="5">
        <f t="shared" si="28"/>
        <v>1.5567973164520212</v>
      </c>
    </row>
    <row r="119" spans="1:18" x14ac:dyDescent="0.3">
      <c r="A119" s="1">
        <f t="shared" si="21"/>
        <v>118</v>
      </c>
      <c r="B119" s="1" t="s">
        <v>28</v>
      </c>
      <c r="C119" s="1" t="s">
        <v>518</v>
      </c>
      <c r="D119" s="1" t="s">
        <v>544</v>
      </c>
      <c r="E119" s="1">
        <v>3100</v>
      </c>
      <c r="F119" s="3" t="s">
        <v>512</v>
      </c>
      <c r="G119" s="1">
        <v>13</v>
      </c>
      <c r="H119" s="1">
        <v>109.5</v>
      </c>
      <c r="I119" s="1">
        <v>13.68</v>
      </c>
      <c r="J119" s="3">
        <f t="shared" si="23"/>
        <v>101.7</v>
      </c>
      <c r="K119" s="3">
        <f t="shared" si="24"/>
        <v>102.9</v>
      </c>
      <c r="L119" s="3">
        <f t="shared" si="25"/>
        <v>107.3</v>
      </c>
      <c r="M119" s="3">
        <f t="shared" si="26"/>
        <v>107.1</v>
      </c>
      <c r="N119" s="3"/>
      <c r="P119" s="4">
        <f t="shared" si="29"/>
        <v>8.8395305810012665</v>
      </c>
      <c r="Q119" s="5">
        <f t="shared" si="27"/>
        <v>8.8395305810012665</v>
      </c>
      <c r="R119" s="5">
        <f t="shared" si="28"/>
        <v>2.8514614777423439</v>
      </c>
    </row>
    <row r="120" spans="1:18" x14ac:dyDescent="0.3">
      <c r="A120" s="1">
        <f t="shared" si="21"/>
        <v>119</v>
      </c>
      <c r="B120" s="1" t="s">
        <v>409</v>
      </c>
      <c r="C120" s="1" t="s">
        <v>485</v>
      </c>
      <c r="D120" s="1" t="s">
        <v>544</v>
      </c>
      <c r="E120" s="1">
        <v>3100</v>
      </c>
      <c r="F120" s="3" t="s">
        <v>493</v>
      </c>
      <c r="G120" s="1">
        <v>19</v>
      </c>
      <c r="H120" s="3">
        <v>122.5</v>
      </c>
      <c r="I120" s="1">
        <v>13</v>
      </c>
      <c r="J120" s="3">
        <f t="shared" si="23"/>
        <v>105</v>
      </c>
      <c r="K120" s="3">
        <f t="shared" si="24"/>
        <v>102.8</v>
      </c>
      <c r="L120" s="3">
        <f t="shared" si="25"/>
        <v>102.3</v>
      </c>
      <c r="M120" s="3">
        <f t="shared" si="26"/>
        <v>102.5</v>
      </c>
      <c r="N120" s="3"/>
      <c r="P120" s="4">
        <f t="shared" si="29"/>
        <v>14.431910181001264</v>
      </c>
      <c r="Q120" s="5">
        <f t="shared" si="27"/>
        <v>14.431910181001264</v>
      </c>
      <c r="R120" s="5">
        <f t="shared" si="28"/>
        <v>4.6554548970971821</v>
      </c>
    </row>
    <row r="121" spans="1:18" x14ac:dyDescent="0.3">
      <c r="A121" s="1">
        <f t="shared" si="21"/>
        <v>120</v>
      </c>
      <c r="B121" s="1" t="s">
        <v>257</v>
      </c>
      <c r="C121" s="1" t="s">
        <v>485</v>
      </c>
      <c r="D121" s="1" t="s">
        <v>545</v>
      </c>
      <c r="E121" s="1">
        <v>3100</v>
      </c>
      <c r="F121" s="3" t="s">
        <v>493</v>
      </c>
      <c r="G121" s="1">
        <v>14</v>
      </c>
      <c r="H121" s="3">
        <v>122.5</v>
      </c>
      <c r="I121" s="1">
        <v>15.78</v>
      </c>
      <c r="J121" s="3">
        <f t="shared" si="23"/>
        <v>105</v>
      </c>
      <c r="K121" s="3">
        <f t="shared" si="24"/>
        <v>102.8</v>
      </c>
      <c r="L121" s="3">
        <f t="shared" si="25"/>
        <v>102.3</v>
      </c>
      <c r="M121" s="3">
        <f t="shared" si="26"/>
        <v>102.5</v>
      </c>
      <c r="N121" s="3"/>
      <c r="P121" s="4">
        <f t="shared" si="29"/>
        <v>11.527159981001265</v>
      </c>
      <c r="Q121" s="5">
        <f t="shared" si="27"/>
        <v>11.527159981001265</v>
      </c>
      <c r="R121" s="5">
        <f t="shared" si="28"/>
        <v>3.7184387035487951</v>
      </c>
    </row>
    <row r="122" spans="1:18" x14ac:dyDescent="0.3">
      <c r="A122" s="1">
        <f t="shared" si="21"/>
        <v>121</v>
      </c>
      <c r="B122" s="1" t="s">
        <v>222</v>
      </c>
      <c r="C122" s="1" t="s">
        <v>517</v>
      </c>
      <c r="D122" s="1" t="s">
        <v>544</v>
      </c>
      <c r="E122" s="1">
        <v>3100</v>
      </c>
      <c r="F122" s="3" t="s">
        <v>498</v>
      </c>
      <c r="G122" s="1">
        <v>16</v>
      </c>
      <c r="H122" s="1">
        <v>121.25</v>
      </c>
      <c r="I122" s="1">
        <v>14.02</v>
      </c>
      <c r="J122" s="3">
        <f t="shared" si="23"/>
        <v>105.8</v>
      </c>
      <c r="K122" s="3">
        <f t="shared" si="24"/>
        <v>103.8</v>
      </c>
      <c r="L122" s="3">
        <f t="shared" si="25"/>
        <v>107</v>
      </c>
      <c r="M122" s="3">
        <f t="shared" si="26"/>
        <v>108.6</v>
      </c>
      <c r="N122" s="3"/>
      <c r="P122" s="4">
        <f t="shared" si="29"/>
        <v>12.233685681001266</v>
      </c>
      <c r="Q122" s="5">
        <f t="shared" si="27"/>
        <v>12.233685681001266</v>
      </c>
      <c r="R122" s="5">
        <f t="shared" si="28"/>
        <v>3.9463502196778273</v>
      </c>
    </row>
    <row r="123" spans="1:18" x14ac:dyDescent="0.3">
      <c r="A123" s="1">
        <f t="shared" si="21"/>
        <v>122</v>
      </c>
      <c r="B123" s="1" t="s">
        <v>448</v>
      </c>
      <c r="C123" s="1" t="s">
        <v>517</v>
      </c>
      <c r="D123" s="1" t="s">
        <v>544</v>
      </c>
      <c r="E123" s="1">
        <v>3100</v>
      </c>
      <c r="F123" s="3" t="s">
        <v>498</v>
      </c>
      <c r="G123" s="1">
        <v>18</v>
      </c>
      <c r="H123" s="1">
        <v>121.25</v>
      </c>
      <c r="I123" s="1">
        <v>16.57</v>
      </c>
      <c r="J123" s="3">
        <f t="shared" si="23"/>
        <v>105.8</v>
      </c>
      <c r="K123" s="3">
        <f t="shared" si="24"/>
        <v>103.8</v>
      </c>
      <c r="L123" s="3">
        <f t="shared" si="25"/>
        <v>107</v>
      </c>
      <c r="M123" s="3">
        <f t="shared" si="26"/>
        <v>108.6</v>
      </c>
      <c r="N123" s="3"/>
      <c r="P123" s="4">
        <f t="shared" si="29"/>
        <v>14.393151181001265</v>
      </c>
      <c r="Q123" s="5">
        <f t="shared" si="27"/>
        <v>14.393151181001265</v>
      </c>
      <c r="R123" s="5">
        <f t="shared" si="28"/>
        <v>4.6429519938713755</v>
      </c>
    </row>
    <row r="124" spans="1:18" x14ac:dyDescent="0.3">
      <c r="A124" s="1">
        <f t="shared" si="21"/>
        <v>123</v>
      </c>
      <c r="B124" s="1" t="s">
        <v>12</v>
      </c>
      <c r="C124" s="1" t="s">
        <v>517</v>
      </c>
      <c r="D124" s="1" t="s">
        <v>544</v>
      </c>
      <c r="E124" s="1">
        <v>3100</v>
      </c>
      <c r="F124" s="3" t="s">
        <v>498</v>
      </c>
      <c r="G124" s="1">
        <v>5</v>
      </c>
      <c r="H124" s="1">
        <v>121.25</v>
      </c>
      <c r="I124" s="1">
        <v>21.9</v>
      </c>
      <c r="J124" s="3">
        <f t="shared" si="23"/>
        <v>105.8</v>
      </c>
      <c r="K124" s="3">
        <f t="shared" si="24"/>
        <v>103.8</v>
      </c>
      <c r="L124" s="3">
        <f t="shared" si="25"/>
        <v>107</v>
      </c>
      <c r="M124" s="3">
        <f t="shared" si="26"/>
        <v>108.6</v>
      </c>
      <c r="N124" s="3"/>
      <c r="P124" s="4">
        <f t="shared" si="29"/>
        <v>6.3237664810012664</v>
      </c>
      <c r="Q124" s="5">
        <f t="shared" si="27"/>
        <v>6.3237664810012664</v>
      </c>
      <c r="R124" s="5">
        <f t="shared" si="28"/>
        <v>2.0399246712907311</v>
      </c>
    </row>
    <row r="125" spans="1:18" x14ac:dyDescent="0.3">
      <c r="A125" s="1">
        <f t="shared" si="21"/>
        <v>124</v>
      </c>
      <c r="B125" s="1" t="s">
        <v>107</v>
      </c>
      <c r="C125" s="1" t="s">
        <v>493</v>
      </c>
      <c r="D125" s="1" t="s">
        <v>543</v>
      </c>
      <c r="E125" s="1">
        <v>3100</v>
      </c>
      <c r="F125" s="1" t="s">
        <v>485</v>
      </c>
      <c r="G125" s="1">
        <v>15</v>
      </c>
      <c r="H125" s="3">
        <v>109.5</v>
      </c>
      <c r="I125" s="1">
        <v>17.21</v>
      </c>
      <c r="J125" s="3">
        <f t="shared" si="23"/>
        <v>102.8</v>
      </c>
      <c r="K125" s="3">
        <f t="shared" si="24"/>
        <v>105</v>
      </c>
      <c r="L125" s="3">
        <f t="shared" si="25"/>
        <v>111.9</v>
      </c>
      <c r="M125" s="3">
        <f t="shared" si="26"/>
        <v>111.5</v>
      </c>
      <c r="N125" s="3"/>
      <c r="P125" s="4">
        <f t="shared" si="29"/>
        <v>11.142848381001265</v>
      </c>
      <c r="Q125" s="5">
        <f t="shared" si="27"/>
        <v>11.142848381001265</v>
      </c>
      <c r="R125" s="5">
        <f t="shared" si="28"/>
        <v>3.5944672196778273</v>
      </c>
    </row>
    <row r="126" spans="1:18" x14ac:dyDescent="0.3">
      <c r="A126" s="1">
        <f t="shared" si="21"/>
        <v>125</v>
      </c>
      <c r="B126" s="1" t="s">
        <v>474</v>
      </c>
      <c r="C126" s="1" t="s">
        <v>493</v>
      </c>
      <c r="D126" s="1" t="s">
        <v>544</v>
      </c>
      <c r="E126" s="1">
        <v>3100</v>
      </c>
      <c r="F126" s="3" t="s">
        <v>485</v>
      </c>
      <c r="G126" s="1">
        <v>8</v>
      </c>
      <c r="H126" s="3">
        <v>109.5</v>
      </c>
      <c r="I126" s="1">
        <v>18.11</v>
      </c>
      <c r="J126" s="3">
        <f t="shared" si="23"/>
        <v>102.8</v>
      </c>
      <c r="K126" s="3">
        <f t="shared" si="24"/>
        <v>105</v>
      </c>
      <c r="L126" s="3">
        <f t="shared" si="25"/>
        <v>111.9</v>
      </c>
      <c r="M126" s="3">
        <f t="shared" si="26"/>
        <v>111.5</v>
      </c>
      <c r="N126" s="3"/>
      <c r="P126" s="4">
        <f t="shared" si="29"/>
        <v>6.2611473810012628</v>
      </c>
      <c r="Q126" s="5">
        <f t="shared" si="27"/>
        <v>6.2611473810012628</v>
      </c>
      <c r="R126" s="5">
        <f t="shared" si="28"/>
        <v>2.0197249616133104</v>
      </c>
    </row>
    <row r="127" spans="1:18" x14ac:dyDescent="0.3">
      <c r="A127" s="1">
        <f t="shared" si="21"/>
        <v>126</v>
      </c>
      <c r="B127" s="1" t="s">
        <v>63</v>
      </c>
      <c r="C127" s="1" t="s">
        <v>496</v>
      </c>
      <c r="D127" s="1" t="s">
        <v>546</v>
      </c>
      <c r="E127" s="1">
        <v>3100</v>
      </c>
      <c r="F127" s="3" t="s">
        <v>564</v>
      </c>
      <c r="G127" s="1">
        <v>11</v>
      </c>
      <c r="H127" s="1">
        <v>119.75</v>
      </c>
      <c r="I127" s="1">
        <v>11.82</v>
      </c>
      <c r="J127" s="3">
        <f t="shared" si="23"/>
        <v>102.5</v>
      </c>
      <c r="K127" s="3">
        <f t="shared" si="24"/>
        <v>105.1</v>
      </c>
      <c r="L127" s="3">
        <f t="shared" si="25"/>
        <v>103.6</v>
      </c>
      <c r="M127" s="3">
        <f t="shared" si="26"/>
        <v>110</v>
      </c>
      <c r="N127" s="3"/>
      <c r="P127" s="4">
        <f t="shared" si="29"/>
        <v>7.8512216810012632</v>
      </c>
      <c r="Q127" s="5">
        <f t="shared" si="27"/>
        <v>7.8512216810012632</v>
      </c>
      <c r="R127" s="5">
        <f t="shared" si="28"/>
        <v>2.5326521551616978</v>
      </c>
    </row>
    <row r="128" spans="1:18" x14ac:dyDescent="0.3">
      <c r="A128" s="1">
        <f t="shared" si="21"/>
        <v>127</v>
      </c>
      <c r="B128" s="1" t="s">
        <v>243</v>
      </c>
      <c r="C128" s="1" t="s">
        <v>498</v>
      </c>
      <c r="D128" s="1" t="s">
        <v>544</v>
      </c>
      <c r="E128" s="1">
        <v>3000</v>
      </c>
      <c r="F128" s="3" t="s">
        <v>517</v>
      </c>
      <c r="G128" s="1">
        <v>18</v>
      </c>
      <c r="H128" s="1">
        <v>116.75</v>
      </c>
      <c r="I128" s="1">
        <v>12.68</v>
      </c>
      <c r="J128" s="3">
        <f t="shared" si="23"/>
        <v>103.8</v>
      </c>
      <c r="K128" s="3">
        <f t="shared" si="24"/>
        <v>105.8</v>
      </c>
      <c r="L128" s="3">
        <f t="shared" si="25"/>
        <v>108.8</v>
      </c>
      <c r="M128" s="3">
        <f t="shared" si="26"/>
        <v>105.4</v>
      </c>
      <c r="N128" s="3"/>
      <c r="P128" s="4">
        <f t="shared" si="29"/>
        <v>12.633538311120276</v>
      </c>
      <c r="Q128" s="5">
        <f t="shared" si="27"/>
        <v>12.633538311120276</v>
      </c>
      <c r="R128" s="5">
        <f t="shared" si="28"/>
        <v>4.2111794370400917</v>
      </c>
    </row>
    <row r="129" spans="1:18" x14ac:dyDescent="0.3">
      <c r="A129" s="1">
        <f t="shared" si="21"/>
        <v>128</v>
      </c>
      <c r="B129" s="1" t="s">
        <v>263</v>
      </c>
      <c r="C129" s="1" t="s">
        <v>498</v>
      </c>
      <c r="D129" s="1" t="s">
        <v>543</v>
      </c>
      <c r="E129" s="1">
        <v>3000</v>
      </c>
      <c r="F129" s="3" t="s">
        <v>517</v>
      </c>
      <c r="G129" s="1">
        <v>6</v>
      </c>
      <c r="H129" s="1">
        <v>116.75</v>
      </c>
      <c r="I129" s="1">
        <v>18.760000000000002</v>
      </c>
      <c r="J129" s="3">
        <f t="shared" ref="J129:J139" si="30">VLOOKUP(C129,$B$190:$E$219,2,FALSE)</f>
        <v>103.8</v>
      </c>
      <c r="K129" s="3">
        <f t="shared" ref="K129:K139" si="31">VLOOKUP(F129,$B$190:$E$219,2,FALSE)</f>
        <v>105.8</v>
      </c>
      <c r="L129" s="3">
        <f t="shared" ref="L129:L139" si="32">VLOOKUP(C129,$B$190:$E$219,4,FALSE)</f>
        <v>108.8</v>
      </c>
      <c r="M129" s="3">
        <f t="shared" ref="M129:M139" si="33">VLOOKUP(F129,$B$190:$E$219,3,FALSE)</f>
        <v>105.4</v>
      </c>
      <c r="N129" s="3"/>
      <c r="P129" s="4">
        <f t="shared" si="29"/>
        <v>5.5008711111202766</v>
      </c>
      <c r="Q129" s="5">
        <f t="shared" ref="Q129:Q139" si="34">P129-O129</f>
        <v>5.5008711111202766</v>
      </c>
      <c r="R129" s="5">
        <f t="shared" ref="R129:R139" si="35">P129/(E129/1000)</f>
        <v>1.8336237037067589</v>
      </c>
    </row>
    <row r="130" spans="1:18" x14ac:dyDescent="0.3">
      <c r="A130" s="1">
        <f t="shared" si="21"/>
        <v>129</v>
      </c>
      <c r="B130" s="1" t="s">
        <v>205</v>
      </c>
      <c r="C130" s="1" t="s">
        <v>507</v>
      </c>
      <c r="D130" s="1" t="s">
        <v>543</v>
      </c>
      <c r="E130" s="1">
        <v>3000</v>
      </c>
      <c r="F130" s="3" t="s">
        <v>513</v>
      </c>
      <c r="G130" s="1">
        <v>12</v>
      </c>
      <c r="H130" s="3">
        <v>106.25</v>
      </c>
      <c r="I130" s="1">
        <v>14.76</v>
      </c>
      <c r="J130" s="3">
        <f t="shared" si="30"/>
        <v>106.3</v>
      </c>
      <c r="K130" s="3">
        <f t="shared" si="31"/>
        <v>100.7</v>
      </c>
      <c r="L130" s="3">
        <f t="shared" si="32"/>
        <v>111</v>
      </c>
      <c r="M130" s="3">
        <f t="shared" si="33"/>
        <v>104.5</v>
      </c>
      <c r="N130" s="3"/>
      <c r="P130" s="4">
        <f t="shared" si="29"/>
        <v>7.794259661120277</v>
      </c>
      <c r="Q130" s="5">
        <f t="shared" si="34"/>
        <v>7.794259661120277</v>
      </c>
      <c r="R130" s="5">
        <f t="shared" si="35"/>
        <v>2.598086553706759</v>
      </c>
    </row>
    <row r="131" spans="1:18" x14ac:dyDescent="0.3">
      <c r="A131" s="1">
        <f t="shared" si="21"/>
        <v>130</v>
      </c>
      <c r="B131" s="1" t="s">
        <v>589</v>
      </c>
      <c r="C131" s="1" t="s">
        <v>556</v>
      </c>
      <c r="D131" s="1" t="s">
        <v>543</v>
      </c>
      <c r="E131" s="1">
        <v>3000</v>
      </c>
      <c r="F131" s="3" t="s">
        <v>497</v>
      </c>
      <c r="G131" s="1">
        <v>12</v>
      </c>
      <c r="H131" s="1">
        <v>109.75</v>
      </c>
      <c r="I131" s="1">
        <v>16.03</v>
      </c>
      <c r="J131" s="3">
        <f t="shared" si="30"/>
        <v>102.3</v>
      </c>
      <c r="K131" s="3">
        <f t="shared" si="31"/>
        <v>106.1</v>
      </c>
      <c r="L131" s="3">
        <f t="shared" si="32"/>
        <v>110.8</v>
      </c>
      <c r="M131" s="3">
        <f t="shared" si="33"/>
        <v>107.3</v>
      </c>
      <c r="N131" s="3"/>
      <c r="P131" s="4">
        <f t="shared" si="29"/>
        <v>8.431696961120279</v>
      </c>
      <c r="Q131" s="5">
        <f t="shared" si="34"/>
        <v>8.431696961120279</v>
      </c>
      <c r="R131" s="5">
        <f t="shared" si="35"/>
        <v>2.8105656537067598</v>
      </c>
    </row>
    <row r="132" spans="1:18" x14ac:dyDescent="0.3">
      <c r="A132" s="1">
        <f t="shared" ref="A132:A139" si="36">A131+1</f>
        <v>131</v>
      </c>
      <c r="B132" s="1" t="s">
        <v>540</v>
      </c>
      <c r="C132" s="1" t="s">
        <v>520</v>
      </c>
      <c r="D132" s="1" t="s">
        <v>546</v>
      </c>
      <c r="E132" s="1">
        <v>3000</v>
      </c>
      <c r="F132" s="3" t="s">
        <v>557</v>
      </c>
      <c r="G132" s="1">
        <v>11</v>
      </c>
      <c r="H132" s="1">
        <v>113.5</v>
      </c>
      <c r="I132" s="1">
        <v>12.15</v>
      </c>
      <c r="J132" s="3">
        <f t="shared" si="30"/>
        <v>100.4</v>
      </c>
      <c r="K132" s="3">
        <f t="shared" si="31"/>
        <v>100.7</v>
      </c>
      <c r="L132" s="3">
        <f t="shared" si="32"/>
        <v>106.7</v>
      </c>
      <c r="M132" s="3">
        <f t="shared" si="33"/>
        <v>111</v>
      </c>
      <c r="N132" s="3"/>
      <c r="P132" s="4">
        <f t="shared" si="29"/>
        <v>6.9394970111202756</v>
      </c>
      <c r="Q132" s="5">
        <f t="shared" si="34"/>
        <v>6.9394970111202756</v>
      </c>
      <c r="R132" s="5">
        <f t="shared" si="35"/>
        <v>2.3131656703734254</v>
      </c>
    </row>
    <row r="133" spans="1:18" x14ac:dyDescent="0.3">
      <c r="A133" s="1">
        <f t="shared" si="36"/>
        <v>132</v>
      </c>
      <c r="B133" s="1" t="s">
        <v>365</v>
      </c>
      <c r="C133" s="1" t="s">
        <v>564</v>
      </c>
      <c r="D133" s="1" t="s">
        <v>544</v>
      </c>
      <c r="E133" s="1">
        <v>3000</v>
      </c>
      <c r="F133" s="3" t="s">
        <v>496</v>
      </c>
      <c r="G133" s="1">
        <v>14</v>
      </c>
      <c r="H133" s="1">
        <v>110.75</v>
      </c>
      <c r="I133" s="1">
        <v>17.86</v>
      </c>
      <c r="J133" s="3">
        <f t="shared" si="30"/>
        <v>105.1</v>
      </c>
      <c r="K133" s="3">
        <f t="shared" si="31"/>
        <v>102.5</v>
      </c>
      <c r="L133" s="3">
        <f t="shared" si="32"/>
        <v>109.8</v>
      </c>
      <c r="M133" s="3">
        <f t="shared" si="33"/>
        <v>107.2</v>
      </c>
      <c r="N133" s="3"/>
      <c r="P133" s="4">
        <f t="shared" si="29"/>
        <v>10.499342911120275</v>
      </c>
      <c r="Q133" s="5">
        <f t="shared" si="34"/>
        <v>10.499342911120275</v>
      </c>
      <c r="R133" s="5">
        <f t="shared" si="35"/>
        <v>3.4997809703734251</v>
      </c>
    </row>
    <row r="134" spans="1:18" x14ac:dyDescent="0.3">
      <c r="A134" s="1">
        <f t="shared" si="36"/>
        <v>133</v>
      </c>
      <c r="B134" s="1" t="s">
        <v>41</v>
      </c>
      <c r="C134" s="1" t="s">
        <v>512</v>
      </c>
      <c r="D134" s="1" t="s">
        <v>545</v>
      </c>
      <c r="E134" s="1">
        <v>3000</v>
      </c>
      <c r="F134" s="3" t="s">
        <v>518</v>
      </c>
      <c r="G134" s="1">
        <v>14</v>
      </c>
      <c r="H134" s="1">
        <v>114.5</v>
      </c>
      <c r="I134" s="1">
        <v>20.76</v>
      </c>
      <c r="J134" s="3">
        <f t="shared" si="30"/>
        <v>102.9</v>
      </c>
      <c r="K134" s="3">
        <f t="shared" si="31"/>
        <v>101.7</v>
      </c>
      <c r="L134" s="3">
        <f t="shared" si="32"/>
        <v>107.8</v>
      </c>
      <c r="M134" s="3">
        <f t="shared" si="33"/>
        <v>106.2</v>
      </c>
      <c r="N134" s="3"/>
      <c r="P134" s="4">
        <f t="shared" si="29"/>
        <v>11.662063911120276</v>
      </c>
      <c r="Q134" s="5">
        <f t="shared" si="34"/>
        <v>11.662063911120276</v>
      </c>
      <c r="R134" s="5">
        <f t="shared" si="35"/>
        <v>3.887354637040092</v>
      </c>
    </row>
    <row r="135" spans="1:18" x14ac:dyDescent="0.3">
      <c r="A135" s="1">
        <f t="shared" si="36"/>
        <v>134</v>
      </c>
      <c r="B135" s="1" t="s">
        <v>389</v>
      </c>
      <c r="C135" s="1" t="s">
        <v>517</v>
      </c>
      <c r="D135" s="1" t="s">
        <v>545</v>
      </c>
      <c r="E135" s="1">
        <v>3000</v>
      </c>
      <c r="F135" s="3" t="s">
        <v>498</v>
      </c>
      <c r="G135" s="1">
        <v>10</v>
      </c>
      <c r="H135" s="1">
        <v>121.25</v>
      </c>
      <c r="I135" s="1">
        <v>14.43</v>
      </c>
      <c r="J135" s="3">
        <f t="shared" si="30"/>
        <v>105.8</v>
      </c>
      <c r="K135" s="3">
        <f t="shared" si="31"/>
        <v>103.8</v>
      </c>
      <c r="L135" s="3">
        <f t="shared" si="32"/>
        <v>107</v>
      </c>
      <c r="M135" s="3">
        <f t="shared" si="33"/>
        <v>108.6</v>
      </c>
      <c r="N135" s="3"/>
      <c r="P135" s="4">
        <f t="shared" si="29"/>
        <v>7.6438137111202771</v>
      </c>
      <c r="Q135" s="5">
        <f t="shared" si="34"/>
        <v>7.6438137111202771</v>
      </c>
      <c r="R135" s="5">
        <f t="shared" si="35"/>
        <v>2.5479379037067589</v>
      </c>
    </row>
    <row r="136" spans="1:18" x14ac:dyDescent="0.3">
      <c r="A136" s="1">
        <f t="shared" si="36"/>
        <v>135</v>
      </c>
      <c r="B136" s="1" t="s">
        <v>39</v>
      </c>
      <c r="C136" s="1" t="s">
        <v>493</v>
      </c>
      <c r="D136" s="1" t="s">
        <v>545</v>
      </c>
      <c r="E136" s="1">
        <v>3000</v>
      </c>
      <c r="F136" s="3" t="s">
        <v>485</v>
      </c>
      <c r="G136" s="1">
        <v>17</v>
      </c>
      <c r="H136" s="3">
        <v>109.5</v>
      </c>
      <c r="I136" s="1">
        <v>14.79</v>
      </c>
      <c r="J136" s="3">
        <f t="shared" si="30"/>
        <v>102.8</v>
      </c>
      <c r="K136" s="3">
        <f t="shared" si="31"/>
        <v>105</v>
      </c>
      <c r="L136" s="3">
        <f t="shared" si="32"/>
        <v>111.9</v>
      </c>
      <c r="M136" s="3">
        <f t="shared" si="33"/>
        <v>111.5</v>
      </c>
      <c r="N136" s="3"/>
      <c r="P136" s="4">
        <f t="shared" si="29"/>
        <v>11.641336111120275</v>
      </c>
      <c r="Q136" s="5">
        <f t="shared" si="34"/>
        <v>11.641336111120275</v>
      </c>
      <c r="R136" s="5">
        <f t="shared" si="35"/>
        <v>3.8804453703734247</v>
      </c>
    </row>
    <row r="137" spans="1:18" x14ac:dyDescent="0.3">
      <c r="A137" s="1">
        <f t="shared" si="36"/>
        <v>136</v>
      </c>
      <c r="B137" s="1" t="s">
        <v>554</v>
      </c>
      <c r="C137" s="1" t="s">
        <v>497</v>
      </c>
      <c r="D137" s="1" t="s">
        <v>544</v>
      </c>
      <c r="E137" s="1">
        <v>3000</v>
      </c>
      <c r="F137" s="3" t="s">
        <v>556</v>
      </c>
      <c r="G137" s="1">
        <v>17</v>
      </c>
      <c r="H137" s="1">
        <v>121.75</v>
      </c>
      <c r="I137" s="1">
        <v>18.37</v>
      </c>
      <c r="J137" s="3">
        <f t="shared" si="30"/>
        <v>106.1</v>
      </c>
      <c r="K137" s="3">
        <f t="shared" si="31"/>
        <v>102.3</v>
      </c>
      <c r="L137" s="3">
        <f t="shared" si="32"/>
        <v>107.9</v>
      </c>
      <c r="M137" s="3">
        <f t="shared" si="33"/>
        <v>102.8</v>
      </c>
      <c r="N137" s="3"/>
      <c r="P137" s="4">
        <f t="shared" si="29"/>
        <v>13.961357461120276</v>
      </c>
      <c r="Q137" s="5">
        <f t="shared" si="34"/>
        <v>13.961357461120276</v>
      </c>
      <c r="R137" s="5">
        <f t="shared" si="35"/>
        <v>4.6537858203734253</v>
      </c>
    </row>
    <row r="138" spans="1:18" x14ac:dyDescent="0.3">
      <c r="A138" s="1">
        <f t="shared" si="36"/>
        <v>137</v>
      </c>
      <c r="B138" s="1" t="s">
        <v>360</v>
      </c>
      <c r="C138" s="1" t="s">
        <v>497</v>
      </c>
      <c r="D138" s="1" t="s">
        <v>543</v>
      </c>
      <c r="E138" s="1">
        <v>3000</v>
      </c>
      <c r="F138" s="1" t="s">
        <v>556</v>
      </c>
      <c r="G138" s="1">
        <v>12</v>
      </c>
      <c r="H138" s="1">
        <v>121.75</v>
      </c>
      <c r="I138" s="1">
        <v>19.03</v>
      </c>
      <c r="J138" s="3">
        <f t="shared" si="30"/>
        <v>106.1</v>
      </c>
      <c r="K138" s="3">
        <f t="shared" si="31"/>
        <v>102.3</v>
      </c>
      <c r="L138" s="3">
        <f t="shared" si="32"/>
        <v>107.9</v>
      </c>
      <c r="M138" s="3">
        <f t="shared" si="33"/>
        <v>102.8</v>
      </c>
      <c r="N138" s="3"/>
      <c r="P138" s="4">
        <f t="shared" si="29"/>
        <v>10.479098061120276</v>
      </c>
      <c r="Q138" s="5">
        <f t="shared" si="34"/>
        <v>10.479098061120276</v>
      </c>
      <c r="R138" s="5">
        <f t="shared" si="35"/>
        <v>3.4930326870400918</v>
      </c>
    </row>
    <row r="139" spans="1:18" x14ac:dyDescent="0.3">
      <c r="A139" s="1">
        <f t="shared" si="36"/>
        <v>138</v>
      </c>
      <c r="B139" s="1" t="s">
        <v>459</v>
      </c>
      <c r="C139" s="1" t="s">
        <v>497</v>
      </c>
      <c r="D139" s="1" t="s">
        <v>543</v>
      </c>
      <c r="E139" s="1">
        <v>3000</v>
      </c>
      <c r="F139" s="1" t="s">
        <v>556</v>
      </c>
      <c r="G139" s="1">
        <v>13</v>
      </c>
      <c r="H139" s="1">
        <v>121.75</v>
      </c>
      <c r="I139" s="1">
        <v>17.329999999999998</v>
      </c>
      <c r="J139" s="3">
        <f t="shared" si="30"/>
        <v>106.1</v>
      </c>
      <c r="K139" s="3">
        <f t="shared" si="31"/>
        <v>102.3</v>
      </c>
      <c r="L139" s="3">
        <f t="shared" si="32"/>
        <v>107.9</v>
      </c>
      <c r="M139" s="3">
        <f t="shared" si="33"/>
        <v>102.8</v>
      </c>
      <c r="N139" s="3"/>
      <c r="P139" s="4">
        <f t="shared" si="29"/>
        <v>10.748411061120276</v>
      </c>
      <c r="Q139" s="5">
        <f t="shared" si="34"/>
        <v>10.748411061120276</v>
      </c>
      <c r="R139" s="5">
        <f t="shared" si="35"/>
        <v>3.5828036870400921</v>
      </c>
    </row>
    <row r="140" spans="1:18" x14ac:dyDescent="0.3">
      <c r="F140" s="3"/>
      <c r="J140" s="3"/>
      <c r="K140" s="3"/>
      <c r="L140" s="3"/>
      <c r="M140" s="3"/>
      <c r="N140" s="3"/>
      <c r="P140" s="4"/>
      <c r="Q140" s="5"/>
      <c r="R140" s="5"/>
    </row>
    <row r="141" spans="1:18" x14ac:dyDescent="0.3">
      <c r="F141" s="3"/>
      <c r="J141" s="3"/>
      <c r="K141" s="3"/>
      <c r="L141" s="3"/>
      <c r="M141" s="3"/>
      <c r="N141" s="3"/>
      <c r="P141" s="4"/>
      <c r="Q141" s="5"/>
      <c r="R141" s="5"/>
    </row>
    <row r="142" spans="1:18" x14ac:dyDescent="0.3">
      <c r="F142" s="3"/>
      <c r="J142" s="3"/>
      <c r="K142" s="3"/>
      <c r="L142" s="3"/>
      <c r="M142" s="3"/>
      <c r="N142" s="3"/>
      <c r="P142" s="4"/>
      <c r="Q142" s="5"/>
      <c r="R142" s="5"/>
    </row>
    <row r="143" spans="1:18" x14ac:dyDescent="0.3">
      <c r="F143" s="3"/>
      <c r="J143" s="3"/>
      <c r="K143" s="3"/>
      <c r="L143" s="3"/>
      <c r="M143" s="3"/>
      <c r="N143" s="3"/>
      <c r="P143" s="4"/>
      <c r="Q143" s="5"/>
      <c r="R143" s="5"/>
    </row>
    <row r="144" spans="1:18" x14ac:dyDescent="0.3">
      <c r="F144" s="3"/>
      <c r="J144" s="3"/>
      <c r="K144" s="3"/>
      <c r="L144" s="3"/>
      <c r="M144" s="3"/>
      <c r="N144" s="3"/>
      <c r="P144" s="4"/>
      <c r="Q144" s="5"/>
      <c r="R144" s="5"/>
    </row>
    <row r="145" spans="6:18" x14ac:dyDescent="0.3">
      <c r="F145" s="3"/>
      <c r="J145" s="3"/>
      <c r="K145" s="3"/>
      <c r="L145" s="3"/>
      <c r="M145" s="3"/>
      <c r="N145" s="3"/>
      <c r="P145" s="4"/>
      <c r="Q145" s="5"/>
      <c r="R145" s="5"/>
    </row>
    <row r="154" spans="6:18" x14ac:dyDescent="0.3">
      <c r="F154" s="3"/>
      <c r="J154" s="3"/>
      <c r="K154" s="3"/>
      <c r="L154" s="3"/>
      <c r="M154" s="3"/>
      <c r="N154" s="3"/>
      <c r="P154" s="4"/>
      <c r="Q154" s="5"/>
      <c r="R154" s="5"/>
    </row>
    <row r="155" spans="6:18" x14ac:dyDescent="0.3">
      <c r="F155" s="3"/>
      <c r="J155" s="3"/>
      <c r="K155" s="3"/>
      <c r="L155" s="3"/>
      <c r="M155" s="3"/>
      <c r="N155" s="3"/>
      <c r="P155" s="4"/>
      <c r="Q155" s="5"/>
      <c r="R155" s="5"/>
    </row>
    <row r="156" spans="6:18" x14ac:dyDescent="0.3">
      <c r="F156" s="3"/>
      <c r="J156" s="3"/>
      <c r="K156" s="3"/>
      <c r="L156" s="3"/>
      <c r="M156" s="3"/>
      <c r="N156" s="3"/>
      <c r="P156" s="4"/>
      <c r="Q156" s="5"/>
      <c r="R156" s="5"/>
    </row>
    <row r="157" spans="6:18" x14ac:dyDescent="0.3">
      <c r="F157" s="3"/>
      <c r="J157" s="3"/>
      <c r="K157" s="3"/>
      <c r="L157" s="3"/>
      <c r="M157" s="3"/>
      <c r="N157" s="3"/>
      <c r="P157" s="4"/>
      <c r="Q157" s="5"/>
      <c r="R157" s="5"/>
    </row>
    <row r="158" spans="6:18" x14ac:dyDescent="0.3">
      <c r="F158" s="3"/>
      <c r="J158" s="3"/>
      <c r="K158" s="3"/>
      <c r="L158" s="3"/>
      <c r="M158" s="3"/>
      <c r="N158" s="3"/>
      <c r="P158" s="4"/>
      <c r="Q158" s="5"/>
      <c r="R158" s="5"/>
    </row>
    <row r="159" spans="6:18" x14ac:dyDescent="0.3">
      <c r="F159" s="3"/>
      <c r="J159" s="3"/>
      <c r="K159" s="3"/>
      <c r="L159" s="3"/>
      <c r="M159" s="3"/>
      <c r="N159" s="3"/>
      <c r="P159" s="4"/>
      <c r="Q159" s="5"/>
      <c r="R159" s="5"/>
    </row>
    <row r="160" spans="6:18" x14ac:dyDescent="0.3">
      <c r="F160" s="3"/>
      <c r="J160" s="3"/>
      <c r="K160" s="3"/>
      <c r="L160" s="3"/>
      <c r="M160" s="3"/>
      <c r="N160" s="3"/>
      <c r="P160" s="4"/>
      <c r="Q160" s="5"/>
      <c r="R160" s="5"/>
    </row>
    <row r="161" spans="6:18" x14ac:dyDescent="0.3">
      <c r="F161" s="3"/>
      <c r="J161" s="3"/>
      <c r="K161" s="3"/>
      <c r="L161" s="3"/>
      <c r="M161" s="3"/>
      <c r="N161" s="3"/>
      <c r="P161" s="4"/>
      <c r="Q161" s="5"/>
      <c r="R161" s="5"/>
    </row>
    <row r="162" spans="6:18" x14ac:dyDescent="0.3">
      <c r="F162" s="3"/>
      <c r="J162" s="3"/>
      <c r="K162" s="3"/>
      <c r="L162" s="3"/>
      <c r="M162" s="3"/>
      <c r="N162" s="3"/>
      <c r="P162" s="4"/>
      <c r="Q162" s="5"/>
      <c r="R162" s="5"/>
    </row>
    <row r="163" spans="6:18" x14ac:dyDescent="0.3">
      <c r="F163" s="3"/>
      <c r="J163" s="3"/>
      <c r="K163" s="3"/>
      <c r="L163" s="3"/>
      <c r="M163" s="3"/>
      <c r="N163" s="3"/>
      <c r="P163" s="4"/>
      <c r="Q163" s="5"/>
      <c r="R163" s="5"/>
    </row>
    <row r="164" spans="6:18" x14ac:dyDescent="0.3">
      <c r="F164" s="3"/>
      <c r="J164" s="3"/>
      <c r="K164" s="3"/>
      <c r="L164" s="3"/>
      <c r="M164" s="3"/>
      <c r="N164" s="3"/>
      <c r="P164" s="4"/>
      <c r="Q164" s="5"/>
      <c r="R164" s="5"/>
    </row>
    <row r="165" spans="6:18" x14ac:dyDescent="0.3">
      <c r="F165" s="3"/>
      <c r="J165" s="3"/>
      <c r="K165" s="3"/>
      <c r="L165" s="3"/>
      <c r="M165" s="3"/>
      <c r="N165" s="3"/>
      <c r="P165" s="4"/>
      <c r="Q165" s="5"/>
      <c r="R165" s="5"/>
    </row>
    <row r="166" spans="6:18" x14ac:dyDescent="0.3">
      <c r="F166" s="3"/>
      <c r="J166" s="3"/>
      <c r="K166" s="3"/>
      <c r="L166" s="3"/>
      <c r="M166" s="3"/>
      <c r="N166" s="3"/>
      <c r="P166" s="4"/>
      <c r="Q166" s="5"/>
      <c r="R166" s="5"/>
    </row>
    <row r="167" spans="6:18" x14ac:dyDescent="0.3">
      <c r="F167" s="3"/>
      <c r="J167" s="3"/>
      <c r="K167" s="3"/>
      <c r="L167" s="3"/>
      <c r="M167" s="3"/>
      <c r="N167" s="3"/>
      <c r="P167" s="4"/>
      <c r="Q167" s="5"/>
      <c r="R167" s="5"/>
    </row>
    <row r="168" spans="6:18" x14ac:dyDescent="0.3">
      <c r="F168" s="3"/>
      <c r="J168" s="3"/>
      <c r="K168" s="3"/>
      <c r="L168" s="3"/>
      <c r="M168" s="3"/>
      <c r="N168" s="3"/>
      <c r="P168" s="4"/>
      <c r="Q168" s="5"/>
      <c r="R168" s="5"/>
    </row>
    <row r="169" spans="6:18" x14ac:dyDescent="0.3">
      <c r="F169" s="3"/>
      <c r="J169" s="3"/>
      <c r="K169" s="3"/>
      <c r="L169" s="3"/>
      <c r="M169" s="3"/>
      <c r="N169" s="3"/>
      <c r="P169" s="4"/>
      <c r="Q169" s="5"/>
      <c r="R169" s="5"/>
    </row>
    <row r="170" spans="6:18" x14ac:dyDescent="0.3">
      <c r="F170" s="3"/>
      <c r="J170" s="3"/>
      <c r="K170" s="3"/>
      <c r="L170" s="3"/>
      <c r="M170" s="3"/>
      <c r="N170" s="3"/>
      <c r="P170" s="4"/>
      <c r="Q170" s="5"/>
      <c r="R170" s="5"/>
    </row>
    <row r="171" spans="6:18" x14ac:dyDescent="0.3">
      <c r="F171" s="3"/>
      <c r="J171" s="3"/>
      <c r="K171" s="3"/>
      <c r="L171" s="3"/>
      <c r="M171" s="3"/>
      <c r="N171" s="3"/>
      <c r="P171" s="4"/>
      <c r="Q171" s="5"/>
      <c r="R171" s="5"/>
    </row>
    <row r="172" spans="6:18" x14ac:dyDescent="0.3">
      <c r="F172" s="3"/>
      <c r="J172" s="3"/>
      <c r="K172" s="3"/>
      <c r="L172" s="3"/>
      <c r="M172" s="3"/>
      <c r="N172" s="3"/>
      <c r="P172" s="4"/>
      <c r="Q172" s="5"/>
      <c r="R172" s="5"/>
    </row>
    <row r="173" spans="6:18" x14ac:dyDescent="0.3">
      <c r="F173" s="3"/>
      <c r="J173" s="3"/>
      <c r="K173" s="3"/>
      <c r="L173" s="3"/>
      <c r="M173" s="3"/>
      <c r="N173" s="3"/>
      <c r="P173" s="4"/>
      <c r="Q173" s="5"/>
      <c r="R173" s="5"/>
    </row>
    <row r="174" spans="6:18" x14ac:dyDescent="0.3">
      <c r="F174" s="3"/>
      <c r="J174" s="3"/>
      <c r="K174" s="3"/>
      <c r="L174" s="3"/>
      <c r="M174" s="3"/>
      <c r="N174" s="3"/>
      <c r="P174" s="4"/>
      <c r="Q174" s="5"/>
      <c r="R174" s="5"/>
    </row>
    <row r="175" spans="6:18" x14ac:dyDescent="0.3">
      <c r="F175" s="3"/>
      <c r="J175" s="3"/>
      <c r="K175" s="3"/>
      <c r="L175" s="3"/>
      <c r="M175" s="3"/>
      <c r="N175" s="3"/>
      <c r="P175" s="4"/>
      <c r="Q175" s="5"/>
      <c r="R175" s="5"/>
    </row>
    <row r="176" spans="6:18" x14ac:dyDescent="0.3">
      <c r="F176" s="3"/>
      <c r="J176" s="3"/>
      <c r="K176" s="3"/>
      <c r="L176" s="3"/>
      <c r="M176" s="3"/>
      <c r="N176" s="3"/>
      <c r="P176" s="4"/>
      <c r="Q176" s="5"/>
      <c r="R176" s="5"/>
    </row>
    <row r="177" spans="1:18" x14ac:dyDescent="0.3">
      <c r="F177" s="3"/>
      <c r="J177" s="3"/>
      <c r="K177" s="3"/>
      <c r="L177" s="3"/>
      <c r="M177" s="3"/>
      <c r="N177" s="3"/>
      <c r="P177" s="4"/>
      <c r="Q177" s="5"/>
      <c r="R177" s="5"/>
    </row>
    <row r="188" spans="1:18" x14ac:dyDescent="0.3">
      <c r="A188" s="1" t="s">
        <v>565</v>
      </c>
    </row>
    <row r="189" spans="1:18" x14ac:dyDescent="0.3">
      <c r="A189" s="1" t="s">
        <v>509</v>
      </c>
      <c r="B189" s="1" t="s">
        <v>510</v>
      </c>
      <c r="C189" s="1" t="s">
        <v>566</v>
      </c>
      <c r="D189" s="1" t="s">
        <v>567</v>
      </c>
      <c r="E189" s="1" t="s">
        <v>568</v>
      </c>
      <c r="P189" s="1"/>
    </row>
    <row r="190" spans="1:18" x14ac:dyDescent="0.3">
      <c r="A190" s="1">
        <v>1</v>
      </c>
      <c r="B190" s="1" t="s">
        <v>507</v>
      </c>
      <c r="C190" s="1">
        <v>106.3</v>
      </c>
      <c r="D190" s="1">
        <v>104.4</v>
      </c>
      <c r="E190" s="1">
        <v>111</v>
      </c>
      <c r="P190" s="1"/>
    </row>
    <row r="191" spans="1:18" x14ac:dyDescent="0.3">
      <c r="A191" s="1">
        <v>2</v>
      </c>
      <c r="B191" s="1" t="s">
        <v>512</v>
      </c>
      <c r="C191" s="1">
        <v>102.9</v>
      </c>
      <c r="D191" s="1">
        <v>107.1</v>
      </c>
      <c r="E191" s="1">
        <v>107.8</v>
      </c>
      <c r="P191" s="1"/>
    </row>
    <row r="192" spans="1:18" x14ac:dyDescent="0.3">
      <c r="A192" s="1">
        <v>3</v>
      </c>
      <c r="B192" s="1" t="s">
        <v>519</v>
      </c>
      <c r="C192" s="1">
        <v>101.6</v>
      </c>
      <c r="D192" s="1">
        <v>110</v>
      </c>
      <c r="E192" s="1">
        <v>103.8</v>
      </c>
      <c r="P192" s="1"/>
    </row>
    <row r="193" spans="1:16" x14ac:dyDescent="0.3">
      <c r="A193" s="1">
        <v>4</v>
      </c>
      <c r="B193" s="1" t="s">
        <v>514</v>
      </c>
      <c r="C193" s="1">
        <v>101.6</v>
      </c>
      <c r="D193" s="1">
        <v>108.3</v>
      </c>
      <c r="E193" s="1">
        <v>109.3</v>
      </c>
      <c r="P193" s="1"/>
    </row>
    <row r="194" spans="1:16" x14ac:dyDescent="0.3">
      <c r="A194" s="1">
        <v>5</v>
      </c>
      <c r="B194" s="1" t="s">
        <v>499</v>
      </c>
      <c r="C194" s="1">
        <v>101.1</v>
      </c>
      <c r="D194" s="1">
        <v>102.2</v>
      </c>
      <c r="E194" s="1">
        <v>109.8</v>
      </c>
      <c r="P194" s="1"/>
    </row>
    <row r="195" spans="1:16" x14ac:dyDescent="0.3">
      <c r="A195" s="1">
        <v>6</v>
      </c>
      <c r="B195" s="1" t="s">
        <v>505</v>
      </c>
      <c r="C195" s="1">
        <v>98.8</v>
      </c>
      <c r="D195" s="1">
        <v>104.4</v>
      </c>
      <c r="E195" s="1">
        <v>114.2</v>
      </c>
      <c r="P195" s="1"/>
    </row>
    <row r="196" spans="1:16" x14ac:dyDescent="0.3">
      <c r="A196" s="1">
        <v>7</v>
      </c>
      <c r="B196" s="1" t="s">
        <v>518</v>
      </c>
      <c r="C196" s="1">
        <v>101.7</v>
      </c>
      <c r="D196" s="1">
        <v>106.2</v>
      </c>
      <c r="E196" s="1">
        <v>107.3</v>
      </c>
      <c r="P196" s="1"/>
    </row>
    <row r="197" spans="1:16" x14ac:dyDescent="0.3">
      <c r="A197" s="1">
        <v>8</v>
      </c>
      <c r="B197" s="1" t="s">
        <v>520</v>
      </c>
      <c r="C197" s="1">
        <v>100.4</v>
      </c>
      <c r="D197" s="1">
        <v>110.9</v>
      </c>
      <c r="E197" s="1">
        <v>106.7</v>
      </c>
      <c r="P197" s="1"/>
    </row>
    <row r="198" spans="1:16" x14ac:dyDescent="0.3">
      <c r="A198" s="1">
        <v>9</v>
      </c>
      <c r="B198" s="1" t="s">
        <v>491</v>
      </c>
      <c r="C198" s="1">
        <v>100.6</v>
      </c>
      <c r="D198" s="1">
        <v>104.7</v>
      </c>
      <c r="E198" s="1">
        <v>106.7</v>
      </c>
      <c r="P198" s="1"/>
    </row>
    <row r="199" spans="1:16" x14ac:dyDescent="0.3">
      <c r="A199" s="1">
        <v>10</v>
      </c>
      <c r="B199" s="1" t="s">
        <v>549</v>
      </c>
      <c r="C199" s="1">
        <v>103.4</v>
      </c>
      <c r="D199" s="1">
        <v>114.5</v>
      </c>
      <c r="E199" s="1">
        <v>107.1</v>
      </c>
      <c r="P199" s="1"/>
    </row>
    <row r="200" spans="1:16" x14ac:dyDescent="0.3">
      <c r="A200" s="1">
        <v>11</v>
      </c>
      <c r="B200" s="1" t="s">
        <v>487</v>
      </c>
      <c r="C200" s="1">
        <v>100.6</v>
      </c>
      <c r="D200" s="1">
        <v>111.8</v>
      </c>
      <c r="E200" s="1">
        <v>109.7</v>
      </c>
      <c r="P200" s="1"/>
    </row>
    <row r="201" spans="1:16" x14ac:dyDescent="0.3">
      <c r="A201" s="1">
        <v>12</v>
      </c>
      <c r="B201" s="1" t="s">
        <v>506</v>
      </c>
      <c r="C201" s="1">
        <v>100.5</v>
      </c>
      <c r="D201" s="1">
        <v>107.8</v>
      </c>
      <c r="E201" s="1">
        <v>103.1</v>
      </c>
      <c r="P201" s="1"/>
    </row>
    <row r="202" spans="1:16" x14ac:dyDescent="0.3">
      <c r="A202" s="1">
        <v>13</v>
      </c>
      <c r="B202" s="1" t="s">
        <v>498</v>
      </c>
      <c r="C202" s="1">
        <v>103.8</v>
      </c>
      <c r="D202" s="1">
        <v>108.6</v>
      </c>
      <c r="E202" s="1">
        <v>108.8</v>
      </c>
      <c r="P202" s="1"/>
    </row>
    <row r="203" spans="1:16" x14ac:dyDescent="0.3">
      <c r="A203" s="1">
        <v>14</v>
      </c>
      <c r="B203" s="1" t="s">
        <v>517</v>
      </c>
      <c r="C203" s="1">
        <v>105.8</v>
      </c>
      <c r="D203" s="1">
        <v>105.4</v>
      </c>
      <c r="E203" s="1">
        <v>107</v>
      </c>
      <c r="P203" s="1"/>
    </row>
    <row r="204" spans="1:16" x14ac:dyDescent="0.3">
      <c r="A204" s="1">
        <v>15</v>
      </c>
      <c r="B204" s="1" t="s">
        <v>495</v>
      </c>
      <c r="C204" s="1">
        <v>98.2</v>
      </c>
      <c r="D204" s="1">
        <v>102.2</v>
      </c>
      <c r="E204" s="1">
        <v>105</v>
      </c>
      <c r="P204" s="1"/>
    </row>
    <row r="205" spans="1:16" x14ac:dyDescent="0.3">
      <c r="A205" s="1">
        <v>16</v>
      </c>
      <c r="B205" s="1" t="s">
        <v>513</v>
      </c>
      <c r="C205" s="1">
        <v>100.7</v>
      </c>
      <c r="D205" s="1">
        <v>104.5</v>
      </c>
      <c r="E205" s="1">
        <v>106</v>
      </c>
      <c r="P205" s="1"/>
    </row>
    <row r="206" spans="1:16" x14ac:dyDescent="0.3">
      <c r="A206" s="1">
        <v>17</v>
      </c>
      <c r="B206" s="1" t="s">
        <v>485</v>
      </c>
      <c r="C206" s="1">
        <v>105</v>
      </c>
      <c r="D206" s="1">
        <v>111.5</v>
      </c>
      <c r="E206" s="1">
        <v>102.3</v>
      </c>
      <c r="P206" s="1"/>
    </row>
    <row r="207" spans="1:16" x14ac:dyDescent="0.3">
      <c r="A207" s="1">
        <v>18</v>
      </c>
      <c r="B207" s="1" t="s">
        <v>489</v>
      </c>
      <c r="C207" s="1">
        <v>102.9</v>
      </c>
      <c r="D207" s="1">
        <v>108.4</v>
      </c>
      <c r="E207" s="1">
        <v>108.8</v>
      </c>
      <c r="P207" s="1"/>
    </row>
    <row r="208" spans="1:16" x14ac:dyDescent="0.3">
      <c r="A208" s="1">
        <v>19</v>
      </c>
      <c r="B208" s="1" t="s">
        <v>564</v>
      </c>
      <c r="C208" s="1">
        <v>105.1</v>
      </c>
      <c r="D208" s="1">
        <v>110</v>
      </c>
      <c r="E208" s="1">
        <v>109.8</v>
      </c>
      <c r="P208" s="1"/>
    </row>
    <row r="209" spans="1:16" x14ac:dyDescent="0.3">
      <c r="A209" s="1">
        <v>20</v>
      </c>
      <c r="B209" s="1" t="s">
        <v>556</v>
      </c>
      <c r="C209" s="1">
        <v>102.3</v>
      </c>
      <c r="D209" s="1">
        <v>102.8</v>
      </c>
      <c r="E209" s="1">
        <v>110.8</v>
      </c>
      <c r="P209" s="1"/>
    </row>
    <row r="210" spans="1:16" x14ac:dyDescent="0.3">
      <c r="A210" s="1">
        <v>21</v>
      </c>
      <c r="B210" s="1" t="s">
        <v>486</v>
      </c>
      <c r="C210" s="1">
        <v>106</v>
      </c>
      <c r="D210" s="1">
        <v>108.2</v>
      </c>
      <c r="E210" s="1">
        <v>103.9</v>
      </c>
      <c r="P210" s="1"/>
    </row>
    <row r="211" spans="1:16" x14ac:dyDescent="0.3">
      <c r="A211" s="1">
        <v>22</v>
      </c>
      <c r="B211" s="1" t="s">
        <v>508</v>
      </c>
      <c r="C211" s="1">
        <v>100.5</v>
      </c>
      <c r="D211" s="1">
        <v>104.9</v>
      </c>
      <c r="E211" s="1">
        <v>105.6</v>
      </c>
      <c r="P211" s="1"/>
    </row>
    <row r="212" spans="1:16" x14ac:dyDescent="0.3">
      <c r="A212" s="1">
        <v>23</v>
      </c>
      <c r="B212" s="1" t="s">
        <v>488</v>
      </c>
      <c r="C212" s="1">
        <v>104.3</v>
      </c>
      <c r="D212" s="1">
        <v>110.2</v>
      </c>
      <c r="E212" s="1">
        <v>106.3</v>
      </c>
      <c r="P212" s="1"/>
    </row>
    <row r="213" spans="1:16" x14ac:dyDescent="0.3">
      <c r="A213" s="1">
        <v>24</v>
      </c>
      <c r="B213" s="1" t="s">
        <v>493</v>
      </c>
      <c r="C213" s="1">
        <v>102.8</v>
      </c>
      <c r="D213" s="1">
        <v>102.5</v>
      </c>
      <c r="E213" s="1">
        <v>111.9</v>
      </c>
      <c r="P213" s="1"/>
    </row>
    <row r="214" spans="1:16" x14ac:dyDescent="0.3">
      <c r="A214" s="1">
        <v>25</v>
      </c>
      <c r="B214" s="1" t="s">
        <v>492</v>
      </c>
      <c r="C214" s="1">
        <v>101.8</v>
      </c>
      <c r="D214" s="1">
        <v>110.5</v>
      </c>
      <c r="E214" s="1">
        <v>107.7</v>
      </c>
      <c r="P214" s="1"/>
    </row>
    <row r="215" spans="1:16" x14ac:dyDescent="0.3">
      <c r="A215" s="1">
        <v>26</v>
      </c>
      <c r="B215" s="1" t="s">
        <v>497</v>
      </c>
      <c r="C215" s="1">
        <v>106.1</v>
      </c>
      <c r="D215" s="1">
        <v>107.3</v>
      </c>
      <c r="E215" s="1">
        <v>107.9</v>
      </c>
      <c r="P215" s="1"/>
    </row>
    <row r="216" spans="1:16" x14ac:dyDescent="0.3">
      <c r="A216" s="1">
        <v>27</v>
      </c>
      <c r="B216" s="1" t="s">
        <v>557</v>
      </c>
      <c r="C216" s="1">
        <v>100.7</v>
      </c>
      <c r="D216" s="1">
        <v>111</v>
      </c>
      <c r="E216" s="1">
        <v>109.3</v>
      </c>
      <c r="P216" s="1"/>
    </row>
    <row r="217" spans="1:16" x14ac:dyDescent="0.3">
      <c r="A217" s="1">
        <v>28</v>
      </c>
      <c r="B217" s="1" t="s">
        <v>516</v>
      </c>
      <c r="C217" s="1">
        <v>102.7</v>
      </c>
      <c r="D217" s="1">
        <v>110.5</v>
      </c>
      <c r="E217" s="1">
        <v>104.8</v>
      </c>
      <c r="P217" s="1"/>
    </row>
    <row r="218" spans="1:16" x14ac:dyDescent="0.3">
      <c r="A218" s="1">
        <v>29</v>
      </c>
      <c r="B218" s="1" t="s">
        <v>496</v>
      </c>
      <c r="C218" s="1">
        <v>102.5</v>
      </c>
      <c r="D218" s="1">
        <v>107.2</v>
      </c>
      <c r="E218" s="1">
        <v>103.6</v>
      </c>
      <c r="P218" s="1"/>
    </row>
    <row r="219" spans="1:16" x14ac:dyDescent="0.3">
      <c r="A219" s="1">
        <v>30</v>
      </c>
      <c r="B219" s="1" t="s">
        <v>523</v>
      </c>
      <c r="C219" s="1">
        <v>104.2</v>
      </c>
      <c r="D219" s="1">
        <v>107.9</v>
      </c>
      <c r="E219" s="1">
        <v>110.5</v>
      </c>
      <c r="P219" s="1"/>
    </row>
  </sheetData>
  <sortState ref="B2:R140">
    <sortCondition descending="1" ref="E2:E140"/>
  </sortState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7" sqref="P7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168</v>
      </c>
      <c r="C2" s="1" t="s">
        <v>486</v>
      </c>
      <c r="D2" s="1" t="s">
        <v>543</v>
      </c>
      <c r="E2" s="1">
        <v>11300</v>
      </c>
      <c r="F2" s="3" t="s">
        <v>489</v>
      </c>
      <c r="G2" s="1">
        <v>36</v>
      </c>
      <c r="H2" s="1">
        <v>118.5</v>
      </c>
      <c r="I2" s="1">
        <v>34.909999999999997</v>
      </c>
      <c r="J2" s="3">
        <f t="shared" ref="J2:J33" si="0">VLOOKUP(C2,$B$172:$E$201,2,FALSE)</f>
        <v>106</v>
      </c>
      <c r="K2" s="3">
        <f t="shared" ref="K2:K33" si="1">VLOOKUP(F2,$B$172:$E$201,2,FALSE)</f>
        <v>102.9</v>
      </c>
      <c r="L2" s="3">
        <f t="shared" ref="L2:L33" si="2">VLOOKUP(C2,$B$172:$E$201,4,FALSE)</f>
        <v>103.9</v>
      </c>
      <c r="M2" s="3">
        <f t="shared" ref="M2:M33" si="3">VLOOKUP(F2,$B$172:$E$201,3,FALSE)</f>
        <v>108.4</v>
      </c>
      <c r="N2" s="3"/>
      <c r="P2" s="4">
        <v>62.273139919027642</v>
      </c>
      <c r="Q2" s="5">
        <f t="shared" ref="Q2:Q33" si="4">P2-O2</f>
        <v>62.273139919027642</v>
      </c>
      <c r="R2" s="5">
        <f t="shared" ref="R2:R33" si="5">P2/(E2/1000)</f>
        <v>5.5108973379670481</v>
      </c>
    </row>
    <row r="3" spans="1:18" x14ac:dyDescent="0.3">
      <c r="A3" s="1">
        <f>A2+1</f>
        <v>2</v>
      </c>
      <c r="B3" s="1" t="s">
        <v>18</v>
      </c>
      <c r="C3" s="1" t="s">
        <v>487</v>
      </c>
      <c r="D3" s="1" t="s">
        <v>543</v>
      </c>
      <c r="E3" s="1">
        <v>11100</v>
      </c>
      <c r="F3" s="3" t="s">
        <v>516</v>
      </c>
      <c r="G3" s="1">
        <v>38</v>
      </c>
      <c r="H3" s="1">
        <v>112.75</v>
      </c>
      <c r="I3" s="1">
        <v>39.880000000000003</v>
      </c>
      <c r="J3" s="3">
        <f t="shared" si="0"/>
        <v>100.6</v>
      </c>
      <c r="K3" s="3">
        <f t="shared" si="1"/>
        <v>102.7</v>
      </c>
      <c r="L3" s="3">
        <f t="shared" si="2"/>
        <v>109.7</v>
      </c>
      <c r="M3" s="3">
        <f t="shared" si="3"/>
        <v>110.5</v>
      </c>
      <c r="N3" s="3"/>
      <c r="P3" s="4">
        <v>64.999912261822431</v>
      </c>
      <c r="Q3" s="5">
        <f t="shared" si="4"/>
        <v>64.999912261822431</v>
      </c>
      <c r="R3" s="5">
        <f t="shared" si="5"/>
        <v>5.8558479515155346</v>
      </c>
    </row>
    <row r="4" spans="1:18" x14ac:dyDescent="0.3">
      <c r="A4" s="1">
        <f t="shared" ref="A4:A67" si="6">A3+1</f>
        <v>3</v>
      </c>
      <c r="B4" s="1" t="s">
        <v>259</v>
      </c>
      <c r="C4" s="1" t="s">
        <v>489</v>
      </c>
      <c r="D4" s="1" t="s">
        <v>542</v>
      </c>
      <c r="E4" s="1">
        <v>10600</v>
      </c>
      <c r="F4" s="3" t="s">
        <v>486</v>
      </c>
      <c r="G4" s="1">
        <v>36</v>
      </c>
      <c r="H4" s="1">
        <v>118.5</v>
      </c>
      <c r="I4" s="1">
        <v>27.88</v>
      </c>
      <c r="J4" s="3">
        <f t="shared" si="0"/>
        <v>102.9</v>
      </c>
      <c r="K4" s="3">
        <f t="shared" si="1"/>
        <v>106</v>
      </c>
      <c r="L4" s="3">
        <f t="shared" si="2"/>
        <v>108.8</v>
      </c>
      <c r="M4" s="3">
        <f t="shared" si="3"/>
        <v>108.2</v>
      </c>
      <c r="N4" s="3"/>
      <c r="P4" s="4">
        <v>54.456687319521073</v>
      </c>
      <c r="Q4" s="5">
        <f t="shared" si="4"/>
        <v>54.456687319521073</v>
      </c>
      <c r="R4" s="5">
        <f t="shared" si="5"/>
        <v>5.1374233320302904</v>
      </c>
    </row>
    <row r="5" spans="1:18" x14ac:dyDescent="0.3">
      <c r="A5" s="1">
        <f t="shared" si="6"/>
        <v>4</v>
      </c>
      <c r="B5" s="1" t="s">
        <v>376</v>
      </c>
      <c r="C5" s="1" t="s">
        <v>508</v>
      </c>
      <c r="D5" s="1" t="s">
        <v>542</v>
      </c>
      <c r="E5" s="1">
        <v>9200</v>
      </c>
      <c r="F5" s="3" t="s">
        <v>488</v>
      </c>
      <c r="G5" s="1">
        <v>32</v>
      </c>
      <c r="H5" s="1">
        <v>110</v>
      </c>
      <c r="I5" s="1">
        <v>26.98</v>
      </c>
      <c r="J5" s="3">
        <f t="shared" si="0"/>
        <v>100.5</v>
      </c>
      <c r="K5" s="3">
        <f t="shared" si="1"/>
        <v>104.3</v>
      </c>
      <c r="L5" s="3">
        <f t="shared" si="2"/>
        <v>105.6</v>
      </c>
      <c r="M5" s="3">
        <f t="shared" si="3"/>
        <v>110.2</v>
      </c>
      <c r="N5" s="3"/>
      <c r="P5" s="4">
        <v>43.909414124928944</v>
      </c>
      <c r="Q5" s="5">
        <f t="shared" si="4"/>
        <v>43.909414124928944</v>
      </c>
      <c r="R5" s="5">
        <f t="shared" si="5"/>
        <v>4.7727624048835811</v>
      </c>
    </row>
    <row r="6" spans="1:18" x14ac:dyDescent="0.3">
      <c r="A6" s="1">
        <f t="shared" si="6"/>
        <v>5</v>
      </c>
      <c r="B6" s="1" t="s">
        <v>30</v>
      </c>
      <c r="C6" s="1" t="s">
        <v>549</v>
      </c>
      <c r="D6" s="1" t="s">
        <v>546</v>
      </c>
      <c r="E6" s="1">
        <v>9100</v>
      </c>
      <c r="F6" s="3" t="s">
        <v>519</v>
      </c>
      <c r="G6" s="1">
        <v>35</v>
      </c>
      <c r="H6" s="3">
        <v>117.75</v>
      </c>
      <c r="I6" s="1">
        <v>30.37</v>
      </c>
      <c r="J6" s="3">
        <f t="shared" si="0"/>
        <v>103.4</v>
      </c>
      <c r="K6" s="3">
        <f t="shared" si="1"/>
        <v>101.6</v>
      </c>
      <c r="L6" s="3">
        <f t="shared" si="2"/>
        <v>107.1</v>
      </c>
      <c r="M6" s="3">
        <f t="shared" si="3"/>
        <v>110</v>
      </c>
      <c r="N6" s="3"/>
      <c r="P6" s="4">
        <v>48.366995219375418</v>
      </c>
      <c r="Q6" s="5">
        <f t="shared" si="4"/>
        <v>48.366995219375418</v>
      </c>
      <c r="R6" s="5">
        <f t="shared" si="5"/>
        <v>5.3150544197115845</v>
      </c>
    </row>
    <row r="7" spans="1:18" x14ac:dyDescent="0.3">
      <c r="A7" s="1">
        <f t="shared" si="6"/>
        <v>6</v>
      </c>
      <c r="B7" s="1" t="s">
        <v>128</v>
      </c>
      <c r="C7" s="1" t="s">
        <v>549</v>
      </c>
      <c r="D7" s="1" t="s">
        <v>543</v>
      </c>
      <c r="E7" s="1">
        <v>9000</v>
      </c>
      <c r="F7" s="3" t="s">
        <v>519</v>
      </c>
      <c r="G7" s="1">
        <v>35</v>
      </c>
      <c r="H7" s="1">
        <v>117.75</v>
      </c>
      <c r="I7" s="1">
        <v>30.83</v>
      </c>
      <c r="J7" s="3">
        <f t="shared" si="0"/>
        <v>103.4</v>
      </c>
      <c r="K7" s="3">
        <f t="shared" si="1"/>
        <v>101.6</v>
      </c>
      <c r="L7" s="3">
        <f t="shared" si="2"/>
        <v>107.1</v>
      </c>
      <c r="M7" s="3">
        <f t="shared" si="3"/>
        <v>110</v>
      </c>
      <c r="N7" s="3"/>
      <c r="P7" s="4">
        <v>48.393178026070743</v>
      </c>
      <c r="Q7" s="5">
        <f t="shared" si="4"/>
        <v>48.393178026070743</v>
      </c>
      <c r="R7" s="5">
        <f t="shared" si="5"/>
        <v>5.3770197806745266</v>
      </c>
    </row>
    <row r="8" spans="1:18" x14ac:dyDescent="0.3">
      <c r="A8" s="1">
        <f t="shared" si="6"/>
        <v>7</v>
      </c>
      <c r="B8" s="1" t="s">
        <v>317</v>
      </c>
      <c r="C8" s="1" t="s">
        <v>516</v>
      </c>
      <c r="D8" s="1" t="s">
        <v>546</v>
      </c>
      <c r="E8" s="1">
        <v>8900</v>
      </c>
      <c r="F8" s="3" t="s">
        <v>487</v>
      </c>
      <c r="G8" s="1">
        <v>35</v>
      </c>
      <c r="H8" s="1">
        <v>115.75</v>
      </c>
      <c r="I8" s="1">
        <v>29.45</v>
      </c>
      <c r="J8" s="3">
        <f t="shared" si="0"/>
        <v>102.7</v>
      </c>
      <c r="K8" s="3">
        <f t="shared" si="1"/>
        <v>100.6</v>
      </c>
      <c r="L8" s="3">
        <f t="shared" si="2"/>
        <v>104.8</v>
      </c>
      <c r="M8" s="3">
        <f t="shared" si="3"/>
        <v>111.8</v>
      </c>
      <c r="N8" s="3"/>
      <c r="P8" s="4">
        <v>43.623205591233607</v>
      </c>
      <c r="Q8" s="5">
        <f t="shared" si="4"/>
        <v>43.623205591233607</v>
      </c>
      <c r="R8" s="5">
        <f t="shared" si="5"/>
        <v>4.9014837742959108</v>
      </c>
    </row>
    <row r="9" spans="1:18" x14ac:dyDescent="0.3">
      <c r="A9" s="1">
        <f t="shared" si="6"/>
        <v>8</v>
      </c>
      <c r="B9" s="1" t="s">
        <v>7</v>
      </c>
      <c r="C9" s="1" t="s">
        <v>519</v>
      </c>
      <c r="D9" s="1" t="s">
        <v>543</v>
      </c>
      <c r="E9" s="1">
        <v>8800</v>
      </c>
      <c r="F9" s="3" t="s">
        <v>549</v>
      </c>
      <c r="G9" s="1">
        <v>35</v>
      </c>
      <c r="H9" s="1">
        <v>110.75</v>
      </c>
      <c r="I9" s="1">
        <v>29.72</v>
      </c>
      <c r="J9" s="3">
        <f t="shared" si="0"/>
        <v>101.6</v>
      </c>
      <c r="K9" s="3">
        <f t="shared" si="1"/>
        <v>103.4</v>
      </c>
      <c r="L9" s="3">
        <f t="shared" si="2"/>
        <v>103.8</v>
      </c>
      <c r="M9" s="3">
        <f t="shared" si="3"/>
        <v>114.5</v>
      </c>
      <c r="N9" s="3"/>
      <c r="P9" s="4">
        <v>43.063148850544032</v>
      </c>
      <c r="Q9" s="5">
        <f t="shared" si="4"/>
        <v>43.063148850544032</v>
      </c>
      <c r="R9" s="5">
        <f t="shared" si="5"/>
        <v>4.8935396421072763</v>
      </c>
    </row>
    <row r="10" spans="1:18" x14ac:dyDescent="0.3">
      <c r="A10" s="1">
        <f t="shared" si="6"/>
        <v>9</v>
      </c>
      <c r="B10" s="1" t="s">
        <v>101</v>
      </c>
      <c r="C10" s="1" t="s">
        <v>488</v>
      </c>
      <c r="D10" s="1" t="s">
        <v>543</v>
      </c>
      <c r="E10" s="1">
        <v>8400</v>
      </c>
      <c r="F10" s="3" t="s">
        <v>508</v>
      </c>
      <c r="G10" s="1">
        <v>36</v>
      </c>
      <c r="H10" s="1">
        <v>113.5</v>
      </c>
      <c r="I10" s="1">
        <v>24.47</v>
      </c>
      <c r="J10" s="3">
        <f t="shared" si="0"/>
        <v>104.3</v>
      </c>
      <c r="K10" s="3">
        <f t="shared" si="1"/>
        <v>100.5</v>
      </c>
      <c r="L10" s="3">
        <f t="shared" si="2"/>
        <v>106.3</v>
      </c>
      <c r="M10" s="3">
        <f t="shared" si="3"/>
        <v>104.9</v>
      </c>
      <c r="N10" s="3"/>
      <c r="P10" s="4">
        <v>42.222290738832911</v>
      </c>
      <c r="Q10" s="5">
        <f t="shared" si="4"/>
        <v>42.222290738832911</v>
      </c>
      <c r="R10" s="5">
        <f t="shared" si="5"/>
        <v>5.0264631831943936</v>
      </c>
    </row>
    <row r="11" spans="1:18" x14ac:dyDescent="0.3">
      <c r="A11" s="1">
        <f t="shared" si="6"/>
        <v>10</v>
      </c>
      <c r="B11" s="1" t="s">
        <v>74</v>
      </c>
      <c r="C11" s="1" t="s">
        <v>499</v>
      </c>
      <c r="D11" s="1" t="s">
        <v>545</v>
      </c>
      <c r="E11" s="1">
        <v>8200</v>
      </c>
      <c r="F11" s="3" t="s">
        <v>506</v>
      </c>
      <c r="G11" s="1">
        <v>35</v>
      </c>
      <c r="H11" s="1">
        <v>106</v>
      </c>
      <c r="I11" s="1">
        <v>23.64</v>
      </c>
      <c r="J11" s="3">
        <f t="shared" si="0"/>
        <v>101.1</v>
      </c>
      <c r="K11" s="3">
        <f t="shared" si="1"/>
        <v>100.5</v>
      </c>
      <c r="L11" s="3">
        <f t="shared" si="2"/>
        <v>109.8</v>
      </c>
      <c r="M11" s="3">
        <f t="shared" si="3"/>
        <v>107.8</v>
      </c>
      <c r="N11" s="3"/>
      <c r="P11" s="4">
        <v>40.014948621531516</v>
      </c>
      <c r="Q11" s="5">
        <f t="shared" si="4"/>
        <v>40.014948621531516</v>
      </c>
      <c r="R11" s="5">
        <f t="shared" si="5"/>
        <v>4.8798717831136003</v>
      </c>
    </row>
    <row r="12" spans="1:18" x14ac:dyDescent="0.3">
      <c r="A12" s="1">
        <f t="shared" si="6"/>
        <v>11</v>
      </c>
      <c r="B12" s="1" t="s">
        <v>330</v>
      </c>
      <c r="C12" s="1" t="s">
        <v>492</v>
      </c>
      <c r="D12" s="1" t="s">
        <v>543</v>
      </c>
      <c r="E12" s="1">
        <v>8100</v>
      </c>
      <c r="F12" s="1" t="s">
        <v>495</v>
      </c>
      <c r="G12" s="1">
        <v>36</v>
      </c>
      <c r="H12" s="1">
        <v>110.75</v>
      </c>
      <c r="I12" s="1">
        <v>30.35</v>
      </c>
      <c r="J12" s="3">
        <f t="shared" si="0"/>
        <v>101.8</v>
      </c>
      <c r="K12" s="3">
        <f t="shared" si="1"/>
        <v>98.2</v>
      </c>
      <c r="L12" s="3">
        <f t="shared" si="2"/>
        <v>107.7</v>
      </c>
      <c r="M12" s="3">
        <f t="shared" si="3"/>
        <v>102.2</v>
      </c>
      <c r="N12" s="3"/>
      <c r="P12" s="4">
        <v>43.313081354263318</v>
      </c>
      <c r="Q12" s="5">
        <f t="shared" si="4"/>
        <v>43.313081354263318</v>
      </c>
      <c r="R12" s="5">
        <f t="shared" si="5"/>
        <v>5.3472939943534961</v>
      </c>
    </row>
    <row r="13" spans="1:18" x14ac:dyDescent="0.3">
      <c r="A13" s="1">
        <f t="shared" si="6"/>
        <v>12</v>
      </c>
      <c r="B13" s="1" t="s">
        <v>185</v>
      </c>
      <c r="C13" s="1" t="s">
        <v>549</v>
      </c>
      <c r="D13" s="1" t="s">
        <v>542</v>
      </c>
      <c r="E13" s="1">
        <v>8000</v>
      </c>
      <c r="F13" s="3" t="s">
        <v>519</v>
      </c>
      <c r="G13" s="1">
        <v>30</v>
      </c>
      <c r="H13" s="3">
        <v>117.75</v>
      </c>
      <c r="I13" s="1">
        <v>27.8</v>
      </c>
      <c r="J13" s="3">
        <f t="shared" si="0"/>
        <v>103.4</v>
      </c>
      <c r="K13" s="3">
        <f t="shared" si="1"/>
        <v>101.6</v>
      </c>
      <c r="L13" s="3">
        <f t="shared" si="2"/>
        <v>107.1</v>
      </c>
      <c r="M13" s="3">
        <f t="shared" si="3"/>
        <v>110</v>
      </c>
      <c r="N13" s="3"/>
      <c r="P13" s="4">
        <v>38.210781341515748</v>
      </c>
      <c r="Q13" s="5">
        <f t="shared" si="4"/>
        <v>38.210781341515748</v>
      </c>
      <c r="R13" s="5">
        <f t="shared" si="5"/>
        <v>4.7763476676894685</v>
      </c>
    </row>
    <row r="14" spans="1:18" x14ac:dyDescent="0.3">
      <c r="A14" s="1">
        <f t="shared" si="6"/>
        <v>13</v>
      </c>
      <c r="B14" s="1" t="s">
        <v>53</v>
      </c>
      <c r="C14" s="1" t="s">
        <v>487</v>
      </c>
      <c r="D14" s="1" t="s">
        <v>543</v>
      </c>
      <c r="E14" s="1">
        <v>7700</v>
      </c>
      <c r="F14" s="3" t="s">
        <v>516</v>
      </c>
      <c r="G14" s="1">
        <v>34</v>
      </c>
      <c r="H14" s="3">
        <v>112.75</v>
      </c>
      <c r="I14" s="1">
        <v>24.13</v>
      </c>
      <c r="J14" s="3">
        <f t="shared" si="0"/>
        <v>100.6</v>
      </c>
      <c r="K14" s="3">
        <f t="shared" si="1"/>
        <v>102.7</v>
      </c>
      <c r="L14" s="3">
        <f t="shared" si="2"/>
        <v>109.7</v>
      </c>
      <c r="M14" s="3">
        <f t="shared" si="3"/>
        <v>110.5</v>
      </c>
      <c r="N14" s="3"/>
      <c r="P14" s="4">
        <f t="shared" ref="P14:P45" si="7">-87.868852+(LN(E14))*9.365713+G14*0.73241+I14*0.27241+H14*0.0924+((J14+K14)/2)*0.015315+((L14+M14)/2)*-0.032803</f>
        <v>35.783137937046611</v>
      </c>
      <c r="Q14" s="5">
        <f t="shared" si="4"/>
        <v>35.783137937046611</v>
      </c>
      <c r="R14" s="5">
        <f t="shared" si="5"/>
        <v>4.647160771045014</v>
      </c>
    </row>
    <row r="15" spans="1:18" x14ac:dyDescent="0.3">
      <c r="A15" s="1">
        <f t="shared" si="6"/>
        <v>14</v>
      </c>
      <c r="B15" s="1" t="s">
        <v>299</v>
      </c>
      <c r="C15" s="1" t="s">
        <v>499</v>
      </c>
      <c r="D15" s="1" t="s">
        <v>543</v>
      </c>
      <c r="E15" s="1">
        <v>7600</v>
      </c>
      <c r="F15" s="3" t="s">
        <v>506</v>
      </c>
      <c r="G15" s="1">
        <v>35</v>
      </c>
      <c r="H15" s="1">
        <v>106</v>
      </c>
      <c r="I15" s="1">
        <v>29.44</v>
      </c>
      <c r="J15" s="3">
        <f t="shared" si="0"/>
        <v>101.1</v>
      </c>
      <c r="K15" s="3">
        <f t="shared" si="1"/>
        <v>100.5</v>
      </c>
      <c r="L15" s="3">
        <f t="shared" si="2"/>
        <v>109.8</v>
      </c>
      <c r="M15" s="3">
        <f t="shared" si="3"/>
        <v>107.8</v>
      </c>
      <c r="N15" s="3"/>
      <c r="P15" s="4">
        <f t="shared" si="7"/>
        <v>37.245541822774193</v>
      </c>
      <c r="Q15" s="5">
        <f t="shared" si="4"/>
        <v>37.245541822774193</v>
      </c>
      <c r="R15" s="5">
        <f t="shared" si="5"/>
        <v>4.9007291872071308</v>
      </c>
    </row>
    <row r="16" spans="1:18" x14ac:dyDescent="0.3">
      <c r="A16" s="1">
        <f t="shared" si="6"/>
        <v>15</v>
      </c>
      <c r="B16" s="1" t="s">
        <v>115</v>
      </c>
      <c r="C16" s="1" t="s">
        <v>488</v>
      </c>
      <c r="D16" s="1" t="s">
        <v>546</v>
      </c>
      <c r="E16" s="1">
        <v>7400</v>
      </c>
      <c r="F16" s="3" t="s">
        <v>508</v>
      </c>
      <c r="G16" s="1">
        <v>37</v>
      </c>
      <c r="H16" s="3">
        <v>113.5</v>
      </c>
      <c r="I16" s="1">
        <v>23.04</v>
      </c>
      <c r="J16" s="3">
        <f t="shared" si="0"/>
        <v>104.3</v>
      </c>
      <c r="K16" s="3">
        <f t="shared" si="1"/>
        <v>100.5</v>
      </c>
      <c r="L16" s="3">
        <f t="shared" si="2"/>
        <v>106.3</v>
      </c>
      <c r="M16" s="3">
        <f t="shared" si="3"/>
        <v>104.9</v>
      </c>
      <c r="N16" s="3"/>
      <c r="P16" s="4">
        <f t="shared" si="7"/>
        <v>37.539644274389573</v>
      </c>
      <c r="Q16" s="5">
        <f t="shared" si="4"/>
        <v>37.539644274389573</v>
      </c>
      <c r="R16" s="5">
        <f t="shared" si="5"/>
        <v>5.0729249019445364</v>
      </c>
    </row>
    <row r="17" spans="1:18" x14ac:dyDescent="0.3">
      <c r="A17" s="1">
        <f t="shared" si="6"/>
        <v>16</v>
      </c>
      <c r="B17" s="1" t="s">
        <v>392</v>
      </c>
      <c r="C17" s="1" t="s">
        <v>516</v>
      </c>
      <c r="D17" s="1" t="s">
        <v>543</v>
      </c>
      <c r="E17" s="1">
        <v>7300</v>
      </c>
      <c r="F17" s="3" t="s">
        <v>487</v>
      </c>
      <c r="G17" s="1">
        <v>35</v>
      </c>
      <c r="H17" s="1">
        <v>115.75</v>
      </c>
      <c r="I17" s="1">
        <v>21.8</v>
      </c>
      <c r="J17" s="3">
        <f t="shared" si="0"/>
        <v>102.7</v>
      </c>
      <c r="K17" s="3">
        <f t="shared" si="1"/>
        <v>100.6</v>
      </c>
      <c r="L17" s="3">
        <f t="shared" si="2"/>
        <v>104.8</v>
      </c>
      <c r="M17" s="3">
        <f t="shared" si="3"/>
        <v>111.8</v>
      </c>
      <c r="N17" s="3"/>
      <c r="P17" s="4">
        <f t="shared" si="7"/>
        <v>35.717454892057305</v>
      </c>
      <c r="Q17" s="5">
        <f t="shared" si="4"/>
        <v>35.717454892057305</v>
      </c>
      <c r="R17" s="5">
        <f t="shared" si="5"/>
        <v>4.89280204000785</v>
      </c>
    </row>
    <row r="18" spans="1:18" x14ac:dyDescent="0.3">
      <c r="A18" s="1">
        <f t="shared" si="6"/>
        <v>17</v>
      </c>
      <c r="B18" s="1" t="s">
        <v>329</v>
      </c>
      <c r="C18" s="1" t="s">
        <v>495</v>
      </c>
      <c r="D18" s="1" t="s">
        <v>543</v>
      </c>
      <c r="E18" s="1">
        <v>7200</v>
      </c>
      <c r="F18" s="3" t="s">
        <v>492</v>
      </c>
      <c r="G18" s="1">
        <v>32</v>
      </c>
      <c r="H18" s="1">
        <v>104.75</v>
      </c>
      <c r="I18" s="1">
        <v>26.58</v>
      </c>
      <c r="J18" s="3">
        <f t="shared" si="0"/>
        <v>98.2</v>
      </c>
      <c r="K18" s="3">
        <f t="shared" si="1"/>
        <v>101.8</v>
      </c>
      <c r="L18" s="3">
        <f t="shared" si="2"/>
        <v>105</v>
      </c>
      <c r="M18" s="3">
        <f t="shared" si="3"/>
        <v>110.5</v>
      </c>
      <c r="N18" s="3"/>
      <c r="P18" s="4">
        <f t="shared" si="7"/>
        <v>33.66953229564929</v>
      </c>
      <c r="Q18" s="5">
        <f t="shared" si="4"/>
        <v>33.66953229564929</v>
      </c>
      <c r="R18" s="5">
        <f t="shared" si="5"/>
        <v>4.6763239299512902</v>
      </c>
    </row>
    <row r="19" spans="1:18" x14ac:dyDescent="0.3">
      <c r="A19" s="1">
        <f t="shared" si="6"/>
        <v>18</v>
      </c>
      <c r="B19" s="1" t="s">
        <v>172</v>
      </c>
      <c r="C19" s="1" t="s">
        <v>488</v>
      </c>
      <c r="D19" s="1" t="s">
        <v>544</v>
      </c>
      <c r="E19" s="1">
        <v>7100</v>
      </c>
      <c r="F19" s="3" t="s">
        <v>508</v>
      </c>
      <c r="G19" s="1">
        <v>36</v>
      </c>
      <c r="H19" s="3">
        <v>113.5</v>
      </c>
      <c r="I19" s="1">
        <v>22.93</v>
      </c>
      <c r="J19" s="3">
        <f t="shared" si="0"/>
        <v>104.3</v>
      </c>
      <c r="K19" s="3">
        <f t="shared" si="1"/>
        <v>100.5</v>
      </c>
      <c r="L19" s="3">
        <f t="shared" si="2"/>
        <v>106.3</v>
      </c>
      <c r="M19" s="3">
        <f t="shared" si="3"/>
        <v>104.9</v>
      </c>
      <c r="N19" s="3"/>
      <c r="P19" s="4">
        <f t="shared" si="7"/>
        <v>36.38966711736532</v>
      </c>
      <c r="Q19" s="5">
        <f t="shared" si="4"/>
        <v>36.38966711736532</v>
      </c>
      <c r="R19" s="5">
        <f t="shared" si="5"/>
        <v>5.1253052277979325</v>
      </c>
    </row>
    <row r="20" spans="1:18" x14ac:dyDescent="0.3">
      <c r="A20" s="1">
        <f t="shared" si="6"/>
        <v>19</v>
      </c>
      <c r="B20" s="1" t="s">
        <v>294</v>
      </c>
      <c r="C20" s="1" t="s">
        <v>492</v>
      </c>
      <c r="D20" s="1" t="s">
        <v>542</v>
      </c>
      <c r="E20" s="1">
        <v>7000</v>
      </c>
      <c r="F20" s="3" t="s">
        <v>495</v>
      </c>
      <c r="G20" s="1">
        <v>30</v>
      </c>
      <c r="H20" s="1">
        <v>110.75</v>
      </c>
      <c r="I20" s="1">
        <v>24.65</v>
      </c>
      <c r="J20" s="3">
        <f t="shared" si="0"/>
        <v>101.8</v>
      </c>
      <c r="K20" s="3">
        <f t="shared" si="1"/>
        <v>98.2</v>
      </c>
      <c r="L20" s="3">
        <f t="shared" si="2"/>
        <v>107.7</v>
      </c>
      <c r="M20" s="3">
        <f t="shared" si="3"/>
        <v>102.2</v>
      </c>
      <c r="N20" s="3"/>
      <c r="P20" s="4">
        <f t="shared" si="7"/>
        <v>32.061369047020911</v>
      </c>
      <c r="Q20" s="5">
        <f t="shared" si="4"/>
        <v>32.061369047020911</v>
      </c>
      <c r="R20" s="5">
        <f t="shared" si="5"/>
        <v>4.5801955781458448</v>
      </c>
    </row>
    <row r="21" spans="1:18" x14ac:dyDescent="0.3">
      <c r="A21" s="1">
        <f t="shared" si="6"/>
        <v>20</v>
      </c>
      <c r="B21" s="1" t="s">
        <v>291</v>
      </c>
      <c r="C21" s="1" t="s">
        <v>516</v>
      </c>
      <c r="D21" s="1" t="s">
        <v>545</v>
      </c>
      <c r="E21" s="1">
        <v>6800</v>
      </c>
      <c r="F21" s="3" t="s">
        <v>487</v>
      </c>
      <c r="G21" s="1">
        <v>34</v>
      </c>
      <c r="H21" s="1">
        <v>115.75</v>
      </c>
      <c r="I21" s="1">
        <v>19.809999999999999</v>
      </c>
      <c r="J21" s="3">
        <f t="shared" si="0"/>
        <v>102.7</v>
      </c>
      <c r="K21" s="3">
        <f t="shared" si="1"/>
        <v>100.6</v>
      </c>
      <c r="L21" s="3">
        <f t="shared" si="2"/>
        <v>104.8</v>
      </c>
      <c r="M21" s="3">
        <f t="shared" si="3"/>
        <v>111.8</v>
      </c>
      <c r="N21" s="3"/>
      <c r="P21" s="4">
        <f t="shared" si="7"/>
        <v>33.778435396089101</v>
      </c>
      <c r="Q21" s="5">
        <f t="shared" si="4"/>
        <v>33.778435396089101</v>
      </c>
      <c r="R21" s="5">
        <f t="shared" si="5"/>
        <v>4.9674169700131028</v>
      </c>
    </row>
    <row r="22" spans="1:18" x14ac:dyDescent="0.3">
      <c r="A22" s="1">
        <f t="shared" si="6"/>
        <v>21</v>
      </c>
      <c r="B22" s="1" t="s">
        <v>340</v>
      </c>
      <c r="C22" s="1" t="s">
        <v>495</v>
      </c>
      <c r="D22" s="1" t="s">
        <v>542</v>
      </c>
      <c r="E22" s="1">
        <v>6700</v>
      </c>
      <c r="F22" s="3" t="s">
        <v>492</v>
      </c>
      <c r="G22" s="1">
        <v>28</v>
      </c>
      <c r="H22" s="1">
        <v>104.75</v>
      </c>
      <c r="I22" s="1">
        <v>25.39</v>
      </c>
      <c r="J22" s="3">
        <f t="shared" si="0"/>
        <v>98.2</v>
      </c>
      <c r="K22" s="3">
        <f t="shared" si="1"/>
        <v>101.8</v>
      </c>
      <c r="L22" s="3">
        <f t="shared" si="2"/>
        <v>105</v>
      </c>
      <c r="M22" s="3">
        <f t="shared" si="3"/>
        <v>110.5</v>
      </c>
      <c r="N22" s="3"/>
      <c r="P22" s="4">
        <f t="shared" si="7"/>
        <v>29.741641254555091</v>
      </c>
      <c r="Q22" s="5">
        <f t="shared" si="4"/>
        <v>29.741641254555091</v>
      </c>
      <c r="R22" s="5">
        <f t="shared" si="5"/>
        <v>4.4390509335156851</v>
      </c>
    </row>
    <row r="23" spans="1:18" x14ac:dyDescent="0.3">
      <c r="A23" s="1">
        <f t="shared" si="6"/>
        <v>22</v>
      </c>
      <c r="B23" s="1" t="s">
        <v>55</v>
      </c>
      <c r="C23" s="1" t="s">
        <v>487</v>
      </c>
      <c r="D23" s="1" t="s">
        <v>542</v>
      </c>
      <c r="E23" s="1">
        <v>6600</v>
      </c>
      <c r="F23" s="3" t="s">
        <v>516</v>
      </c>
      <c r="G23" s="1">
        <v>34</v>
      </c>
      <c r="H23" s="3">
        <v>112.75</v>
      </c>
      <c r="I23" s="1">
        <v>17.59</v>
      </c>
      <c r="J23" s="3">
        <f t="shared" si="0"/>
        <v>100.6</v>
      </c>
      <c r="K23" s="3">
        <f t="shared" si="1"/>
        <v>102.7</v>
      </c>
      <c r="L23" s="3">
        <f t="shared" si="2"/>
        <v>109.7</v>
      </c>
      <c r="M23" s="3">
        <f t="shared" si="3"/>
        <v>110.5</v>
      </c>
      <c r="N23" s="3"/>
      <c r="P23" s="4">
        <f t="shared" si="7"/>
        <v>32.557845511029605</v>
      </c>
      <c r="Q23" s="5">
        <f t="shared" si="4"/>
        <v>32.557845511029605</v>
      </c>
      <c r="R23" s="5">
        <f t="shared" si="5"/>
        <v>4.9330068956105464</v>
      </c>
    </row>
    <row r="24" spans="1:18" x14ac:dyDescent="0.3">
      <c r="A24" s="1">
        <f t="shared" si="6"/>
        <v>23</v>
      </c>
      <c r="B24" s="1" t="s">
        <v>246</v>
      </c>
      <c r="C24" s="1" t="s">
        <v>508</v>
      </c>
      <c r="D24" s="1" t="s">
        <v>546</v>
      </c>
      <c r="E24" s="1">
        <v>6400</v>
      </c>
      <c r="F24" s="3" t="s">
        <v>488</v>
      </c>
      <c r="G24" s="1">
        <v>35</v>
      </c>
      <c r="H24" s="3">
        <v>110</v>
      </c>
      <c r="I24" s="1">
        <v>21.53</v>
      </c>
      <c r="J24" s="3">
        <f t="shared" si="0"/>
        <v>100.5</v>
      </c>
      <c r="K24" s="3">
        <f t="shared" si="1"/>
        <v>104.3</v>
      </c>
      <c r="L24" s="3">
        <f t="shared" si="2"/>
        <v>105.6</v>
      </c>
      <c r="M24" s="3">
        <f t="shared" si="3"/>
        <v>110.2</v>
      </c>
      <c r="N24" s="3"/>
      <c r="P24" s="4">
        <f t="shared" si="7"/>
        <v>33.904905237422831</v>
      </c>
      <c r="Q24" s="5">
        <f t="shared" si="4"/>
        <v>33.904905237422831</v>
      </c>
      <c r="R24" s="5">
        <f t="shared" si="5"/>
        <v>5.2976414433473167</v>
      </c>
    </row>
    <row r="25" spans="1:18" x14ac:dyDescent="0.3">
      <c r="A25" s="1">
        <f t="shared" si="6"/>
        <v>24</v>
      </c>
      <c r="B25" s="1" t="s">
        <v>190</v>
      </c>
      <c r="C25" s="1" t="s">
        <v>519</v>
      </c>
      <c r="D25" s="1" t="s">
        <v>545</v>
      </c>
      <c r="E25" s="1">
        <v>6300</v>
      </c>
      <c r="F25" s="3" t="s">
        <v>549</v>
      </c>
      <c r="G25" s="1">
        <v>32</v>
      </c>
      <c r="H25" s="3">
        <v>110.75</v>
      </c>
      <c r="I25" s="1">
        <v>19.260000000000002</v>
      </c>
      <c r="J25" s="3">
        <f t="shared" si="0"/>
        <v>101.6</v>
      </c>
      <c r="K25" s="3">
        <f t="shared" si="1"/>
        <v>103.4</v>
      </c>
      <c r="L25" s="3">
        <f t="shared" si="2"/>
        <v>103.8</v>
      </c>
      <c r="M25" s="3">
        <f t="shared" si="3"/>
        <v>114.5</v>
      </c>
      <c r="N25" s="3"/>
      <c r="P25" s="4">
        <f t="shared" si="7"/>
        <v>30.971637695837686</v>
      </c>
      <c r="Q25" s="5">
        <f t="shared" si="4"/>
        <v>30.971637695837686</v>
      </c>
      <c r="R25" s="5">
        <f t="shared" si="5"/>
        <v>4.9161329675932839</v>
      </c>
    </row>
    <row r="26" spans="1:18" x14ac:dyDescent="0.3">
      <c r="A26" s="1">
        <f t="shared" si="6"/>
        <v>25</v>
      </c>
      <c r="B26" s="1" t="s">
        <v>274</v>
      </c>
      <c r="C26" s="1" t="s">
        <v>499</v>
      </c>
      <c r="D26" s="1" t="s">
        <v>546</v>
      </c>
      <c r="E26" s="1">
        <v>6200</v>
      </c>
      <c r="F26" s="3" t="s">
        <v>506</v>
      </c>
      <c r="G26" s="1">
        <v>35</v>
      </c>
      <c r="H26" s="1">
        <v>106</v>
      </c>
      <c r="I26" s="1">
        <v>18.579999999999998</v>
      </c>
      <c r="J26" s="3">
        <f t="shared" si="0"/>
        <v>101.1</v>
      </c>
      <c r="K26" s="3">
        <f t="shared" si="1"/>
        <v>100.5</v>
      </c>
      <c r="L26" s="3">
        <f t="shared" si="2"/>
        <v>109.8</v>
      </c>
      <c r="M26" s="3">
        <f t="shared" si="3"/>
        <v>107.8</v>
      </c>
      <c r="N26" s="3"/>
      <c r="P26" s="4">
        <f t="shared" si="7"/>
        <v>32.380319840884887</v>
      </c>
      <c r="Q26" s="5">
        <f t="shared" si="4"/>
        <v>32.380319840884887</v>
      </c>
      <c r="R26" s="5">
        <f t="shared" si="5"/>
        <v>5.2226322324007883</v>
      </c>
    </row>
    <row r="27" spans="1:18" x14ac:dyDescent="0.3">
      <c r="A27" s="1">
        <f t="shared" si="6"/>
        <v>26</v>
      </c>
      <c r="B27" s="1" t="s">
        <v>396</v>
      </c>
      <c r="C27" s="1" t="s">
        <v>549</v>
      </c>
      <c r="D27" s="1" t="s">
        <v>544</v>
      </c>
      <c r="E27" s="1">
        <v>6100</v>
      </c>
      <c r="F27" s="3" t="s">
        <v>519</v>
      </c>
      <c r="G27" s="1">
        <v>35</v>
      </c>
      <c r="H27" s="1">
        <v>117.75</v>
      </c>
      <c r="I27" s="1">
        <v>25.09</v>
      </c>
      <c r="J27" s="3">
        <f t="shared" si="0"/>
        <v>103.4</v>
      </c>
      <c r="K27" s="3">
        <f t="shared" si="1"/>
        <v>101.6</v>
      </c>
      <c r="L27" s="3">
        <f t="shared" si="2"/>
        <v>107.1</v>
      </c>
      <c r="M27" s="3">
        <f t="shared" si="3"/>
        <v>110</v>
      </c>
      <c r="N27" s="3"/>
      <c r="P27" s="4">
        <f t="shared" si="7"/>
        <v>35.121353819169286</v>
      </c>
      <c r="Q27" s="5">
        <f t="shared" si="4"/>
        <v>35.121353819169286</v>
      </c>
      <c r="R27" s="5">
        <f t="shared" si="5"/>
        <v>5.7575989867490636</v>
      </c>
    </row>
    <row r="28" spans="1:18" x14ac:dyDescent="0.3">
      <c r="A28" s="1">
        <f t="shared" si="6"/>
        <v>27</v>
      </c>
      <c r="B28" s="1" t="s">
        <v>358</v>
      </c>
      <c r="C28" s="1" t="s">
        <v>486</v>
      </c>
      <c r="D28" s="1" t="s">
        <v>542</v>
      </c>
      <c r="E28" s="1">
        <v>6100</v>
      </c>
      <c r="F28" s="3" t="s">
        <v>489</v>
      </c>
      <c r="G28" s="1">
        <v>34</v>
      </c>
      <c r="H28" s="1">
        <v>118.5</v>
      </c>
      <c r="I28" s="1">
        <v>17.04</v>
      </c>
      <c r="J28" s="3">
        <f t="shared" si="0"/>
        <v>106</v>
      </c>
      <c r="K28" s="3">
        <f t="shared" si="1"/>
        <v>102.9</v>
      </c>
      <c r="L28" s="3">
        <f t="shared" si="2"/>
        <v>103.9</v>
      </c>
      <c r="M28" s="3">
        <f t="shared" si="3"/>
        <v>108.4</v>
      </c>
      <c r="N28" s="3"/>
      <c r="P28" s="4">
        <f t="shared" si="7"/>
        <v>32.373934769169288</v>
      </c>
      <c r="Q28" s="5">
        <f t="shared" si="4"/>
        <v>32.373934769169288</v>
      </c>
      <c r="R28" s="5">
        <f t="shared" si="5"/>
        <v>5.3072024211752931</v>
      </c>
    </row>
    <row r="29" spans="1:18" x14ac:dyDescent="0.3">
      <c r="A29" s="1">
        <f t="shared" si="6"/>
        <v>28</v>
      </c>
      <c r="B29" s="1" t="s">
        <v>54</v>
      </c>
      <c r="C29" s="1" t="s">
        <v>492</v>
      </c>
      <c r="D29" s="1" t="s">
        <v>543</v>
      </c>
      <c r="E29" s="1">
        <v>6000</v>
      </c>
      <c r="F29" s="3" t="s">
        <v>495</v>
      </c>
      <c r="G29" s="1">
        <v>34</v>
      </c>
      <c r="H29" s="1">
        <v>110.75</v>
      </c>
      <c r="I29" s="1">
        <v>25.48</v>
      </c>
      <c r="J29" s="3">
        <f t="shared" si="0"/>
        <v>101.8</v>
      </c>
      <c r="K29" s="3">
        <f t="shared" si="1"/>
        <v>98.2</v>
      </c>
      <c r="L29" s="3">
        <f t="shared" si="2"/>
        <v>107.7</v>
      </c>
      <c r="M29" s="3">
        <f t="shared" si="3"/>
        <v>102.2</v>
      </c>
      <c r="N29" s="3"/>
      <c r="P29" s="4">
        <f t="shared" si="7"/>
        <v>33.773378321003904</v>
      </c>
      <c r="Q29" s="5">
        <f t="shared" si="4"/>
        <v>33.773378321003904</v>
      </c>
      <c r="R29" s="5">
        <f t="shared" si="5"/>
        <v>5.6288963868339836</v>
      </c>
    </row>
    <row r="30" spans="1:18" x14ac:dyDescent="0.3">
      <c r="A30" s="1">
        <f t="shared" si="6"/>
        <v>29</v>
      </c>
      <c r="B30" s="1" t="s">
        <v>403</v>
      </c>
      <c r="C30" s="1" t="s">
        <v>506</v>
      </c>
      <c r="D30" s="1" t="s">
        <v>546</v>
      </c>
      <c r="E30" s="1">
        <v>5900</v>
      </c>
      <c r="F30" s="3" t="s">
        <v>499</v>
      </c>
      <c r="G30" s="1">
        <v>34</v>
      </c>
      <c r="H30" s="3">
        <v>113</v>
      </c>
      <c r="I30" s="1">
        <v>17.43</v>
      </c>
      <c r="J30" s="3">
        <f t="shared" si="0"/>
        <v>100.5</v>
      </c>
      <c r="K30" s="3">
        <f t="shared" si="1"/>
        <v>101.1</v>
      </c>
      <c r="L30" s="3">
        <f t="shared" si="2"/>
        <v>103.1</v>
      </c>
      <c r="M30" s="3">
        <f t="shared" si="3"/>
        <v>102.2</v>
      </c>
      <c r="N30" s="3"/>
      <c r="P30" s="4">
        <f t="shared" si="7"/>
        <v>31.718666074495637</v>
      </c>
      <c r="Q30" s="5">
        <f t="shared" si="4"/>
        <v>31.718666074495637</v>
      </c>
      <c r="R30" s="5">
        <f t="shared" si="5"/>
        <v>5.3760450973721419</v>
      </c>
    </row>
    <row r="31" spans="1:18" x14ac:dyDescent="0.3">
      <c r="A31" s="1">
        <f t="shared" si="6"/>
        <v>30</v>
      </c>
      <c r="B31" s="1" t="s">
        <v>283</v>
      </c>
      <c r="C31" s="1" t="s">
        <v>506</v>
      </c>
      <c r="D31" s="1" t="s">
        <v>542</v>
      </c>
      <c r="E31" s="1">
        <v>5700</v>
      </c>
      <c r="F31" s="1" t="s">
        <v>499</v>
      </c>
      <c r="G31" s="1">
        <v>30</v>
      </c>
      <c r="H31" s="3">
        <v>113</v>
      </c>
      <c r="I31" s="1">
        <v>19.04</v>
      </c>
      <c r="J31" s="3">
        <f t="shared" si="0"/>
        <v>100.5</v>
      </c>
      <c r="K31" s="3">
        <f t="shared" si="1"/>
        <v>101.1</v>
      </c>
      <c r="L31" s="3">
        <f t="shared" si="2"/>
        <v>103.1</v>
      </c>
      <c r="M31" s="3">
        <f t="shared" si="3"/>
        <v>102.2</v>
      </c>
      <c r="N31" s="3"/>
      <c r="P31" s="4">
        <f t="shared" si="7"/>
        <v>28.904618546945599</v>
      </c>
      <c r="Q31" s="5">
        <f t="shared" si="4"/>
        <v>28.904618546945599</v>
      </c>
      <c r="R31" s="5">
        <f t="shared" si="5"/>
        <v>5.0709857099904561</v>
      </c>
    </row>
    <row r="32" spans="1:18" x14ac:dyDescent="0.3">
      <c r="A32" s="1">
        <f t="shared" si="6"/>
        <v>31</v>
      </c>
      <c r="B32" s="1" t="s">
        <v>85</v>
      </c>
      <c r="C32" s="1" t="s">
        <v>489</v>
      </c>
      <c r="D32" s="1" t="s">
        <v>544</v>
      </c>
      <c r="E32" s="1">
        <v>5700</v>
      </c>
      <c r="F32" s="3" t="s">
        <v>486</v>
      </c>
      <c r="G32" s="1">
        <v>35</v>
      </c>
      <c r="H32" s="1">
        <v>118.5</v>
      </c>
      <c r="I32" s="1">
        <v>24</v>
      </c>
      <c r="J32" s="3">
        <f t="shared" si="0"/>
        <v>102.9</v>
      </c>
      <c r="K32" s="3">
        <f t="shared" si="1"/>
        <v>106</v>
      </c>
      <c r="L32" s="3">
        <f t="shared" si="2"/>
        <v>108.8</v>
      </c>
      <c r="M32" s="3">
        <f t="shared" si="3"/>
        <v>108.2</v>
      </c>
      <c r="N32" s="3"/>
      <c r="P32" s="4">
        <f t="shared" si="7"/>
        <v>34.2900243469456</v>
      </c>
      <c r="Q32" s="5">
        <f t="shared" si="4"/>
        <v>34.2900243469456</v>
      </c>
      <c r="R32" s="5">
        <f t="shared" si="5"/>
        <v>6.0157937450781755</v>
      </c>
    </row>
    <row r="33" spans="1:18" x14ac:dyDescent="0.3">
      <c r="A33" s="1">
        <f t="shared" si="6"/>
        <v>32</v>
      </c>
      <c r="B33" s="1" t="s">
        <v>227</v>
      </c>
      <c r="C33" s="1" t="s">
        <v>516</v>
      </c>
      <c r="D33" s="1" t="s">
        <v>542</v>
      </c>
      <c r="E33" s="1">
        <v>5700</v>
      </c>
      <c r="F33" s="3" t="s">
        <v>487</v>
      </c>
      <c r="G33" s="1">
        <v>27</v>
      </c>
      <c r="H33" s="1">
        <v>115.75</v>
      </c>
      <c r="I33" s="1">
        <v>21.71</v>
      </c>
      <c r="J33" s="3">
        <f t="shared" si="0"/>
        <v>102.7</v>
      </c>
      <c r="K33" s="3">
        <f t="shared" si="1"/>
        <v>100.6</v>
      </c>
      <c r="L33" s="3">
        <f t="shared" si="2"/>
        <v>104.8</v>
      </c>
      <c r="M33" s="3">
        <f t="shared" si="3"/>
        <v>111.8</v>
      </c>
      <c r="N33" s="3"/>
      <c r="P33" s="4">
        <f t="shared" si="7"/>
        <v>27.516504046945602</v>
      </c>
      <c r="Q33" s="5">
        <f t="shared" si="4"/>
        <v>27.516504046945602</v>
      </c>
      <c r="R33" s="5">
        <f t="shared" si="5"/>
        <v>4.827456850341334</v>
      </c>
    </row>
    <row r="34" spans="1:18" x14ac:dyDescent="0.3">
      <c r="A34" s="1">
        <f t="shared" si="6"/>
        <v>33</v>
      </c>
      <c r="B34" s="1" t="s">
        <v>129</v>
      </c>
      <c r="C34" s="1" t="s">
        <v>519</v>
      </c>
      <c r="D34" s="1" t="s">
        <v>546</v>
      </c>
      <c r="E34" s="1">
        <v>5600</v>
      </c>
      <c r="F34" s="3" t="s">
        <v>549</v>
      </c>
      <c r="G34" s="1">
        <v>32</v>
      </c>
      <c r="H34" s="1">
        <v>110.75</v>
      </c>
      <c r="I34" s="1">
        <v>21.62</v>
      </c>
      <c r="J34" s="3">
        <f t="shared" ref="J34:J65" si="8">VLOOKUP(C34,$B$172:$E$201,2,FALSE)</f>
        <v>101.6</v>
      </c>
      <c r="K34" s="3">
        <f t="shared" ref="K34:K65" si="9">VLOOKUP(F34,$B$172:$E$201,2,FALSE)</f>
        <v>103.4</v>
      </c>
      <c r="L34" s="3">
        <f t="shared" ref="L34:L65" si="10">VLOOKUP(C34,$B$172:$E$201,4,FALSE)</f>
        <v>103.8</v>
      </c>
      <c r="M34" s="3">
        <f t="shared" ref="M34:M65" si="11">VLOOKUP(F34,$B$172:$E$201,3,FALSE)</f>
        <v>114.5</v>
      </c>
      <c r="N34" s="3"/>
      <c r="P34" s="4">
        <f t="shared" si="7"/>
        <v>30.511403187611251</v>
      </c>
      <c r="Q34" s="5">
        <f t="shared" ref="Q34:Q65" si="12">P34-O34</f>
        <v>30.511403187611251</v>
      </c>
      <c r="R34" s="5">
        <f t="shared" ref="R34:R65" si="13">P34/(E34/1000)</f>
        <v>5.448464854930581</v>
      </c>
    </row>
    <row r="35" spans="1:18" x14ac:dyDescent="0.3">
      <c r="A35" s="1">
        <f t="shared" si="6"/>
        <v>34</v>
      </c>
      <c r="B35" s="1" t="s">
        <v>153</v>
      </c>
      <c r="C35" s="1" t="s">
        <v>549</v>
      </c>
      <c r="D35" s="1" t="s">
        <v>545</v>
      </c>
      <c r="E35" s="1">
        <v>5600</v>
      </c>
      <c r="F35" s="3" t="s">
        <v>519</v>
      </c>
      <c r="G35" s="1">
        <v>33</v>
      </c>
      <c r="H35" s="1">
        <v>117.75</v>
      </c>
      <c r="I35" s="1">
        <v>15.18</v>
      </c>
      <c r="J35" s="3">
        <f t="shared" si="8"/>
        <v>103.4</v>
      </c>
      <c r="K35" s="3">
        <f t="shared" si="9"/>
        <v>101.6</v>
      </c>
      <c r="L35" s="3">
        <f t="shared" si="10"/>
        <v>107.1</v>
      </c>
      <c r="M35" s="3">
        <f t="shared" si="11"/>
        <v>110</v>
      </c>
      <c r="N35" s="3"/>
      <c r="P35" s="4">
        <f t="shared" si="7"/>
        <v>30.155974587611254</v>
      </c>
      <c r="Q35" s="5">
        <f t="shared" si="12"/>
        <v>30.155974587611254</v>
      </c>
      <c r="R35" s="5">
        <f t="shared" si="13"/>
        <v>5.384995462073439</v>
      </c>
    </row>
    <row r="36" spans="1:18" x14ac:dyDescent="0.3">
      <c r="A36" s="1">
        <f t="shared" si="6"/>
        <v>35</v>
      </c>
      <c r="B36" s="1" t="s">
        <v>77</v>
      </c>
      <c r="C36" s="1" t="s">
        <v>506</v>
      </c>
      <c r="D36" s="1" t="s">
        <v>544</v>
      </c>
      <c r="E36" s="1">
        <v>5600</v>
      </c>
      <c r="F36" s="3" t="s">
        <v>499</v>
      </c>
      <c r="G36" s="1">
        <v>32</v>
      </c>
      <c r="H36" s="1">
        <v>113</v>
      </c>
      <c r="I36" s="1">
        <v>20.72</v>
      </c>
      <c r="J36" s="3">
        <f t="shared" si="8"/>
        <v>100.5</v>
      </c>
      <c r="K36" s="3">
        <f t="shared" si="9"/>
        <v>101.1</v>
      </c>
      <c r="L36" s="3">
        <f t="shared" si="10"/>
        <v>103.1</v>
      </c>
      <c r="M36" s="3">
        <f t="shared" si="11"/>
        <v>102.2</v>
      </c>
      <c r="N36" s="3"/>
      <c r="P36" s="4">
        <f t="shared" si="7"/>
        <v>30.661318187611258</v>
      </c>
      <c r="Q36" s="5">
        <f t="shared" si="12"/>
        <v>30.661318187611258</v>
      </c>
      <c r="R36" s="5">
        <f t="shared" si="13"/>
        <v>5.4752353906448681</v>
      </c>
    </row>
    <row r="37" spans="1:18" x14ac:dyDescent="0.3">
      <c r="A37" s="1">
        <f t="shared" si="6"/>
        <v>36</v>
      </c>
      <c r="B37" s="1" t="s">
        <v>466</v>
      </c>
      <c r="C37" s="1" t="s">
        <v>506</v>
      </c>
      <c r="D37" s="1" t="s">
        <v>543</v>
      </c>
      <c r="E37" s="1">
        <v>5500</v>
      </c>
      <c r="F37" s="3" t="s">
        <v>499</v>
      </c>
      <c r="G37" s="1">
        <v>32</v>
      </c>
      <c r="H37" s="1">
        <v>113</v>
      </c>
      <c r="I37" s="1">
        <v>18.46</v>
      </c>
      <c r="J37" s="3">
        <f t="shared" si="8"/>
        <v>100.5</v>
      </c>
      <c r="K37" s="3">
        <f t="shared" si="9"/>
        <v>101.1</v>
      </c>
      <c r="L37" s="3">
        <f t="shared" si="10"/>
        <v>103.1</v>
      </c>
      <c r="M37" s="3">
        <f t="shared" si="11"/>
        <v>102.2</v>
      </c>
      <c r="N37" s="3"/>
      <c r="P37" s="4">
        <f t="shared" si="7"/>
        <v>29.876915436384238</v>
      </c>
      <c r="Q37" s="5">
        <f t="shared" si="12"/>
        <v>29.876915436384238</v>
      </c>
      <c r="R37" s="5">
        <f t="shared" si="13"/>
        <v>5.4321664429789527</v>
      </c>
    </row>
    <row r="38" spans="1:18" x14ac:dyDescent="0.3">
      <c r="A38" s="1">
        <f t="shared" si="6"/>
        <v>37</v>
      </c>
      <c r="B38" s="1" t="s">
        <v>211</v>
      </c>
      <c r="C38" s="1" t="s">
        <v>486</v>
      </c>
      <c r="D38" s="1" t="s">
        <v>543</v>
      </c>
      <c r="E38" s="1">
        <v>5500</v>
      </c>
      <c r="F38" s="3" t="s">
        <v>489</v>
      </c>
      <c r="G38" s="1">
        <v>35</v>
      </c>
      <c r="H38" s="1">
        <v>118.5</v>
      </c>
      <c r="I38" s="1">
        <v>26.66</v>
      </c>
      <c r="J38" s="3">
        <f t="shared" si="8"/>
        <v>106</v>
      </c>
      <c r="K38" s="3">
        <f t="shared" si="9"/>
        <v>102.9</v>
      </c>
      <c r="L38" s="3">
        <f t="shared" si="10"/>
        <v>103.9</v>
      </c>
      <c r="M38" s="3">
        <f t="shared" si="11"/>
        <v>108.4</v>
      </c>
      <c r="N38" s="3"/>
      <c r="P38" s="4">
        <f t="shared" si="7"/>
        <v>34.757196686384241</v>
      </c>
      <c r="Q38" s="5">
        <f t="shared" si="12"/>
        <v>34.757196686384241</v>
      </c>
      <c r="R38" s="5">
        <f t="shared" si="13"/>
        <v>6.3194903066153163</v>
      </c>
    </row>
    <row r="39" spans="1:18" x14ac:dyDescent="0.3">
      <c r="A39" s="1">
        <f t="shared" si="6"/>
        <v>38</v>
      </c>
      <c r="B39" s="1" t="s">
        <v>429</v>
      </c>
      <c r="C39" s="1" t="s">
        <v>499</v>
      </c>
      <c r="D39" s="1" t="s">
        <v>543</v>
      </c>
      <c r="E39" s="1">
        <v>5400</v>
      </c>
      <c r="F39" s="3" t="s">
        <v>506</v>
      </c>
      <c r="G39" s="1">
        <v>32</v>
      </c>
      <c r="H39" s="1">
        <v>106</v>
      </c>
      <c r="I39" s="1">
        <v>20.87</v>
      </c>
      <c r="J39" s="3">
        <f t="shared" si="8"/>
        <v>101.1</v>
      </c>
      <c r="K39" s="3">
        <f t="shared" si="9"/>
        <v>100.5</v>
      </c>
      <c r="L39" s="3">
        <f t="shared" si="10"/>
        <v>109.8</v>
      </c>
      <c r="M39" s="3">
        <f t="shared" si="11"/>
        <v>107.8</v>
      </c>
      <c r="N39" s="3"/>
      <c r="P39" s="4">
        <f t="shared" si="7"/>
        <v>29.513032319820709</v>
      </c>
      <c r="Q39" s="5">
        <f t="shared" si="12"/>
        <v>29.513032319820709</v>
      </c>
      <c r="R39" s="5">
        <f t="shared" si="13"/>
        <v>5.4653763555223529</v>
      </c>
    </row>
    <row r="40" spans="1:18" x14ac:dyDescent="0.3">
      <c r="A40" s="1">
        <f t="shared" si="6"/>
        <v>39</v>
      </c>
      <c r="B40" s="1" t="s">
        <v>285</v>
      </c>
      <c r="C40" s="1" t="s">
        <v>508</v>
      </c>
      <c r="D40" s="1" t="s">
        <v>544</v>
      </c>
      <c r="E40" s="1">
        <v>5400</v>
      </c>
      <c r="F40" s="3" t="s">
        <v>488</v>
      </c>
      <c r="G40" s="1">
        <v>34</v>
      </c>
      <c r="H40" s="3">
        <v>110</v>
      </c>
      <c r="I40" s="1">
        <v>21.88</v>
      </c>
      <c r="J40" s="3">
        <f t="shared" si="8"/>
        <v>100.5</v>
      </c>
      <c r="K40" s="3">
        <f t="shared" si="9"/>
        <v>104.3</v>
      </c>
      <c r="L40" s="3">
        <f t="shared" si="10"/>
        <v>105.6</v>
      </c>
      <c r="M40" s="3">
        <f t="shared" si="11"/>
        <v>110.2</v>
      </c>
      <c r="N40" s="3"/>
      <c r="P40" s="4">
        <f t="shared" si="7"/>
        <v>31.676613119820708</v>
      </c>
      <c r="Q40" s="5">
        <f t="shared" si="12"/>
        <v>31.676613119820708</v>
      </c>
      <c r="R40" s="5">
        <f t="shared" si="13"/>
        <v>5.8660394666334641</v>
      </c>
    </row>
    <row r="41" spans="1:18" x14ac:dyDescent="0.3">
      <c r="A41" s="1">
        <f t="shared" si="6"/>
        <v>40</v>
      </c>
      <c r="B41" s="1" t="s">
        <v>476</v>
      </c>
      <c r="C41" s="1" t="s">
        <v>489</v>
      </c>
      <c r="D41" s="1" t="s">
        <v>543</v>
      </c>
      <c r="E41" s="1">
        <v>5300</v>
      </c>
      <c r="F41" s="3" t="s">
        <v>486</v>
      </c>
      <c r="G41" s="1">
        <v>32</v>
      </c>
      <c r="H41" s="1">
        <v>118.5</v>
      </c>
      <c r="I41" s="1">
        <v>21.77</v>
      </c>
      <c r="J41" s="3">
        <f t="shared" si="8"/>
        <v>102.9</v>
      </c>
      <c r="K41" s="3">
        <f t="shared" si="9"/>
        <v>106</v>
      </c>
      <c r="L41" s="3">
        <f t="shared" si="10"/>
        <v>108.8</v>
      </c>
      <c r="M41" s="3">
        <f t="shared" si="11"/>
        <v>108.2</v>
      </c>
      <c r="N41" s="3"/>
      <c r="P41" s="4">
        <f t="shared" si="7"/>
        <v>30.80387681667105</v>
      </c>
      <c r="Q41" s="5">
        <f t="shared" si="12"/>
        <v>30.80387681667105</v>
      </c>
      <c r="R41" s="5">
        <f t="shared" si="13"/>
        <v>5.8120522295605754</v>
      </c>
    </row>
    <row r="42" spans="1:18" x14ac:dyDescent="0.3">
      <c r="A42" s="1">
        <f t="shared" si="6"/>
        <v>41</v>
      </c>
      <c r="B42" s="1" t="s">
        <v>272</v>
      </c>
      <c r="C42" s="1" t="s">
        <v>486</v>
      </c>
      <c r="D42" s="1" t="s">
        <v>545</v>
      </c>
      <c r="E42" s="1">
        <v>5300</v>
      </c>
      <c r="F42" s="3" t="s">
        <v>489</v>
      </c>
      <c r="G42" s="1">
        <v>36</v>
      </c>
      <c r="H42" s="1">
        <v>118.5</v>
      </c>
      <c r="I42" s="1">
        <v>15.01</v>
      </c>
      <c r="J42" s="3">
        <f t="shared" si="8"/>
        <v>106</v>
      </c>
      <c r="K42" s="3">
        <f t="shared" si="9"/>
        <v>102.9</v>
      </c>
      <c r="L42" s="3">
        <f t="shared" si="10"/>
        <v>103.9</v>
      </c>
      <c r="M42" s="3">
        <f t="shared" si="11"/>
        <v>108.4</v>
      </c>
      <c r="N42" s="3"/>
      <c r="P42" s="4">
        <f t="shared" si="7"/>
        <v>31.969112266671043</v>
      </c>
      <c r="Q42" s="5">
        <f t="shared" si="12"/>
        <v>31.969112266671043</v>
      </c>
      <c r="R42" s="5">
        <f t="shared" si="13"/>
        <v>6.0319079748435929</v>
      </c>
    </row>
    <row r="43" spans="1:18" x14ac:dyDescent="0.3">
      <c r="A43" s="1">
        <f t="shared" si="6"/>
        <v>42</v>
      </c>
      <c r="B43" s="1" t="s">
        <v>159</v>
      </c>
      <c r="C43" s="1" t="s">
        <v>489</v>
      </c>
      <c r="D43" s="1" t="s">
        <v>543</v>
      </c>
      <c r="E43" s="1">
        <v>5200</v>
      </c>
      <c r="F43" s="3" t="s">
        <v>486</v>
      </c>
      <c r="G43" s="1">
        <v>25</v>
      </c>
      <c r="H43" s="3">
        <v>118.5</v>
      </c>
      <c r="I43" s="1">
        <v>27.88</v>
      </c>
      <c r="J43" s="3">
        <f t="shared" si="8"/>
        <v>102.9</v>
      </c>
      <c r="K43" s="3">
        <f t="shared" si="9"/>
        <v>106</v>
      </c>
      <c r="L43" s="3">
        <f t="shared" si="10"/>
        <v>108.8</v>
      </c>
      <c r="M43" s="3">
        <f t="shared" si="11"/>
        <v>108.2</v>
      </c>
      <c r="N43" s="3"/>
      <c r="P43" s="4">
        <f t="shared" si="7"/>
        <v>27.163031989407493</v>
      </c>
      <c r="Q43" s="5">
        <f t="shared" si="12"/>
        <v>27.163031989407493</v>
      </c>
      <c r="R43" s="5">
        <f t="shared" si="13"/>
        <v>5.2236599979629794</v>
      </c>
    </row>
    <row r="44" spans="1:18" x14ac:dyDescent="0.3">
      <c r="A44" s="1">
        <f t="shared" si="6"/>
        <v>43</v>
      </c>
      <c r="B44" s="1" t="s">
        <v>181</v>
      </c>
      <c r="C44" s="1" t="s">
        <v>508</v>
      </c>
      <c r="D44" s="1" t="s">
        <v>546</v>
      </c>
      <c r="E44" s="1">
        <v>5100</v>
      </c>
      <c r="F44" s="3" t="s">
        <v>488</v>
      </c>
      <c r="G44" s="1">
        <v>29</v>
      </c>
      <c r="H44" s="1">
        <v>110</v>
      </c>
      <c r="I44" s="1">
        <v>15.28</v>
      </c>
      <c r="J44" s="3">
        <f t="shared" si="8"/>
        <v>100.5</v>
      </c>
      <c r="K44" s="3">
        <f t="shared" si="9"/>
        <v>104.3</v>
      </c>
      <c r="L44" s="3">
        <f t="shared" si="10"/>
        <v>105.6</v>
      </c>
      <c r="M44" s="3">
        <f t="shared" si="11"/>
        <v>110.2</v>
      </c>
      <c r="N44" s="3"/>
      <c r="P44" s="4">
        <f t="shared" si="7"/>
        <v>25.681327820260524</v>
      </c>
      <c r="Q44" s="5">
        <f t="shared" si="12"/>
        <v>25.681327820260524</v>
      </c>
      <c r="R44" s="5">
        <f t="shared" si="13"/>
        <v>5.0355544745608878</v>
      </c>
    </row>
    <row r="45" spans="1:18" x14ac:dyDescent="0.3">
      <c r="A45" s="1">
        <f t="shared" si="6"/>
        <v>44</v>
      </c>
      <c r="B45" s="1" t="s">
        <v>154</v>
      </c>
      <c r="C45" s="1" t="s">
        <v>516</v>
      </c>
      <c r="D45" s="1" t="s">
        <v>545</v>
      </c>
      <c r="E45" s="1">
        <v>5100</v>
      </c>
      <c r="F45" s="3" t="s">
        <v>487</v>
      </c>
      <c r="G45" s="1">
        <v>21</v>
      </c>
      <c r="H45" s="1">
        <v>115.75</v>
      </c>
      <c r="I45" s="1">
        <v>22.01</v>
      </c>
      <c r="J45" s="3">
        <f t="shared" si="8"/>
        <v>102.7</v>
      </c>
      <c r="K45" s="3">
        <f t="shared" si="9"/>
        <v>100.6</v>
      </c>
      <c r="L45" s="3">
        <f t="shared" si="10"/>
        <v>104.8</v>
      </c>
      <c r="M45" s="3">
        <f t="shared" si="11"/>
        <v>111.8</v>
      </c>
      <c r="N45" s="3"/>
      <c r="P45" s="4">
        <f t="shared" si="7"/>
        <v>22.162059670260522</v>
      </c>
      <c r="Q45" s="5">
        <f t="shared" si="12"/>
        <v>22.162059670260522</v>
      </c>
      <c r="R45" s="5">
        <f t="shared" si="13"/>
        <v>4.3455018961295142</v>
      </c>
    </row>
    <row r="46" spans="1:18" x14ac:dyDescent="0.3">
      <c r="A46" s="1">
        <f t="shared" si="6"/>
        <v>45</v>
      </c>
      <c r="B46" s="1" t="s">
        <v>315</v>
      </c>
      <c r="C46" s="1" t="s">
        <v>519</v>
      </c>
      <c r="D46" s="1" t="s">
        <v>543</v>
      </c>
      <c r="E46" s="1">
        <v>5000</v>
      </c>
      <c r="F46" s="3" t="s">
        <v>549</v>
      </c>
      <c r="G46" s="1">
        <v>18</v>
      </c>
      <c r="H46" s="1">
        <v>110.75</v>
      </c>
      <c r="I46" s="1">
        <v>18.899999999999999</v>
      </c>
      <c r="J46" s="3">
        <f t="shared" si="8"/>
        <v>101.6</v>
      </c>
      <c r="K46" s="3">
        <f t="shared" si="9"/>
        <v>103.4</v>
      </c>
      <c r="L46" s="3">
        <f t="shared" si="10"/>
        <v>103.8</v>
      </c>
      <c r="M46" s="3">
        <f t="shared" si="11"/>
        <v>114.5</v>
      </c>
      <c r="N46" s="3"/>
      <c r="P46" s="4">
        <f t="shared" ref="P46:P77" si="14">-87.868852+(LN(E46))*9.365713+G46*0.73241+I46*0.27241+H46*0.0924+((J46+K46)/2)*0.015315+((L46+M46)/2)*-0.032803</f>
        <v>18.455304046358535</v>
      </c>
      <c r="Q46" s="5">
        <f t="shared" si="12"/>
        <v>18.455304046358535</v>
      </c>
      <c r="R46" s="5">
        <f t="shared" si="13"/>
        <v>3.6910608092717068</v>
      </c>
    </row>
    <row r="47" spans="1:18" x14ac:dyDescent="0.3">
      <c r="A47" s="1">
        <f t="shared" si="6"/>
        <v>46</v>
      </c>
      <c r="B47" s="1" t="s">
        <v>13</v>
      </c>
      <c r="C47" s="1" t="s">
        <v>499</v>
      </c>
      <c r="D47" s="1" t="s">
        <v>542</v>
      </c>
      <c r="E47" s="1">
        <v>5000</v>
      </c>
      <c r="F47" s="3" t="s">
        <v>506</v>
      </c>
      <c r="G47" s="1">
        <v>31</v>
      </c>
      <c r="H47" s="3">
        <v>106</v>
      </c>
      <c r="I47" s="1">
        <v>17.18</v>
      </c>
      <c r="J47" s="3">
        <f t="shared" si="8"/>
        <v>101.1</v>
      </c>
      <c r="K47" s="3">
        <f t="shared" si="9"/>
        <v>100.5</v>
      </c>
      <c r="L47" s="3">
        <f t="shared" si="10"/>
        <v>109.8</v>
      </c>
      <c r="M47" s="3">
        <f t="shared" si="11"/>
        <v>107.8</v>
      </c>
      <c r="N47" s="3"/>
      <c r="P47" s="4">
        <f t="shared" si="14"/>
        <v>27.054634396358537</v>
      </c>
      <c r="Q47" s="5">
        <f t="shared" si="12"/>
        <v>27.054634396358537</v>
      </c>
      <c r="R47" s="5">
        <f t="shared" si="13"/>
        <v>5.4109268792717078</v>
      </c>
    </row>
    <row r="48" spans="1:18" x14ac:dyDescent="0.3">
      <c r="A48" s="1">
        <f t="shared" si="6"/>
        <v>47</v>
      </c>
      <c r="B48" s="1" t="s">
        <v>420</v>
      </c>
      <c r="C48" s="1" t="s">
        <v>487</v>
      </c>
      <c r="D48" s="1" t="s">
        <v>545</v>
      </c>
      <c r="E48" s="1">
        <v>4900</v>
      </c>
      <c r="F48" s="3" t="s">
        <v>516</v>
      </c>
      <c r="G48" s="1">
        <v>20</v>
      </c>
      <c r="H48" s="1">
        <v>112.75</v>
      </c>
      <c r="I48" s="1">
        <v>19.079999999999998</v>
      </c>
      <c r="J48" s="3">
        <f t="shared" si="8"/>
        <v>100.6</v>
      </c>
      <c r="K48" s="3">
        <f t="shared" si="9"/>
        <v>102.7</v>
      </c>
      <c r="L48" s="3">
        <f t="shared" si="10"/>
        <v>109.7</v>
      </c>
      <c r="M48" s="3">
        <f t="shared" si="11"/>
        <v>110.5</v>
      </c>
      <c r="N48" s="3"/>
      <c r="P48" s="4">
        <f t="shared" si="14"/>
        <v>19.920564487799655</v>
      </c>
      <c r="Q48" s="5">
        <f t="shared" si="12"/>
        <v>19.920564487799655</v>
      </c>
      <c r="R48" s="5">
        <f t="shared" si="13"/>
        <v>4.065421324040746</v>
      </c>
    </row>
    <row r="49" spans="1:18" x14ac:dyDescent="0.3">
      <c r="A49" s="1">
        <f t="shared" si="6"/>
        <v>48</v>
      </c>
      <c r="B49" s="1" t="s">
        <v>375</v>
      </c>
      <c r="C49" s="1" t="s">
        <v>487</v>
      </c>
      <c r="D49" s="1" t="s">
        <v>544</v>
      </c>
      <c r="E49" s="1">
        <v>4800</v>
      </c>
      <c r="F49" s="3" t="s">
        <v>516</v>
      </c>
      <c r="G49" s="1">
        <v>34</v>
      </c>
      <c r="H49" s="1">
        <v>112.75</v>
      </c>
      <c r="I49" s="1">
        <v>21.74</v>
      </c>
      <c r="J49" s="3">
        <f t="shared" si="8"/>
        <v>100.6</v>
      </c>
      <c r="K49" s="3">
        <f t="shared" si="9"/>
        <v>102.7</v>
      </c>
      <c r="L49" s="3">
        <f t="shared" si="10"/>
        <v>109.7</v>
      </c>
      <c r="M49" s="3">
        <f t="shared" si="11"/>
        <v>110.5</v>
      </c>
      <c r="N49" s="3"/>
      <c r="P49" s="4">
        <f t="shared" si="14"/>
        <v>30.705800761594258</v>
      </c>
      <c r="Q49" s="5">
        <f t="shared" si="12"/>
        <v>30.705800761594258</v>
      </c>
      <c r="R49" s="5">
        <f t="shared" si="13"/>
        <v>6.3970418253321375</v>
      </c>
    </row>
    <row r="50" spans="1:18" x14ac:dyDescent="0.3">
      <c r="A50" s="1">
        <f t="shared" si="6"/>
        <v>49</v>
      </c>
      <c r="B50" s="1" t="s">
        <v>407</v>
      </c>
      <c r="C50" s="1" t="s">
        <v>488</v>
      </c>
      <c r="D50" s="1" t="s">
        <v>544</v>
      </c>
      <c r="E50" s="1">
        <v>4800</v>
      </c>
      <c r="F50" s="3" t="s">
        <v>508</v>
      </c>
      <c r="G50" s="1">
        <v>32</v>
      </c>
      <c r="H50" s="1">
        <v>113.5</v>
      </c>
      <c r="I50" s="1">
        <v>22.15</v>
      </c>
      <c r="J50" s="3">
        <f t="shared" si="8"/>
        <v>104.3</v>
      </c>
      <c r="K50" s="3">
        <f t="shared" si="9"/>
        <v>100.5</v>
      </c>
      <c r="L50" s="3">
        <f t="shared" si="10"/>
        <v>106.3</v>
      </c>
      <c r="M50" s="3">
        <f t="shared" si="11"/>
        <v>104.9</v>
      </c>
      <c r="N50" s="3"/>
      <c r="P50" s="4">
        <f t="shared" si="14"/>
        <v>29.581068611594251</v>
      </c>
      <c r="Q50" s="5">
        <f t="shared" si="12"/>
        <v>29.581068611594251</v>
      </c>
      <c r="R50" s="5">
        <f t="shared" si="13"/>
        <v>6.1627226274154694</v>
      </c>
    </row>
    <row r="51" spans="1:18" x14ac:dyDescent="0.3">
      <c r="A51" s="1">
        <f t="shared" si="6"/>
        <v>50</v>
      </c>
      <c r="B51" s="1" t="s">
        <v>245</v>
      </c>
      <c r="C51" s="1" t="s">
        <v>495</v>
      </c>
      <c r="D51" s="1" t="s">
        <v>542</v>
      </c>
      <c r="E51" s="1">
        <v>4700</v>
      </c>
      <c r="F51" s="3" t="s">
        <v>492</v>
      </c>
      <c r="G51" s="1">
        <v>21</v>
      </c>
      <c r="H51" s="3">
        <v>104.75</v>
      </c>
      <c r="I51" s="1">
        <v>19.52</v>
      </c>
      <c r="J51" s="3">
        <f t="shared" si="8"/>
        <v>98.2</v>
      </c>
      <c r="K51" s="3">
        <f t="shared" si="9"/>
        <v>101.8</v>
      </c>
      <c r="L51" s="3">
        <f t="shared" si="10"/>
        <v>105</v>
      </c>
      <c r="M51" s="3">
        <f t="shared" si="11"/>
        <v>110.5</v>
      </c>
      <c r="N51" s="3"/>
      <c r="P51" s="4">
        <f t="shared" si="14"/>
        <v>19.695157673375785</v>
      </c>
      <c r="Q51" s="5">
        <f t="shared" si="12"/>
        <v>19.695157673375785</v>
      </c>
      <c r="R51" s="5">
        <f t="shared" si="13"/>
        <v>4.1904590794416565</v>
      </c>
    </row>
    <row r="52" spans="1:18" x14ac:dyDescent="0.3">
      <c r="A52" s="1">
        <f t="shared" si="6"/>
        <v>51</v>
      </c>
      <c r="B52" s="1" t="s">
        <v>244</v>
      </c>
      <c r="C52" s="1" t="s">
        <v>508</v>
      </c>
      <c r="D52" s="1" t="s">
        <v>544</v>
      </c>
      <c r="E52" s="1">
        <v>4700</v>
      </c>
      <c r="F52" s="3" t="s">
        <v>488</v>
      </c>
      <c r="G52" s="1">
        <v>28</v>
      </c>
      <c r="H52" s="1">
        <v>110</v>
      </c>
      <c r="I52" s="1">
        <v>22.7</v>
      </c>
      <c r="J52" s="3">
        <f t="shared" si="8"/>
        <v>100.5</v>
      </c>
      <c r="K52" s="3">
        <f t="shared" si="9"/>
        <v>104.3</v>
      </c>
      <c r="L52" s="3">
        <f t="shared" si="10"/>
        <v>105.6</v>
      </c>
      <c r="M52" s="3">
        <f t="shared" si="11"/>
        <v>110.2</v>
      </c>
      <c r="N52" s="3"/>
      <c r="P52" s="4">
        <f t="shared" si="14"/>
        <v>26.205227023375787</v>
      </c>
      <c r="Q52" s="5">
        <f t="shared" si="12"/>
        <v>26.205227023375787</v>
      </c>
      <c r="R52" s="5">
        <f t="shared" si="13"/>
        <v>5.5755802177395291</v>
      </c>
    </row>
    <row r="53" spans="1:18" x14ac:dyDescent="0.3">
      <c r="A53" s="1">
        <f t="shared" si="6"/>
        <v>52</v>
      </c>
      <c r="B53" s="1" t="s">
        <v>232</v>
      </c>
      <c r="C53" s="1" t="s">
        <v>508</v>
      </c>
      <c r="D53" s="1" t="s">
        <v>543</v>
      </c>
      <c r="E53" s="1">
        <v>4600</v>
      </c>
      <c r="F53" s="3" t="s">
        <v>488</v>
      </c>
      <c r="G53" s="1">
        <v>28</v>
      </c>
      <c r="H53" s="1">
        <v>110</v>
      </c>
      <c r="I53" s="1">
        <v>17.8</v>
      </c>
      <c r="J53" s="3">
        <f t="shared" si="8"/>
        <v>100.5</v>
      </c>
      <c r="K53" s="3">
        <f t="shared" si="9"/>
        <v>104.3</v>
      </c>
      <c r="L53" s="3">
        <f t="shared" si="10"/>
        <v>105.6</v>
      </c>
      <c r="M53" s="3">
        <f t="shared" si="11"/>
        <v>110.2</v>
      </c>
      <c r="N53" s="3"/>
      <c r="P53" s="4">
        <f t="shared" si="14"/>
        <v>24.668997077557162</v>
      </c>
      <c r="Q53" s="5">
        <f t="shared" si="12"/>
        <v>24.668997077557162</v>
      </c>
      <c r="R53" s="5">
        <f t="shared" si="13"/>
        <v>5.3628254516428617</v>
      </c>
    </row>
    <row r="54" spans="1:18" x14ac:dyDescent="0.3">
      <c r="A54" s="1">
        <f t="shared" si="6"/>
        <v>53</v>
      </c>
      <c r="B54" s="1" t="s">
        <v>194</v>
      </c>
      <c r="C54" s="1" t="s">
        <v>519</v>
      </c>
      <c r="D54" s="1" t="s">
        <v>543</v>
      </c>
      <c r="E54" s="1">
        <v>4500</v>
      </c>
      <c r="F54" s="3" t="s">
        <v>549</v>
      </c>
      <c r="G54" s="1">
        <v>32</v>
      </c>
      <c r="H54" s="3">
        <v>110.75</v>
      </c>
      <c r="I54" s="1">
        <v>15.14</v>
      </c>
      <c r="J54" s="3">
        <f t="shared" si="8"/>
        <v>101.6</v>
      </c>
      <c r="K54" s="3">
        <f t="shared" si="9"/>
        <v>103.4</v>
      </c>
      <c r="L54" s="3">
        <f t="shared" si="10"/>
        <v>103.8</v>
      </c>
      <c r="M54" s="3">
        <f t="shared" si="11"/>
        <v>114.5</v>
      </c>
      <c r="N54" s="3"/>
      <c r="P54" s="4">
        <f t="shared" si="14"/>
        <v>26.698006095175327</v>
      </c>
      <c r="Q54" s="5">
        <f t="shared" si="12"/>
        <v>26.698006095175327</v>
      </c>
      <c r="R54" s="5">
        <f t="shared" si="13"/>
        <v>5.9328902433722952</v>
      </c>
    </row>
    <row r="55" spans="1:18" x14ac:dyDescent="0.3">
      <c r="A55" s="1">
        <f t="shared" si="6"/>
        <v>54</v>
      </c>
      <c r="B55" s="1" t="s">
        <v>104</v>
      </c>
      <c r="C55" s="1" t="s">
        <v>519</v>
      </c>
      <c r="D55" s="1" t="s">
        <v>546</v>
      </c>
      <c r="E55" s="1">
        <v>4500</v>
      </c>
      <c r="F55" s="3" t="s">
        <v>549</v>
      </c>
      <c r="G55" s="1">
        <v>27</v>
      </c>
      <c r="H55" s="1">
        <v>110.75</v>
      </c>
      <c r="I55" s="1">
        <v>20.02</v>
      </c>
      <c r="J55" s="3">
        <f t="shared" si="8"/>
        <v>101.6</v>
      </c>
      <c r="K55" s="3">
        <f t="shared" si="9"/>
        <v>103.4</v>
      </c>
      <c r="L55" s="3">
        <f t="shared" si="10"/>
        <v>103.8</v>
      </c>
      <c r="M55" s="3">
        <f t="shared" si="11"/>
        <v>114.5</v>
      </c>
      <c r="N55" s="3"/>
      <c r="P55" s="4">
        <f t="shared" si="14"/>
        <v>24.365316895175326</v>
      </c>
      <c r="Q55" s="5">
        <f t="shared" si="12"/>
        <v>24.365316895175326</v>
      </c>
      <c r="R55" s="5">
        <f t="shared" si="13"/>
        <v>5.4145148655945166</v>
      </c>
    </row>
    <row r="56" spans="1:18" x14ac:dyDescent="0.3">
      <c r="A56" s="1">
        <f t="shared" si="6"/>
        <v>55</v>
      </c>
      <c r="B56" s="1" t="s">
        <v>434</v>
      </c>
      <c r="C56" s="1" t="s">
        <v>495</v>
      </c>
      <c r="D56" s="1" t="s">
        <v>543</v>
      </c>
      <c r="E56" s="1">
        <v>4500</v>
      </c>
      <c r="F56" s="3" t="s">
        <v>492</v>
      </c>
      <c r="G56" s="1">
        <v>24</v>
      </c>
      <c r="H56" s="3">
        <v>104.75</v>
      </c>
      <c r="I56" s="1">
        <v>17.5</v>
      </c>
      <c r="J56" s="3">
        <f t="shared" si="8"/>
        <v>98.2</v>
      </c>
      <c r="K56" s="3">
        <f t="shared" si="9"/>
        <v>101.8</v>
      </c>
      <c r="L56" s="3">
        <f t="shared" si="10"/>
        <v>105</v>
      </c>
      <c r="M56" s="3">
        <f t="shared" si="11"/>
        <v>110.5</v>
      </c>
      <c r="N56" s="3"/>
      <c r="P56" s="4">
        <f t="shared" si="14"/>
        <v>20.934850395175332</v>
      </c>
      <c r="Q56" s="5">
        <f t="shared" si="12"/>
        <v>20.934850395175332</v>
      </c>
      <c r="R56" s="5">
        <f t="shared" si="13"/>
        <v>4.652188976705629</v>
      </c>
    </row>
    <row r="57" spans="1:18" x14ac:dyDescent="0.3">
      <c r="A57" s="1">
        <f t="shared" si="6"/>
        <v>56</v>
      </c>
      <c r="B57" s="1" t="s">
        <v>473</v>
      </c>
      <c r="C57" s="1" t="s">
        <v>492</v>
      </c>
      <c r="D57" s="1" t="s">
        <v>542</v>
      </c>
      <c r="E57" s="1">
        <v>4500</v>
      </c>
      <c r="F57" s="3" t="s">
        <v>495</v>
      </c>
      <c r="G57" s="1">
        <v>18</v>
      </c>
      <c r="H57" s="1">
        <v>110.75</v>
      </c>
      <c r="I57" s="1">
        <v>22.53</v>
      </c>
      <c r="J57" s="3">
        <f t="shared" si="8"/>
        <v>101.8</v>
      </c>
      <c r="K57" s="3">
        <f t="shared" si="9"/>
        <v>98.2</v>
      </c>
      <c r="L57" s="3">
        <f t="shared" si="10"/>
        <v>107.7</v>
      </c>
      <c r="M57" s="3">
        <f t="shared" si="11"/>
        <v>102.2</v>
      </c>
      <c r="N57" s="3"/>
      <c r="P57" s="4">
        <f t="shared" si="14"/>
        <v>18.556861095175329</v>
      </c>
      <c r="Q57" s="5">
        <f t="shared" si="12"/>
        <v>18.556861095175329</v>
      </c>
      <c r="R57" s="5">
        <f t="shared" si="13"/>
        <v>4.1237469100389621</v>
      </c>
    </row>
    <row r="58" spans="1:18" x14ac:dyDescent="0.3">
      <c r="A58" s="1">
        <f t="shared" si="6"/>
        <v>57</v>
      </c>
      <c r="B58" s="1" t="s">
        <v>66</v>
      </c>
      <c r="C58" s="1" t="s">
        <v>495</v>
      </c>
      <c r="D58" s="1" t="s">
        <v>543</v>
      </c>
      <c r="E58" s="1">
        <v>4400</v>
      </c>
      <c r="F58" s="3" t="s">
        <v>492</v>
      </c>
      <c r="G58" s="1">
        <v>32</v>
      </c>
      <c r="H58" s="3">
        <v>104.75</v>
      </c>
      <c r="I58" s="1">
        <v>15.73</v>
      </c>
      <c r="J58" s="3">
        <f t="shared" si="8"/>
        <v>98.2</v>
      </c>
      <c r="K58" s="3">
        <f t="shared" si="9"/>
        <v>101.8</v>
      </c>
      <c r="L58" s="3">
        <f t="shared" si="10"/>
        <v>105</v>
      </c>
      <c r="M58" s="3">
        <f t="shared" si="11"/>
        <v>110.5</v>
      </c>
      <c r="N58" s="3"/>
      <c r="P58" s="4">
        <f t="shared" si="14"/>
        <v>26.101490376974589</v>
      </c>
      <c r="Q58" s="5">
        <f t="shared" si="12"/>
        <v>26.101490376974589</v>
      </c>
      <c r="R58" s="5">
        <f t="shared" si="13"/>
        <v>5.9321569038578605</v>
      </c>
    </row>
    <row r="59" spans="1:18" x14ac:dyDescent="0.3">
      <c r="A59" s="1">
        <f t="shared" si="6"/>
        <v>58</v>
      </c>
      <c r="B59" s="1" t="s">
        <v>50</v>
      </c>
      <c r="C59" s="1" t="s">
        <v>495</v>
      </c>
      <c r="D59" s="1" t="s">
        <v>545</v>
      </c>
      <c r="E59" s="1">
        <v>4400</v>
      </c>
      <c r="F59" s="3" t="s">
        <v>492</v>
      </c>
      <c r="G59" s="1">
        <v>10</v>
      </c>
      <c r="H59" s="1">
        <v>104.75</v>
      </c>
      <c r="I59" s="1">
        <v>16.97</v>
      </c>
      <c r="J59" s="3">
        <f t="shared" si="8"/>
        <v>98.2</v>
      </c>
      <c r="K59" s="3">
        <f t="shared" si="9"/>
        <v>101.8</v>
      </c>
      <c r="L59" s="3">
        <f t="shared" si="10"/>
        <v>105</v>
      </c>
      <c r="M59" s="3">
        <f t="shared" si="11"/>
        <v>110.5</v>
      </c>
      <c r="N59" s="3"/>
      <c r="P59" s="4">
        <f t="shared" si="14"/>
        <v>10.326258776974587</v>
      </c>
      <c r="Q59" s="5">
        <f t="shared" si="12"/>
        <v>10.326258776974587</v>
      </c>
      <c r="R59" s="5">
        <f t="shared" si="13"/>
        <v>2.3468769947669514</v>
      </c>
    </row>
    <row r="60" spans="1:18" x14ac:dyDescent="0.3">
      <c r="A60" s="1">
        <f t="shared" si="6"/>
        <v>59</v>
      </c>
      <c r="B60" s="1" t="s">
        <v>450</v>
      </c>
      <c r="C60" s="1" t="s">
        <v>519</v>
      </c>
      <c r="D60" s="1" t="s">
        <v>544</v>
      </c>
      <c r="E60" s="1">
        <v>4300</v>
      </c>
      <c r="F60" s="3" t="s">
        <v>549</v>
      </c>
      <c r="G60" s="1">
        <v>27</v>
      </c>
      <c r="H60" s="1">
        <v>110.75</v>
      </c>
      <c r="I60" s="1">
        <v>21.27</v>
      </c>
      <c r="J60" s="3">
        <f t="shared" si="8"/>
        <v>101.6</v>
      </c>
      <c r="K60" s="3">
        <f t="shared" si="9"/>
        <v>103.4</v>
      </c>
      <c r="L60" s="3">
        <f t="shared" si="10"/>
        <v>103.8</v>
      </c>
      <c r="M60" s="3">
        <f t="shared" si="11"/>
        <v>114.5</v>
      </c>
      <c r="N60" s="3"/>
      <c r="P60" s="4">
        <f t="shared" si="14"/>
        <v>24.280041847273775</v>
      </c>
      <c r="Q60" s="5">
        <f t="shared" si="12"/>
        <v>24.280041847273775</v>
      </c>
      <c r="R60" s="5">
        <f t="shared" si="13"/>
        <v>5.6465213598311106</v>
      </c>
    </row>
    <row r="61" spans="1:18" x14ac:dyDescent="0.3">
      <c r="A61" s="1">
        <f t="shared" si="6"/>
        <v>60</v>
      </c>
      <c r="B61" s="1" t="s">
        <v>310</v>
      </c>
      <c r="C61" s="1" t="s">
        <v>516</v>
      </c>
      <c r="D61" s="1" t="s">
        <v>543</v>
      </c>
      <c r="E61" s="1">
        <v>4200</v>
      </c>
      <c r="F61" s="3" t="s">
        <v>487</v>
      </c>
      <c r="G61" s="1">
        <v>20</v>
      </c>
      <c r="H61" s="1">
        <v>115.75</v>
      </c>
      <c r="I61" s="1">
        <v>24.28</v>
      </c>
      <c r="J61" s="3">
        <f t="shared" si="8"/>
        <v>102.7</v>
      </c>
      <c r="K61" s="3">
        <f t="shared" si="9"/>
        <v>100.6</v>
      </c>
      <c r="L61" s="3">
        <f t="shared" si="10"/>
        <v>104.8</v>
      </c>
      <c r="M61" s="3">
        <f t="shared" si="11"/>
        <v>111.8</v>
      </c>
      <c r="N61" s="3"/>
      <c r="P61" s="4">
        <f t="shared" si="14"/>
        <v>20.229610861782664</v>
      </c>
      <c r="Q61" s="5">
        <f t="shared" si="12"/>
        <v>20.229610861782664</v>
      </c>
      <c r="R61" s="5">
        <f t="shared" si="13"/>
        <v>4.8165740147101577</v>
      </c>
    </row>
    <row r="62" spans="1:18" x14ac:dyDescent="0.3">
      <c r="A62" s="1">
        <f t="shared" si="6"/>
        <v>61</v>
      </c>
      <c r="B62" s="1" t="s">
        <v>541</v>
      </c>
      <c r="C62" s="1" t="s">
        <v>506</v>
      </c>
      <c r="D62" s="1" t="s">
        <v>544</v>
      </c>
      <c r="E62" s="1">
        <v>4100</v>
      </c>
      <c r="F62" s="3" t="s">
        <v>499</v>
      </c>
      <c r="G62" s="1">
        <v>32</v>
      </c>
      <c r="H62" s="1">
        <v>113</v>
      </c>
      <c r="I62" s="1">
        <v>18.23</v>
      </c>
      <c r="J62" s="3">
        <f t="shared" si="8"/>
        <v>100.5</v>
      </c>
      <c r="K62" s="3">
        <f t="shared" si="9"/>
        <v>101.1</v>
      </c>
      <c r="L62" s="3">
        <f t="shared" si="10"/>
        <v>103.1</v>
      </c>
      <c r="M62" s="3">
        <f t="shared" si="11"/>
        <v>102.2</v>
      </c>
      <c r="N62" s="3"/>
      <c r="P62" s="4">
        <f t="shared" si="14"/>
        <v>27.062978809690474</v>
      </c>
      <c r="Q62" s="5">
        <f t="shared" si="12"/>
        <v>27.062978809690474</v>
      </c>
      <c r="R62" s="5">
        <f t="shared" si="13"/>
        <v>6.6007265389488969</v>
      </c>
    </row>
    <row r="63" spans="1:18" x14ac:dyDescent="0.3">
      <c r="A63" s="1">
        <f t="shared" si="6"/>
        <v>62</v>
      </c>
      <c r="B63" s="1" t="s">
        <v>137</v>
      </c>
      <c r="C63" s="1" t="s">
        <v>489</v>
      </c>
      <c r="D63" s="1" t="s">
        <v>545</v>
      </c>
      <c r="E63" s="1">
        <v>4000</v>
      </c>
      <c r="F63" s="3" t="s">
        <v>486</v>
      </c>
      <c r="G63" s="1">
        <v>21</v>
      </c>
      <c r="H63" s="1">
        <v>118.5</v>
      </c>
      <c r="I63" s="1">
        <v>16.63</v>
      </c>
      <c r="J63" s="3">
        <f t="shared" si="8"/>
        <v>102.9</v>
      </c>
      <c r="K63" s="3">
        <f t="shared" si="9"/>
        <v>106</v>
      </c>
      <c r="L63" s="3">
        <f t="shared" si="10"/>
        <v>108.8</v>
      </c>
      <c r="M63" s="3">
        <f t="shared" si="11"/>
        <v>108.2</v>
      </c>
      <c r="N63" s="3"/>
      <c r="P63" s="4">
        <f t="shared" si="14"/>
        <v>18.711551086948866</v>
      </c>
      <c r="Q63" s="5">
        <f t="shared" si="12"/>
        <v>18.711551086948866</v>
      </c>
      <c r="R63" s="5">
        <f t="shared" si="13"/>
        <v>4.6778877717372165</v>
      </c>
    </row>
    <row r="64" spans="1:18" x14ac:dyDescent="0.3">
      <c r="A64" s="1">
        <f t="shared" si="6"/>
        <v>63</v>
      </c>
      <c r="B64" s="1" t="s">
        <v>320</v>
      </c>
      <c r="C64" s="1" t="s">
        <v>488</v>
      </c>
      <c r="D64" s="1" t="s">
        <v>546</v>
      </c>
      <c r="E64" s="1">
        <v>4000</v>
      </c>
      <c r="F64" s="3" t="s">
        <v>508</v>
      </c>
      <c r="G64" s="1">
        <v>28</v>
      </c>
      <c r="H64" s="1">
        <v>113.5</v>
      </c>
      <c r="I64" s="1">
        <v>15.06</v>
      </c>
      <c r="J64" s="3">
        <f t="shared" si="8"/>
        <v>104.3</v>
      </c>
      <c r="K64" s="3">
        <f t="shared" si="9"/>
        <v>100.5</v>
      </c>
      <c r="L64" s="3">
        <f t="shared" si="10"/>
        <v>106.3</v>
      </c>
      <c r="M64" s="3">
        <f t="shared" si="11"/>
        <v>104.9</v>
      </c>
      <c r="N64" s="3"/>
      <c r="P64" s="4">
        <f t="shared" si="14"/>
        <v>23.012470336948873</v>
      </c>
      <c r="Q64" s="5">
        <f t="shared" si="12"/>
        <v>23.012470336948873</v>
      </c>
      <c r="R64" s="5">
        <f t="shared" si="13"/>
        <v>5.7531175842372182</v>
      </c>
    </row>
    <row r="65" spans="1:18" x14ac:dyDescent="0.3">
      <c r="A65" s="1">
        <f t="shared" si="6"/>
        <v>64</v>
      </c>
      <c r="B65" s="1" t="s">
        <v>61</v>
      </c>
      <c r="C65" s="1" t="s">
        <v>492</v>
      </c>
      <c r="D65" s="1" t="s">
        <v>546</v>
      </c>
      <c r="E65" s="1">
        <v>4000</v>
      </c>
      <c r="F65" s="3" t="s">
        <v>495</v>
      </c>
      <c r="G65" s="1">
        <v>29</v>
      </c>
      <c r="H65" s="3">
        <v>110.75</v>
      </c>
      <c r="I65" s="1">
        <v>13.04</v>
      </c>
      <c r="J65" s="3">
        <f t="shared" si="8"/>
        <v>101.8</v>
      </c>
      <c r="K65" s="3">
        <f t="shared" si="9"/>
        <v>98.2</v>
      </c>
      <c r="L65" s="3">
        <f t="shared" si="10"/>
        <v>107.7</v>
      </c>
      <c r="M65" s="3">
        <f t="shared" si="11"/>
        <v>102.2</v>
      </c>
      <c r="N65" s="3"/>
      <c r="P65" s="4">
        <f t="shared" si="14"/>
        <v>22.925078086948869</v>
      </c>
      <c r="Q65" s="5">
        <f t="shared" si="12"/>
        <v>22.925078086948869</v>
      </c>
      <c r="R65" s="5">
        <f t="shared" si="13"/>
        <v>5.7312695217372172</v>
      </c>
    </row>
    <row r="66" spans="1:18" x14ac:dyDescent="0.3">
      <c r="A66" s="1">
        <f t="shared" si="6"/>
        <v>65</v>
      </c>
      <c r="B66" s="1" t="s">
        <v>306</v>
      </c>
      <c r="C66" s="1" t="s">
        <v>492</v>
      </c>
      <c r="D66" s="1" t="s">
        <v>546</v>
      </c>
      <c r="E66" s="1">
        <v>4000</v>
      </c>
      <c r="F66" s="1" t="s">
        <v>495</v>
      </c>
      <c r="G66" s="1">
        <v>27</v>
      </c>
      <c r="H66" s="3">
        <v>110.75</v>
      </c>
      <c r="I66" s="1">
        <v>13.26</v>
      </c>
      <c r="J66" s="3">
        <f t="shared" ref="J66:J97" si="15">VLOOKUP(C66,$B$172:$E$201,2,FALSE)</f>
        <v>101.8</v>
      </c>
      <c r="K66" s="3">
        <f t="shared" ref="K66:K97" si="16">VLOOKUP(F66,$B$172:$E$201,2,FALSE)</f>
        <v>98.2</v>
      </c>
      <c r="L66" s="3">
        <f t="shared" ref="L66:L97" si="17">VLOOKUP(C66,$B$172:$E$201,4,FALSE)</f>
        <v>107.7</v>
      </c>
      <c r="M66" s="3">
        <f t="shared" ref="M66:M97" si="18">VLOOKUP(F66,$B$172:$E$201,3,FALSE)</f>
        <v>102.2</v>
      </c>
      <c r="N66" s="3"/>
      <c r="P66" s="4">
        <f t="shared" si="14"/>
        <v>21.520188286948869</v>
      </c>
      <c r="Q66" s="5">
        <f t="shared" ref="Q66:Q97" si="19">P66-O66</f>
        <v>21.520188286948869</v>
      </c>
      <c r="R66" s="5">
        <f t="shared" ref="R66:R97" si="20">P66/(E66/1000)</f>
        <v>5.3800470717372173</v>
      </c>
    </row>
    <row r="67" spans="1:18" x14ac:dyDescent="0.3">
      <c r="A67" s="1">
        <f t="shared" si="6"/>
        <v>66</v>
      </c>
      <c r="B67" s="1" t="s">
        <v>187</v>
      </c>
      <c r="C67" s="1" t="s">
        <v>516</v>
      </c>
      <c r="D67" s="1" t="s">
        <v>544</v>
      </c>
      <c r="E67" s="1">
        <v>4000</v>
      </c>
      <c r="F67" s="3" t="s">
        <v>487</v>
      </c>
      <c r="G67" s="1">
        <v>30</v>
      </c>
      <c r="H67" s="1">
        <v>115.75</v>
      </c>
      <c r="I67" s="1">
        <v>13.38</v>
      </c>
      <c r="J67" s="3">
        <f t="shared" si="15"/>
        <v>102.7</v>
      </c>
      <c r="K67" s="3">
        <f t="shared" si="16"/>
        <v>100.6</v>
      </c>
      <c r="L67" s="3">
        <f t="shared" si="17"/>
        <v>104.8</v>
      </c>
      <c r="M67" s="3">
        <f t="shared" si="18"/>
        <v>111.8</v>
      </c>
      <c r="N67" s="3"/>
      <c r="P67" s="4">
        <f t="shared" si="14"/>
        <v>24.127487186948869</v>
      </c>
      <c r="Q67" s="5">
        <f t="shared" si="19"/>
        <v>24.127487186948869</v>
      </c>
      <c r="R67" s="5">
        <f t="shared" si="20"/>
        <v>6.0318717967372173</v>
      </c>
    </row>
    <row r="68" spans="1:18" x14ac:dyDescent="0.3">
      <c r="A68" s="1">
        <f t="shared" ref="A68:A121" si="21">A67+1</f>
        <v>67</v>
      </c>
      <c r="B68" s="1" t="s">
        <v>93</v>
      </c>
      <c r="C68" s="1" t="s">
        <v>519</v>
      </c>
      <c r="D68" s="1" t="s">
        <v>546</v>
      </c>
      <c r="E68" s="1">
        <v>3900</v>
      </c>
      <c r="F68" s="3" t="s">
        <v>549</v>
      </c>
      <c r="G68" s="1">
        <v>24</v>
      </c>
      <c r="H68" s="1">
        <v>110.75</v>
      </c>
      <c r="I68" s="1">
        <v>19.22</v>
      </c>
      <c r="J68" s="3">
        <f t="shared" si="15"/>
        <v>101.6</v>
      </c>
      <c r="K68" s="3">
        <f t="shared" si="16"/>
        <v>103.4</v>
      </c>
      <c r="L68" s="3">
        <f t="shared" si="17"/>
        <v>103.8</v>
      </c>
      <c r="M68" s="3">
        <f t="shared" si="18"/>
        <v>114.5</v>
      </c>
      <c r="N68" s="3"/>
      <c r="P68" s="4">
        <f t="shared" si="14"/>
        <v>20.609917463578903</v>
      </c>
      <c r="Q68" s="5">
        <f t="shared" si="19"/>
        <v>20.609917463578903</v>
      </c>
      <c r="R68" s="5">
        <f t="shared" si="20"/>
        <v>5.2845942214304884</v>
      </c>
    </row>
    <row r="69" spans="1:18" x14ac:dyDescent="0.3">
      <c r="A69" s="1">
        <f t="shared" si="21"/>
        <v>68</v>
      </c>
      <c r="B69" s="1" t="s">
        <v>96</v>
      </c>
      <c r="C69" s="1" t="s">
        <v>487</v>
      </c>
      <c r="D69" s="1" t="s">
        <v>546</v>
      </c>
      <c r="E69" s="1">
        <v>3900</v>
      </c>
      <c r="F69" s="3" t="s">
        <v>516</v>
      </c>
      <c r="G69" s="1">
        <v>35</v>
      </c>
      <c r="H69" s="1">
        <v>112.75</v>
      </c>
      <c r="I69" s="1">
        <v>9.48</v>
      </c>
      <c r="J69" s="3">
        <f t="shared" si="15"/>
        <v>100.6</v>
      </c>
      <c r="K69" s="3">
        <f t="shared" si="16"/>
        <v>102.7</v>
      </c>
      <c r="L69" s="3">
        <f t="shared" si="17"/>
        <v>109.7</v>
      </c>
      <c r="M69" s="3">
        <f t="shared" si="18"/>
        <v>110.5</v>
      </c>
      <c r="N69" s="3"/>
      <c r="P69" s="4">
        <f t="shared" si="14"/>
        <v>26.153773463578904</v>
      </c>
      <c r="Q69" s="5">
        <f t="shared" si="19"/>
        <v>26.153773463578904</v>
      </c>
      <c r="R69" s="5">
        <f t="shared" si="20"/>
        <v>6.706095759892027</v>
      </c>
    </row>
    <row r="70" spans="1:18" x14ac:dyDescent="0.3">
      <c r="A70" s="1">
        <f t="shared" si="21"/>
        <v>69</v>
      </c>
      <c r="B70" s="1" t="s">
        <v>402</v>
      </c>
      <c r="C70" s="1" t="s">
        <v>489</v>
      </c>
      <c r="D70" s="1" t="s">
        <v>545</v>
      </c>
      <c r="E70" s="1">
        <v>3900</v>
      </c>
      <c r="F70" s="3" t="s">
        <v>486</v>
      </c>
      <c r="G70" s="1">
        <v>24</v>
      </c>
      <c r="H70" s="1">
        <v>118.5</v>
      </c>
      <c r="I70" s="1">
        <v>17.38</v>
      </c>
      <c r="J70" s="3">
        <f t="shared" si="15"/>
        <v>102.9</v>
      </c>
      <c r="K70" s="3">
        <f t="shared" si="16"/>
        <v>106</v>
      </c>
      <c r="L70" s="3">
        <f t="shared" si="17"/>
        <v>108.8</v>
      </c>
      <c r="M70" s="3">
        <f t="shared" si="18"/>
        <v>108.2</v>
      </c>
      <c r="N70" s="3"/>
      <c r="P70" s="4">
        <f t="shared" si="14"/>
        <v>20.875969263578902</v>
      </c>
      <c r="Q70" s="5">
        <f t="shared" si="19"/>
        <v>20.875969263578902</v>
      </c>
      <c r="R70" s="5">
        <f t="shared" si="20"/>
        <v>5.3528126316868985</v>
      </c>
    </row>
    <row r="71" spans="1:18" x14ac:dyDescent="0.3">
      <c r="A71" s="1">
        <f t="shared" si="21"/>
        <v>70</v>
      </c>
      <c r="B71" s="1" t="s">
        <v>349</v>
      </c>
      <c r="C71" s="1" t="s">
        <v>489</v>
      </c>
      <c r="D71" s="1" t="s">
        <v>543</v>
      </c>
      <c r="E71" s="1">
        <v>3900</v>
      </c>
      <c r="F71" s="3" t="s">
        <v>486</v>
      </c>
      <c r="G71" s="1">
        <v>18</v>
      </c>
      <c r="H71" s="1">
        <v>118.5</v>
      </c>
      <c r="I71" s="1">
        <v>15.42</v>
      </c>
      <c r="J71" s="3">
        <f t="shared" si="15"/>
        <v>102.9</v>
      </c>
      <c r="K71" s="3">
        <f t="shared" si="16"/>
        <v>106</v>
      </c>
      <c r="L71" s="3">
        <f t="shared" si="17"/>
        <v>108.8</v>
      </c>
      <c r="M71" s="3">
        <f t="shared" si="18"/>
        <v>108.2</v>
      </c>
      <c r="N71" s="3"/>
      <c r="P71" s="4">
        <f t="shared" si="14"/>
        <v>15.947585663578899</v>
      </c>
      <c r="Q71" s="5">
        <f t="shared" si="19"/>
        <v>15.947585663578899</v>
      </c>
      <c r="R71" s="5">
        <f t="shared" si="20"/>
        <v>4.0891245291227944</v>
      </c>
    </row>
    <row r="72" spans="1:18" x14ac:dyDescent="0.3">
      <c r="A72" s="1">
        <f t="shared" si="21"/>
        <v>71</v>
      </c>
      <c r="B72" s="1" t="s">
        <v>131</v>
      </c>
      <c r="C72" s="1" t="s">
        <v>488</v>
      </c>
      <c r="D72" s="1" t="s">
        <v>545</v>
      </c>
      <c r="E72" s="1">
        <v>3900</v>
      </c>
      <c r="F72" s="3" t="s">
        <v>508</v>
      </c>
      <c r="G72" s="1">
        <v>22</v>
      </c>
      <c r="H72" s="1">
        <v>113.5</v>
      </c>
      <c r="I72" s="1">
        <v>14.14</v>
      </c>
      <c r="J72" s="3">
        <f t="shared" si="15"/>
        <v>104.3</v>
      </c>
      <c r="K72" s="3">
        <f t="shared" si="16"/>
        <v>100.5</v>
      </c>
      <c r="L72" s="3">
        <f t="shared" si="17"/>
        <v>106.3</v>
      </c>
      <c r="M72" s="3">
        <f t="shared" si="18"/>
        <v>104.9</v>
      </c>
      <c r="N72" s="3"/>
      <c r="P72" s="4">
        <f t="shared" si="14"/>
        <v>18.130273813578903</v>
      </c>
      <c r="Q72" s="5">
        <f t="shared" si="19"/>
        <v>18.130273813578903</v>
      </c>
      <c r="R72" s="5">
        <f t="shared" si="20"/>
        <v>4.6487881573279237</v>
      </c>
    </row>
    <row r="73" spans="1:18" x14ac:dyDescent="0.3">
      <c r="A73" s="1">
        <f t="shared" si="21"/>
        <v>72</v>
      </c>
      <c r="B73" s="1" t="s">
        <v>199</v>
      </c>
      <c r="C73" s="1" t="s">
        <v>549</v>
      </c>
      <c r="D73" s="1" t="s">
        <v>544</v>
      </c>
      <c r="E73" s="1">
        <v>3800</v>
      </c>
      <c r="F73" s="3" t="s">
        <v>519</v>
      </c>
      <c r="G73" s="1">
        <v>25</v>
      </c>
      <c r="H73" s="1">
        <v>117.75</v>
      </c>
      <c r="I73" s="1">
        <v>11.6</v>
      </c>
      <c r="J73" s="3">
        <f t="shared" si="15"/>
        <v>103.4</v>
      </c>
      <c r="K73" s="3">
        <f t="shared" si="16"/>
        <v>101.6</v>
      </c>
      <c r="L73" s="3">
        <f t="shared" si="17"/>
        <v>107.1</v>
      </c>
      <c r="M73" s="3">
        <f t="shared" si="18"/>
        <v>110</v>
      </c>
      <c r="N73" s="3"/>
      <c r="P73" s="4">
        <f t="shared" si="14"/>
        <v>19.689766112890563</v>
      </c>
      <c r="Q73" s="5">
        <f t="shared" si="19"/>
        <v>19.689766112890563</v>
      </c>
      <c r="R73" s="5">
        <f t="shared" si="20"/>
        <v>5.1815173981290954</v>
      </c>
    </row>
    <row r="74" spans="1:18" x14ac:dyDescent="0.3">
      <c r="A74" s="1">
        <f t="shared" si="21"/>
        <v>73</v>
      </c>
      <c r="B74" s="1" t="s">
        <v>121</v>
      </c>
      <c r="C74" s="1" t="s">
        <v>506</v>
      </c>
      <c r="D74" s="1" t="s">
        <v>543</v>
      </c>
      <c r="E74" s="1">
        <v>3800</v>
      </c>
      <c r="F74" s="3" t="s">
        <v>499</v>
      </c>
      <c r="G74" s="1">
        <v>22</v>
      </c>
      <c r="H74" s="3">
        <v>113</v>
      </c>
      <c r="I74" s="1">
        <v>14.86</v>
      </c>
      <c r="J74" s="3">
        <f t="shared" si="15"/>
        <v>100.5</v>
      </c>
      <c r="K74" s="3">
        <f t="shared" si="16"/>
        <v>101.1</v>
      </c>
      <c r="L74" s="3">
        <f t="shared" si="17"/>
        <v>103.1</v>
      </c>
      <c r="M74" s="3">
        <f t="shared" si="18"/>
        <v>102.2</v>
      </c>
      <c r="N74" s="3"/>
      <c r="P74" s="4">
        <f t="shared" si="14"/>
        <v>18.109194912890569</v>
      </c>
      <c r="Q74" s="5">
        <f t="shared" si="19"/>
        <v>18.109194912890569</v>
      </c>
      <c r="R74" s="5">
        <f t="shared" si="20"/>
        <v>4.7655776086554127</v>
      </c>
    </row>
    <row r="75" spans="1:18" x14ac:dyDescent="0.3">
      <c r="A75" s="1">
        <f t="shared" si="21"/>
        <v>74</v>
      </c>
      <c r="B75" s="1" t="s">
        <v>264</v>
      </c>
      <c r="C75" s="1" t="s">
        <v>486</v>
      </c>
      <c r="D75" s="1" t="s">
        <v>546</v>
      </c>
      <c r="E75" s="1">
        <v>3800</v>
      </c>
      <c r="F75" s="3" t="s">
        <v>489</v>
      </c>
      <c r="G75" s="1">
        <v>17</v>
      </c>
      <c r="H75" s="1">
        <v>118.5</v>
      </c>
      <c r="I75" s="1">
        <v>19.2</v>
      </c>
      <c r="J75" s="3">
        <f t="shared" si="15"/>
        <v>106</v>
      </c>
      <c r="K75" s="3">
        <f t="shared" si="16"/>
        <v>102.9</v>
      </c>
      <c r="L75" s="3">
        <f t="shared" si="17"/>
        <v>103.9</v>
      </c>
      <c r="M75" s="3">
        <f t="shared" si="18"/>
        <v>108.4</v>
      </c>
      <c r="N75" s="3"/>
      <c r="P75" s="4">
        <f t="shared" si="14"/>
        <v>16.078693562890564</v>
      </c>
      <c r="Q75" s="5">
        <f t="shared" si="19"/>
        <v>16.078693562890564</v>
      </c>
      <c r="R75" s="5">
        <f t="shared" si="20"/>
        <v>4.2312351481290955</v>
      </c>
    </row>
    <row r="76" spans="1:18" x14ac:dyDescent="0.3">
      <c r="A76" s="1">
        <f t="shared" si="21"/>
        <v>75</v>
      </c>
      <c r="B76" s="1" t="s">
        <v>401</v>
      </c>
      <c r="C76" s="1" t="s">
        <v>495</v>
      </c>
      <c r="D76" s="1" t="s">
        <v>546</v>
      </c>
      <c r="E76" s="1">
        <v>3700</v>
      </c>
      <c r="F76" s="3" t="s">
        <v>492</v>
      </c>
      <c r="G76" s="1">
        <v>28</v>
      </c>
      <c r="H76" s="1">
        <v>104.75</v>
      </c>
      <c r="I76" s="1">
        <v>13.78</v>
      </c>
      <c r="J76" s="3">
        <f t="shared" si="15"/>
        <v>98.2</v>
      </c>
      <c r="K76" s="3">
        <f t="shared" si="16"/>
        <v>101.8</v>
      </c>
      <c r="L76" s="3">
        <f t="shared" si="17"/>
        <v>105</v>
      </c>
      <c r="M76" s="3">
        <f t="shared" si="18"/>
        <v>110.5</v>
      </c>
      <c r="N76" s="3"/>
      <c r="P76" s="4">
        <f t="shared" si="14"/>
        <v>21.017837664505947</v>
      </c>
      <c r="Q76" s="5">
        <f t="shared" si="19"/>
        <v>21.017837664505947</v>
      </c>
      <c r="R76" s="5">
        <f t="shared" si="20"/>
        <v>5.6804966660826883</v>
      </c>
    </row>
    <row r="77" spans="1:18" x14ac:dyDescent="0.3">
      <c r="A77" s="1">
        <f t="shared" si="21"/>
        <v>76</v>
      </c>
      <c r="B77" s="1" t="s">
        <v>458</v>
      </c>
      <c r="C77" s="1" t="s">
        <v>506</v>
      </c>
      <c r="D77" s="1" t="s">
        <v>545</v>
      </c>
      <c r="E77" s="1">
        <v>3600</v>
      </c>
      <c r="F77" s="3" t="s">
        <v>499</v>
      </c>
      <c r="G77" s="1">
        <v>16</v>
      </c>
      <c r="H77" s="1">
        <v>113</v>
      </c>
      <c r="I77" s="1">
        <v>19.690000000000001</v>
      </c>
      <c r="J77" s="3">
        <f t="shared" si="15"/>
        <v>100.5</v>
      </c>
      <c r="K77" s="3">
        <f t="shared" si="16"/>
        <v>101.1</v>
      </c>
      <c r="L77" s="3">
        <f t="shared" si="17"/>
        <v>103.1</v>
      </c>
      <c r="M77" s="3">
        <f t="shared" si="18"/>
        <v>102.2</v>
      </c>
      <c r="N77" s="3"/>
      <c r="P77" s="4">
        <f t="shared" si="14"/>
        <v>14.524097135765661</v>
      </c>
      <c r="Q77" s="5">
        <f t="shared" si="19"/>
        <v>14.524097135765661</v>
      </c>
      <c r="R77" s="5">
        <f t="shared" si="20"/>
        <v>4.0344714266015727</v>
      </c>
    </row>
    <row r="78" spans="1:18" x14ac:dyDescent="0.3">
      <c r="A78" s="1">
        <f t="shared" si="21"/>
        <v>77</v>
      </c>
      <c r="B78" s="1" t="s">
        <v>195</v>
      </c>
      <c r="C78" s="1" t="s">
        <v>495</v>
      </c>
      <c r="D78" s="1" t="s">
        <v>544</v>
      </c>
      <c r="E78" s="1">
        <v>3600</v>
      </c>
      <c r="F78" s="3" t="s">
        <v>492</v>
      </c>
      <c r="G78" s="1">
        <v>30</v>
      </c>
      <c r="H78" s="1">
        <v>104.75</v>
      </c>
      <c r="I78" s="1">
        <v>14.97</v>
      </c>
      <c r="J78" s="3">
        <f t="shared" si="15"/>
        <v>98.2</v>
      </c>
      <c r="K78" s="3">
        <f t="shared" si="16"/>
        <v>101.8</v>
      </c>
      <c r="L78" s="3">
        <f t="shared" si="17"/>
        <v>105</v>
      </c>
      <c r="M78" s="3">
        <f t="shared" si="18"/>
        <v>110.5</v>
      </c>
      <c r="N78" s="3"/>
      <c r="P78" s="4">
        <f t="shared" ref="P78:P109" si="22">-87.868852+(LN(E78))*9.365713+G78*0.73241+I78*0.27241+H78*0.0924+((J78+K78)/2)*0.015315+((L78+M78)/2)*-0.032803</f>
        <v>22.550214635765663</v>
      </c>
      <c r="Q78" s="5">
        <f t="shared" si="19"/>
        <v>22.550214635765663</v>
      </c>
      <c r="R78" s="5">
        <f t="shared" si="20"/>
        <v>6.2639485099349059</v>
      </c>
    </row>
    <row r="79" spans="1:18" x14ac:dyDescent="0.3">
      <c r="A79" s="1">
        <f t="shared" si="21"/>
        <v>78</v>
      </c>
      <c r="B79" s="1" t="s">
        <v>435</v>
      </c>
      <c r="C79" s="1" t="s">
        <v>489</v>
      </c>
      <c r="D79" s="1" t="s">
        <v>544</v>
      </c>
      <c r="E79" s="1">
        <v>3500</v>
      </c>
      <c r="F79" s="3" t="s">
        <v>486</v>
      </c>
      <c r="G79" s="1">
        <v>26</v>
      </c>
      <c r="H79" s="3">
        <v>118.5</v>
      </c>
      <c r="I79" s="1">
        <v>16.489999999999998</v>
      </c>
      <c r="J79" s="3">
        <f t="shared" si="15"/>
        <v>102.9</v>
      </c>
      <c r="K79" s="3">
        <f t="shared" si="16"/>
        <v>106</v>
      </c>
      <c r="L79" s="3">
        <f t="shared" si="17"/>
        <v>108.8</v>
      </c>
      <c r="M79" s="3">
        <f t="shared" si="18"/>
        <v>108.2</v>
      </c>
      <c r="N79" s="3"/>
      <c r="P79" s="4">
        <f t="shared" si="22"/>
        <v>21.084846987137283</v>
      </c>
      <c r="Q79" s="5">
        <f t="shared" si="19"/>
        <v>21.084846987137283</v>
      </c>
      <c r="R79" s="5">
        <f t="shared" si="20"/>
        <v>6.0242419963249381</v>
      </c>
    </row>
    <row r="80" spans="1:18" x14ac:dyDescent="0.3">
      <c r="A80" s="1">
        <f t="shared" si="21"/>
        <v>79</v>
      </c>
      <c r="B80" s="1" t="s">
        <v>239</v>
      </c>
      <c r="C80" s="1" t="s">
        <v>492</v>
      </c>
      <c r="D80" s="1" t="s">
        <v>546</v>
      </c>
      <c r="E80" s="1">
        <v>3500</v>
      </c>
      <c r="F80" s="3" t="s">
        <v>495</v>
      </c>
      <c r="G80" s="1">
        <v>17</v>
      </c>
      <c r="H80" s="1">
        <v>110.75</v>
      </c>
      <c r="I80" s="1">
        <v>15.66</v>
      </c>
      <c r="J80" s="3">
        <f t="shared" si="15"/>
        <v>101.8</v>
      </c>
      <c r="K80" s="3">
        <f t="shared" si="16"/>
        <v>98.2</v>
      </c>
      <c r="L80" s="3">
        <f t="shared" si="17"/>
        <v>107.7</v>
      </c>
      <c r="M80" s="3">
        <f t="shared" si="18"/>
        <v>102.2</v>
      </c>
      <c r="N80" s="3"/>
      <c r="P80" s="4">
        <f t="shared" si="22"/>
        <v>13.599255587137282</v>
      </c>
      <c r="Q80" s="5">
        <f t="shared" si="19"/>
        <v>13.599255587137282</v>
      </c>
      <c r="R80" s="5">
        <f t="shared" si="20"/>
        <v>3.885501596324938</v>
      </c>
    </row>
    <row r="81" spans="1:18" x14ac:dyDescent="0.3">
      <c r="A81" s="1">
        <f t="shared" si="21"/>
        <v>80</v>
      </c>
      <c r="B81" s="1" t="s">
        <v>230</v>
      </c>
      <c r="C81" s="1" t="s">
        <v>499</v>
      </c>
      <c r="D81" s="1" t="s">
        <v>543</v>
      </c>
      <c r="E81" s="1">
        <v>3400</v>
      </c>
      <c r="F81" s="3" t="s">
        <v>506</v>
      </c>
      <c r="G81" s="1">
        <v>20</v>
      </c>
      <c r="H81" s="3">
        <v>106</v>
      </c>
      <c r="I81" s="1">
        <v>11.26</v>
      </c>
      <c r="J81" s="3">
        <f t="shared" si="15"/>
        <v>101.1</v>
      </c>
      <c r="K81" s="3">
        <f t="shared" si="16"/>
        <v>100.5</v>
      </c>
      <c r="L81" s="3">
        <f t="shared" si="17"/>
        <v>109.8</v>
      </c>
      <c r="M81" s="3">
        <f t="shared" si="18"/>
        <v>107.8</v>
      </c>
      <c r="N81" s="3"/>
      <c r="P81" s="4">
        <f t="shared" si="22"/>
        <v>13.773453086205471</v>
      </c>
      <c r="Q81" s="5">
        <f t="shared" si="19"/>
        <v>13.773453086205471</v>
      </c>
      <c r="R81" s="5">
        <f t="shared" si="20"/>
        <v>4.0510156135898443</v>
      </c>
    </row>
    <row r="82" spans="1:18" x14ac:dyDescent="0.3">
      <c r="A82" s="1">
        <f t="shared" si="21"/>
        <v>81</v>
      </c>
      <c r="B82" s="1" t="s">
        <v>419</v>
      </c>
      <c r="C82" s="1" t="s">
        <v>487</v>
      </c>
      <c r="D82" s="1" t="s">
        <v>544</v>
      </c>
      <c r="E82" s="1">
        <v>3400</v>
      </c>
      <c r="F82" s="3" t="s">
        <v>516</v>
      </c>
      <c r="G82" s="1">
        <v>15</v>
      </c>
      <c r="H82" s="3">
        <v>112.75</v>
      </c>
      <c r="I82" s="1">
        <v>17.87</v>
      </c>
      <c r="J82" s="3">
        <f t="shared" si="15"/>
        <v>100.6</v>
      </c>
      <c r="K82" s="3">
        <f t="shared" si="16"/>
        <v>102.7</v>
      </c>
      <c r="L82" s="3">
        <f t="shared" si="17"/>
        <v>109.7</v>
      </c>
      <c r="M82" s="3">
        <f t="shared" si="18"/>
        <v>110.5</v>
      </c>
      <c r="N82" s="3"/>
      <c r="P82" s="4">
        <f t="shared" si="22"/>
        <v>12.506107036205471</v>
      </c>
      <c r="Q82" s="5">
        <f t="shared" si="19"/>
        <v>12.506107036205471</v>
      </c>
      <c r="R82" s="5">
        <f t="shared" si="20"/>
        <v>3.6782667753545502</v>
      </c>
    </row>
    <row r="83" spans="1:18" x14ac:dyDescent="0.3">
      <c r="A83" s="1">
        <f t="shared" si="21"/>
        <v>82</v>
      </c>
      <c r="B83" s="1" t="s">
        <v>280</v>
      </c>
      <c r="C83" s="1" t="s">
        <v>492</v>
      </c>
      <c r="D83" s="1" t="s">
        <v>544</v>
      </c>
      <c r="E83" s="1">
        <v>3400</v>
      </c>
      <c r="F83" s="3" t="s">
        <v>495</v>
      </c>
      <c r="G83" s="1">
        <v>22</v>
      </c>
      <c r="H83" s="3">
        <v>110.75</v>
      </c>
      <c r="I83" s="1">
        <v>17.95</v>
      </c>
      <c r="J83" s="3">
        <f t="shared" si="15"/>
        <v>101.8</v>
      </c>
      <c r="K83" s="3">
        <f t="shared" si="16"/>
        <v>98.2</v>
      </c>
      <c r="L83" s="3">
        <f t="shared" si="17"/>
        <v>107.7</v>
      </c>
      <c r="M83" s="3">
        <f t="shared" si="18"/>
        <v>102.2</v>
      </c>
      <c r="N83" s="3"/>
      <c r="P83" s="4">
        <f t="shared" si="22"/>
        <v>17.613635536205472</v>
      </c>
      <c r="Q83" s="5">
        <f t="shared" si="19"/>
        <v>17.613635536205472</v>
      </c>
      <c r="R83" s="5">
        <f t="shared" si="20"/>
        <v>5.1804810400604326</v>
      </c>
    </row>
    <row r="84" spans="1:18" x14ac:dyDescent="0.3">
      <c r="A84" s="1">
        <f t="shared" si="21"/>
        <v>83</v>
      </c>
      <c r="B84" s="1" t="s">
        <v>210</v>
      </c>
      <c r="C84" s="1" t="s">
        <v>506</v>
      </c>
      <c r="D84" s="1" t="s">
        <v>544</v>
      </c>
      <c r="E84" s="1">
        <v>3300</v>
      </c>
      <c r="F84" s="3" t="s">
        <v>499</v>
      </c>
      <c r="G84" s="1">
        <v>16</v>
      </c>
      <c r="H84" s="3">
        <v>113</v>
      </c>
      <c r="I84" s="1">
        <v>25.66</v>
      </c>
      <c r="J84" s="3">
        <f t="shared" si="15"/>
        <v>100.5</v>
      </c>
      <c r="K84" s="3">
        <f t="shared" si="16"/>
        <v>101.1</v>
      </c>
      <c r="L84" s="3">
        <f t="shared" si="17"/>
        <v>103.1</v>
      </c>
      <c r="M84" s="3">
        <f t="shared" si="18"/>
        <v>102.2</v>
      </c>
      <c r="P84" s="4">
        <f t="shared" si="22"/>
        <v>15.335461251145997</v>
      </c>
      <c r="Q84" s="5">
        <f t="shared" si="19"/>
        <v>15.335461251145997</v>
      </c>
      <c r="R84" s="5">
        <f t="shared" si="20"/>
        <v>4.6471094700442421</v>
      </c>
    </row>
    <row r="85" spans="1:18" x14ac:dyDescent="0.3">
      <c r="A85" s="1">
        <f t="shared" si="21"/>
        <v>84</v>
      </c>
      <c r="B85" s="1" t="s">
        <v>229</v>
      </c>
      <c r="C85" s="1" t="s">
        <v>486</v>
      </c>
      <c r="D85" s="1" t="s">
        <v>544</v>
      </c>
      <c r="E85" s="1">
        <v>3300</v>
      </c>
      <c r="F85" s="3" t="s">
        <v>489</v>
      </c>
      <c r="G85" s="1">
        <v>36</v>
      </c>
      <c r="H85" s="1">
        <v>118.5</v>
      </c>
      <c r="I85" s="1">
        <v>10.89</v>
      </c>
      <c r="J85" s="3">
        <f t="shared" si="15"/>
        <v>106</v>
      </c>
      <c r="K85" s="3">
        <f t="shared" si="16"/>
        <v>102.9</v>
      </c>
      <c r="L85" s="3">
        <f t="shared" si="17"/>
        <v>103.9</v>
      </c>
      <c r="M85" s="3">
        <f t="shared" si="18"/>
        <v>108.4</v>
      </c>
      <c r="N85" s="3"/>
      <c r="P85" s="4">
        <f t="shared" si="22"/>
        <v>26.409454801145994</v>
      </c>
      <c r="Q85" s="5">
        <f t="shared" si="19"/>
        <v>26.409454801145994</v>
      </c>
      <c r="R85" s="5">
        <f t="shared" si="20"/>
        <v>8.0028650912563624</v>
      </c>
    </row>
    <row r="86" spans="1:18" x14ac:dyDescent="0.3">
      <c r="A86" s="1">
        <f t="shared" si="21"/>
        <v>85</v>
      </c>
      <c r="B86" s="1" t="s">
        <v>379</v>
      </c>
      <c r="C86" s="1" t="s">
        <v>486</v>
      </c>
      <c r="D86" s="1" t="s">
        <v>542</v>
      </c>
      <c r="E86" s="1">
        <v>3300</v>
      </c>
      <c r="F86" s="3" t="s">
        <v>489</v>
      </c>
      <c r="G86" s="1">
        <v>12</v>
      </c>
      <c r="H86" s="3">
        <v>118.5</v>
      </c>
      <c r="I86" s="1">
        <v>14.09</v>
      </c>
      <c r="J86" s="3">
        <f t="shared" si="15"/>
        <v>106</v>
      </c>
      <c r="K86" s="3">
        <f t="shared" si="16"/>
        <v>102.9</v>
      </c>
      <c r="L86" s="3">
        <f t="shared" si="17"/>
        <v>103.9</v>
      </c>
      <c r="M86" s="3">
        <f t="shared" si="18"/>
        <v>108.4</v>
      </c>
      <c r="N86" s="3"/>
      <c r="P86" s="4">
        <f t="shared" si="22"/>
        <v>9.7033268011459946</v>
      </c>
      <c r="Q86" s="5">
        <f t="shared" si="19"/>
        <v>9.7033268011459946</v>
      </c>
      <c r="R86" s="5">
        <f t="shared" si="20"/>
        <v>2.9404020609533319</v>
      </c>
    </row>
    <row r="87" spans="1:18" x14ac:dyDescent="0.3">
      <c r="A87" s="1">
        <f t="shared" si="21"/>
        <v>86</v>
      </c>
      <c r="B87" s="1" t="s">
        <v>226</v>
      </c>
      <c r="C87" s="1" t="s">
        <v>487</v>
      </c>
      <c r="D87" s="1" t="s">
        <v>543</v>
      </c>
      <c r="E87" s="1">
        <v>3200</v>
      </c>
      <c r="F87" s="3" t="s">
        <v>516</v>
      </c>
      <c r="G87" s="1">
        <v>18</v>
      </c>
      <c r="H87" s="1">
        <v>112.75</v>
      </c>
      <c r="I87" s="1">
        <v>14.86</v>
      </c>
      <c r="J87" s="3">
        <f t="shared" si="15"/>
        <v>100.6</v>
      </c>
      <c r="K87" s="3">
        <f t="shared" si="16"/>
        <v>102.7</v>
      </c>
      <c r="L87" s="3">
        <f t="shared" si="17"/>
        <v>109.7</v>
      </c>
      <c r="M87" s="3">
        <f t="shared" si="18"/>
        <v>110.5</v>
      </c>
      <c r="N87" s="3"/>
      <c r="P87" s="4">
        <f t="shared" si="22"/>
        <v>13.315590127539217</v>
      </c>
      <c r="Q87" s="5">
        <f t="shared" si="19"/>
        <v>13.315590127539217</v>
      </c>
      <c r="R87" s="5">
        <f t="shared" si="20"/>
        <v>4.1611219148560048</v>
      </c>
    </row>
    <row r="88" spans="1:18" x14ac:dyDescent="0.3">
      <c r="A88" s="1">
        <f t="shared" si="21"/>
        <v>87</v>
      </c>
      <c r="B88" s="1" t="s">
        <v>221</v>
      </c>
      <c r="C88" s="1" t="s">
        <v>486</v>
      </c>
      <c r="D88" s="1" t="s">
        <v>546</v>
      </c>
      <c r="E88" s="1">
        <v>3200</v>
      </c>
      <c r="F88" s="3" t="s">
        <v>489</v>
      </c>
      <c r="G88" s="1">
        <v>20</v>
      </c>
      <c r="H88" s="1">
        <v>118.5</v>
      </c>
      <c r="I88" s="1">
        <v>15.13</v>
      </c>
      <c r="J88" s="3">
        <f t="shared" si="15"/>
        <v>106</v>
      </c>
      <c r="K88" s="3">
        <f t="shared" si="16"/>
        <v>102.9</v>
      </c>
      <c r="L88" s="3">
        <f t="shared" si="17"/>
        <v>103.9</v>
      </c>
      <c r="M88" s="3">
        <f t="shared" si="18"/>
        <v>108.4</v>
      </c>
      <c r="N88" s="3"/>
      <c r="P88" s="4">
        <f t="shared" si="22"/>
        <v>15.557714677539213</v>
      </c>
      <c r="Q88" s="5">
        <f t="shared" si="19"/>
        <v>15.557714677539213</v>
      </c>
      <c r="R88" s="5">
        <f t="shared" si="20"/>
        <v>4.8617858367310038</v>
      </c>
    </row>
    <row r="89" spans="1:18" x14ac:dyDescent="0.3">
      <c r="A89" s="1">
        <f t="shared" si="21"/>
        <v>88</v>
      </c>
      <c r="B89" s="1" t="s">
        <v>406</v>
      </c>
      <c r="C89" s="1" t="s">
        <v>508</v>
      </c>
      <c r="D89" s="1" t="s">
        <v>543</v>
      </c>
      <c r="E89" s="1">
        <v>3200</v>
      </c>
      <c r="F89" s="3" t="s">
        <v>488</v>
      </c>
      <c r="G89" s="1">
        <v>20</v>
      </c>
      <c r="H89" s="1">
        <v>110</v>
      </c>
      <c r="I89" s="1">
        <v>14.99</v>
      </c>
      <c r="J89" s="3">
        <f t="shared" si="15"/>
        <v>100.5</v>
      </c>
      <c r="K89" s="3">
        <f t="shared" si="16"/>
        <v>104.3</v>
      </c>
      <c r="L89" s="3">
        <f t="shared" si="17"/>
        <v>105.6</v>
      </c>
      <c r="M89" s="3">
        <f t="shared" si="18"/>
        <v>110.2</v>
      </c>
      <c r="N89" s="3"/>
      <c r="P89" s="4">
        <f t="shared" si="22"/>
        <v>14.645376277539217</v>
      </c>
      <c r="Q89" s="5">
        <f t="shared" si="19"/>
        <v>14.645376277539217</v>
      </c>
      <c r="R89" s="5">
        <f t="shared" si="20"/>
        <v>4.5766800867310051</v>
      </c>
    </row>
    <row r="90" spans="1:18" x14ac:dyDescent="0.3">
      <c r="A90" s="1">
        <f t="shared" si="21"/>
        <v>89</v>
      </c>
      <c r="B90" s="1" t="s">
        <v>421</v>
      </c>
      <c r="C90" s="1" t="s">
        <v>508</v>
      </c>
      <c r="D90" s="1" t="s">
        <v>544</v>
      </c>
      <c r="E90" s="1">
        <v>3200</v>
      </c>
      <c r="F90" s="3" t="s">
        <v>488</v>
      </c>
      <c r="G90" s="1">
        <v>18</v>
      </c>
      <c r="H90" s="1">
        <v>110</v>
      </c>
      <c r="I90" s="1">
        <v>12.91</v>
      </c>
      <c r="J90" s="3">
        <f t="shared" si="15"/>
        <v>100.5</v>
      </c>
      <c r="K90" s="3">
        <f t="shared" si="16"/>
        <v>104.3</v>
      </c>
      <c r="L90" s="3">
        <f t="shared" si="17"/>
        <v>105.6</v>
      </c>
      <c r="M90" s="3">
        <f t="shared" si="18"/>
        <v>110.2</v>
      </c>
      <c r="N90" s="3"/>
      <c r="P90" s="4">
        <f t="shared" si="22"/>
        <v>12.613943477539216</v>
      </c>
      <c r="Q90" s="5">
        <f t="shared" si="19"/>
        <v>12.613943477539216</v>
      </c>
      <c r="R90" s="5">
        <f t="shared" si="20"/>
        <v>3.941857336731005</v>
      </c>
    </row>
    <row r="91" spans="1:18" x14ac:dyDescent="0.3">
      <c r="A91" s="1">
        <f t="shared" si="21"/>
        <v>90</v>
      </c>
      <c r="B91" s="1" t="s">
        <v>366</v>
      </c>
      <c r="C91" s="1" t="s">
        <v>516</v>
      </c>
      <c r="D91" s="1" t="s">
        <v>546</v>
      </c>
      <c r="E91" s="1">
        <v>3200</v>
      </c>
      <c r="F91" s="3" t="s">
        <v>487</v>
      </c>
      <c r="G91" s="1">
        <v>16</v>
      </c>
      <c r="H91" s="3">
        <v>115.75</v>
      </c>
      <c r="I91" s="1">
        <v>14.87</v>
      </c>
      <c r="J91" s="3">
        <f t="shared" si="15"/>
        <v>102.7</v>
      </c>
      <c r="K91" s="3">
        <f t="shared" si="16"/>
        <v>100.6</v>
      </c>
      <c r="L91" s="3">
        <f t="shared" si="17"/>
        <v>104.8</v>
      </c>
      <c r="M91" s="3">
        <f t="shared" si="18"/>
        <v>111.8</v>
      </c>
      <c r="N91" s="3"/>
      <c r="P91" s="4">
        <f t="shared" si="22"/>
        <v>12.189739627539216</v>
      </c>
      <c r="Q91" s="5">
        <f t="shared" si="19"/>
        <v>12.189739627539216</v>
      </c>
      <c r="R91" s="5">
        <f t="shared" si="20"/>
        <v>3.8092936336060048</v>
      </c>
    </row>
    <row r="92" spans="1:18" x14ac:dyDescent="0.3">
      <c r="A92" s="1">
        <f t="shared" si="21"/>
        <v>91</v>
      </c>
      <c r="B92" s="1" t="s">
        <v>117</v>
      </c>
      <c r="C92" s="1" t="s">
        <v>519</v>
      </c>
      <c r="D92" s="1" t="s">
        <v>545</v>
      </c>
      <c r="E92" s="1">
        <v>3100</v>
      </c>
      <c r="F92" s="3" t="s">
        <v>549</v>
      </c>
      <c r="G92" s="1">
        <v>3</v>
      </c>
      <c r="H92" s="3">
        <v>110.75</v>
      </c>
      <c r="I92" s="1">
        <v>15.94</v>
      </c>
      <c r="J92" s="3">
        <f t="shared" si="15"/>
        <v>101.6</v>
      </c>
      <c r="K92" s="3">
        <f t="shared" si="16"/>
        <v>103.4</v>
      </c>
      <c r="L92" s="3">
        <f t="shared" si="17"/>
        <v>103.8</v>
      </c>
      <c r="M92" s="3">
        <f t="shared" si="18"/>
        <v>114.5</v>
      </c>
      <c r="P92" s="4">
        <f t="shared" si="22"/>
        <v>2.1856743310012665</v>
      </c>
      <c r="Q92" s="5">
        <f t="shared" si="19"/>
        <v>2.1856743310012665</v>
      </c>
      <c r="R92" s="5">
        <f t="shared" si="20"/>
        <v>0.70505623580686017</v>
      </c>
    </row>
    <row r="93" spans="1:18" x14ac:dyDescent="0.3">
      <c r="A93" s="1">
        <f t="shared" si="21"/>
        <v>92</v>
      </c>
      <c r="B93" s="1" t="s">
        <v>176</v>
      </c>
      <c r="C93" s="1" t="s">
        <v>499</v>
      </c>
      <c r="D93" s="1" t="s">
        <v>544</v>
      </c>
      <c r="E93" s="1">
        <v>3100</v>
      </c>
      <c r="F93" s="3" t="s">
        <v>506</v>
      </c>
      <c r="G93" s="1">
        <v>20</v>
      </c>
      <c r="H93" s="1">
        <v>106</v>
      </c>
      <c r="I93" s="1">
        <v>16.86</v>
      </c>
      <c r="J93" s="3">
        <f t="shared" si="15"/>
        <v>101.1</v>
      </c>
      <c r="K93" s="3">
        <f t="shared" si="16"/>
        <v>100.5</v>
      </c>
      <c r="L93" s="3">
        <f t="shared" si="17"/>
        <v>109.8</v>
      </c>
      <c r="M93" s="3">
        <f t="shared" si="18"/>
        <v>107.8</v>
      </c>
      <c r="N93" s="3"/>
      <c r="P93" s="4">
        <f t="shared" si="22"/>
        <v>14.433807081001266</v>
      </c>
      <c r="Q93" s="5">
        <f t="shared" si="19"/>
        <v>14.433807081001266</v>
      </c>
      <c r="R93" s="5">
        <f t="shared" si="20"/>
        <v>4.6560668003229893</v>
      </c>
    </row>
    <row r="94" spans="1:18" x14ac:dyDescent="0.3">
      <c r="A94" s="1">
        <f t="shared" si="21"/>
        <v>93</v>
      </c>
      <c r="B94" s="1" t="s">
        <v>118</v>
      </c>
      <c r="C94" s="1" t="s">
        <v>549</v>
      </c>
      <c r="D94" s="1" t="s">
        <v>544</v>
      </c>
      <c r="E94" s="1">
        <v>3100</v>
      </c>
      <c r="F94" s="3" t="s">
        <v>519</v>
      </c>
      <c r="G94" s="1">
        <v>6</v>
      </c>
      <c r="H94" s="1">
        <v>117.75</v>
      </c>
      <c r="I94" s="1">
        <v>13.88</v>
      </c>
      <c r="J94" s="3">
        <f t="shared" si="15"/>
        <v>103.4</v>
      </c>
      <c r="K94" s="3">
        <f t="shared" si="16"/>
        <v>101.6</v>
      </c>
      <c r="L94" s="3">
        <f t="shared" si="17"/>
        <v>107.1</v>
      </c>
      <c r="M94" s="3">
        <f t="shared" si="18"/>
        <v>110</v>
      </c>
      <c r="P94" s="4">
        <f t="shared" si="22"/>
        <v>4.4882215310012645</v>
      </c>
      <c r="Q94" s="5">
        <f t="shared" si="19"/>
        <v>4.4882215310012645</v>
      </c>
      <c r="R94" s="5">
        <f t="shared" si="20"/>
        <v>1.447813397097182</v>
      </c>
    </row>
    <row r="95" spans="1:18" x14ac:dyDescent="0.3">
      <c r="A95" s="1">
        <f t="shared" si="21"/>
        <v>94</v>
      </c>
      <c r="B95" s="3" t="s">
        <v>249</v>
      </c>
      <c r="C95" s="3" t="s">
        <v>506</v>
      </c>
      <c r="D95" s="3" t="s">
        <v>546</v>
      </c>
      <c r="E95" s="1">
        <v>3100</v>
      </c>
      <c r="F95" s="3" t="s">
        <v>499</v>
      </c>
      <c r="G95" s="3">
        <v>12</v>
      </c>
      <c r="H95" s="1">
        <v>113</v>
      </c>
      <c r="I95" s="3">
        <v>15.84</v>
      </c>
      <c r="J95" s="3">
        <f t="shared" si="15"/>
        <v>100.5</v>
      </c>
      <c r="K95" s="3">
        <f t="shared" si="16"/>
        <v>101.1</v>
      </c>
      <c r="L95" s="3">
        <f t="shared" si="17"/>
        <v>103.1</v>
      </c>
      <c r="M95" s="3">
        <f t="shared" si="18"/>
        <v>102.2</v>
      </c>
      <c r="N95" s="3"/>
      <c r="O95" s="3"/>
      <c r="P95" s="4">
        <f t="shared" si="22"/>
        <v>9.1452073310012647</v>
      </c>
      <c r="Q95" s="5">
        <f t="shared" si="19"/>
        <v>9.1452073310012647</v>
      </c>
      <c r="R95" s="5">
        <f t="shared" si="20"/>
        <v>2.9500668809681496</v>
      </c>
    </row>
    <row r="96" spans="1:18" x14ac:dyDescent="0.3">
      <c r="A96" s="1">
        <f t="shared" si="21"/>
        <v>95</v>
      </c>
      <c r="B96" s="1" t="s">
        <v>400</v>
      </c>
      <c r="C96" s="1" t="s">
        <v>495</v>
      </c>
      <c r="D96" s="1" t="s">
        <v>544</v>
      </c>
      <c r="E96" s="1">
        <v>3100</v>
      </c>
      <c r="F96" s="3" t="s">
        <v>492</v>
      </c>
      <c r="G96" s="1">
        <v>20</v>
      </c>
      <c r="H96" s="3">
        <v>104.75</v>
      </c>
      <c r="I96" s="1">
        <v>17.77</v>
      </c>
      <c r="J96" s="3">
        <f t="shared" si="15"/>
        <v>98.2</v>
      </c>
      <c r="K96" s="3">
        <f t="shared" si="16"/>
        <v>101.8</v>
      </c>
      <c r="L96" s="3">
        <f t="shared" si="17"/>
        <v>105</v>
      </c>
      <c r="M96" s="3">
        <f t="shared" si="18"/>
        <v>110.5</v>
      </c>
      <c r="N96" s="3"/>
      <c r="P96" s="4">
        <f t="shared" si="22"/>
        <v>14.588391331001265</v>
      </c>
      <c r="Q96" s="5">
        <f t="shared" si="19"/>
        <v>14.588391331001265</v>
      </c>
      <c r="R96" s="5">
        <f t="shared" si="20"/>
        <v>4.7059326874197627</v>
      </c>
    </row>
    <row r="97" spans="1:18" x14ac:dyDescent="0.3">
      <c r="A97" s="1">
        <f t="shared" si="21"/>
        <v>96</v>
      </c>
      <c r="B97" s="1" t="s">
        <v>362</v>
      </c>
      <c r="C97" s="1" t="s">
        <v>488</v>
      </c>
      <c r="D97" s="1" t="s">
        <v>543</v>
      </c>
      <c r="E97" s="1">
        <v>3100</v>
      </c>
      <c r="F97" s="3" t="s">
        <v>508</v>
      </c>
      <c r="G97" s="1">
        <v>18</v>
      </c>
      <c r="H97" s="1">
        <v>113.5</v>
      </c>
      <c r="I97" s="1">
        <v>16.22</v>
      </c>
      <c r="J97" s="3">
        <f t="shared" si="15"/>
        <v>104.3</v>
      </c>
      <c r="K97" s="3">
        <f t="shared" si="16"/>
        <v>100.5</v>
      </c>
      <c r="L97" s="3">
        <f t="shared" si="17"/>
        <v>106.3</v>
      </c>
      <c r="M97" s="3">
        <f t="shared" si="18"/>
        <v>104.9</v>
      </c>
      <c r="N97" s="3"/>
      <c r="P97" s="4">
        <f t="shared" si="22"/>
        <v>13.617118281001265</v>
      </c>
      <c r="Q97" s="5">
        <f t="shared" si="19"/>
        <v>13.617118281001265</v>
      </c>
      <c r="R97" s="5">
        <f t="shared" si="20"/>
        <v>4.392618800322988</v>
      </c>
    </row>
    <row r="98" spans="1:18" x14ac:dyDescent="0.3">
      <c r="A98" s="1">
        <f t="shared" si="21"/>
        <v>97</v>
      </c>
      <c r="B98" s="1" t="s">
        <v>10</v>
      </c>
      <c r="C98" s="1" t="s">
        <v>492</v>
      </c>
      <c r="D98" s="1" t="s">
        <v>543</v>
      </c>
      <c r="E98" s="1">
        <v>3100</v>
      </c>
      <c r="F98" s="3" t="s">
        <v>495</v>
      </c>
      <c r="G98" s="1">
        <v>10</v>
      </c>
      <c r="H98" s="1">
        <v>110.75</v>
      </c>
      <c r="I98" s="1">
        <v>14.95</v>
      </c>
      <c r="J98" s="3">
        <f t="shared" ref="J98:J121" si="23">VLOOKUP(C98,$B$172:$E$201,2,FALSE)</f>
        <v>101.8</v>
      </c>
      <c r="K98" s="3">
        <f t="shared" ref="K98:K121" si="24">VLOOKUP(F98,$B$172:$E$201,2,FALSE)</f>
        <v>98.2</v>
      </c>
      <c r="L98" s="3">
        <f t="shared" ref="L98:L121" si="25">VLOOKUP(C98,$B$172:$E$201,4,FALSE)</f>
        <v>107.7</v>
      </c>
      <c r="M98" s="3">
        <f t="shared" ref="M98:M121" si="26">VLOOKUP(F98,$B$172:$E$201,3,FALSE)</f>
        <v>102.2</v>
      </c>
      <c r="N98" s="3"/>
      <c r="P98" s="4">
        <f t="shared" si="22"/>
        <v>7.1423435310012646</v>
      </c>
      <c r="Q98" s="5">
        <f t="shared" ref="Q98:Q121" si="27">P98-O98</f>
        <v>7.1423435310012646</v>
      </c>
      <c r="R98" s="5">
        <f t="shared" ref="R98:R121" si="28">P98/(E98/1000)</f>
        <v>2.3039817841939563</v>
      </c>
    </row>
    <row r="99" spans="1:18" x14ac:dyDescent="0.3">
      <c r="A99" s="1">
        <f t="shared" si="21"/>
        <v>98</v>
      </c>
      <c r="B99" s="1" t="s">
        <v>416</v>
      </c>
      <c r="C99" s="1" t="s">
        <v>516</v>
      </c>
      <c r="D99" s="1" t="s">
        <v>544</v>
      </c>
      <c r="E99" s="1">
        <v>3100</v>
      </c>
      <c r="F99" s="3" t="s">
        <v>487</v>
      </c>
      <c r="G99" s="1">
        <v>15</v>
      </c>
      <c r="H99" s="1">
        <v>115.75</v>
      </c>
      <c r="I99" s="1">
        <v>18.43</v>
      </c>
      <c r="J99" s="3">
        <f t="shared" si="23"/>
        <v>102.7</v>
      </c>
      <c r="K99" s="3">
        <f t="shared" si="24"/>
        <v>100.6</v>
      </c>
      <c r="L99" s="3">
        <f t="shared" si="25"/>
        <v>104.8</v>
      </c>
      <c r="M99" s="3">
        <f t="shared" si="26"/>
        <v>111.8</v>
      </c>
      <c r="N99" s="3"/>
      <c r="P99" s="4">
        <f t="shared" si="22"/>
        <v>12.129760031001265</v>
      </c>
      <c r="Q99" s="5">
        <f t="shared" si="27"/>
        <v>12.129760031001265</v>
      </c>
      <c r="R99" s="5">
        <f t="shared" si="28"/>
        <v>3.9128258164520209</v>
      </c>
    </row>
    <row r="100" spans="1:18" x14ac:dyDescent="0.3">
      <c r="A100" s="1">
        <f t="shared" si="21"/>
        <v>99</v>
      </c>
      <c r="B100" s="1" t="s">
        <v>454</v>
      </c>
      <c r="C100" s="1" t="s">
        <v>519</v>
      </c>
      <c r="D100" s="1" t="s">
        <v>542</v>
      </c>
      <c r="E100" s="1">
        <v>3000</v>
      </c>
      <c r="F100" s="3" t="s">
        <v>549</v>
      </c>
      <c r="G100" s="1">
        <v>10</v>
      </c>
      <c r="H100" s="1">
        <v>110.75</v>
      </c>
      <c r="I100" s="1">
        <v>16.559999999999999</v>
      </c>
      <c r="J100" s="3">
        <f t="shared" si="23"/>
        <v>101.6</v>
      </c>
      <c r="K100" s="3">
        <f t="shared" si="24"/>
        <v>103.4</v>
      </c>
      <c r="L100" s="3">
        <f t="shared" si="25"/>
        <v>103.8</v>
      </c>
      <c r="M100" s="3">
        <f t="shared" si="26"/>
        <v>114.5</v>
      </c>
      <c r="N100" s="3"/>
      <c r="P100" s="4">
        <f t="shared" si="22"/>
        <v>7.1743384611202767</v>
      </c>
      <c r="Q100" s="5">
        <f t="shared" si="27"/>
        <v>7.1743384611202767</v>
      </c>
      <c r="R100" s="5">
        <f t="shared" si="28"/>
        <v>2.3914461537067591</v>
      </c>
    </row>
    <row r="101" spans="1:18" x14ac:dyDescent="0.3">
      <c r="A101" s="1">
        <f t="shared" si="21"/>
        <v>100</v>
      </c>
      <c r="B101" s="1" t="s">
        <v>374</v>
      </c>
      <c r="C101" s="1" t="s">
        <v>499</v>
      </c>
      <c r="D101" s="1" t="s">
        <v>543</v>
      </c>
      <c r="E101" s="1">
        <v>3000</v>
      </c>
      <c r="F101" s="3" t="s">
        <v>506</v>
      </c>
      <c r="G101" s="1">
        <v>12</v>
      </c>
      <c r="H101" s="1">
        <v>106</v>
      </c>
      <c r="I101" s="1">
        <v>15.62</v>
      </c>
      <c r="J101" s="3">
        <f t="shared" si="23"/>
        <v>101.1</v>
      </c>
      <c r="K101" s="3">
        <f t="shared" si="24"/>
        <v>100.5</v>
      </c>
      <c r="L101" s="3">
        <f t="shared" si="25"/>
        <v>109.8</v>
      </c>
      <c r="M101" s="3">
        <f t="shared" si="26"/>
        <v>107.8</v>
      </c>
      <c r="N101" s="3"/>
      <c r="P101" s="4">
        <f t="shared" si="22"/>
        <v>7.9296386111202777</v>
      </c>
      <c r="Q101" s="5">
        <f t="shared" si="27"/>
        <v>7.9296386111202777</v>
      </c>
      <c r="R101" s="5">
        <f t="shared" si="28"/>
        <v>2.6432128703734259</v>
      </c>
    </row>
    <row r="102" spans="1:18" x14ac:dyDescent="0.3">
      <c r="A102" s="1">
        <f t="shared" si="21"/>
        <v>101</v>
      </c>
      <c r="B102" s="1" t="s">
        <v>15</v>
      </c>
      <c r="C102" s="1" t="s">
        <v>499</v>
      </c>
      <c r="D102" s="1" t="s">
        <v>542</v>
      </c>
      <c r="E102" s="1">
        <v>3000</v>
      </c>
      <c r="F102" s="1" t="s">
        <v>506</v>
      </c>
      <c r="G102" s="1">
        <v>10</v>
      </c>
      <c r="H102" s="3">
        <v>106</v>
      </c>
      <c r="I102" s="1">
        <v>13.67</v>
      </c>
      <c r="J102" s="3">
        <f t="shared" si="23"/>
        <v>101.1</v>
      </c>
      <c r="K102" s="3">
        <f t="shared" si="24"/>
        <v>100.5</v>
      </c>
      <c r="L102" s="3">
        <f t="shared" si="25"/>
        <v>109.8</v>
      </c>
      <c r="M102" s="3">
        <f t="shared" si="26"/>
        <v>107.8</v>
      </c>
      <c r="N102" s="3"/>
      <c r="P102" s="4">
        <f t="shared" si="22"/>
        <v>5.9336191111202767</v>
      </c>
      <c r="Q102" s="5">
        <f t="shared" si="27"/>
        <v>5.9336191111202767</v>
      </c>
      <c r="R102" s="5">
        <f t="shared" si="28"/>
        <v>1.9778730370400923</v>
      </c>
    </row>
    <row r="103" spans="1:18" x14ac:dyDescent="0.3">
      <c r="A103" s="1">
        <f t="shared" si="21"/>
        <v>102</v>
      </c>
      <c r="B103" s="1" t="s">
        <v>555</v>
      </c>
      <c r="C103" s="1" t="s">
        <v>499</v>
      </c>
      <c r="D103" s="1" t="s">
        <v>544</v>
      </c>
      <c r="E103" s="1">
        <v>3000</v>
      </c>
      <c r="F103" s="3" t="s">
        <v>506</v>
      </c>
      <c r="G103" s="1">
        <v>10</v>
      </c>
      <c r="H103" s="1">
        <v>106</v>
      </c>
      <c r="I103" s="1">
        <v>16.78</v>
      </c>
      <c r="J103" s="3">
        <f t="shared" si="23"/>
        <v>101.1</v>
      </c>
      <c r="K103" s="3">
        <f t="shared" si="24"/>
        <v>100.5</v>
      </c>
      <c r="L103" s="3">
        <f t="shared" si="25"/>
        <v>109.8</v>
      </c>
      <c r="M103" s="3">
        <f t="shared" si="26"/>
        <v>107.8</v>
      </c>
      <c r="N103" s="3"/>
      <c r="P103" s="4">
        <f t="shared" si="22"/>
        <v>6.7808142111202754</v>
      </c>
      <c r="Q103" s="5">
        <f t="shared" si="27"/>
        <v>6.7808142111202754</v>
      </c>
      <c r="R103" s="5">
        <f t="shared" si="28"/>
        <v>2.2602714037067586</v>
      </c>
    </row>
    <row r="104" spans="1:18" x14ac:dyDescent="0.3">
      <c r="A104" s="1">
        <f t="shared" si="21"/>
        <v>103</v>
      </c>
      <c r="B104" s="1" t="s">
        <v>431</v>
      </c>
      <c r="C104" s="1" t="s">
        <v>549</v>
      </c>
      <c r="D104" s="1" t="s">
        <v>543</v>
      </c>
      <c r="E104" s="1">
        <v>3000</v>
      </c>
      <c r="F104" s="3" t="s">
        <v>519</v>
      </c>
      <c r="G104" s="1">
        <v>15</v>
      </c>
      <c r="H104" s="1">
        <v>117.75</v>
      </c>
      <c r="I104" s="1">
        <v>13.52</v>
      </c>
      <c r="J104" s="3">
        <f t="shared" si="23"/>
        <v>103.4</v>
      </c>
      <c r="K104" s="3">
        <f t="shared" si="24"/>
        <v>101.6</v>
      </c>
      <c r="L104" s="3">
        <f t="shared" si="25"/>
        <v>107.1</v>
      </c>
      <c r="M104" s="3">
        <f t="shared" si="26"/>
        <v>110</v>
      </c>
      <c r="N104" s="3"/>
      <c r="P104" s="4">
        <f t="shared" si="22"/>
        <v>10.674743861120277</v>
      </c>
      <c r="Q104" s="5">
        <f t="shared" si="27"/>
        <v>10.674743861120277</v>
      </c>
      <c r="R104" s="5">
        <f t="shared" si="28"/>
        <v>3.5582479537067591</v>
      </c>
    </row>
    <row r="105" spans="1:18" x14ac:dyDescent="0.3">
      <c r="A105" s="1">
        <f t="shared" si="21"/>
        <v>104</v>
      </c>
      <c r="B105" s="1" t="s">
        <v>386</v>
      </c>
      <c r="C105" s="1" t="s">
        <v>549</v>
      </c>
      <c r="D105" s="1" t="s">
        <v>545</v>
      </c>
      <c r="E105" s="1">
        <v>3000</v>
      </c>
      <c r="F105" s="3" t="s">
        <v>519</v>
      </c>
      <c r="G105" s="1">
        <v>10</v>
      </c>
      <c r="H105" s="1">
        <v>117.75</v>
      </c>
      <c r="I105" s="1">
        <v>13.18</v>
      </c>
      <c r="J105" s="3">
        <f t="shared" si="23"/>
        <v>103.4</v>
      </c>
      <c r="K105" s="3">
        <f t="shared" si="24"/>
        <v>101.6</v>
      </c>
      <c r="L105" s="3">
        <f t="shared" si="25"/>
        <v>107.1</v>
      </c>
      <c r="M105" s="3">
        <f t="shared" si="26"/>
        <v>110</v>
      </c>
      <c r="N105" s="3"/>
      <c r="P105" s="4">
        <f t="shared" si="22"/>
        <v>6.9200744611202767</v>
      </c>
      <c r="Q105" s="5">
        <f t="shared" si="27"/>
        <v>6.9200744611202767</v>
      </c>
      <c r="R105" s="5">
        <f t="shared" si="28"/>
        <v>2.3066914870400921</v>
      </c>
    </row>
    <row r="106" spans="1:18" x14ac:dyDescent="0.3">
      <c r="A106" s="1">
        <f t="shared" si="21"/>
        <v>105</v>
      </c>
      <c r="B106" s="1" t="s">
        <v>87</v>
      </c>
      <c r="C106" s="1" t="s">
        <v>549</v>
      </c>
      <c r="D106" s="1" t="s">
        <v>546</v>
      </c>
      <c r="E106" s="1">
        <v>3000</v>
      </c>
      <c r="F106" s="3" t="s">
        <v>519</v>
      </c>
      <c r="G106" s="1">
        <v>8</v>
      </c>
      <c r="H106" s="1">
        <v>117.75</v>
      </c>
      <c r="I106" s="1">
        <v>14.89</v>
      </c>
      <c r="J106" s="3">
        <f t="shared" si="23"/>
        <v>103.4</v>
      </c>
      <c r="K106" s="3">
        <f t="shared" si="24"/>
        <v>101.6</v>
      </c>
      <c r="L106" s="3">
        <f t="shared" si="25"/>
        <v>107.1</v>
      </c>
      <c r="M106" s="3">
        <f t="shared" si="26"/>
        <v>110</v>
      </c>
      <c r="N106" s="3"/>
      <c r="P106" s="4">
        <f t="shared" si="22"/>
        <v>5.9210755611202766</v>
      </c>
      <c r="Q106" s="5">
        <f t="shared" si="27"/>
        <v>5.9210755611202766</v>
      </c>
      <c r="R106" s="5">
        <f t="shared" si="28"/>
        <v>1.9736918537067589</v>
      </c>
    </row>
    <row r="107" spans="1:18" x14ac:dyDescent="0.3">
      <c r="A107" s="1">
        <f t="shared" si="21"/>
        <v>106</v>
      </c>
      <c r="B107" s="1" t="s">
        <v>8</v>
      </c>
      <c r="C107" s="1" t="s">
        <v>549</v>
      </c>
      <c r="D107" s="1" t="s">
        <v>543</v>
      </c>
      <c r="E107" s="1">
        <v>3000</v>
      </c>
      <c r="F107" s="3" t="s">
        <v>519</v>
      </c>
      <c r="G107" s="1">
        <v>8</v>
      </c>
      <c r="H107" s="3">
        <v>117.75</v>
      </c>
      <c r="I107" s="1">
        <v>20.350000000000001</v>
      </c>
      <c r="J107" s="3">
        <f t="shared" si="23"/>
        <v>103.4</v>
      </c>
      <c r="K107" s="3">
        <f t="shared" si="24"/>
        <v>101.6</v>
      </c>
      <c r="L107" s="3">
        <f t="shared" si="25"/>
        <v>107.1</v>
      </c>
      <c r="M107" s="3">
        <f t="shared" si="26"/>
        <v>110</v>
      </c>
      <c r="N107" s="3"/>
      <c r="P107" s="4">
        <f t="shared" si="22"/>
        <v>7.4084341611202769</v>
      </c>
      <c r="Q107" s="5">
        <f t="shared" si="27"/>
        <v>7.4084341611202769</v>
      </c>
      <c r="R107" s="5">
        <f t="shared" si="28"/>
        <v>2.4694780537067591</v>
      </c>
    </row>
    <row r="108" spans="1:18" x14ac:dyDescent="0.3">
      <c r="A108" s="1">
        <f t="shared" si="21"/>
        <v>107</v>
      </c>
      <c r="B108" s="1" t="s">
        <v>49</v>
      </c>
      <c r="C108" s="1" t="s">
        <v>487</v>
      </c>
      <c r="D108" s="1" t="s">
        <v>544</v>
      </c>
      <c r="E108" s="1">
        <v>3000</v>
      </c>
      <c r="F108" s="1" t="s">
        <v>516</v>
      </c>
      <c r="G108" s="1">
        <v>12</v>
      </c>
      <c r="H108" s="1">
        <v>112.75</v>
      </c>
      <c r="I108" s="1">
        <v>15.61</v>
      </c>
      <c r="J108" s="3">
        <f t="shared" si="23"/>
        <v>100.6</v>
      </c>
      <c r="K108" s="3">
        <f t="shared" si="24"/>
        <v>102.7</v>
      </c>
      <c r="L108" s="3">
        <f t="shared" si="25"/>
        <v>109.7</v>
      </c>
      <c r="M108" s="3">
        <f t="shared" si="26"/>
        <v>110.5</v>
      </c>
      <c r="N108" s="3"/>
      <c r="P108" s="4">
        <f t="shared" si="22"/>
        <v>8.5209883611202777</v>
      </c>
      <c r="Q108" s="5">
        <f t="shared" si="27"/>
        <v>8.5209883611202777</v>
      </c>
      <c r="R108" s="5">
        <f t="shared" si="28"/>
        <v>2.8403294537067594</v>
      </c>
    </row>
    <row r="109" spans="1:18" x14ac:dyDescent="0.3">
      <c r="A109" s="1">
        <f t="shared" si="21"/>
        <v>108</v>
      </c>
      <c r="B109" s="1" t="s">
        <v>151</v>
      </c>
      <c r="C109" s="1" t="s">
        <v>506</v>
      </c>
      <c r="D109" s="1" t="s">
        <v>546</v>
      </c>
      <c r="E109" s="1">
        <v>3000</v>
      </c>
      <c r="F109" s="3" t="s">
        <v>499</v>
      </c>
      <c r="G109" s="1">
        <v>14</v>
      </c>
      <c r="H109" s="1">
        <v>113</v>
      </c>
      <c r="I109" s="1">
        <v>14.83</v>
      </c>
      <c r="J109" s="3">
        <f t="shared" si="23"/>
        <v>100.5</v>
      </c>
      <c r="K109" s="3">
        <f t="shared" si="24"/>
        <v>101.1</v>
      </c>
      <c r="L109" s="3">
        <f t="shared" si="25"/>
        <v>103.1</v>
      </c>
      <c r="M109" s="3">
        <f t="shared" si="26"/>
        <v>102.2</v>
      </c>
      <c r="N109" s="3"/>
      <c r="P109" s="4">
        <f t="shared" si="22"/>
        <v>10.027793161120277</v>
      </c>
      <c r="Q109" s="5">
        <f t="shared" si="27"/>
        <v>10.027793161120277</v>
      </c>
      <c r="R109" s="5">
        <f t="shared" si="28"/>
        <v>3.3425977203734258</v>
      </c>
    </row>
    <row r="110" spans="1:18" x14ac:dyDescent="0.3">
      <c r="A110" s="1">
        <f t="shared" si="21"/>
        <v>109</v>
      </c>
      <c r="B110" s="1" t="s">
        <v>292</v>
      </c>
      <c r="C110" s="1" t="s">
        <v>495</v>
      </c>
      <c r="D110" s="1" t="s">
        <v>546</v>
      </c>
      <c r="E110" s="1">
        <v>3000</v>
      </c>
      <c r="F110" s="3" t="s">
        <v>492</v>
      </c>
      <c r="G110" s="1">
        <v>15</v>
      </c>
      <c r="H110" s="3">
        <v>104.75</v>
      </c>
      <c r="I110" s="1">
        <v>16.77</v>
      </c>
      <c r="J110" s="3">
        <f t="shared" si="23"/>
        <v>98.2</v>
      </c>
      <c r="K110" s="3">
        <f t="shared" si="24"/>
        <v>101.8</v>
      </c>
      <c r="L110" s="3">
        <f t="shared" si="25"/>
        <v>105</v>
      </c>
      <c r="M110" s="3">
        <f t="shared" si="26"/>
        <v>110.5</v>
      </c>
      <c r="N110" s="3"/>
      <c r="P110" s="4">
        <f t="shared" ref="P110:P121" si="29">-87.868852+(LN(E110))*9.365713+G110*0.73241+I110*0.27241+H110*0.0924+((J110+K110)/2)*0.015315+((L110+M110)/2)*-0.032803</f>
        <v>10.346831261120276</v>
      </c>
      <c r="Q110" s="5">
        <f t="shared" si="27"/>
        <v>10.346831261120276</v>
      </c>
      <c r="R110" s="5">
        <f t="shared" si="28"/>
        <v>3.4489437537067587</v>
      </c>
    </row>
    <row r="111" spans="1:18" x14ac:dyDescent="0.3">
      <c r="A111" s="1">
        <f t="shared" si="21"/>
        <v>110</v>
      </c>
      <c r="B111" s="1" t="s">
        <v>261</v>
      </c>
      <c r="C111" s="1" t="s">
        <v>489</v>
      </c>
      <c r="D111" s="1" t="s">
        <v>546</v>
      </c>
      <c r="E111" s="1">
        <v>3000</v>
      </c>
      <c r="F111" s="3" t="s">
        <v>486</v>
      </c>
      <c r="G111" s="1">
        <v>13</v>
      </c>
      <c r="H111" s="1">
        <v>118.5</v>
      </c>
      <c r="I111" s="1">
        <v>12.25</v>
      </c>
      <c r="J111" s="3">
        <f t="shared" si="23"/>
        <v>102.9</v>
      </c>
      <c r="K111" s="3">
        <f t="shared" si="24"/>
        <v>106</v>
      </c>
      <c r="L111" s="3">
        <f t="shared" si="25"/>
        <v>108.8</v>
      </c>
      <c r="M111" s="3">
        <f t="shared" si="26"/>
        <v>108.2</v>
      </c>
      <c r="N111" s="3"/>
      <c r="P111" s="4">
        <f t="shared" si="29"/>
        <v>8.9647675611202757</v>
      </c>
      <c r="Q111" s="5">
        <f t="shared" si="27"/>
        <v>8.9647675611202757</v>
      </c>
      <c r="R111" s="5">
        <f t="shared" si="28"/>
        <v>2.9882558537067587</v>
      </c>
    </row>
    <row r="112" spans="1:18" x14ac:dyDescent="0.3">
      <c r="A112" s="1">
        <f t="shared" si="21"/>
        <v>111</v>
      </c>
      <c r="B112" s="1" t="s">
        <v>215</v>
      </c>
      <c r="C112" s="1" t="s">
        <v>489</v>
      </c>
      <c r="D112" s="1" t="s">
        <v>546</v>
      </c>
      <c r="E112" s="1">
        <v>3000</v>
      </c>
      <c r="F112" s="3" t="s">
        <v>486</v>
      </c>
      <c r="G112" s="1">
        <v>10</v>
      </c>
      <c r="H112" s="1">
        <v>118.5</v>
      </c>
      <c r="I112" s="1">
        <v>15.64</v>
      </c>
      <c r="J112" s="3">
        <f t="shared" si="23"/>
        <v>102.9</v>
      </c>
      <c r="K112" s="3">
        <f t="shared" si="24"/>
        <v>106</v>
      </c>
      <c r="L112" s="3">
        <f t="shared" si="25"/>
        <v>108.8</v>
      </c>
      <c r="M112" s="3">
        <f t="shared" si="26"/>
        <v>108.2</v>
      </c>
      <c r="N112" s="3"/>
      <c r="P112" s="4">
        <f t="shared" si="29"/>
        <v>7.6910074611202752</v>
      </c>
      <c r="Q112" s="5">
        <f t="shared" si="27"/>
        <v>7.6910074611202752</v>
      </c>
      <c r="R112" s="5">
        <f t="shared" si="28"/>
        <v>2.5636691537067584</v>
      </c>
    </row>
    <row r="113" spans="1:18" x14ac:dyDescent="0.3">
      <c r="A113" s="1">
        <f t="shared" si="21"/>
        <v>112</v>
      </c>
      <c r="B113" s="1" t="s">
        <v>355</v>
      </c>
      <c r="C113" s="1" t="s">
        <v>486</v>
      </c>
      <c r="D113" s="1" t="s">
        <v>543</v>
      </c>
      <c r="E113" s="1">
        <v>3000</v>
      </c>
      <c r="F113" s="3" t="s">
        <v>489</v>
      </c>
      <c r="G113" s="1">
        <v>14</v>
      </c>
      <c r="H113" s="1">
        <v>118.5</v>
      </c>
      <c r="I113" s="1">
        <v>20.13</v>
      </c>
      <c r="J113" s="3">
        <f t="shared" si="23"/>
        <v>106</v>
      </c>
      <c r="K113" s="3">
        <f t="shared" si="24"/>
        <v>102.9</v>
      </c>
      <c r="L113" s="3">
        <f t="shared" si="25"/>
        <v>103.9</v>
      </c>
      <c r="M113" s="3">
        <f t="shared" si="26"/>
        <v>108.4</v>
      </c>
      <c r="N113" s="3"/>
      <c r="P113" s="4">
        <f t="shared" si="29"/>
        <v>11.920855411120275</v>
      </c>
      <c r="Q113" s="5">
        <f t="shared" si="27"/>
        <v>11.920855411120275</v>
      </c>
      <c r="R113" s="5">
        <f t="shared" si="28"/>
        <v>3.9736184703734252</v>
      </c>
    </row>
    <row r="114" spans="1:18" x14ac:dyDescent="0.3">
      <c r="A114" s="1">
        <f t="shared" si="21"/>
        <v>113</v>
      </c>
      <c r="B114" s="1" t="s">
        <v>335</v>
      </c>
      <c r="C114" s="1" t="s">
        <v>508</v>
      </c>
      <c r="D114" s="1" t="s">
        <v>545</v>
      </c>
      <c r="E114" s="1">
        <v>3000</v>
      </c>
      <c r="F114" s="3" t="s">
        <v>488</v>
      </c>
      <c r="G114" s="1">
        <v>16</v>
      </c>
      <c r="H114" s="1">
        <v>110</v>
      </c>
      <c r="I114" s="1">
        <v>11.61</v>
      </c>
      <c r="J114" s="3">
        <f t="shared" si="23"/>
        <v>100.5</v>
      </c>
      <c r="K114" s="3">
        <f t="shared" si="24"/>
        <v>104.3</v>
      </c>
      <c r="L114" s="3">
        <f t="shared" si="25"/>
        <v>105.6</v>
      </c>
      <c r="M114" s="3">
        <f t="shared" si="26"/>
        <v>110.2</v>
      </c>
      <c r="N114" s="3"/>
      <c r="P114" s="4">
        <f t="shared" si="29"/>
        <v>10.190541211120276</v>
      </c>
      <c r="Q114" s="5">
        <f t="shared" si="27"/>
        <v>10.190541211120276</v>
      </c>
      <c r="R114" s="5">
        <f t="shared" si="28"/>
        <v>3.3968470703734255</v>
      </c>
    </row>
    <row r="115" spans="1:18" x14ac:dyDescent="0.3">
      <c r="A115" s="1">
        <f t="shared" si="21"/>
        <v>114</v>
      </c>
      <c r="B115" s="1" t="s">
        <v>158</v>
      </c>
      <c r="C115" s="1" t="s">
        <v>488</v>
      </c>
      <c r="D115" s="1" t="s">
        <v>544</v>
      </c>
      <c r="E115" s="1">
        <v>3000</v>
      </c>
      <c r="F115" s="3" t="s">
        <v>508</v>
      </c>
      <c r="G115" s="1">
        <v>15</v>
      </c>
      <c r="H115" s="1">
        <v>113.5</v>
      </c>
      <c r="I115" s="1">
        <v>18.88</v>
      </c>
      <c r="J115" s="3">
        <f t="shared" si="23"/>
        <v>104.3</v>
      </c>
      <c r="K115" s="3">
        <f t="shared" si="24"/>
        <v>100.5</v>
      </c>
      <c r="L115" s="3">
        <f t="shared" si="25"/>
        <v>106.3</v>
      </c>
      <c r="M115" s="3">
        <f t="shared" si="26"/>
        <v>104.9</v>
      </c>
      <c r="N115" s="3"/>
      <c r="P115" s="4">
        <f t="shared" si="29"/>
        <v>11.837398811120275</v>
      </c>
      <c r="Q115" s="5">
        <f t="shared" si="27"/>
        <v>11.837398811120275</v>
      </c>
      <c r="R115" s="5">
        <f t="shared" si="28"/>
        <v>3.9457996037067584</v>
      </c>
    </row>
    <row r="116" spans="1:18" x14ac:dyDescent="0.3">
      <c r="A116" s="1">
        <f t="shared" si="21"/>
        <v>115</v>
      </c>
      <c r="B116" s="1" t="s">
        <v>277</v>
      </c>
      <c r="C116" s="1" t="s">
        <v>488</v>
      </c>
      <c r="D116" s="1" t="s">
        <v>545</v>
      </c>
      <c r="E116" s="1">
        <v>3000</v>
      </c>
      <c r="F116" s="3" t="s">
        <v>508</v>
      </c>
      <c r="G116" s="1">
        <v>10</v>
      </c>
      <c r="H116" s="3">
        <v>113.5</v>
      </c>
      <c r="I116" s="1">
        <v>18.510000000000002</v>
      </c>
      <c r="J116" s="3">
        <f t="shared" si="23"/>
        <v>104.3</v>
      </c>
      <c r="K116" s="3">
        <f t="shared" si="24"/>
        <v>100.5</v>
      </c>
      <c r="L116" s="3">
        <f t="shared" si="25"/>
        <v>106.3</v>
      </c>
      <c r="M116" s="3">
        <f t="shared" si="26"/>
        <v>104.9</v>
      </c>
      <c r="N116" s="3"/>
      <c r="P116" s="4">
        <f t="shared" si="29"/>
        <v>8.0745571111202761</v>
      </c>
      <c r="Q116" s="5">
        <f t="shared" si="27"/>
        <v>8.0745571111202761</v>
      </c>
      <c r="R116" s="5">
        <f t="shared" si="28"/>
        <v>2.6915190370400919</v>
      </c>
    </row>
    <row r="117" spans="1:18" x14ac:dyDescent="0.3">
      <c r="A117" s="1">
        <f t="shared" si="21"/>
        <v>116</v>
      </c>
      <c r="B117" s="1" t="s">
        <v>266</v>
      </c>
      <c r="C117" s="1" t="s">
        <v>488</v>
      </c>
      <c r="D117" s="1" t="s">
        <v>546</v>
      </c>
      <c r="E117" s="1">
        <v>3000</v>
      </c>
      <c r="F117" s="3" t="s">
        <v>508</v>
      </c>
      <c r="G117" s="1">
        <v>6</v>
      </c>
      <c r="H117" s="1">
        <v>113.5</v>
      </c>
      <c r="I117" s="1">
        <v>11.56</v>
      </c>
      <c r="J117" s="3">
        <f t="shared" si="23"/>
        <v>104.3</v>
      </c>
      <c r="K117" s="3">
        <f t="shared" si="24"/>
        <v>100.5</v>
      </c>
      <c r="L117" s="3">
        <f t="shared" si="25"/>
        <v>106.3</v>
      </c>
      <c r="M117" s="3">
        <f t="shared" si="26"/>
        <v>104.9</v>
      </c>
      <c r="N117" s="3"/>
      <c r="P117" s="4">
        <f t="shared" si="29"/>
        <v>3.2516676111202769</v>
      </c>
      <c r="Q117" s="5">
        <f t="shared" si="27"/>
        <v>3.2516676111202769</v>
      </c>
      <c r="R117" s="5">
        <f t="shared" si="28"/>
        <v>1.0838892037067589</v>
      </c>
    </row>
    <row r="118" spans="1:18" x14ac:dyDescent="0.3">
      <c r="A118" s="1">
        <f t="shared" si="21"/>
        <v>117</v>
      </c>
      <c r="B118" s="1" t="s">
        <v>193</v>
      </c>
      <c r="C118" s="1" t="s">
        <v>488</v>
      </c>
      <c r="D118" s="1" t="s">
        <v>542</v>
      </c>
      <c r="E118" s="1">
        <v>3000</v>
      </c>
      <c r="F118" s="3" t="s">
        <v>508</v>
      </c>
      <c r="G118" s="1">
        <v>1</v>
      </c>
      <c r="H118" s="1">
        <v>113.5</v>
      </c>
      <c r="I118" s="1">
        <v>0</v>
      </c>
      <c r="J118" s="3">
        <f t="shared" si="23"/>
        <v>104.3</v>
      </c>
      <c r="K118" s="3">
        <f t="shared" si="24"/>
        <v>100.5</v>
      </c>
      <c r="L118" s="3">
        <f t="shared" si="25"/>
        <v>106.3</v>
      </c>
      <c r="M118" s="3">
        <f t="shared" si="26"/>
        <v>104.9</v>
      </c>
      <c r="N118" s="3"/>
      <c r="P118" s="4">
        <f t="shared" si="29"/>
        <v>-3.5594419888797235</v>
      </c>
      <c r="Q118" s="5">
        <f t="shared" si="27"/>
        <v>-3.5594419888797235</v>
      </c>
      <c r="R118" s="5">
        <f t="shared" si="28"/>
        <v>-1.1864806629599078</v>
      </c>
    </row>
    <row r="119" spans="1:18" x14ac:dyDescent="0.3">
      <c r="A119" s="1">
        <f t="shared" si="21"/>
        <v>118</v>
      </c>
      <c r="B119" s="1" t="s">
        <v>213</v>
      </c>
      <c r="C119" s="1" t="s">
        <v>492</v>
      </c>
      <c r="D119" s="1" t="s">
        <v>544</v>
      </c>
      <c r="E119" s="1">
        <v>3000</v>
      </c>
      <c r="F119" s="3" t="s">
        <v>495</v>
      </c>
      <c r="G119" s="1">
        <v>10</v>
      </c>
      <c r="H119" s="1">
        <v>110.75</v>
      </c>
      <c r="I119" s="1">
        <v>17.77</v>
      </c>
      <c r="J119" s="3">
        <f t="shared" si="23"/>
        <v>101.8</v>
      </c>
      <c r="K119" s="3">
        <f t="shared" si="24"/>
        <v>98.2</v>
      </c>
      <c r="L119" s="3">
        <f t="shared" si="25"/>
        <v>107.7</v>
      </c>
      <c r="M119" s="3">
        <f t="shared" si="26"/>
        <v>102.2</v>
      </c>
      <c r="N119" s="3"/>
      <c r="P119" s="4">
        <f t="shared" si="29"/>
        <v>7.6034396611202748</v>
      </c>
      <c r="Q119" s="5">
        <f t="shared" si="27"/>
        <v>7.6034396611202748</v>
      </c>
      <c r="R119" s="5">
        <f t="shared" si="28"/>
        <v>2.5344798870400918</v>
      </c>
    </row>
    <row r="120" spans="1:18" x14ac:dyDescent="0.3">
      <c r="A120" s="1">
        <f t="shared" si="21"/>
        <v>119</v>
      </c>
      <c r="B120" s="1" t="s">
        <v>125</v>
      </c>
      <c r="C120" s="1" t="s">
        <v>492</v>
      </c>
      <c r="D120" s="1" t="s">
        <v>545</v>
      </c>
      <c r="E120" s="1">
        <v>3000</v>
      </c>
      <c r="F120" s="3" t="s">
        <v>495</v>
      </c>
      <c r="G120" s="1">
        <v>7</v>
      </c>
      <c r="H120" s="1">
        <v>110.75</v>
      </c>
      <c r="I120" s="1">
        <v>15.93</v>
      </c>
      <c r="J120" s="3">
        <f t="shared" si="23"/>
        <v>101.8</v>
      </c>
      <c r="K120" s="3">
        <f t="shared" si="24"/>
        <v>98.2</v>
      </c>
      <c r="L120" s="3">
        <f t="shared" si="25"/>
        <v>107.7</v>
      </c>
      <c r="M120" s="3">
        <f t="shared" si="26"/>
        <v>102.2</v>
      </c>
      <c r="N120" s="3"/>
      <c r="P120" s="4">
        <f t="shared" si="29"/>
        <v>4.9049752611202777</v>
      </c>
      <c r="Q120" s="5">
        <f t="shared" si="27"/>
        <v>4.9049752611202777</v>
      </c>
      <c r="R120" s="5">
        <f t="shared" si="28"/>
        <v>1.6349917537067593</v>
      </c>
    </row>
    <row r="121" spans="1:18" x14ac:dyDescent="0.3">
      <c r="A121" s="1">
        <f t="shared" si="21"/>
        <v>120</v>
      </c>
      <c r="B121" s="1" t="s">
        <v>563</v>
      </c>
      <c r="C121" s="1" t="s">
        <v>516</v>
      </c>
      <c r="D121" s="1" t="s">
        <v>543</v>
      </c>
      <c r="E121" s="1">
        <v>3000</v>
      </c>
      <c r="F121" s="3" t="s">
        <v>487</v>
      </c>
      <c r="G121" s="1">
        <v>7</v>
      </c>
      <c r="H121" s="3">
        <v>115.75</v>
      </c>
      <c r="I121" s="1">
        <v>11.06</v>
      </c>
      <c r="J121" s="3">
        <f t="shared" si="23"/>
        <v>102.7</v>
      </c>
      <c r="K121" s="3">
        <f t="shared" si="24"/>
        <v>100.6</v>
      </c>
      <c r="L121" s="3">
        <f t="shared" si="25"/>
        <v>104.8</v>
      </c>
      <c r="M121" s="3">
        <f t="shared" si="26"/>
        <v>111.8</v>
      </c>
      <c r="N121" s="3"/>
      <c r="P121" s="4">
        <f t="shared" si="29"/>
        <v>3.955718261120277</v>
      </c>
      <c r="Q121" s="5">
        <f t="shared" si="27"/>
        <v>3.955718261120277</v>
      </c>
      <c r="R121" s="5">
        <f t="shared" si="28"/>
        <v>1.3185727537067591</v>
      </c>
    </row>
    <row r="122" spans="1:18" x14ac:dyDescent="0.3">
      <c r="F122" s="3"/>
      <c r="J122" s="3"/>
      <c r="K122" s="3"/>
      <c r="L122" s="3"/>
      <c r="M122" s="3"/>
      <c r="N122" s="3"/>
      <c r="P122" s="4"/>
      <c r="Q122" s="5"/>
      <c r="R122" s="5"/>
    </row>
    <row r="123" spans="1:18" x14ac:dyDescent="0.3">
      <c r="F123" s="3"/>
      <c r="J123" s="3"/>
      <c r="K123" s="3"/>
      <c r="L123" s="3"/>
      <c r="M123" s="3"/>
      <c r="N123" s="3"/>
      <c r="P123" s="4"/>
      <c r="Q123" s="5"/>
      <c r="R123" s="5"/>
    </row>
    <row r="124" spans="1:18" x14ac:dyDescent="0.3">
      <c r="F124" s="3"/>
      <c r="J124" s="3"/>
      <c r="K124" s="3"/>
      <c r="L124" s="3"/>
      <c r="M124" s="3"/>
      <c r="N124" s="3"/>
      <c r="P124" s="4"/>
      <c r="Q124" s="5"/>
      <c r="R124" s="5"/>
    </row>
    <row r="125" spans="1:18" x14ac:dyDescent="0.3">
      <c r="F125" s="3"/>
      <c r="J125" s="3"/>
      <c r="K125" s="3"/>
      <c r="L125" s="3"/>
      <c r="M125" s="3"/>
      <c r="N125" s="3"/>
      <c r="P125" s="4"/>
      <c r="Q125" s="5"/>
      <c r="R125" s="5"/>
    </row>
    <row r="126" spans="1:18" x14ac:dyDescent="0.3">
      <c r="F126" s="3"/>
      <c r="J126" s="3"/>
      <c r="K126" s="3"/>
      <c r="L126" s="3"/>
      <c r="M126" s="3"/>
      <c r="N126" s="3"/>
      <c r="P126" s="4"/>
      <c r="Q126" s="5"/>
      <c r="R126" s="5"/>
    </row>
    <row r="127" spans="1:18" x14ac:dyDescent="0.3">
      <c r="F127" s="3"/>
      <c r="J127" s="3"/>
      <c r="K127" s="3"/>
      <c r="L127" s="3"/>
      <c r="M127" s="3"/>
      <c r="N127" s="3"/>
      <c r="P127" s="4"/>
      <c r="Q127" s="5"/>
      <c r="R127" s="5"/>
    </row>
    <row r="136" spans="6:18" x14ac:dyDescent="0.3">
      <c r="F136" s="3"/>
      <c r="J136" s="3"/>
      <c r="K136" s="3"/>
      <c r="L136" s="3"/>
      <c r="M136" s="3"/>
      <c r="N136" s="3"/>
      <c r="P136" s="4"/>
      <c r="Q136" s="5"/>
      <c r="R136" s="5"/>
    </row>
    <row r="137" spans="6:18" x14ac:dyDescent="0.3">
      <c r="F137" s="3"/>
      <c r="J137" s="3"/>
      <c r="K137" s="3"/>
      <c r="L137" s="3"/>
      <c r="M137" s="3"/>
      <c r="N137" s="3"/>
      <c r="P137" s="4"/>
      <c r="Q137" s="5"/>
      <c r="R137" s="5"/>
    </row>
    <row r="138" spans="6:18" x14ac:dyDescent="0.3">
      <c r="F138" s="3"/>
      <c r="J138" s="3"/>
      <c r="K138" s="3"/>
      <c r="L138" s="3"/>
      <c r="M138" s="3"/>
      <c r="N138" s="3"/>
      <c r="P138" s="4"/>
      <c r="Q138" s="5"/>
      <c r="R138" s="5"/>
    </row>
    <row r="139" spans="6:18" x14ac:dyDescent="0.3">
      <c r="F139" s="3"/>
      <c r="J139" s="3"/>
      <c r="K139" s="3"/>
      <c r="L139" s="3"/>
      <c r="M139" s="3"/>
      <c r="N139" s="3"/>
      <c r="P139" s="4"/>
      <c r="Q139" s="5"/>
      <c r="R139" s="5"/>
    </row>
    <row r="140" spans="6:18" x14ac:dyDescent="0.3">
      <c r="F140" s="3"/>
      <c r="J140" s="3"/>
      <c r="K140" s="3"/>
      <c r="L140" s="3"/>
      <c r="M140" s="3"/>
      <c r="N140" s="3"/>
      <c r="P140" s="4"/>
      <c r="Q140" s="5"/>
      <c r="R140" s="5"/>
    </row>
    <row r="141" spans="6:18" x14ac:dyDescent="0.3">
      <c r="F141" s="3"/>
      <c r="J141" s="3"/>
      <c r="K141" s="3"/>
      <c r="L141" s="3"/>
      <c r="M141" s="3"/>
      <c r="N141" s="3"/>
      <c r="P141" s="4"/>
      <c r="Q141" s="5"/>
      <c r="R141" s="5"/>
    </row>
    <row r="142" spans="6:18" x14ac:dyDescent="0.3">
      <c r="F142" s="3"/>
      <c r="J142" s="3"/>
      <c r="K142" s="3"/>
      <c r="L142" s="3"/>
      <c r="M142" s="3"/>
      <c r="N142" s="3"/>
      <c r="P142" s="4"/>
      <c r="Q142" s="5"/>
      <c r="R142" s="5"/>
    </row>
    <row r="143" spans="6:18" x14ac:dyDescent="0.3">
      <c r="F143" s="3"/>
      <c r="J143" s="3"/>
      <c r="K143" s="3"/>
      <c r="L143" s="3"/>
      <c r="M143" s="3"/>
      <c r="N143" s="3"/>
      <c r="P143" s="4"/>
      <c r="Q143" s="5"/>
      <c r="R143" s="5"/>
    </row>
    <row r="144" spans="6:18" x14ac:dyDescent="0.3">
      <c r="F144" s="3"/>
      <c r="J144" s="3"/>
      <c r="K144" s="3"/>
      <c r="L144" s="3"/>
      <c r="M144" s="3"/>
      <c r="N144" s="3"/>
      <c r="P144" s="4"/>
      <c r="Q144" s="5"/>
      <c r="R144" s="5"/>
    </row>
    <row r="145" spans="6:18" x14ac:dyDescent="0.3">
      <c r="F145" s="3"/>
      <c r="J145" s="3"/>
      <c r="K145" s="3"/>
      <c r="L145" s="3"/>
      <c r="M145" s="3"/>
      <c r="N145" s="3"/>
      <c r="P145" s="4"/>
      <c r="Q145" s="5"/>
      <c r="R145" s="5"/>
    </row>
    <row r="146" spans="6:18" x14ac:dyDescent="0.3">
      <c r="F146" s="3"/>
      <c r="J146" s="3"/>
      <c r="K146" s="3"/>
      <c r="L146" s="3"/>
      <c r="M146" s="3"/>
      <c r="N146" s="3"/>
      <c r="P146" s="4"/>
      <c r="Q146" s="5"/>
      <c r="R146" s="5"/>
    </row>
    <row r="147" spans="6:18" x14ac:dyDescent="0.3">
      <c r="F147" s="3"/>
      <c r="J147" s="3"/>
      <c r="K147" s="3"/>
      <c r="L147" s="3"/>
      <c r="M147" s="3"/>
      <c r="N147" s="3"/>
      <c r="P147" s="4"/>
      <c r="Q147" s="5"/>
      <c r="R147" s="5"/>
    </row>
    <row r="148" spans="6:18" x14ac:dyDescent="0.3">
      <c r="F148" s="3"/>
      <c r="J148" s="3"/>
      <c r="K148" s="3"/>
      <c r="L148" s="3"/>
      <c r="M148" s="3"/>
      <c r="N148" s="3"/>
      <c r="P148" s="4"/>
      <c r="Q148" s="5"/>
      <c r="R148" s="5"/>
    </row>
    <row r="149" spans="6:18" x14ac:dyDescent="0.3">
      <c r="F149" s="3"/>
      <c r="J149" s="3"/>
      <c r="K149" s="3"/>
      <c r="L149" s="3"/>
      <c r="M149" s="3"/>
      <c r="N149" s="3"/>
      <c r="P149" s="4"/>
      <c r="Q149" s="5"/>
      <c r="R149" s="5"/>
    </row>
    <row r="150" spans="6:18" x14ac:dyDescent="0.3">
      <c r="F150" s="3"/>
      <c r="J150" s="3"/>
      <c r="K150" s="3"/>
      <c r="L150" s="3"/>
      <c r="M150" s="3"/>
      <c r="N150" s="3"/>
      <c r="P150" s="4"/>
      <c r="Q150" s="5"/>
      <c r="R150" s="5"/>
    </row>
    <row r="151" spans="6:18" x14ac:dyDescent="0.3">
      <c r="F151" s="3"/>
      <c r="J151" s="3"/>
      <c r="K151" s="3"/>
      <c r="L151" s="3"/>
      <c r="M151" s="3"/>
      <c r="N151" s="3"/>
      <c r="P151" s="4"/>
      <c r="Q151" s="5"/>
      <c r="R151" s="5"/>
    </row>
    <row r="152" spans="6:18" x14ac:dyDescent="0.3">
      <c r="F152" s="3"/>
      <c r="J152" s="3"/>
      <c r="K152" s="3"/>
      <c r="L152" s="3"/>
      <c r="M152" s="3"/>
      <c r="N152" s="3"/>
      <c r="P152" s="4"/>
      <c r="Q152" s="5"/>
      <c r="R152" s="5"/>
    </row>
    <row r="153" spans="6:18" x14ac:dyDescent="0.3">
      <c r="F153" s="3"/>
      <c r="J153" s="3"/>
      <c r="K153" s="3"/>
      <c r="L153" s="3"/>
      <c r="M153" s="3"/>
      <c r="N153" s="3"/>
      <c r="P153" s="4"/>
      <c r="Q153" s="5"/>
      <c r="R153" s="5"/>
    </row>
    <row r="154" spans="6:18" x14ac:dyDescent="0.3">
      <c r="F154" s="3"/>
      <c r="J154" s="3"/>
      <c r="K154" s="3"/>
      <c r="L154" s="3"/>
      <c r="M154" s="3"/>
      <c r="N154" s="3"/>
      <c r="P154" s="4"/>
      <c r="Q154" s="5"/>
      <c r="R154" s="5"/>
    </row>
    <row r="155" spans="6:18" x14ac:dyDescent="0.3">
      <c r="F155" s="3"/>
      <c r="J155" s="3"/>
      <c r="K155" s="3"/>
      <c r="L155" s="3"/>
      <c r="M155" s="3"/>
      <c r="N155" s="3"/>
      <c r="P155" s="4"/>
      <c r="Q155" s="5"/>
      <c r="R155" s="5"/>
    </row>
    <row r="156" spans="6:18" x14ac:dyDescent="0.3">
      <c r="F156" s="3"/>
      <c r="J156" s="3"/>
      <c r="K156" s="3"/>
      <c r="L156" s="3"/>
      <c r="M156" s="3"/>
      <c r="N156" s="3"/>
      <c r="P156" s="4"/>
      <c r="Q156" s="5"/>
      <c r="R156" s="5"/>
    </row>
    <row r="157" spans="6:18" x14ac:dyDescent="0.3">
      <c r="F157" s="3"/>
      <c r="J157" s="3"/>
      <c r="K157" s="3"/>
      <c r="L157" s="3"/>
      <c r="M157" s="3"/>
      <c r="N157" s="3"/>
      <c r="P157" s="4"/>
      <c r="Q157" s="5"/>
      <c r="R157" s="5"/>
    </row>
    <row r="158" spans="6:18" x14ac:dyDescent="0.3">
      <c r="F158" s="3"/>
      <c r="J158" s="3"/>
      <c r="K158" s="3"/>
      <c r="L158" s="3"/>
      <c r="M158" s="3"/>
      <c r="N158" s="3"/>
      <c r="P158" s="4"/>
      <c r="Q158" s="5"/>
      <c r="R158" s="5"/>
    </row>
    <row r="159" spans="6:18" x14ac:dyDescent="0.3">
      <c r="F159" s="3"/>
      <c r="J159" s="3"/>
      <c r="K159" s="3"/>
      <c r="L159" s="3"/>
      <c r="M159" s="3"/>
      <c r="N159" s="3"/>
      <c r="P159" s="4"/>
      <c r="Q159" s="5"/>
      <c r="R159" s="5"/>
    </row>
    <row r="170" spans="1:16" x14ac:dyDescent="0.3">
      <c r="A170" s="1" t="s">
        <v>565</v>
      </c>
    </row>
    <row r="171" spans="1:16" x14ac:dyDescent="0.3">
      <c r="A171" s="1" t="s">
        <v>509</v>
      </c>
      <c r="B171" s="1" t="s">
        <v>510</v>
      </c>
      <c r="C171" s="1" t="s">
        <v>566</v>
      </c>
      <c r="D171" s="1" t="s">
        <v>567</v>
      </c>
      <c r="E171" s="1" t="s">
        <v>568</v>
      </c>
      <c r="P171" s="1"/>
    </row>
    <row r="172" spans="1:16" x14ac:dyDescent="0.3">
      <c r="A172" s="1">
        <v>1</v>
      </c>
      <c r="B172" s="1" t="s">
        <v>507</v>
      </c>
      <c r="C172" s="1">
        <v>106.3</v>
      </c>
      <c r="D172" s="1">
        <v>104.4</v>
      </c>
      <c r="E172" s="1">
        <v>111</v>
      </c>
      <c r="P172" s="1"/>
    </row>
    <row r="173" spans="1:16" x14ac:dyDescent="0.3">
      <c r="A173" s="1">
        <v>2</v>
      </c>
      <c r="B173" s="1" t="s">
        <v>512</v>
      </c>
      <c r="C173" s="1">
        <v>102.9</v>
      </c>
      <c r="D173" s="1">
        <v>107.1</v>
      </c>
      <c r="E173" s="1">
        <v>107.8</v>
      </c>
      <c r="P173" s="1"/>
    </row>
    <row r="174" spans="1:16" x14ac:dyDescent="0.3">
      <c r="A174" s="1">
        <v>3</v>
      </c>
      <c r="B174" s="1" t="s">
        <v>519</v>
      </c>
      <c r="C174" s="1">
        <v>101.6</v>
      </c>
      <c r="D174" s="1">
        <v>110</v>
      </c>
      <c r="E174" s="1">
        <v>103.8</v>
      </c>
      <c r="P174" s="1"/>
    </row>
    <row r="175" spans="1:16" x14ac:dyDescent="0.3">
      <c r="A175" s="1">
        <v>4</v>
      </c>
      <c r="B175" s="1" t="s">
        <v>514</v>
      </c>
      <c r="C175" s="1">
        <v>101.6</v>
      </c>
      <c r="D175" s="1">
        <v>108.3</v>
      </c>
      <c r="E175" s="1">
        <v>109.3</v>
      </c>
      <c r="P175" s="1"/>
    </row>
    <row r="176" spans="1:16" x14ac:dyDescent="0.3">
      <c r="A176" s="1">
        <v>5</v>
      </c>
      <c r="B176" s="1" t="s">
        <v>499</v>
      </c>
      <c r="C176" s="1">
        <v>101.1</v>
      </c>
      <c r="D176" s="1">
        <v>102.2</v>
      </c>
      <c r="E176" s="1">
        <v>109.8</v>
      </c>
      <c r="P176" s="1"/>
    </row>
    <row r="177" spans="1:16" x14ac:dyDescent="0.3">
      <c r="A177" s="1">
        <v>6</v>
      </c>
      <c r="B177" s="1" t="s">
        <v>505</v>
      </c>
      <c r="C177" s="1">
        <v>98.8</v>
      </c>
      <c r="D177" s="1">
        <v>104.4</v>
      </c>
      <c r="E177" s="1">
        <v>114.2</v>
      </c>
      <c r="P177" s="1"/>
    </row>
    <row r="178" spans="1:16" x14ac:dyDescent="0.3">
      <c r="A178" s="1">
        <v>7</v>
      </c>
      <c r="B178" s="1" t="s">
        <v>518</v>
      </c>
      <c r="C178" s="1">
        <v>101.7</v>
      </c>
      <c r="D178" s="1">
        <v>106.2</v>
      </c>
      <c r="E178" s="1">
        <v>107.3</v>
      </c>
      <c r="P178" s="1"/>
    </row>
    <row r="179" spans="1:16" x14ac:dyDescent="0.3">
      <c r="A179" s="1">
        <v>8</v>
      </c>
      <c r="B179" s="1" t="s">
        <v>520</v>
      </c>
      <c r="C179" s="1">
        <v>100.4</v>
      </c>
      <c r="D179" s="1">
        <v>110.9</v>
      </c>
      <c r="E179" s="1">
        <v>106.7</v>
      </c>
      <c r="P179" s="1"/>
    </row>
    <row r="180" spans="1:16" x14ac:dyDescent="0.3">
      <c r="A180" s="1">
        <v>9</v>
      </c>
      <c r="B180" s="1" t="s">
        <v>491</v>
      </c>
      <c r="C180" s="1">
        <v>100.6</v>
      </c>
      <c r="D180" s="1">
        <v>104.7</v>
      </c>
      <c r="E180" s="1">
        <v>106.7</v>
      </c>
      <c r="P180" s="1"/>
    </row>
    <row r="181" spans="1:16" x14ac:dyDescent="0.3">
      <c r="A181" s="1">
        <v>10</v>
      </c>
      <c r="B181" s="1" t="s">
        <v>549</v>
      </c>
      <c r="C181" s="1">
        <v>103.4</v>
      </c>
      <c r="D181" s="1">
        <v>114.5</v>
      </c>
      <c r="E181" s="1">
        <v>107.1</v>
      </c>
      <c r="P181" s="1"/>
    </row>
    <row r="182" spans="1:16" x14ac:dyDescent="0.3">
      <c r="A182" s="1">
        <v>11</v>
      </c>
      <c r="B182" s="1" t="s">
        <v>487</v>
      </c>
      <c r="C182" s="1">
        <v>100.6</v>
      </c>
      <c r="D182" s="1">
        <v>111.8</v>
      </c>
      <c r="E182" s="1">
        <v>109.7</v>
      </c>
      <c r="P182" s="1"/>
    </row>
    <row r="183" spans="1:16" x14ac:dyDescent="0.3">
      <c r="A183" s="1">
        <v>12</v>
      </c>
      <c r="B183" s="1" t="s">
        <v>506</v>
      </c>
      <c r="C183" s="1">
        <v>100.5</v>
      </c>
      <c r="D183" s="1">
        <v>107.8</v>
      </c>
      <c r="E183" s="1">
        <v>103.1</v>
      </c>
      <c r="P183" s="1"/>
    </row>
    <row r="184" spans="1:16" x14ac:dyDescent="0.3">
      <c r="A184" s="1">
        <v>13</v>
      </c>
      <c r="B184" s="1" t="s">
        <v>498</v>
      </c>
      <c r="C184" s="1">
        <v>103.8</v>
      </c>
      <c r="D184" s="1">
        <v>108.6</v>
      </c>
      <c r="E184" s="1">
        <v>108.8</v>
      </c>
      <c r="P184" s="1"/>
    </row>
    <row r="185" spans="1:16" x14ac:dyDescent="0.3">
      <c r="A185" s="1">
        <v>14</v>
      </c>
      <c r="B185" s="1" t="s">
        <v>517</v>
      </c>
      <c r="C185" s="1">
        <v>105.8</v>
      </c>
      <c r="D185" s="1">
        <v>105.4</v>
      </c>
      <c r="E185" s="1">
        <v>107</v>
      </c>
      <c r="P185" s="1"/>
    </row>
    <row r="186" spans="1:16" x14ac:dyDescent="0.3">
      <c r="A186" s="1">
        <v>15</v>
      </c>
      <c r="B186" s="1" t="s">
        <v>495</v>
      </c>
      <c r="C186" s="1">
        <v>98.2</v>
      </c>
      <c r="D186" s="1">
        <v>102.2</v>
      </c>
      <c r="E186" s="1">
        <v>105</v>
      </c>
      <c r="P186" s="1"/>
    </row>
    <row r="187" spans="1:16" x14ac:dyDescent="0.3">
      <c r="A187" s="1">
        <v>16</v>
      </c>
      <c r="B187" s="1" t="s">
        <v>513</v>
      </c>
      <c r="C187" s="1">
        <v>100.7</v>
      </c>
      <c r="D187" s="1">
        <v>104.5</v>
      </c>
      <c r="E187" s="1">
        <v>106</v>
      </c>
      <c r="P187" s="1"/>
    </row>
    <row r="188" spans="1:16" x14ac:dyDescent="0.3">
      <c r="A188" s="1">
        <v>17</v>
      </c>
      <c r="B188" s="1" t="s">
        <v>485</v>
      </c>
      <c r="C188" s="1">
        <v>105</v>
      </c>
      <c r="D188" s="1">
        <v>111.5</v>
      </c>
      <c r="E188" s="1">
        <v>102.3</v>
      </c>
      <c r="P188" s="1"/>
    </row>
    <row r="189" spans="1:16" x14ac:dyDescent="0.3">
      <c r="A189" s="1">
        <v>18</v>
      </c>
      <c r="B189" s="1" t="s">
        <v>489</v>
      </c>
      <c r="C189" s="1">
        <v>102.9</v>
      </c>
      <c r="D189" s="1">
        <v>108.4</v>
      </c>
      <c r="E189" s="1">
        <v>108.8</v>
      </c>
      <c r="P189" s="1"/>
    </row>
    <row r="190" spans="1:16" x14ac:dyDescent="0.3">
      <c r="A190" s="1">
        <v>19</v>
      </c>
      <c r="B190" s="1" t="s">
        <v>564</v>
      </c>
      <c r="C190" s="1">
        <v>105.1</v>
      </c>
      <c r="D190" s="1">
        <v>110</v>
      </c>
      <c r="E190" s="1">
        <v>109.8</v>
      </c>
      <c r="P190" s="1"/>
    </row>
    <row r="191" spans="1:16" x14ac:dyDescent="0.3">
      <c r="A191" s="1">
        <v>20</v>
      </c>
      <c r="B191" s="1" t="s">
        <v>556</v>
      </c>
      <c r="C191" s="1">
        <v>102.3</v>
      </c>
      <c r="D191" s="1">
        <v>102.8</v>
      </c>
      <c r="E191" s="1">
        <v>110.8</v>
      </c>
      <c r="P191" s="1"/>
    </row>
    <row r="192" spans="1:16" x14ac:dyDescent="0.3">
      <c r="A192" s="1">
        <v>21</v>
      </c>
      <c r="B192" s="1" t="s">
        <v>486</v>
      </c>
      <c r="C192" s="1">
        <v>106</v>
      </c>
      <c r="D192" s="1">
        <v>108.2</v>
      </c>
      <c r="E192" s="1">
        <v>103.9</v>
      </c>
      <c r="P192" s="1"/>
    </row>
    <row r="193" spans="1:16" x14ac:dyDescent="0.3">
      <c r="A193" s="1">
        <v>22</v>
      </c>
      <c r="B193" s="1" t="s">
        <v>508</v>
      </c>
      <c r="C193" s="1">
        <v>100.5</v>
      </c>
      <c r="D193" s="1">
        <v>104.9</v>
      </c>
      <c r="E193" s="1">
        <v>105.6</v>
      </c>
      <c r="P193" s="1"/>
    </row>
    <row r="194" spans="1:16" x14ac:dyDescent="0.3">
      <c r="A194" s="1">
        <v>23</v>
      </c>
      <c r="B194" s="1" t="s">
        <v>488</v>
      </c>
      <c r="C194" s="1">
        <v>104.3</v>
      </c>
      <c r="D194" s="1">
        <v>110.2</v>
      </c>
      <c r="E194" s="1">
        <v>106.3</v>
      </c>
      <c r="P194" s="1"/>
    </row>
    <row r="195" spans="1:16" x14ac:dyDescent="0.3">
      <c r="A195" s="1">
        <v>24</v>
      </c>
      <c r="B195" s="1" t="s">
        <v>493</v>
      </c>
      <c r="C195" s="1">
        <v>102.8</v>
      </c>
      <c r="D195" s="1">
        <v>102.5</v>
      </c>
      <c r="E195" s="1">
        <v>111.9</v>
      </c>
      <c r="P195" s="1"/>
    </row>
    <row r="196" spans="1:16" x14ac:dyDescent="0.3">
      <c r="A196" s="1">
        <v>25</v>
      </c>
      <c r="B196" s="1" t="s">
        <v>492</v>
      </c>
      <c r="C196" s="1">
        <v>101.8</v>
      </c>
      <c r="D196" s="1">
        <v>110.5</v>
      </c>
      <c r="E196" s="1">
        <v>107.7</v>
      </c>
      <c r="P196" s="1"/>
    </row>
    <row r="197" spans="1:16" x14ac:dyDescent="0.3">
      <c r="A197" s="1">
        <v>26</v>
      </c>
      <c r="B197" s="1" t="s">
        <v>497</v>
      </c>
      <c r="C197" s="1">
        <v>106.1</v>
      </c>
      <c r="D197" s="1">
        <v>107.3</v>
      </c>
      <c r="E197" s="1">
        <v>107.9</v>
      </c>
      <c r="P197" s="1"/>
    </row>
    <row r="198" spans="1:16" x14ac:dyDescent="0.3">
      <c r="A198" s="1">
        <v>27</v>
      </c>
      <c r="B198" s="1" t="s">
        <v>557</v>
      </c>
      <c r="C198" s="1">
        <v>100.7</v>
      </c>
      <c r="D198" s="1">
        <v>111</v>
      </c>
      <c r="E198" s="1">
        <v>109.3</v>
      </c>
      <c r="P198" s="1"/>
    </row>
    <row r="199" spans="1:16" x14ac:dyDescent="0.3">
      <c r="A199" s="1">
        <v>28</v>
      </c>
      <c r="B199" s="1" t="s">
        <v>516</v>
      </c>
      <c r="C199" s="1">
        <v>102.7</v>
      </c>
      <c r="D199" s="1">
        <v>110.5</v>
      </c>
      <c r="E199" s="1">
        <v>104.8</v>
      </c>
      <c r="P199" s="1"/>
    </row>
    <row r="200" spans="1:16" x14ac:dyDescent="0.3">
      <c r="A200" s="1">
        <v>29</v>
      </c>
      <c r="B200" s="1" t="s">
        <v>496</v>
      </c>
      <c r="C200" s="1">
        <v>102.5</v>
      </c>
      <c r="D200" s="1">
        <v>107.2</v>
      </c>
      <c r="E200" s="1">
        <v>103.6</v>
      </c>
      <c r="P200" s="1"/>
    </row>
    <row r="201" spans="1:16" x14ac:dyDescent="0.3">
      <c r="A201" s="1">
        <v>30</v>
      </c>
      <c r="B201" s="1" t="s">
        <v>523</v>
      </c>
      <c r="C201" s="1">
        <v>104.2</v>
      </c>
      <c r="D201" s="1">
        <v>107.9</v>
      </c>
      <c r="E201" s="1">
        <v>110.5</v>
      </c>
      <c r="P201" s="1"/>
    </row>
  </sheetData>
  <sortState ref="B2:R121">
    <sortCondition descending="1" ref="E2:E121"/>
  </sortState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9"/>
  <sheetViews>
    <sheetView zoomScaleNormal="100" workbookViewId="0">
      <pane xSplit="3" ySplit="1" topLeftCell="D19" activePane="bottomRight" state="frozen"/>
      <selection pane="topRight" activeCell="D1" sqref="D1"/>
      <selection pane="bottomLeft" activeCell="A2" sqref="A2"/>
      <selection pane="bottomRight" activeCell="K30" sqref="K30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106</v>
      </c>
      <c r="C2" s="1" t="s">
        <v>507</v>
      </c>
      <c r="D2" s="1" t="s">
        <v>543</v>
      </c>
      <c r="E2" s="1">
        <v>8800</v>
      </c>
      <c r="F2" s="3" t="s">
        <v>557</v>
      </c>
      <c r="G2" s="1">
        <v>34</v>
      </c>
      <c r="H2" s="3">
        <v>114</v>
      </c>
      <c r="I2" s="1">
        <v>30.8</v>
      </c>
      <c r="J2" s="3">
        <f t="shared" ref="J2:J33" si="0">VLOOKUP(C2,$B$210:$E$239,2,FALSE)</f>
        <v>106.3</v>
      </c>
      <c r="K2" s="3">
        <f t="shared" ref="K2:K33" si="1">VLOOKUP(F2,$B$210:$E$239,2,FALSE)</f>
        <v>100.7</v>
      </c>
      <c r="L2" s="3">
        <f t="shared" ref="L2:L33" si="2">VLOOKUP(C2,$B$210:$E$239,4,FALSE)</f>
        <v>111</v>
      </c>
      <c r="M2" s="3">
        <f t="shared" ref="M2:M33" si="3">VLOOKUP(F2,$B$210:$E$239,3,FALSE)</f>
        <v>111</v>
      </c>
      <c r="N2" s="3"/>
      <c r="P2" s="4">
        <v>42.861543325544034</v>
      </c>
      <c r="Q2" s="5">
        <f t="shared" ref="Q2:Q33" si="4">P2-O2</f>
        <v>42.861543325544034</v>
      </c>
      <c r="R2" s="5">
        <f t="shared" ref="R2:R33" si="5">P2/(E2/1000)</f>
        <v>4.8706299233572761</v>
      </c>
    </row>
    <row r="3" spans="1:18" x14ac:dyDescent="0.3">
      <c r="A3" s="1">
        <f>A2+1</f>
        <v>2</v>
      </c>
      <c r="B3" s="1" t="s">
        <v>189</v>
      </c>
      <c r="C3" s="1" t="s">
        <v>507</v>
      </c>
      <c r="D3" s="1" t="s">
        <v>545</v>
      </c>
      <c r="E3" s="1">
        <v>7000</v>
      </c>
      <c r="F3" s="3" t="s">
        <v>557</v>
      </c>
      <c r="G3" s="1">
        <v>30</v>
      </c>
      <c r="H3" s="3">
        <v>114</v>
      </c>
      <c r="I3" s="1">
        <v>23.89</v>
      </c>
      <c r="J3" s="3">
        <f t="shared" si="0"/>
        <v>106.3</v>
      </c>
      <c r="K3" s="3">
        <f t="shared" si="1"/>
        <v>100.7</v>
      </c>
      <c r="L3" s="3">
        <f t="shared" si="2"/>
        <v>111</v>
      </c>
      <c r="M3" s="3">
        <f t="shared" si="3"/>
        <v>111</v>
      </c>
      <c r="N3" s="3"/>
      <c r="P3" s="4">
        <f t="shared" ref="P3:P30" si="6">-87.868852+(LN(E3))*9.365713+G3*0.73241+I3*0.27241+H3*0.0924+((J3+K3)/2)*0.015315+((L3+M3)/2)*-0.032803</f>
        <v>32.009781797020906</v>
      </c>
      <c r="Q3" s="5">
        <f t="shared" si="4"/>
        <v>32.009781797020906</v>
      </c>
      <c r="R3" s="5">
        <f t="shared" si="5"/>
        <v>4.5728259710029864</v>
      </c>
    </row>
    <row r="4" spans="1:18" x14ac:dyDescent="0.3">
      <c r="A4" s="1">
        <f t="shared" ref="A4:A67" si="7">A3+1</f>
        <v>3</v>
      </c>
      <c r="B4" s="1" t="s">
        <v>43</v>
      </c>
      <c r="C4" s="1" t="s">
        <v>507</v>
      </c>
      <c r="D4" s="1" t="s">
        <v>544</v>
      </c>
      <c r="E4" s="1">
        <v>5000</v>
      </c>
      <c r="F4" s="3" t="s">
        <v>557</v>
      </c>
      <c r="G4" s="1">
        <v>21</v>
      </c>
      <c r="H4" s="3">
        <v>114</v>
      </c>
      <c r="I4" s="1">
        <v>23.26</v>
      </c>
      <c r="J4" s="3">
        <f t="shared" si="0"/>
        <v>106.3</v>
      </c>
      <c r="K4" s="3">
        <f t="shared" si="1"/>
        <v>100.7</v>
      </c>
      <c r="L4" s="3">
        <f t="shared" si="2"/>
        <v>111</v>
      </c>
      <c r="M4" s="3">
        <f t="shared" si="3"/>
        <v>111</v>
      </c>
      <c r="N4" s="3"/>
      <c r="P4" s="4">
        <f t="shared" si="6"/>
        <v>22.095171096358541</v>
      </c>
      <c r="Q4" s="5">
        <f t="shared" si="4"/>
        <v>22.095171096358541</v>
      </c>
      <c r="R4" s="5">
        <f t="shared" si="5"/>
        <v>4.4190342192717083</v>
      </c>
    </row>
    <row r="5" spans="1:18" x14ac:dyDescent="0.3">
      <c r="A5" s="1">
        <f t="shared" si="7"/>
        <v>4</v>
      </c>
      <c r="B5" s="1" t="s">
        <v>58</v>
      </c>
      <c r="C5" s="1" t="s">
        <v>507</v>
      </c>
      <c r="D5" s="1" t="s">
        <v>542</v>
      </c>
      <c r="E5" s="1">
        <v>4500</v>
      </c>
      <c r="F5" s="3" t="s">
        <v>557</v>
      </c>
      <c r="G5" s="1">
        <v>27</v>
      </c>
      <c r="H5" s="3">
        <v>114</v>
      </c>
      <c r="I5" s="1">
        <v>22.29</v>
      </c>
      <c r="J5" s="3">
        <f t="shared" si="0"/>
        <v>106.3</v>
      </c>
      <c r="K5" s="3">
        <f t="shared" si="1"/>
        <v>100.7</v>
      </c>
      <c r="L5" s="3">
        <f t="shared" si="2"/>
        <v>111</v>
      </c>
      <c r="M5" s="3">
        <f t="shared" si="3"/>
        <v>111</v>
      </c>
      <c r="N5" s="3"/>
      <c r="P5" s="4">
        <f t="shared" si="6"/>
        <v>25.238617045175328</v>
      </c>
      <c r="Q5" s="5">
        <f t="shared" si="4"/>
        <v>25.238617045175328</v>
      </c>
      <c r="R5" s="5">
        <f t="shared" si="5"/>
        <v>5.608581565594517</v>
      </c>
    </row>
    <row r="6" spans="1:18" x14ac:dyDescent="0.3">
      <c r="A6" s="1">
        <f t="shared" si="7"/>
        <v>5</v>
      </c>
      <c r="B6" s="1" t="s">
        <v>166</v>
      </c>
      <c r="C6" s="1" t="s">
        <v>507</v>
      </c>
      <c r="D6" s="1" t="s">
        <v>546</v>
      </c>
      <c r="E6" s="1">
        <v>4500</v>
      </c>
      <c r="F6" s="3" t="s">
        <v>557</v>
      </c>
      <c r="G6" s="1">
        <v>30</v>
      </c>
      <c r="H6" s="3">
        <v>114</v>
      </c>
      <c r="I6" s="1">
        <v>20.36</v>
      </c>
      <c r="J6" s="3">
        <f t="shared" si="0"/>
        <v>106.3</v>
      </c>
      <c r="K6" s="3">
        <f t="shared" si="1"/>
        <v>100.7</v>
      </c>
      <c r="L6" s="3">
        <f t="shared" si="2"/>
        <v>111</v>
      </c>
      <c r="M6" s="3">
        <f t="shared" si="3"/>
        <v>111</v>
      </c>
      <c r="N6" s="3"/>
      <c r="P6" s="4">
        <f t="shared" si="6"/>
        <v>26.91009574517533</v>
      </c>
      <c r="Q6" s="5">
        <f t="shared" si="4"/>
        <v>26.91009574517533</v>
      </c>
      <c r="R6" s="5">
        <f t="shared" si="5"/>
        <v>5.9800212767056289</v>
      </c>
    </row>
    <row r="7" spans="1:18" x14ac:dyDescent="0.3">
      <c r="A7" s="1">
        <f t="shared" si="7"/>
        <v>6</v>
      </c>
      <c r="B7" s="1" t="s">
        <v>204</v>
      </c>
      <c r="C7" s="1" t="s">
        <v>507</v>
      </c>
      <c r="D7" s="1" t="s">
        <v>544</v>
      </c>
      <c r="E7" s="1">
        <v>4100</v>
      </c>
      <c r="F7" s="3" t="s">
        <v>557</v>
      </c>
      <c r="G7" s="1">
        <v>28</v>
      </c>
      <c r="H7" s="3">
        <v>114</v>
      </c>
      <c r="I7" s="1">
        <v>16.22</v>
      </c>
      <c r="J7" s="3">
        <f t="shared" si="0"/>
        <v>106.3</v>
      </c>
      <c r="K7" s="3">
        <f t="shared" si="1"/>
        <v>100.7</v>
      </c>
      <c r="L7" s="3">
        <f t="shared" si="2"/>
        <v>111</v>
      </c>
      <c r="M7" s="3">
        <f t="shared" si="3"/>
        <v>111</v>
      </c>
      <c r="N7" s="3"/>
      <c r="P7" s="4">
        <f t="shared" si="6"/>
        <v>23.445640159690477</v>
      </c>
      <c r="Q7" s="5">
        <f t="shared" si="4"/>
        <v>23.445640159690477</v>
      </c>
      <c r="R7" s="5">
        <f t="shared" si="5"/>
        <v>5.718448819436702</v>
      </c>
    </row>
    <row r="8" spans="1:18" x14ac:dyDescent="0.3">
      <c r="A8" s="1">
        <f t="shared" si="7"/>
        <v>7</v>
      </c>
      <c r="B8" s="1" t="s">
        <v>348</v>
      </c>
      <c r="C8" s="1" t="s">
        <v>507</v>
      </c>
      <c r="D8" s="1" t="s">
        <v>544</v>
      </c>
      <c r="E8" s="1">
        <v>3800</v>
      </c>
      <c r="F8" s="3" t="s">
        <v>557</v>
      </c>
      <c r="G8" s="1">
        <v>24</v>
      </c>
      <c r="H8" s="3">
        <v>114</v>
      </c>
      <c r="I8" s="1">
        <v>17.7</v>
      </c>
      <c r="J8" s="3">
        <f t="shared" si="0"/>
        <v>106.3</v>
      </c>
      <c r="K8" s="3">
        <f t="shared" si="1"/>
        <v>100.7</v>
      </c>
      <c r="L8" s="3">
        <f t="shared" si="2"/>
        <v>111</v>
      </c>
      <c r="M8" s="3">
        <f t="shared" si="3"/>
        <v>111</v>
      </c>
      <c r="N8" s="3"/>
      <c r="P8" s="4">
        <f t="shared" si="6"/>
        <v>20.207504762890569</v>
      </c>
      <c r="Q8" s="5">
        <f t="shared" si="4"/>
        <v>20.207504762890569</v>
      </c>
      <c r="R8" s="5">
        <f t="shared" si="5"/>
        <v>5.3177644112869924</v>
      </c>
    </row>
    <row r="9" spans="1:18" x14ac:dyDescent="0.3">
      <c r="A9" s="1">
        <f t="shared" si="7"/>
        <v>8</v>
      </c>
      <c r="B9" s="1" t="s">
        <v>247</v>
      </c>
      <c r="C9" s="1" t="s">
        <v>507</v>
      </c>
      <c r="D9" s="1" t="s">
        <v>546</v>
      </c>
      <c r="E9" s="1">
        <v>3400</v>
      </c>
      <c r="F9" s="3" t="s">
        <v>557</v>
      </c>
      <c r="G9" s="1">
        <v>17</v>
      </c>
      <c r="H9" s="3">
        <v>114</v>
      </c>
      <c r="I9" s="1">
        <v>14.58</v>
      </c>
      <c r="J9" s="3">
        <f t="shared" si="0"/>
        <v>106.3</v>
      </c>
      <c r="K9" s="3">
        <f t="shared" si="1"/>
        <v>100.7</v>
      </c>
      <c r="L9" s="3">
        <f t="shared" si="2"/>
        <v>111</v>
      </c>
      <c r="M9" s="3">
        <f t="shared" si="3"/>
        <v>111</v>
      </c>
      <c r="N9" s="3"/>
      <c r="P9" s="4">
        <f t="shared" si="6"/>
        <v>13.18900818620547</v>
      </c>
      <c r="Q9" s="5">
        <f t="shared" si="4"/>
        <v>13.18900818620547</v>
      </c>
      <c r="R9" s="5">
        <f t="shared" si="5"/>
        <v>3.8791200547663149</v>
      </c>
    </row>
    <row r="10" spans="1:18" x14ac:dyDescent="0.3">
      <c r="A10" s="1">
        <f t="shared" si="7"/>
        <v>9</v>
      </c>
      <c r="B10" s="1" t="s">
        <v>16</v>
      </c>
      <c r="C10" s="1" t="s">
        <v>507</v>
      </c>
      <c r="D10" s="1" t="s">
        <v>546</v>
      </c>
      <c r="E10" s="1">
        <v>3400</v>
      </c>
      <c r="F10" s="3" t="s">
        <v>557</v>
      </c>
      <c r="G10" s="1">
        <v>14</v>
      </c>
      <c r="H10" s="3">
        <v>114</v>
      </c>
      <c r="I10" s="1">
        <v>17.309999999999999</v>
      </c>
      <c r="J10" s="3">
        <f t="shared" si="0"/>
        <v>106.3</v>
      </c>
      <c r="K10" s="3">
        <f t="shared" si="1"/>
        <v>100.7</v>
      </c>
      <c r="L10" s="3">
        <f t="shared" si="2"/>
        <v>111</v>
      </c>
      <c r="M10" s="3">
        <f t="shared" si="3"/>
        <v>111</v>
      </c>
      <c r="N10" s="3"/>
      <c r="P10" s="4">
        <f t="shared" si="6"/>
        <v>11.735457486205471</v>
      </c>
      <c r="Q10" s="5">
        <f t="shared" si="4"/>
        <v>11.735457486205471</v>
      </c>
      <c r="R10" s="5">
        <f t="shared" si="5"/>
        <v>3.451605143001609</v>
      </c>
    </row>
    <row r="11" spans="1:18" x14ac:dyDescent="0.3">
      <c r="A11" s="1">
        <f t="shared" si="7"/>
        <v>10</v>
      </c>
      <c r="B11" s="1" t="s">
        <v>205</v>
      </c>
      <c r="C11" s="1" t="s">
        <v>507</v>
      </c>
      <c r="D11" s="1" t="s">
        <v>543</v>
      </c>
      <c r="E11" s="1">
        <v>3100</v>
      </c>
      <c r="F11" s="3" t="s">
        <v>557</v>
      </c>
      <c r="G11" s="1">
        <v>15</v>
      </c>
      <c r="H11" s="3">
        <v>114</v>
      </c>
      <c r="I11" s="1">
        <v>14.92</v>
      </c>
      <c r="J11" s="3">
        <f t="shared" si="0"/>
        <v>106.3</v>
      </c>
      <c r="K11" s="3">
        <f t="shared" si="1"/>
        <v>100.7</v>
      </c>
      <c r="L11" s="3">
        <f t="shared" si="2"/>
        <v>111</v>
      </c>
      <c r="M11" s="3">
        <f t="shared" si="3"/>
        <v>111</v>
      </c>
      <c r="N11" s="3"/>
      <c r="P11" s="4">
        <f t="shared" si="6"/>
        <v>10.951665581001265</v>
      </c>
      <c r="Q11" s="5">
        <f t="shared" si="4"/>
        <v>10.951665581001265</v>
      </c>
      <c r="R11" s="5">
        <f t="shared" si="5"/>
        <v>3.5327953487100854</v>
      </c>
    </row>
    <row r="12" spans="1:18" x14ac:dyDescent="0.3">
      <c r="A12" s="1">
        <f t="shared" si="7"/>
        <v>11</v>
      </c>
      <c r="B12" s="1" t="s">
        <v>590</v>
      </c>
      <c r="C12" s="1" t="s">
        <v>507</v>
      </c>
      <c r="D12" s="1" t="s">
        <v>544</v>
      </c>
      <c r="E12" s="1">
        <v>3000</v>
      </c>
      <c r="F12" s="3" t="s">
        <v>557</v>
      </c>
      <c r="G12" s="1">
        <v>4</v>
      </c>
      <c r="H12" s="3">
        <v>114</v>
      </c>
      <c r="I12" s="1">
        <v>14.76</v>
      </c>
      <c r="J12" s="3">
        <f t="shared" si="0"/>
        <v>106.3</v>
      </c>
      <c r="K12" s="3">
        <f t="shared" si="1"/>
        <v>100.7</v>
      </c>
      <c r="L12" s="3">
        <f t="shared" si="2"/>
        <v>111</v>
      </c>
      <c r="M12" s="3">
        <f t="shared" si="3"/>
        <v>111</v>
      </c>
      <c r="N12" s="3"/>
      <c r="P12" s="4">
        <f t="shared" si="6"/>
        <v>2.5444699111202755</v>
      </c>
      <c r="Q12" s="5">
        <f t="shared" si="4"/>
        <v>2.5444699111202755</v>
      </c>
      <c r="R12" s="5">
        <f t="shared" si="5"/>
        <v>0.84815663704009181</v>
      </c>
    </row>
    <row r="13" spans="1:18" x14ac:dyDescent="0.3">
      <c r="A13" s="1">
        <f t="shared" si="7"/>
        <v>12</v>
      </c>
      <c r="B13" s="1" t="s">
        <v>326</v>
      </c>
      <c r="C13" s="1" t="s">
        <v>512</v>
      </c>
      <c r="D13" s="1" t="s">
        <v>543</v>
      </c>
      <c r="E13" s="1">
        <v>7900</v>
      </c>
      <c r="F13" s="3" t="s">
        <v>505</v>
      </c>
      <c r="G13" s="1">
        <v>31</v>
      </c>
      <c r="H13" s="1">
        <v>117.25</v>
      </c>
      <c r="I13" s="1">
        <v>32.270000000000003</v>
      </c>
      <c r="J13" s="3">
        <f t="shared" si="0"/>
        <v>102.9</v>
      </c>
      <c r="K13" s="3">
        <f t="shared" si="1"/>
        <v>98.8</v>
      </c>
      <c r="L13" s="3">
        <f t="shared" si="2"/>
        <v>107.8</v>
      </c>
      <c r="M13" s="3">
        <f t="shared" si="3"/>
        <v>104.4</v>
      </c>
      <c r="N13" s="3"/>
      <c r="P13" s="4">
        <f t="shared" si="6"/>
        <v>36.578244982793542</v>
      </c>
      <c r="Q13" s="5">
        <f t="shared" si="4"/>
        <v>36.578244982793542</v>
      </c>
      <c r="R13" s="5">
        <f t="shared" si="5"/>
        <v>4.6301575927586764</v>
      </c>
    </row>
    <row r="14" spans="1:18" x14ac:dyDescent="0.3">
      <c r="A14" s="1">
        <f t="shared" si="7"/>
        <v>13</v>
      </c>
      <c r="B14" s="1" t="s">
        <v>359</v>
      </c>
      <c r="C14" s="1" t="s">
        <v>512</v>
      </c>
      <c r="D14" s="1" t="s">
        <v>543</v>
      </c>
      <c r="E14" s="1">
        <v>5400</v>
      </c>
      <c r="F14" s="3" t="s">
        <v>505</v>
      </c>
      <c r="G14" s="1">
        <v>28</v>
      </c>
      <c r="H14" s="1">
        <v>117.25</v>
      </c>
      <c r="I14" s="1">
        <v>25.7</v>
      </c>
      <c r="J14" s="3">
        <f t="shared" si="0"/>
        <v>102.9</v>
      </c>
      <c r="K14" s="3">
        <f t="shared" si="1"/>
        <v>98.8</v>
      </c>
      <c r="L14" s="3">
        <f t="shared" si="2"/>
        <v>107.8</v>
      </c>
      <c r="M14" s="3">
        <f t="shared" si="3"/>
        <v>104.4</v>
      </c>
      <c r="N14" s="3"/>
      <c r="P14" s="4">
        <f t="shared" si="6"/>
        <v>29.027966469820708</v>
      </c>
      <c r="Q14" s="5">
        <f t="shared" si="4"/>
        <v>29.027966469820708</v>
      </c>
      <c r="R14" s="5">
        <f t="shared" si="5"/>
        <v>5.3755493462630941</v>
      </c>
    </row>
    <row r="15" spans="1:18" x14ac:dyDescent="0.3">
      <c r="A15" s="1">
        <f t="shared" si="7"/>
        <v>14</v>
      </c>
      <c r="B15" s="1" t="s">
        <v>111</v>
      </c>
      <c r="C15" s="1" t="s">
        <v>512</v>
      </c>
      <c r="D15" s="1" t="s">
        <v>543</v>
      </c>
      <c r="E15" s="1">
        <v>5300</v>
      </c>
      <c r="F15" s="3" t="s">
        <v>505</v>
      </c>
      <c r="G15" s="1">
        <v>28</v>
      </c>
      <c r="H15" s="1">
        <v>117.25</v>
      </c>
      <c r="I15" s="1">
        <v>25.9</v>
      </c>
      <c r="J15" s="3">
        <f t="shared" si="0"/>
        <v>102.9</v>
      </c>
      <c r="K15" s="3">
        <f t="shared" si="1"/>
        <v>98.8</v>
      </c>
      <c r="L15" s="3">
        <f t="shared" si="2"/>
        <v>107.8</v>
      </c>
      <c r="M15" s="3">
        <f t="shared" si="3"/>
        <v>104.4</v>
      </c>
      <c r="N15" s="3"/>
      <c r="P15" s="4">
        <f t="shared" si="6"/>
        <v>28.907383316671048</v>
      </c>
      <c r="Q15" s="5">
        <f t="shared" si="4"/>
        <v>28.907383316671048</v>
      </c>
      <c r="R15" s="5">
        <f t="shared" si="5"/>
        <v>5.4542232672964239</v>
      </c>
    </row>
    <row r="16" spans="1:18" x14ac:dyDescent="0.3">
      <c r="A16" s="1">
        <f t="shared" si="7"/>
        <v>15</v>
      </c>
      <c r="B16" s="1" t="s">
        <v>303</v>
      </c>
      <c r="C16" s="1" t="s">
        <v>512</v>
      </c>
      <c r="D16" s="1" t="s">
        <v>542</v>
      </c>
      <c r="E16" s="1">
        <v>4700</v>
      </c>
      <c r="F16" s="3" t="s">
        <v>505</v>
      </c>
      <c r="G16" s="1">
        <v>24</v>
      </c>
      <c r="H16" s="1">
        <v>117.25</v>
      </c>
      <c r="I16" s="1">
        <v>15.99</v>
      </c>
      <c r="J16" s="3">
        <f t="shared" si="0"/>
        <v>102.9</v>
      </c>
      <c r="K16" s="3">
        <f t="shared" si="1"/>
        <v>98.8</v>
      </c>
      <c r="L16" s="3">
        <f t="shared" si="2"/>
        <v>107.8</v>
      </c>
      <c r="M16" s="3">
        <f t="shared" si="3"/>
        <v>104.4</v>
      </c>
      <c r="N16" s="3"/>
      <c r="P16" s="4">
        <f t="shared" si="6"/>
        <v>22.152923073375785</v>
      </c>
      <c r="Q16" s="5">
        <f t="shared" si="4"/>
        <v>22.152923073375785</v>
      </c>
      <c r="R16" s="5">
        <f t="shared" si="5"/>
        <v>4.7133878879522948</v>
      </c>
    </row>
    <row r="17" spans="1:18" x14ac:dyDescent="0.3">
      <c r="A17" s="1">
        <f t="shared" si="7"/>
        <v>16</v>
      </c>
      <c r="B17" s="1" t="s">
        <v>262</v>
      </c>
      <c r="C17" s="1" t="s">
        <v>512</v>
      </c>
      <c r="D17" s="1" t="s">
        <v>544</v>
      </c>
      <c r="E17" s="1">
        <v>4300</v>
      </c>
      <c r="F17" s="3" t="s">
        <v>505</v>
      </c>
      <c r="G17" s="1">
        <v>31</v>
      </c>
      <c r="H17" s="1">
        <v>117.25</v>
      </c>
      <c r="I17" s="1">
        <v>17.309999999999999</v>
      </c>
      <c r="J17" s="3">
        <f t="shared" si="0"/>
        <v>102.9</v>
      </c>
      <c r="K17" s="3">
        <f t="shared" si="1"/>
        <v>98.8</v>
      </c>
      <c r="L17" s="3">
        <f t="shared" si="2"/>
        <v>107.8</v>
      </c>
      <c r="M17" s="3">
        <f t="shared" si="3"/>
        <v>104.4</v>
      </c>
      <c r="N17" s="3"/>
      <c r="P17" s="4">
        <f t="shared" si="6"/>
        <v>26.806317647273776</v>
      </c>
      <c r="Q17" s="5">
        <f t="shared" si="4"/>
        <v>26.806317647273776</v>
      </c>
      <c r="R17" s="5">
        <f t="shared" si="5"/>
        <v>6.2340273598311109</v>
      </c>
    </row>
    <row r="18" spans="1:18" x14ac:dyDescent="0.3">
      <c r="A18" s="1">
        <f t="shared" si="7"/>
        <v>17</v>
      </c>
      <c r="B18" s="1" t="s">
        <v>440</v>
      </c>
      <c r="C18" s="1" t="s">
        <v>512</v>
      </c>
      <c r="D18" s="1" t="s">
        <v>546</v>
      </c>
      <c r="E18" s="1">
        <v>3900</v>
      </c>
      <c r="F18" s="3" t="s">
        <v>505</v>
      </c>
      <c r="G18" s="1">
        <v>24</v>
      </c>
      <c r="H18" s="1">
        <v>117.25</v>
      </c>
      <c r="I18" s="1">
        <v>18.53</v>
      </c>
      <c r="J18" s="3">
        <f t="shared" si="0"/>
        <v>102.9</v>
      </c>
      <c r="K18" s="3">
        <f t="shared" si="1"/>
        <v>98.8</v>
      </c>
      <c r="L18" s="3">
        <f t="shared" si="2"/>
        <v>107.8</v>
      </c>
      <c r="M18" s="3">
        <f t="shared" si="3"/>
        <v>104.4</v>
      </c>
      <c r="N18" s="3"/>
      <c r="P18" s="4">
        <f t="shared" si="6"/>
        <v>21.097333963578905</v>
      </c>
      <c r="Q18" s="5">
        <f t="shared" si="4"/>
        <v>21.097333963578905</v>
      </c>
      <c r="R18" s="5">
        <f t="shared" si="5"/>
        <v>5.409572811174078</v>
      </c>
    </row>
    <row r="19" spans="1:18" x14ac:dyDescent="0.3">
      <c r="A19" s="1">
        <f t="shared" si="7"/>
        <v>18</v>
      </c>
      <c r="B19" s="1" t="s">
        <v>255</v>
      </c>
      <c r="C19" s="1" t="s">
        <v>512</v>
      </c>
      <c r="D19" s="1" t="s">
        <v>546</v>
      </c>
      <c r="E19" s="1">
        <v>3500</v>
      </c>
      <c r="F19" s="3" t="s">
        <v>505</v>
      </c>
      <c r="G19" s="1">
        <v>24</v>
      </c>
      <c r="H19" s="1">
        <v>117.25</v>
      </c>
      <c r="I19" s="1">
        <v>18.350000000000001</v>
      </c>
      <c r="J19" s="3">
        <f t="shared" si="0"/>
        <v>102.9</v>
      </c>
      <c r="K19" s="3">
        <f t="shared" si="1"/>
        <v>98.8</v>
      </c>
      <c r="L19" s="3">
        <f t="shared" si="2"/>
        <v>107.8</v>
      </c>
      <c r="M19" s="3">
        <f t="shared" si="3"/>
        <v>104.4</v>
      </c>
      <c r="N19" s="3"/>
      <c r="P19" s="4">
        <f t="shared" si="6"/>
        <v>20.034802787137284</v>
      </c>
      <c r="Q19" s="5">
        <f t="shared" si="4"/>
        <v>20.034802787137284</v>
      </c>
      <c r="R19" s="5">
        <f t="shared" si="5"/>
        <v>5.7242293677535097</v>
      </c>
    </row>
    <row r="20" spans="1:18" x14ac:dyDescent="0.3">
      <c r="A20" s="1">
        <f t="shared" si="7"/>
        <v>19</v>
      </c>
      <c r="B20" s="1" t="s">
        <v>225</v>
      </c>
      <c r="C20" s="1" t="s">
        <v>512</v>
      </c>
      <c r="D20" s="1" t="s">
        <v>544</v>
      </c>
      <c r="E20" s="1">
        <v>3400</v>
      </c>
      <c r="F20" s="3" t="s">
        <v>505</v>
      </c>
      <c r="G20" s="1">
        <v>24</v>
      </c>
      <c r="H20" s="3">
        <v>117.25</v>
      </c>
      <c r="I20" s="1">
        <v>16.440000000000001</v>
      </c>
      <c r="J20" s="3">
        <f t="shared" si="0"/>
        <v>102.9</v>
      </c>
      <c r="K20" s="3">
        <f t="shared" si="1"/>
        <v>98.8</v>
      </c>
      <c r="L20" s="3">
        <f t="shared" si="2"/>
        <v>107.8</v>
      </c>
      <c r="M20" s="3">
        <f t="shared" si="3"/>
        <v>104.4</v>
      </c>
      <c r="N20" s="3"/>
      <c r="P20" s="4">
        <f t="shared" si="6"/>
        <v>19.243010736205473</v>
      </c>
      <c r="Q20" s="5">
        <f t="shared" si="4"/>
        <v>19.243010736205473</v>
      </c>
      <c r="R20" s="5">
        <f t="shared" si="5"/>
        <v>5.6597090400604335</v>
      </c>
    </row>
    <row r="21" spans="1:18" x14ac:dyDescent="0.3">
      <c r="A21" s="1">
        <f t="shared" si="7"/>
        <v>20</v>
      </c>
      <c r="B21" s="1" t="s">
        <v>339</v>
      </c>
      <c r="C21" s="1" t="s">
        <v>512</v>
      </c>
      <c r="D21" s="1" t="s">
        <v>542</v>
      </c>
      <c r="E21" s="1">
        <v>3200</v>
      </c>
      <c r="F21" s="3" t="s">
        <v>505</v>
      </c>
      <c r="G21" s="1">
        <v>18</v>
      </c>
      <c r="H21" s="1">
        <v>117.25</v>
      </c>
      <c r="I21" s="1">
        <v>12.7</v>
      </c>
      <c r="J21" s="3">
        <f t="shared" si="0"/>
        <v>102.9</v>
      </c>
      <c r="K21" s="3">
        <f t="shared" si="1"/>
        <v>98.8</v>
      </c>
      <c r="L21" s="3">
        <f t="shared" si="2"/>
        <v>107.8</v>
      </c>
      <c r="M21" s="3">
        <f t="shared" si="3"/>
        <v>104.4</v>
      </c>
      <c r="N21" s="3"/>
      <c r="P21" s="4">
        <f t="shared" si="6"/>
        <v>13.261944527539216</v>
      </c>
      <c r="Q21" s="5">
        <f t="shared" si="4"/>
        <v>13.261944527539216</v>
      </c>
      <c r="R21" s="5">
        <f t="shared" si="5"/>
        <v>4.1443576648560043</v>
      </c>
    </row>
    <row r="22" spans="1:18" x14ac:dyDescent="0.3">
      <c r="A22" s="1">
        <f t="shared" si="7"/>
        <v>21</v>
      </c>
      <c r="B22" s="1" t="s">
        <v>41</v>
      </c>
      <c r="C22" s="1" t="s">
        <v>512</v>
      </c>
      <c r="D22" s="1" t="s">
        <v>545</v>
      </c>
      <c r="E22" s="1">
        <v>3100</v>
      </c>
      <c r="F22" s="3" t="s">
        <v>505</v>
      </c>
      <c r="G22" s="1">
        <v>8</v>
      </c>
      <c r="H22" s="3">
        <v>117.25</v>
      </c>
      <c r="I22" s="1">
        <v>20.91</v>
      </c>
      <c r="J22" s="3">
        <f t="shared" si="0"/>
        <v>102.9</v>
      </c>
      <c r="K22" s="3">
        <f t="shared" si="1"/>
        <v>98.8</v>
      </c>
      <c r="L22" s="3">
        <f t="shared" si="2"/>
        <v>107.8</v>
      </c>
      <c r="M22" s="3">
        <f t="shared" si="3"/>
        <v>104.4</v>
      </c>
      <c r="N22" s="3"/>
      <c r="P22" s="4">
        <f t="shared" si="6"/>
        <v>7.8769814310012674</v>
      </c>
      <c r="Q22" s="5">
        <f t="shared" si="4"/>
        <v>7.8769814310012674</v>
      </c>
      <c r="R22" s="5">
        <f t="shared" si="5"/>
        <v>2.5409617519358925</v>
      </c>
    </row>
    <row r="23" spans="1:18" x14ac:dyDescent="0.3">
      <c r="A23" s="1">
        <f t="shared" si="7"/>
        <v>22</v>
      </c>
      <c r="B23" s="1" t="s">
        <v>190</v>
      </c>
      <c r="C23" s="1" t="s">
        <v>519</v>
      </c>
      <c r="D23" s="1" t="s">
        <v>545</v>
      </c>
      <c r="E23" s="1">
        <v>6400</v>
      </c>
      <c r="F23" s="3" t="s">
        <v>497</v>
      </c>
      <c r="G23" s="1">
        <v>32</v>
      </c>
      <c r="H23" s="1">
        <v>114</v>
      </c>
      <c r="I23" s="1">
        <v>19.11</v>
      </c>
      <c r="J23" s="3">
        <f t="shared" si="0"/>
        <v>101.6</v>
      </c>
      <c r="K23" s="3">
        <f t="shared" si="1"/>
        <v>106.1</v>
      </c>
      <c r="L23" s="3">
        <f t="shared" si="2"/>
        <v>103.8</v>
      </c>
      <c r="M23" s="3">
        <f t="shared" si="3"/>
        <v>107.3</v>
      </c>
      <c r="N23" s="3"/>
      <c r="P23" s="4">
        <f t="shared" si="6"/>
        <v>31.517336837422828</v>
      </c>
      <c r="Q23" s="5">
        <f t="shared" si="4"/>
        <v>31.517336837422828</v>
      </c>
      <c r="R23" s="5">
        <f t="shared" si="5"/>
        <v>4.924583880847317</v>
      </c>
    </row>
    <row r="24" spans="1:18" x14ac:dyDescent="0.3">
      <c r="A24" s="1">
        <f t="shared" si="7"/>
        <v>23</v>
      </c>
      <c r="B24" s="1" t="s">
        <v>129</v>
      </c>
      <c r="C24" s="1" t="s">
        <v>519</v>
      </c>
      <c r="D24" s="1" t="s">
        <v>546</v>
      </c>
      <c r="E24" s="1">
        <v>5800</v>
      </c>
      <c r="F24" s="3" t="s">
        <v>497</v>
      </c>
      <c r="G24" s="1">
        <v>33</v>
      </c>
      <c r="H24" s="3">
        <v>114</v>
      </c>
      <c r="I24" s="1">
        <v>21.65</v>
      </c>
      <c r="J24" s="3">
        <f t="shared" si="0"/>
        <v>101.6</v>
      </c>
      <c r="K24" s="3">
        <f t="shared" si="1"/>
        <v>106.1</v>
      </c>
      <c r="L24" s="3">
        <f t="shared" si="2"/>
        <v>103.8</v>
      </c>
      <c r="M24" s="3">
        <f t="shared" si="3"/>
        <v>107.3</v>
      </c>
      <c r="N24" s="3"/>
      <c r="P24" s="4">
        <f t="shared" si="6"/>
        <v>32.019706767754819</v>
      </c>
      <c r="Q24" s="5">
        <f t="shared" si="4"/>
        <v>32.019706767754819</v>
      </c>
      <c r="R24" s="5">
        <f t="shared" si="5"/>
        <v>5.5206390978887621</v>
      </c>
    </row>
    <row r="25" spans="1:18" x14ac:dyDescent="0.3">
      <c r="A25" s="1">
        <f t="shared" si="7"/>
        <v>24</v>
      </c>
      <c r="B25" s="1" t="s">
        <v>315</v>
      </c>
      <c r="C25" s="1" t="s">
        <v>519</v>
      </c>
      <c r="D25" s="1" t="s">
        <v>543</v>
      </c>
      <c r="E25" s="1">
        <v>5100</v>
      </c>
      <c r="F25" s="3" t="s">
        <v>497</v>
      </c>
      <c r="G25" s="1">
        <v>32</v>
      </c>
      <c r="H25" s="1">
        <v>114</v>
      </c>
      <c r="I25" s="1">
        <v>18.899999999999999</v>
      </c>
      <c r="J25" s="3">
        <f t="shared" si="0"/>
        <v>101.6</v>
      </c>
      <c r="K25" s="3">
        <f t="shared" si="1"/>
        <v>106.1</v>
      </c>
      <c r="L25" s="3">
        <f t="shared" si="2"/>
        <v>103.8</v>
      </c>
      <c r="M25" s="3">
        <f t="shared" si="3"/>
        <v>107.3</v>
      </c>
      <c r="N25" s="3"/>
      <c r="P25" s="4">
        <f t="shared" si="6"/>
        <v>29.333575820260517</v>
      </c>
      <c r="Q25" s="5">
        <f t="shared" si="4"/>
        <v>29.333575820260517</v>
      </c>
      <c r="R25" s="5">
        <f t="shared" si="5"/>
        <v>5.7516815333844153</v>
      </c>
    </row>
    <row r="26" spans="1:18" x14ac:dyDescent="0.3">
      <c r="A26" s="1">
        <f t="shared" si="7"/>
        <v>25</v>
      </c>
      <c r="B26" s="1" t="s">
        <v>194</v>
      </c>
      <c r="C26" s="1" t="s">
        <v>519</v>
      </c>
      <c r="D26" s="1" t="s">
        <v>543</v>
      </c>
      <c r="E26" s="1">
        <v>4800</v>
      </c>
      <c r="F26" s="3" t="s">
        <v>497</v>
      </c>
      <c r="G26" s="1">
        <v>33</v>
      </c>
      <c r="H26" s="3">
        <v>114</v>
      </c>
      <c r="I26" s="1">
        <v>15.16</v>
      </c>
      <c r="J26" s="3">
        <f t="shared" si="0"/>
        <v>101.6</v>
      </c>
      <c r="K26" s="3">
        <f t="shared" si="1"/>
        <v>106.1</v>
      </c>
      <c r="L26" s="3">
        <f t="shared" si="2"/>
        <v>103.8</v>
      </c>
      <c r="M26" s="3">
        <f t="shared" si="3"/>
        <v>107.3</v>
      </c>
      <c r="N26" s="3"/>
      <c r="P26" s="4">
        <f t="shared" si="6"/>
        <v>28.479379611594254</v>
      </c>
      <c r="Q26" s="5">
        <f t="shared" si="4"/>
        <v>28.479379611594254</v>
      </c>
      <c r="R26" s="5">
        <f t="shared" si="5"/>
        <v>5.9332040857488035</v>
      </c>
    </row>
    <row r="27" spans="1:18" x14ac:dyDescent="0.3">
      <c r="A27" s="1">
        <f t="shared" si="7"/>
        <v>26</v>
      </c>
      <c r="B27" s="1" t="s">
        <v>450</v>
      </c>
      <c r="C27" s="1" t="s">
        <v>519</v>
      </c>
      <c r="D27" s="1" t="s">
        <v>544</v>
      </c>
      <c r="E27" s="1">
        <v>4500</v>
      </c>
      <c r="F27" s="3" t="s">
        <v>497</v>
      </c>
      <c r="G27" s="1">
        <v>29</v>
      </c>
      <c r="H27" s="3">
        <v>114</v>
      </c>
      <c r="I27" s="1">
        <v>21.34</v>
      </c>
      <c r="J27" s="3">
        <f t="shared" si="0"/>
        <v>101.6</v>
      </c>
      <c r="K27" s="3">
        <f t="shared" si="1"/>
        <v>106.1</v>
      </c>
      <c r="L27" s="3">
        <f t="shared" si="2"/>
        <v>103.8</v>
      </c>
      <c r="M27" s="3">
        <f t="shared" si="3"/>
        <v>107.3</v>
      </c>
      <c r="N27" s="3"/>
      <c r="P27" s="4">
        <f t="shared" si="6"/>
        <v>26.628784145175327</v>
      </c>
      <c r="Q27" s="5">
        <f t="shared" si="4"/>
        <v>26.628784145175327</v>
      </c>
      <c r="R27" s="5">
        <f t="shared" si="5"/>
        <v>5.9175075878167398</v>
      </c>
    </row>
    <row r="28" spans="1:18" x14ac:dyDescent="0.3">
      <c r="A28" s="1">
        <f t="shared" si="7"/>
        <v>27</v>
      </c>
      <c r="B28" s="1" t="s">
        <v>104</v>
      </c>
      <c r="C28" s="1" t="s">
        <v>519</v>
      </c>
      <c r="D28" s="1" t="s">
        <v>546</v>
      </c>
      <c r="E28" s="1">
        <v>4300</v>
      </c>
      <c r="F28" s="3" t="s">
        <v>497</v>
      </c>
      <c r="G28" s="1">
        <v>29</v>
      </c>
      <c r="H28" s="3">
        <v>114</v>
      </c>
      <c r="I28" s="1">
        <v>20.059999999999999</v>
      </c>
      <c r="J28" s="3">
        <f t="shared" si="0"/>
        <v>101.6</v>
      </c>
      <c r="K28" s="3">
        <f t="shared" si="1"/>
        <v>106.1</v>
      </c>
      <c r="L28" s="3">
        <f t="shared" si="2"/>
        <v>103.8</v>
      </c>
      <c r="M28" s="3">
        <f t="shared" si="3"/>
        <v>107.3</v>
      </c>
      <c r="N28" s="3"/>
      <c r="P28" s="4">
        <f t="shared" si="6"/>
        <v>25.854311797273777</v>
      </c>
      <c r="Q28" s="5">
        <f t="shared" si="4"/>
        <v>25.854311797273777</v>
      </c>
      <c r="R28" s="5">
        <f t="shared" si="5"/>
        <v>6.0126306505287852</v>
      </c>
    </row>
    <row r="29" spans="1:18" x14ac:dyDescent="0.3">
      <c r="A29" s="1">
        <f t="shared" si="7"/>
        <v>28</v>
      </c>
      <c r="B29" s="1" t="s">
        <v>93</v>
      </c>
      <c r="C29" s="1" t="s">
        <v>519</v>
      </c>
      <c r="D29" s="1" t="s">
        <v>546</v>
      </c>
      <c r="E29" s="1">
        <v>3900</v>
      </c>
      <c r="F29" s="3" t="s">
        <v>497</v>
      </c>
      <c r="G29" s="1">
        <v>26</v>
      </c>
      <c r="H29" s="3">
        <v>114</v>
      </c>
      <c r="I29" s="1">
        <v>19.350000000000001</v>
      </c>
      <c r="J29" s="3">
        <f t="shared" si="0"/>
        <v>101.6</v>
      </c>
      <c r="K29" s="3">
        <f t="shared" si="1"/>
        <v>106.1</v>
      </c>
      <c r="L29" s="3">
        <f t="shared" si="2"/>
        <v>103.8</v>
      </c>
      <c r="M29" s="3">
        <f t="shared" si="3"/>
        <v>107.3</v>
      </c>
      <c r="P29" s="4">
        <f t="shared" si="6"/>
        <v>22.549216813578905</v>
      </c>
      <c r="Q29" s="5">
        <f t="shared" si="4"/>
        <v>22.549216813578905</v>
      </c>
      <c r="R29" s="5">
        <f t="shared" si="5"/>
        <v>5.7818504650202325</v>
      </c>
    </row>
    <row r="30" spans="1:18" x14ac:dyDescent="0.3">
      <c r="A30" s="1">
        <f t="shared" si="7"/>
        <v>29</v>
      </c>
      <c r="B30" s="1" t="s">
        <v>454</v>
      </c>
      <c r="C30" s="1" t="s">
        <v>519</v>
      </c>
      <c r="D30" s="1" t="s">
        <v>542</v>
      </c>
      <c r="E30" s="1">
        <v>3000</v>
      </c>
      <c r="F30" s="3" t="s">
        <v>497</v>
      </c>
      <c r="G30" s="1">
        <v>14</v>
      </c>
      <c r="H30" s="1">
        <v>114</v>
      </c>
      <c r="I30" s="1">
        <v>16.27</v>
      </c>
      <c r="J30" s="3">
        <f t="shared" si="0"/>
        <v>101.6</v>
      </c>
      <c r="K30" s="3">
        <f t="shared" si="1"/>
        <v>106.1</v>
      </c>
      <c r="L30" s="3">
        <f t="shared" si="2"/>
        <v>103.8</v>
      </c>
      <c r="M30" s="3">
        <f t="shared" si="3"/>
        <v>107.3</v>
      </c>
      <c r="N30" s="3"/>
      <c r="P30" s="4">
        <f t="shared" si="6"/>
        <v>10.464045611120277</v>
      </c>
      <c r="Q30" s="5">
        <f t="shared" si="4"/>
        <v>10.464045611120277</v>
      </c>
      <c r="R30" s="5">
        <f t="shared" si="5"/>
        <v>3.4880152037067589</v>
      </c>
    </row>
    <row r="31" spans="1:18" x14ac:dyDescent="0.3">
      <c r="A31" s="1">
        <f t="shared" si="7"/>
        <v>30</v>
      </c>
      <c r="B31" s="1" t="s">
        <v>319</v>
      </c>
      <c r="C31" s="1" t="s">
        <v>514</v>
      </c>
      <c r="D31" s="1" t="s">
        <v>543</v>
      </c>
      <c r="E31" s="1">
        <v>8300</v>
      </c>
      <c r="F31" s="3" t="s">
        <v>513</v>
      </c>
      <c r="G31" s="1">
        <v>38</v>
      </c>
      <c r="H31" s="3">
        <v>111.25</v>
      </c>
      <c r="I31" s="1">
        <v>31.09</v>
      </c>
      <c r="J31" s="3">
        <f t="shared" si="0"/>
        <v>101.6</v>
      </c>
      <c r="K31" s="3">
        <f t="shared" si="1"/>
        <v>100.7</v>
      </c>
      <c r="L31" s="3">
        <f t="shared" si="2"/>
        <v>109.3</v>
      </c>
      <c r="M31" s="3">
        <f t="shared" si="3"/>
        <v>104.5</v>
      </c>
      <c r="N31" s="3"/>
      <c r="P31" s="4">
        <v>45.397243818838547</v>
      </c>
      <c r="Q31" s="5">
        <f t="shared" si="4"/>
        <v>45.397243818838547</v>
      </c>
      <c r="R31" s="5">
        <f t="shared" si="5"/>
        <v>5.4695474480528361</v>
      </c>
    </row>
    <row r="32" spans="1:18" x14ac:dyDescent="0.3">
      <c r="A32" s="1">
        <f t="shared" si="7"/>
        <v>31</v>
      </c>
      <c r="B32" s="1" t="s">
        <v>238</v>
      </c>
      <c r="C32" s="1" t="s">
        <v>514</v>
      </c>
      <c r="D32" s="1" t="s">
        <v>542</v>
      </c>
      <c r="E32" s="1">
        <v>5500</v>
      </c>
      <c r="F32" s="3" t="s">
        <v>513</v>
      </c>
      <c r="G32" s="1">
        <v>31</v>
      </c>
      <c r="H32" s="3">
        <v>111.25</v>
      </c>
      <c r="I32" s="1">
        <v>16.079999999999998</v>
      </c>
      <c r="J32" s="3">
        <f t="shared" si="0"/>
        <v>101.6</v>
      </c>
      <c r="K32" s="3">
        <f t="shared" si="1"/>
        <v>100.7</v>
      </c>
      <c r="L32" s="3">
        <f t="shared" si="2"/>
        <v>109.3</v>
      </c>
      <c r="M32" s="3">
        <f t="shared" si="3"/>
        <v>104.5</v>
      </c>
      <c r="N32" s="3"/>
      <c r="P32" s="4">
        <f t="shared" ref="P32:P39" si="8">-87.868852+(LN(E32))*9.365713+G32*0.73241+I32*0.27241+H32*0.0924+((J32+K32)/2)*0.015315+((L32+M32)/2)*-0.032803</f>
        <v>28.200417136384239</v>
      </c>
      <c r="Q32" s="5">
        <f t="shared" si="4"/>
        <v>28.200417136384239</v>
      </c>
      <c r="R32" s="5">
        <f t="shared" si="5"/>
        <v>5.1273485702516801</v>
      </c>
    </row>
    <row r="33" spans="1:18" x14ac:dyDescent="0.3">
      <c r="A33" s="1">
        <f t="shared" si="7"/>
        <v>32</v>
      </c>
      <c r="B33" s="1" t="s">
        <v>36</v>
      </c>
      <c r="C33" s="1" t="s">
        <v>514</v>
      </c>
      <c r="D33" s="1" t="s">
        <v>544</v>
      </c>
      <c r="E33" s="1">
        <v>5300</v>
      </c>
      <c r="F33" s="3" t="s">
        <v>513</v>
      </c>
      <c r="G33" s="1">
        <v>38</v>
      </c>
      <c r="H33" s="3">
        <v>111.25</v>
      </c>
      <c r="I33" s="1">
        <v>13.8</v>
      </c>
      <c r="J33" s="3">
        <f t="shared" si="0"/>
        <v>101.6</v>
      </c>
      <c r="K33" s="3">
        <f t="shared" si="1"/>
        <v>100.7</v>
      </c>
      <c r="L33" s="3">
        <f t="shared" si="2"/>
        <v>109.3</v>
      </c>
      <c r="M33" s="3">
        <f t="shared" si="3"/>
        <v>104.5</v>
      </c>
      <c r="N33" s="3"/>
      <c r="P33" s="4">
        <f t="shared" si="8"/>
        <v>32.359274416671049</v>
      </c>
      <c r="Q33" s="5">
        <f t="shared" si="4"/>
        <v>32.359274416671049</v>
      </c>
      <c r="R33" s="5">
        <f t="shared" si="5"/>
        <v>6.1055234748435945</v>
      </c>
    </row>
    <row r="34" spans="1:18" x14ac:dyDescent="0.3">
      <c r="A34" s="1">
        <f t="shared" si="7"/>
        <v>33</v>
      </c>
      <c r="B34" s="1" t="s">
        <v>52</v>
      </c>
      <c r="C34" s="1" t="s">
        <v>514</v>
      </c>
      <c r="D34" s="1" t="s">
        <v>544</v>
      </c>
      <c r="E34" s="1">
        <v>5200</v>
      </c>
      <c r="F34" s="3" t="s">
        <v>513</v>
      </c>
      <c r="G34" s="1">
        <v>32</v>
      </c>
      <c r="H34" s="3">
        <v>111.25</v>
      </c>
      <c r="I34" s="1">
        <v>21.79</v>
      </c>
      <c r="J34" s="3">
        <f t="shared" ref="J34:J65" si="9">VLOOKUP(C34,$B$210:$E$239,2,FALSE)</f>
        <v>101.6</v>
      </c>
      <c r="K34" s="3">
        <f t="shared" ref="K34:K65" si="10">VLOOKUP(F34,$B$210:$E$239,2,FALSE)</f>
        <v>100.7</v>
      </c>
      <c r="L34" s="3">
        <f t="shared" ref="L34:L65" si="11">VLOOKUP(C34,$B$210:$E$239,4,FALSE)</f>
        <v>109.3</v>
      </c>
      <c r="M34" s="3">
        <f t="shared" ref="M34:M65" si="12">VLOOKUP(F34,$B$210:$E$239,3,FALSE)</f>
        <v>104.5</v>
      </c>
      <c r="N34" s="3"/>
      <c r="P34" s="4">
        <f t="shared" si="8"/>
        <v>29.962970389407495</v>
      </c>
      <c r="Q34" s="5">
        <f t="shared" ref="Q34:Q65" si="13">P34-O34</f>
        <v>29.962970389407495</v>
      </c>
      <c r="R34" s="5">
        <f t="shared" ref="R34:R65" si="14">P34/(E34/1000)</f>
        <v>5.7621096902706723</v>
      </c>
    </row>
    <row r="35" spans="1:18" x14ac:dyDescent="0.3">
      <c r="A35" s="1">
        <f t="shared" si="7"/>
        <v>34</v>
      </c>
      <c r="B35" s="1" t="s">
        <v>430</v>
      </c>
      <c r="C35" s="1" t="s">
        <v>514</v>
      </c>
      <c r="D35" s="1" t="s">
        <v>546</v>
      </c>
      <c r="E35" s="1">
        <v>4400</v>
      </c>
      <c r="F35" s="3" t="s">
        <v>513</v>
      </c>
      <c r="G35" s="1">
        <v>34</v>
      </c>
      <c r="H35" s="3">
        <v>111.25</v>
      </c>
      <c r="I35" s="1">
        <v>14.29</v>
      </c>
      <c r="J35" s="3">
        <f t="shared" si="9"/>
        <v>101.6</v>
      </c>
      <c r="K35" s="3">
        <f t="shared" si="10"/>
        <v>100.7</v>
      </c>
      <c r="L35" s="3">
        <f t="shared" si="11"/>
        <v>109.3</v>
      </c>
      <c r="M35" s="3">
        <f t="shared" si="12"/>
        <v>104.5</v>
      </c>
      <c r="N35" s="3"/>
      <c r="P35" s="4">
        <f t="shared" si="8"/>
        <v>27.820134776974591</v>
      </c>
      <c r="Q35" s="5">
        <f t="shared" si="13"/>
        <v>27.820134776974591</v>
      </c>
      <c r="R35" s="5">
        <f t="shared" si="14"/>
        <v>6.3227579038578607</v>
      </c>
    </row>
    <row r="36" spans="1:18" x14ac:dyDescent="0.3">
      <c r="A36" s="1">
        <f t="shared" si="7"/>
        <v>35</v>
      </c>
      <c r="B36" s="1" t="s">
        <v>304</v>
      </c>
      <c r="C36" s="1" t="s">
        <v>514</v>
      </c>
      <c r="D36" s="1" t="s">
        <v>545</v>
      </c>
      <c r="E36" s="1">
        <v>3200</v>
      </c>
      <c r="F36" s="3" t="s">
        <v>513</v>
      </c>
      <c r="G36" s="1">
        <v>22</v>
      </c>
      <c r="H36" s="3">
        <v>111.25</v>
      </c>
      <c r="I36" s="1">
        <v>21.24</v>
      </c>
      <c r="J36" s="3">
        <f t="shared" si="9"/>
        <v>101.6</v>
      </c>
      <c r="K36" s="3">
        <f t="shared" si="10"/>
        <v>100.7</v>
      </c>
      <c r="L36" s="3">
        <f t="shared" si="11"/>
        <v>109.3</v>
      </c>
      <c r="M36" s="3">
        <f t="shared" si="12"/>
        <v>104.5</v>
      </c>
      <c r="N36" s="3"/>
      <c r="P36" s="4">
        <f t="shared" si="8"/>
        <v>17.941918027539216</v>
      </c>
      <c r="Q36" s="5">
        <f t="shared" si="13"/>
        <v>17.941918027539216</v>
      </c>
      <c r="R36" s="5">
        <f t="shared" si="14"/>
        <v>5.6068493836060052</v>
      </c>
    </row>
    <row r="37" spans="1:18" x14ac:dyDescent="0.3">
      <c r="A37" s="1">
        <f t="shared" si="7"/>
        <v>36</v>
      </c>
      <c r="B37" s="1" t="s">
        <v>479</v>
      </c>
      <c r="C37" s="1" t="s">
        <v>514</v>
      </c>
      <c r="D37" s="1" t="s">
        <v>546</v>
      </c>
      <c r="E37" s="1">
        <v>3100</v>
      </c>
      <c r="F37" s="3" t="s">
        <v>513</v>
      </c>
      <c r="G37" s="1">
        <v>20</v>
      </c>
      <c r="H37" s="3">
        <v>111.25</v>
      </c>
      <c r="I37" s="1">
        <v>14.96</v>
      </c>
      <c r="J37" s="3">
        <f t="shared" si="9"/>
        <v>101.6</v>
      </c>
      <c r="K37" s="3">
        <f t="shared" si="10"/>
        <v>100.7</v>
      </c>
      <c r="L37" s="3">
        <f t="shared" si="11"/>
        <v>109.3</v>
      </c>
      <c r="M37" s="3">
        <f t="shared" si="12"/>
        <v>104.5</v>
      </c>
      <c r="N37" s="3"/>
      <c r="P37" s="4">
        <f t="shared" si="8"/>
        <v>14.469014031001263</v>
      </c>
      <c r="Q37" s="5">
        <f t="shared" si="13"/>
        <v>14.469014031001263</v>
      </c>
      <c r="R37" s="5">
        <f t="shared" si="14"/>
        <v>4.6674238809681494</v>
      </c>
    </row>
    <row r="38" spans="1:18" x14ac:dyDescent="0.3">
      <c r="A38" s="1">
        <f t="shared" si="7"/>
        <v>37</v>
      </c>
      <c r="B38" s="1" t="s">
        <v>228</v>
      </c>
      <c r="C38" s="1" t="s">
        <v>514</v>
      </c>
      <c r="D38" s="1" t="s">
        <v>543</v>
      </c>
      <c r="E38" s="1">
        <v>3100</v>
      </c>
      <c r="F38" s="3" t="s">
        <v>513</v>
      </c>
      <c r="G38" s="1">
        <v>15</v>
      </c>
      <c r="H38" s="3">
        <v>111.25</v>
      </c>
      <c r="I38" s="1">
        <v>26.56</v>
      </c>
      <c r="J38" s="3">
        <f t="shared" si="9"/>
        <v>101.6</v>
      </c>
      <c r="K38" s="3">
        <f t="shared" si="10"/>
        <v>100.7</v>
      </c>
      <c r="L38" s="3">
        <f t="shared" si="11"/>
        <v>109.3</v>
      </c>
      <c r="M38" s="3">
        <f t="shared" si="12"/>
        <v>104.5</v>
      </c>
      <c r="N38" s="3"/>
      <c r="P38" s="4">
        <f t="shared" si="8"/>
        <v>13.966920031001264</v>
      </c>
      <c r="Q38" s="5">
        <f t="shared" si="13"/>
        <v>13.966920031001264</v>
      </c>
      <c r="R38" s="5">
        <f t="shared" si="14"/>
        <v>4.5054580745165369</v>
      </c>
    </row>
    <row r="39" spans="1:18" x14ac:dyDescent="0.3">
      <c r="A39" s="1">
        <f t="shared" si="7"/>
        <v>38</v>
      </c>
      <c r="B39" s="1" t="s">
        <v>60</v>
      </c>
      <c r="C39" s="1" t="s">
        <v>514</v>
      </c>
      <c r="D39" s="1" t="s">
        <v>542</v>
      </c>
      <c r="E39" s="1">
        <v>3000</v>
      </c>
      <c r="F39" s="3" t="s">
        <v>513</v>
      </c>
      <c r="G39" s="1">
        <v>10</v>
      </c>
      <c r="H39" s="3">
        <v>111.25</v>
      </c>
      <c r="I39" s="1">
        <v>11.61</v>
      </c>
      <c r="J39" s="3">
        <f t="shared" si="9"/>
        <v>101.6</v>
      </c>
      <c r="K39" s="3">
        <f t="shared" si="10"/>
        <v>100.7</v>
      </c>
      <c r="L39" s="3">
        <f t="shared" si="11"/>
        <v>109.3</v>
      </c>
      <c r="M39" s="3">
        <f t="shared" si="12"/>
        <v>104.5</v>
      </c>
      <c r="N39" s="3"/>
      <c r="P39" s="4">
        <f t="shared" si="8"/>
        <v>5.9252404611202749</v>
      </c>
      <c r="Q39" s="5">
        <f t="shared" si="13"/>
        <v>5.9252404611202749</v>
      </c>
      <c r="R39" s="5">
        <f t="shared" si="14"/>
        <v>1.9750801537067584</v>
      </c>
    </row>
    <row r="40" spans="1:18" x14ac:dyDescent="0.3">
      <c r="A40" s="1">
        <f t="shared" si="7"/>
        <v>39</v>
      </c>
      <c r="B40" s="1" t="s">
        <v>74</v>
      </c>
      <c r="C40" s="1" t="s">
        <v>499</v>
      </c>
      <c r="D40" s="1" t="s">
        <v>545</v>
      </c>
      <c r="E40" s="1">
        <v>8000</v>
      </c>
      <c r="F40" s="3" t="s">
        <v>488</v>
      </c>
      <c r="G40" s="1">
        <v>35</v>
      </c>
      <c r="H40" s="3">
        <v>111.25</v>
      </c>
      <c r="I40" s="1">
        <v>23.57</v>
      </c>
      <c r="J40" s="3">
        <f t="shared" si="9"/>
        <v>101.1</v>
      </c>
      <c r="K40" s="3">
        <f t="shared" si="10"/>
        <v>104.3</v>
      </c>
      <c r="L40" s="3">
        <f t="shared" si="11"/>
        <v>109.8</v>
      </c>
      <c r="M40" s="3">
        <f t="shared" si="12"/>
        <v>110.2</v>
      </c>
      <c r="N40" s="3"/>
      <c r="P40" s="4">
        <v>40.261901126515752</v>
      </c>
      <c r="Q40" s="5">
        <f t="shared" si="13"/>
        <v>40.261901126515752</v>
      </c>
      <c r="R40" s="5">
        <f t="shared" si="14"/>
        <v>5.0327376408144691</v>
      </c>
    </row>
    <row r="41" spans="1:18" x14ac:dyDescent="0.3">
      <c r="A41" s="1">
        <f t="shared" si="7"/>
        <v>40</v>
      </c>
      <c r="B41" s="1" t="s">
        <v>299</v>
      </c>
      <c r="C41" s="1" t="s">
        <v>499</v>
      </c>
      <c r="D41" s="1" t="s">
        <v>543</v>
      </c>
      <c r="E41" s="1">
        <v>7500</v>
      </c>
      <c r="F41" s="3" t="s">
        <v>488</v>
      </c>
      <c r="G41" s="1">
        <v>36</v>
      </c>
      <c r="H41" s="3">
        <v>111.25</v>
      </c>
      <c r="I41" s="1">
        <v>29.48</v>
      </c>
      <c r="J41" s="3">
        <f t="shared" si="9"/>
        <v>101.1</v>
      </c>
      <c r="K41" s="3">
        <f t="shared" si="10"/>
        <v>104.3</v>
      </c>
      <c r="L41" s="3">
        <f t="shared" si="11"/>
        <v>109.8</v>
      </c>
      <c r="M41" s="3">
        <f t="shared" si="12"/>
        <v>110.2</v>
      </c>
      <c r="N41" s="3"/>
      <c r="P41" s="4">
        <f t="shared" ref="P41:P59" si="15">-87.868852+(LN(E41))*9.365713+G41*0.73241+I41*0.27241+H41*0.0924+((J41+K41)/2)*0.015315+((L41+M41)/2)*-0.032803</f>
        <v>38.33963213041357</v>
      </c>
      <c r="Q41" s="5">
        <f t="shared" si="13"/>
        <v>38.33963213041357</v>
      </c>
      <c r="R41" s="5">
        <f t="shared" si="14"/>
        <v>5.1119509507218091</v>
      </c>
    </row>
    <row r="42" spans="1:18" x14ac:dyDescent="0.3">
      <c r="A42" s="1">
        <f t="shared" si="7"/>
        <v>41</v>
      </c>
      <c r="B42" s="1" t="s">
        <v>274</v>
      </c>
      <c r="C42" s="1" t="s">
        <v>499</v>
      </c>
      <c r="D42" s="1" t="s">
        <v>546</v>
      </c>
      <c r="E42" s="1">
        <v>6300</v>
      </c>
      <c r="F42" s="3" t="s">
        <v>488</v>
      </c>
      <c r="G42" s="1">
        <v>34</v>
      </c>
      <c r="H42" s="3">
        <v>111.25</v>
      </c>
      <c r="I42" s="1">
        <v>18.57</v>
      </c>
      <c r="J42" s="3">
        <f t="shared" si="9"/>
        <v>101.1</v>
      </c>
      <c r="K42" s="3">
        <f t="shared" si="10"/>
        <v>104.3</v>
      </c>
      <c r="L42" s="3">
        <f t="shared" si="11"/>
        <v>109.8</v>
      </c>
      <c r="M42" s="3">
        <f t="shared" si="12"/>
        <v>110.2</v>
      </c>
      <c r="N42" s="3"/>
      <c r="P42" s="4">
        <f t="shared" si="15"/>
        <v>32.269875245837689</v>
      </c>
      <c r="Q42" s="5">
        <f t="shared" si="13"/>
        <v>32.269875245837689</v>
      </c>
      <c r="R42" s="5">
        <f t="shared" si="14"/>
        <v>5.1222024199742364</v>
      </c>
    </row>
    <row r="43" spans="1:18" x14ac:dyDescent="0.3">
      <c r="A43" s="1">
        <f t="shared" si="7"/>
        <v>42</v>
      </c>
      <c r="B43" s="1" t="s">
        <v>429</v>
      </c>
      <c r="C43" s="1" t="s">
        <v>499</v>
      </c>
      <c r="D43" s="1" t="s">
        <v>543</v>
      </c>
      <c r="E43" s="1">
        <v>5200</v>
      </c>
      <c r="F43" s="3" t="s">
        <v>488</v>
      </c>
      <c r="G43" s="1">
        <v>31</v>
      </c>
      <c r="H43" s="3">
        <v>111.25</v>
      </c>
      <c r="I43" s="1">
        <v>20.72</v>
      </c>
      <c r="J43" s="3">
        <f t="shared" si="9"/>
        <v>101.1</v>
      </c>
      <c r="K43" s="3">
        <f t="shared" si="10"/>
        <v>104.3</v>
      </c>
      <c r="L43" s="3">
        <f t="shared" si="11"/>
        <v>109.8</v>
      </c>
      <c r="M43" s="3">
        <f t="shared" si="12"/>
        <v>110.2</v>
      </c>
      <c r="N43" s="3"/>
      <c r="P43" s="4">
        <f t="shared" si="15"/>
        <v>28.861130639407495</v>
      </c>
      <c r="Q43" s="5">
        <f t="shared" si="13"/>
        <v>28.861130639407495</v>
      </c>
      <c r="R43" s="5">
        <f t="shared" si="14"/>
        <v>5.5502174306552874</v>
      </c>
    </row>
    <row r="44" spans="1:18" x14ac:dyDescent="0.3">
      <c r="A44" s="1">
        <f t="shared" si="7"/>
        <v>43</v>
      </c>
      <c r="B44" s="1" t="s">
        <v>13</v>
      </c>
      <c r="C44" s="1" t="s">
        <v>499</v>
      </c>
      <c r="D44" s="1" t="s">
        <v>542</v>
      </c>
      <c r="E44" s="1">
        <v>5000</v>
      </c>
      <c r="F44" s="3" t="s">
        <v>488</v>
      </c>
      <c r="G44" s="1">
        <v>30</v>
      </c>
      <c r="H44" s="3">
        <v>111.25</v>
      </c>
      <c r="I44" s="1">
        <v>17.39</v>
      </c>
      <c r="J44" s="3">
        <f t="shared" si="9"/>
        <v>101.1</v>
      </c>
      <c r="K44" s="3">
        <f t="shared" si="10"/>
        <v>104.3</v>
      </c>
      <c r="L44" s="3">
        <f t="shared" si="11"/>
        <v>109.8</v>
      </c>
      <c r="M44" s="3">
        <f t="shared" si="12"/>
        <v>110.2</v>
      </c>
      <c r="N44" s="3"/>
      <c r="P44" s="4">
        <f t="shared" si="15"/>
        <v>26.854265396358539</v>
      </c>
      <c r="Q44" s="5">
        <f t="shared" si="13"/>
        <v>26.854265396358539</v>
      </c>
      <c r="R44" s="5">
        <f t="shared" si="14"/>
        <v>5.3708530792717077</v>
      </c>
    </row>
    <row r="45" spans="1:18" x14ac:dyDescent="0.3">
      <c r="A45" s="1">
        <f t="shared" si="7"/>
        <v>44</v>
      </c>
      <c r="B45" s="1" t="s">
        <v>230</v>
      </c>
      <c r="C45" s="1" t="s">
        <v>499</v>
      </c>
      <c r="D45" s="1" t="s">
        <v>543</v>
      </c>
      <c r="E45" s="1">
        <v>3300</v>
      </c>
      <c r="F45" s="3" t="s">
        <v>488</v>
      </c>
      <c r="G45" s="1">
        <v>23</v>
      </c>
      <c r="H45" s="3">
        <v>111.25</v>
      </c>
      <c r="I45" s="1">
        <v>11.33</v>
      </c>
      <c r="J45" s="3">
        <f t="shared" si="9"/>
        <v>101.1</v>
      </c>
      <c r="K45" s="3">
        <f t="shared" si="10"/>
        <v>104.3</v>
      </c>
      <c r="L45" s="3">
        <f t="shared" si="11"/>
        <v>109.8</v>
      </c>
      <c r="M45" s="3">
        <f t="shared" si="12"/>
        <v>110.2</v>
      </c>
      <c r="N45" s="3"/>
      <c r="P45" s="4">
        <f t="shared" si="15"/>
        <v>16.184992401145998</v>
      </c>
      <c r="Q45" s="5">
        <f t="shared" si="13"/>
        <v>16.184992401145998</v>
      </c>
      <c r="R45" s="5">
        <f t="shared" si="14"/>
        <v>4.9045431518624234</v>
      </c>
    </row>
    <row r="46" spans="1:18" x14ac:dyDescent="0.3">
      <c r="A46" s="1">
        <f t="shared" si="7"/>
        <v>45</v>
      </c>
      <c r="B46" s="1" t="s">
        <v>176</v>
      </c>
      <c r="C46" s="1" t="s">
        <v>499</v>
      </c>
      <c r="D46" s="1" t="s">
        <v>544</v>
      </c>
      <c r="E46" s="1">
        <v>3200</v>
      </c>
      <c r="F46" s="3" t="s">
        <v>488</v>
      </c>
      <c r="G46" s="1">
        <v>22</v>
      </c>
      <c r="H46" s="3">
        <v>111.25</v>
      </c>
      <c r="I46" s="1">
        <v>16.75</v>
      </c>
      <c r="J46" s="3">
        <f t="shared" si="9"/>
        <v>101.1</v>
      </c>
      <c r="K46" s="3">
        <f t="shared" si="10"/>
        <v>104.3</v>
      </c>
      <c r="L46" s="3">
        <f t="shared" si="11"/>
        <v>109.8</v>
      </c>
      <c r="M46" s="3">
        <f t="shared" si="12"/>
        <v>110.2</v>
      </c>
      <c r="N46" s="3"/>
      <c r="P46" s="4">
        <f t="shared" si="15"/>
        <v>16.640846077539216</v>
      </c>
      <c r="Q46" s="5">
        <f t="shared" si="13"/>
        <v>16.640846077539216</v>
      </c>
      <c r="R46" s="5">
        <f t="shared" si="14"/>
        <v>5.2002643992310045</v>
      </c>
    </row>
    <row r="47" spans="1:18" x14ac:dyDescent="0.3">
      <c r="A47" s="1">
        <f t="shared" si="7"/>
        <v>46</v>
      </c>
      <c r="B47" s="1" t="s">
        <v>374</v>
      </c>
      <c r="C47" s="1" t="s">
        <v>499</v>
      </c>
      <c r="D47" s="1" t="s">
        <v>543</v>
      </c>
      <c r="E47" s="1">
        <v>3100</v>
      </c>
      <c r="F47" s="3" t="s">
        <v>488</v>
      </c>
      <c r="G47" s="1">
        <v>14</v>
      </c>
      <c r="H47" s="3">
        <v>111.25</v>
      </c>
      <c r="I47" s="1">
        <v>15.61</v>
      </c>
      <c r="J47" s="3">
        <f t="shared" si="9"/>
        <v>101.1</v>
      </c>
      <c r="K47" s="3">
        <f t="shared" si="10"/>
        <v>104.3</v>
      </c>
      <c r="L47" s="3">
        <f t="shared" si="11"/>
        <v>109.8</v>
      </c>
      <c r="M47" s="3">
        <f t="shared" si="12"/>
        <v>110.2</v>
      </c>
      <c r="N47" s="3"/>
      <c r="P47" s="4">
        <f t="shared" si="15"/>
        <v>10.173669481001262</v>
      </c>
      <c r="Q47" s="5">
        <f t="shared" si="13"/>
        <v>10.173669481001262</v>
      </c>
      <c r="R47" s="5">
        <f t="shared" si="14"/>
        <v>3.2818288648391167</v>
      </c>
    </row>
    <row r="48" spans="1:18" x14ac:dyDescent="0.3">
      <c r="A48" s="1">
        <f t="shared" si="7"/>
        <v>47</v>
      </c>
      <c r="B48" s="1" t="s">
        <v>555</v>
      </c>
      <c r="C48" s="1" t="s">
        <v>499</v>
      </c>
      <c r="D48" s="1" t="s">
        <v>544</v>
      </c>
      <c r="E48" s="1">
        <v>3100</v>
      </c>
      <c r="F48" s="3" t="s">
        <v>488</v>
      </c>
      <c r="G48" s="1">
        <v>5</v>
      </c>
      <c r="H48" s="3">
        <v>111.25</v>
      </c>
      <c r="I48" s="1">
        <v>16.63</v>
      </c>
      <c r="J48" s="3">
        <f t="shared" si="9"/>
        <v>101.1</v>
      </c>
      <c r="K48" s="3">
        <f t="shared" si="10"/>
        <v>104.3</v>
      </c>
      <c r="L48" s="3">
        <f t="shared" si="11"/>
        <v>109.8</v>
      </c>
      <c r="M48" s="3">
        <f t="shared" si="12"/>
        <v>110.2</v>
      </c>
      <c r="N48" s="3"/>
      <c r="P48" s="4">
        <f t="shared" si="15"/>
        <v>3.8598376810012636</v>
      </c>
      <c r="Q48" s="5">
        <f t="shared" si="13"/>
        <v>3.8598376810012636</v>
      </c>
      <c r="R48" s="5">
        <f t="shared" si="14"/>
        <v>1.2451089293552462</v>
      </c>
    </row>
    <row r="49" spans="1:18" x14ac:dyDescent="0.3">
      <c r="A49" s="1">
        <f t="shared" si="7"/>
        <v>48</v>
      </c>
      <c r="B49" s="1" t="s">
        <v>15</v>
      </c>
      <c r="C49" s="1" t="s">
        <v>499</v>
      </c>
      <c r="D49" s="1" t="s">
        <v>542</v>
      </c>
      <c r="E49" s="1">
        <v>3000</v>
      </c>
      <c r="F49" s="3" t="s">
        <v>488</v>
      </c>
      <c r="G49" s="1">
        <v>10</v>
      </c>
      <c r="H49" s="3">
        <v>111.25</v>
      </c>
      <c r="I49" s="1">
        <v>13.7</v>
      </c>
      <c r="J49" s="3">
        <f t="shared" si="9"/>
        <v>101.1</v>
      </c>
      <c r="K49" s="3">
        <f t="shared" si="10"/>
        <v>104.3</v>
      </c>
      <c r="L49" s="3">
        <f t="shared" si="11"/>
        <v>109.8</v>
      </c>
      <c r="M49" s="3">
        <f t="shared" si="12"/>
        <v>110.2</v>
      </c>
      <c r="N49" s="3"/>
      <c r="P49" s="4">
        <f t="shared" si="15"/>
        <v>6.4166263111202735</v>
      </c>
      <c r="Q49" s="5">
        <f t="shared" si="13"/>
        <v>6.4166263111202735</v>
      </c>
      <c r="R49" s="5">
        <f t="shared" si="14"/>
        <v>2.1388754370400913</v>
      </c>
    </row>
    <row r="50" spans="1:18" x14ac:dyDescent="0.3">
      <c r="A50" s="1">
        <f t="shared" si="7"/>
        <v>49</v>
      </c>
      <c r="B50" s="1" t="s">
        <v>219</v>
      </c>
      <c r="C50" s="1" t="s">
        <v>505</v>
      </c>
      <c r="D50" s="1" t="s">
        <v>545</v>
      </c>
      <c r="E50" s="1">
        <v>7500</v>
      </c>
      <c r="F50" s="1" t="s">
        <v>512</v>
      </c>
      <c r="G50" s="1">
        <v>30</v>
      </c>
      <c r="H50" s="1">
        <v>108.25</v>
      </c>
      <c r="I50" s="1">
        <v>28.53</v>
      </c>
      <c r="J50" s="3">
        <f t="shared" si="9"/>
        <v>98.8</v>
      </c>
      <c r="K50" s="3">
        <f t="shared" si="10"/>
        <v>102.9</v>
      </c>
      <c r="L50" s="3">
        <f t="shared" si="11"/>
        <v>114.2</v>
      </c>
      <c r="M50" s="3">
        <f t="shared" si="12"/>
        <v>107.1</v>
      </c>
      <c r="N50" s="3"/>
      <c r="P50" s="4">
        <f t="shared" si="15"/>
        <v>33.35952793041357</v>
      </c>
      <c r="Q50" s="5">
        <f t="shared" si="13"/>
        <v>33.35952793041357</v>
      </c>
      <c r="R50" s="5">
        <f t="shared" si="14"/>
        <v>4.4479370573884758</v>
      </c>
    </row>
    <row r="51" spans="1:18" x14ac:dyDescent="0.3">
      <c r="A51" s="1">
        <f t="shared" si="7"/>
        <v>50</v>
      </c>
      <c r="B51" s="1" t="s">
        <v>451</v>
      </c>
      <c r="C51" s="1" t="s">
        <v>505</v>
      </c>
      <c r="D51" s="1" t="s">
        <v>545</v>
      </c>
      <c r="E51" s="1">
        <v>5900</v>
      </c>
      <c r="F51" s="3" t="s">
        <v>512</v>
      </c>
      <c r="G51" s="1">
        <v>27</v>
      </c>
      <c r="H51" s="1">
        <v>108.25</v>
      </c>
      <c r="I51" s="1">
        <v>15.67</v>
      </c>
      <c r="J51" s="3">
        <f t="shared" si="9"/>
        <v>98.8</v>
      </c>
      <c r="K51" s="3">
        <f t="shared" si="10"/>
        <v>102.9</v>
      </c>
      <c r="L51" s="3">
        <f t="shared" si="11"/>
        <v>114.2</v>
      </c>
      <c r="M51" s="3">
        <f t="shared" si="12"/>
        <v>107.1</v>
      </c>
      <c r="N51" s="3"/>
      <c r="P51" s="4">
        <f t="shared" si="15"/>
        <v>25.411796224495639</v>
      </c>
      <c r="Q51" s="5">
        <f t="shared" si="13"/>
        <v>25.411796224495639</v>
      </c>
      <c r="R51" s="5">
        <f t="shared" si="14"/>
        <v>4.3070841058467177</v>
      </c>
    </row>
    <row r="52" spans="1:18" x14ac:dyDescent="0.3">
      <c r="A52" s="1">
        <f t="shared" si="7"/>
        <v>51</v>
      </c>
      <c r="B52" s="1" t="s">
        <v>423</v>
      </c>
      <c r="C52" s="1" t="s">
        <v>505</v>
      </c>
      <c r="D52" s="1" t="s">
        <v>546</v>
      </c>
      <c r="E52" s="1">
        <v>5500</v>
      </c>
      <c r="F52" s="3" t="s">
        <v>512</v>
      </c>
      <c r="G52" s="1">
        <v>33</v>
      </c>
      <c r="H52" s="3">
        <v>108.25</v>
      </c>
      <c r="I52" s="1">
        <v>18.18</v>
      </c>
      <c r="J52" s="3">
        <f t="shared" si="9"/>
        <v>98.8</v>
      </c>
      <c r="K52" s="3">
        <f t="shared" si="10"/>
        <v>102.9</v>
      </c>
      <c r="L52" s="3">
        <f t="shared" si="11"/>
        <v>114.2</v>
      </c>
      <c r="M52" s="3">
        <f t="shared" si="12"/>
        <v>107.1</v>
      </c>
      <c r="N52" s="3"/>
      <c r="P52" s="4">
        <f t="shared" si="15"/>
        <v>29.832492386384242</v>
      </c>
      <c r="Q52" s="5">
        <f t="shared" si="13"/>
        <v>29.832492386384242</v>
      </c>
      <c r="R52" s="5">
        <f t="shared" si="14"/>
        <v>5.424089524797135</v>
      </c>
    </row>
    <row r="53" spans="1:18" x14ac:dyDescent="0.3">
      <c r="A53" s="1">
        <f t="shared" si="7"/>
        <v>52</v>
      </c>
      <c r="B53" s="1" t="s">
        <v>312</v>
      </c>
      <c r="C53" s="1" t="s">
        <v>505</v>
      </c>
      <c r="D53" s="1" t="s">
        <v>543</v>
      </c>
      <c r="E53" s="1">
        <v>5300</v>
      </c>
      <c r="F53" s="3" t="s">
        <v>512</v>
      </c>
      <c r="G53" s="1">
        <v>26</v>
      </c>
      <c r="H53" s="1">
        <v>108.25</v>
      </c>
      <c r="I53" s="1">
        <v>27.2</v>
      </c>
      <c r="J53" s="3">
        <f t="shared" si="9"/>
        <v>98.8</v>
      </c>
      <c r="K53" s="3">
        <f t="shared" si="10"/>
        <v>102.9</v>
      </c>
      <c r="L53" s="3">
        <f t="shared" si="11"/>
        <v>114.2</v>
      </c>
      <c r="M53" s="3">
        <f t="shared" si="12"/>
        <v>107.1</v>
      </c>
      <c r="N53" s="3"/>
      <c r="P53" s="4">
        <f t="shared" si="15"/>
        <v>26.815842666671053</v>
      </c>
      <c r="Q53" s="5">
        <f t="shared" si="13"/>
        <v>26.815842666671053</v>
      </c>
      <c r="R53" s="5">
        <f t="shared" si="14"/>
        <v>5.0595929559756705</v>
      </c>
    </row>
    <row r="54" spans="1:18" x14ac:dyDescent="0.3">
      <c r="A54" s="1">
        <f t="shared" si="7"/>
        <v>53</v>
      </c>
      <c r="B54" s="1" t="s">
        <v>425</v>
      </c>
      <c r="C54" s="1" t="s">
        <v>505</v>
      </c>
      <c r="D54" s="1" t="s">
        <v>543</v>
      </c>
      <c r="E54" s="1">
        <v>4800</v>
      </c>
      <c r="F54" s="3" t="s">
        <v>512</v>
      </c>
      <c r="G54" s="1">
        <v>32</v>
      </c>
      <c r="H54" s="3">
        <v>108.25</v>
      </c>
      <c r="I54" s="1">
        <v>24.25</v>
      </c>
      <c r="J54" s="3">
        <f t="shared" si="9"/>
        <v>98.8</v>
      </c>
      <c r="K54" s="3">
        <f t="shared" si="10"/>
        <v>102.9</v>
      </c>
      <c r="L54" s="3">
        <f t="shared" si="11"/>
        <v>114.2</v>
      </c>
      <c r="M54" s="3">
        <f t="shared" si="12"/>
        <v>107.1</v>
      </c>
      <c r="N54" s="3"/>
      <c r="P54" s="4">
        <f t="shared" si="15"/>
        <v>29.478636211594246</v>
      </c>
      <c r="Q54" s="5">
        <f t="shared" si="13"/>
        <v>29.478636211594246</v>
      </c>
      <c r="R54" s="5">
        <f t="shared" si="14"/>
        <v>6.141382544082135</v>
      </c>
    </row>
    <row r="55" spans="1:18" x14ac:dyDescent="0.3">
      <c r="A55" s="1">
        <f t="shared" si="7"/>
        <v>54</v>
      </c>
      <c r="B55" s="1" t="s">
        <v>399</v>
      </c>
      <c r="C55" s="1" t="s">
        <v>505</v>
      </c>
      <c r="D55" s="1" t="s">
        <v>545</v>
      </c>
      <c r="E55" s="1">
        <v>3600</v>
      </c>
      <c r="F55" s="3" t="s">
        <v>512</v>
      </c>
      <c r="G55" s="1">
        <v>16</v>
      </c>
      <c r="H55" s="3">
        <v>108.25</v>
      </c>
      <c r="I55" s="1">
        <v>20.309999999999999</v>
      </c>
      <c r="J55" s="3">
        <f t="shared" si="9"/>
        <v>98.8</v>
      </c>
      <c r="K55" s="3">
        <f t="shared" si="10"/>
        <v>102.9</v>
      </c>
      <c r="L55" s="3">
        <f t="shared" si="11"/>
        <v>114.2</v>
      </c>
      <c r="M55" s="3">
        <f t="shared" si="12"/>
        <v>107.1</v>
      </c>
      <c r="N55" s="3"/>
      <c r="P55" s="4">
        <f t="shared" si="15"/>
        <v>13.992433085765661</v>
      </c>
      <c r="Q55" s="5">
        <f t="shared" si="13"/>
        <v>13.992433085765661</v>
      </c>
      <c r="R55" s="5">
        <f t="shared" si="14"/>
        <v>3.8867869682682392</v>
      </c>
    </row>
    <row r="56" spans="1:18" x14ac:dyDescent="0.3">
      <c r="A56" s="1">
        <f t="shared" si="7"/>
        <v>55</v>
      </c>
      <c r="B56" s="1" t="s">
        <v>468</v>
      </c>
      <c r="C56" s="1" t="s">
        <v>505</v>
      </c>
      <c r="D56" s="1" t="s">
        <v>543</v>
      </c>
      <c r="E56" s="1">
        <v>3200</v>
      </c>
      <c r="F56" s="3" t="s">
        <v>512</v>
      </c>
      <c r="G56" s="1">
        <v>20</v>
      </c>
      <c r="H56" s="1">
        <v>108.25</v>
      </c>
      <c r="I56" s="1">
        <v>19.36</v>
      </c>
      <c r="J56" s="3">
        <f t="shared" si="9"/>
        <v>98.8</v>
      </c>
      <c r="K56" s="3">
        <f t="shared" si="10"/>
        <v>102.9</v>
      </c>
      <c r="L56" s="3">
        <f t="shared" si="11"/>
        <v>114.2</v>
      </c>
      <c r="M56" s="3">
        <f t="shared" si="12"/>
        <v>107.1</v>
      </c>
      <c r="N56" s="3"/>
      <c r="P56" s="4">
        <f t="shared" si="15"/>
        <v>15.560161477539218</v>
      </c>
      <c r="Q56" s="5">
        <f t="shared" si="13"/>
        <v>15.560161477539218</v>
      </c>
      <c r="R56" s="5">
        <f t="shared" si="14"/>
        <v>4.8625504617310051</v>
      </c>
    </row>
    <row r="57" spans="1:18" x14ac:dyDescent="0.3">
      <c r="A57" s="1">
        <f t="shared" si="7"/>
        <v>56</v>
      </c>
      <c r="B57" s="1" t="s">
        <v>214</v>
      </c>
      <c r="C57" s="1" t="s">
        <v>505</v>
      </c>
      <c r="D57" s="1" t="s">
        <v>544</v>
      </c>
      <c r="E57" s="1">
        <v>3100</v>
      </c>
      <c r="F57" s="3" t="s">
        <v>512</v>
      </c>
      <c r="G57" s="1">
        <v>20</v>
      </c>
      <c r="H57" s="3">
        <v>108.25</v>
      </c>
      <c r="I57" s="1">
        <v>14.68</v>
      </c>
      <c r="J57" s="3">
        <f t="shared" si="9"/>
        <v>98.8</v>
      </c>
      <c r="K57" s="3">
        <f t="shared" si="10"/>
        <v>102.9</v>
      </c>
      <c r="L57" s="3">
        <f t="shared" si="11"/>
        <v>114.2</v>
      </c>
      <c r="M57" s="3">
        <f t="shared" si="12"/>
        <v>107.1</v>
      </c>
      <c r="N57" s="3"/>
      <c r="P57" s="4">
        <f t="shared" si="15"/>
        <v>13.987933481001264</v>
      </c>
      <c r="Q57" s="5">
        <f t="shared" si="13"/>
        <v>13.987933481001264</v>
      </c>
      <c r="R57" s="5">
        <f t="shared" si="14"/>
        <v>4.5122366067746009</v>
      </c>
    </row>
    <row r="58" spans="1:18" x14ac:dyDescent="0.3">
      <c r="A58" s="1">
        <f t="shared" si="7"/>
        <v>57</v>
      </c>
      <c r="B58" s="1" t="s">
        <v>478</v>
      </c>
      <c r="C58" s="1" t="s">
        <v>505</v>
      </c>
      <c r="D58" s="1" t="s">
        <v>543</v>
      </c>
      <c r="E58" s="1">
        <v>3100</v>
      </c>
      <c r="F58" s="3" t="s">
        <v>512</v>
      </c>
      <c r="G58" s="1">
        <v>20</v>
      </c>
      <c r="H58" s="1">
        <v>108.25</v>
      </c>
      <c r="I58" s="1">
        <v>18.23</v>
      </c>
      <c r="J58" s="3">
        <f t="shared" si="9"/>
        <v>98.8</v>
      </c>
      <c r="K58" s="3">
        <f t="shared" si="10"/>
        <v>102.9</v>
      </c>
      <c r="L58" s="3">
        <f t="shared" si="11"/>
        <v>114.2</v>
      </c>
      <c r="M58" s="3">
        <f t="shared" si="12"/>
        <v>107.1</v>
      </c>
      <c r="N58" s="3"/>
      <c r="P58" s="4">
        <f t="shared" si="15"/>
        <v>14.954988981001264</v>
      </c>
      <c r="Q58" s="5">
        <f t="shared" si="13"/>
        <v>14.954988981001264</v>
      </c>
      <c r="R58" s="5">
        <f t="shared" si="14"/>
        <v>4.824189993871375</v>
      </c>
    </row>
    <row r="59" spans="1:18" x14ac:dyDescent="0.3">
      <c r="A59" s="1">
        <f t="shared" si="7"/>
        <v>58</v>
      </c>
      <c r="B59" s="1" t="s">
        <v>138</v>
      </c>
      <c r="C59" s="1" t="s">
        <v>505</v>
      </c>
      <c r="D59" s="1" t="s">
        <v>544</v>
      </c>
      <c r="E59" s="1">
        <v>3000</v>
      </c>
      <c r="F59" s="3" t="s">
        <v>512</v>
      </c>
      <c r="G59" s="1">
        <v>16</v>
      </c>
      <c r="H59" s="1">
        <v>108.25</v>
      </c>
      <c r="I59" s="1">
        <v>17.760000000000002</v>
      </c>
      <c r="J59" s="3">
        <f t="shared" si="9"/>
        <v>98.8</v>
      </c>
      <c r="K59" s="3">
        <f t="shared" si="10"/>
        <v>102.9</v>
      </c>
      <c r="L59" s="3">
        <f t="shared" si="11"/>
        <v>114.2</v>
      </c>
      <c r="M59" s="3">
        <f t="shared" si="12"/>
        <v>107.1</v>
      </c>
      <c r="N59" s="3"/>
      <c r="P59" s="4">
        <f t="shared" si="15"/>
        <v>11.590216211120278</v>
      </c>
      <c r="Q59" s="5">
        <f t="shared" si="13"/>
        <v>11.590216211120278</v>
      </c>
      <c r="R59" s="5">
        <f t="shared" si="14"/>
        <v>3.8634054037067593</v>
      </c>
    </row>
    <row r="60" spans="1:18" x14ac:dyDescent="0.3">
      <c r="A60" s="1">
        <f t="shared" si="7"/>
        <v>59</v>
      </c>
      <c r="B60" s="3" t="s">
        <v>461</v>
      </c>
      <c r="C60" s="3" t="s">
        <v>518</v>
      </c>
      <c r="D60" s="3" t="s">
        <v>543</v>
      </c>
      <c r="E60" s="1">
        <v>9100</v>
      </c>
      <c r="F60" s="3" t="s">
        <v>523</v>
      </c>
      <c r="G60" s="3">
        <v>34</v>
      </c>
      <c r="H60" s="1">
        <v>113</v>
      </c>
      <c r="I60" s="3">
        <v>29.77</v>
      </c>
      <c r="J60" s="3">
        <f t="shared" si="9"/>
        <v>101.7</v>
      </c>
      <c r="K60" s="3">
        <f t="shared" si="10"/>
        <v>104.2</v>
      </c>
      <c r="L60" s="3">
        <f t="shared" si="11"/>
        <v>107.3</v>
      </c>
      <c r="M60" s="3">
        <f t="shared" si="12"/>
        <v>107.9</v>
      </c>
      <c r="N60" s="3"/>
      <c r="O60" s="3"/>
      <c r="P60" s="4">
        <v>46.810953539375426</v>
      </c>
      <c r="Q60" s="5">
        <f t="shared" si="13"/>
        <v>46.810953539375426</v>
      </c>
      <c r="R60" s="5">
        <f t="shared" si="14"/>
        <v>5.144060828502794</v>
      </c>
    </row>
    <row r="61" spans="1:18" x14ac:dyDescent="0.3">
      <c r="A61" s="1">
        <f t="shared" si="7"/>
        <v>60</v>
      </c>
      <c r="B61" s="1" t="s">
        <v>132</v>
      </c>
      <c r="C61" s="1" t="s">
        <v>518</v>
      </c>
      <c r="D61" s="1" t="s">
        <v>542</v>
      </c>
      <c r="E61" s="1">
        <v>5900</v>
      </c>
      <c r="F61" s="3" t="s">
        <v>523</v>
      </c>
      <c r="G61" s="1">
        <v>33</v>
      </c>
      <c r="H61" s="3">
        <v>113</v>
      </c>
      <c r="I61" s="1">
        <v>17.54</v>
      </c>
      <c r="J61" s="3">
        <f t="shared" si="9"/>
        <v>101.7</v>
      </c>
      <c r="K61" s="3">
        <f t="shared" si="10"/>
        <v>104.2</v>
      </c>
      <c r="L61" s="3">
        <f t="shared" si="11"/>
        <v>107.3</v>
      </c>
      <c r="M61" s="3">
        <f t="shared" si="12"/>
        <v>107.9</v>
      </c>
      <c r="N61" s="3"/>
      <c r="P61" s="4">
        <f t="shared" ref="P61:P71" si="16">-87.868852+(LN(E61))*9.365713+G61*0.73241+I61*0.27241+H61*0.0924+((J61+K61)/2)*0.015315+((L61+M61)/2)*-0.032803</f>
        <v>30.886773574495635</v>
      </c>
      <c r="Q61" s="5">
        <f t="shared" si="13"/>
        <v>30.886773574495635</v>
      </c>
      <c r="R61" s="5">
        <f t="shared" si="14"/>
        <v>5.2350463685585815</v>
      </c>
    </row>
    <row r="62" spans="1:18" x14ac:dyDescent="0.3">
      <c r="A62" s="1">
        <f t="shared" si="7"/>
        <v>61</v>
      </c>
      <c r="B62" s="1" t="s">
        <v>9</v>
      </c>
      <c r="C62" s="1" t="s">
        <v>518</v>
      </c>
      <c r="D62" s="1" t="s">
        <v>544</v>
      </c>
      <c r="E62" s="1">
        <v>4800</v>
      </c>
      <c r="F62" s="3" t="s">
        <v>523</v>
      </c>
      <c r="G62" s="1">
        <v>30</v>
      </c>
      <c r="H62" s="3">
        <v>113</v>
      </c>
      <c r="I62" s="1">
        <v>25.07</v>
      </c>
      <c r="J62" s="3">
        <f t="shared" si="9"/>
        <v>101.7</v>
      </c>
      <c r="K62" s="3">
        <f t="shared" si="10"/>
        <v>104.2</v>
      </c>
      <c r="L62" s="3">
        <f t="shared" si="11"/>
        <v>107.3</v>
      </c>
      <c r="M62" s="3">
        <f t="shared" si="12"/>
        <v>107.9</v>
      </c>
      <c r="P62" s="4">
        <f t="shared" si="16"/>
        <v>28.808303061594252</v>
      </c>
      <c r="Q62" s="5">
        <f t="shared" si="13"/>
        <v>28.808303061594252</v>
      </c>
      <c r="R62" s="5">
        <f t="shared" si="14"/>
        <v>6.0017298044988028</v>
      </c>
    </row>
    <row r="63" spans="1:18" x14ac:dyDescent="0.3">
      <c r="A63" s="1">
        <f t="shared" si="7"/>
        <v>62</v>
      </c>
      <c r="B63" s="1" t="s">
        <v>364</v>
      </c>
      <c r="C63" s="1" t="s">
        <v>518</v>
      </c>
      <c r="D63" s="1" t="s">
        <v>543</v>
      </c>
      <c r="E63" s="1">
        <v>3800</v>
      </c>
      <c r="F63" s="3" t="s">
        <v>523</v>
      </c>
      <c r="G63" s="1">
        <v>28</v>
      </c>
      <c r="H63" s="1">
        <v>113</v>
      </c>
      <c r="I63" s="1">
        <v>19.05</v>
      </c>
      <c r="J63" s="3">
        <f t="shared" si="9"/>
        <v>101.7</v>
      </c>
      <c r="K63" s="3">
        <f t="shared" si="10"/>
        <v>104.2</v>
      </c>
      <c r="L63" s="3">
        <f t="shared" si="11"/>
        <v>107.3</v>
      </c>
      <c r="M63" s="3">
        <f t="shared" si="12"/>
        <v>107.9</v>
      </c>
      <c r="N63" s="3"/>
      <c r="P63" s="4">
        <f t="shared" si="16"/>
        <v>23.515605212890573</v>
      </c>
      <c r="Q63" s="5">
        <f t="shared" si="13"/>
        <v>23.515605212890573</v>
      </c>
      <c r="R63" s="5">
        <f t="shared" si="14"/>
        <v>6.1883171612869932</v>
      </c>
    </row>
    <row r="64" spans="1:18" x14ac:dyDescent="0.3">
      <c r="A64" s="1">
        <f t="shared" si="7"/>
        <v>63</v>
      </c>
      <c r="B64" s="1" t="s">
        <v>11</v>
      </c>
      <c r="C64" s="1" t="s">
        <v>518</v>
      </c>
      <c r="D64" s="1" t="s">
        <v>546</v>
      </c>
      <c r="E64" s="1">
        <v>3500</v>
      </c>
      <c r="F64" s="3" t="s">
        <v>523</v>
      </c>
      <c r="G64" s="1">
        <v>24</v>
      </c>
      <c r="H64" s="3">
        <v>113</v>
      </c>
      <c r="I64" s="1">
        <v>13.27</v>
      </c>
      <c r="J64" s="3">
        <f t="shared" si="9"/>
        <v>101.7</v>
      </c>
      <c r="K64" s="3">
        <f t="shared" si="10"/>
        <v>104.2</v>
      </c>
      <c r="L64" s="3">
        <f t="shared" si="11"/>
        <v>107.3</v>
      </c>
      <c r="M64" s="3">
        <f t="shared" si="12"/>
        <v>107.9</v>
      </c>
      <c r="N64" s="3"/>
      <c r="P64" s="4">
        <f t="shared" si="16"/>
        <v>18.241216987137289</v>
      </c>
      <c r="Q64" s="5">
        <f t="shared" si="13"/>
        <v>18.241216987137289</v>
      </c>
      <c r="R64" s="5">
        <f t="shared" si="14"/>
        <v>5.2117762820392253</v>
      </c>
    </row>
    <row r="65" spans="1:18" x14ac:dyDescent="0.3">
      <c r="A65" s="1">
        <f t="shared" si="7"/>
        <v>64</v>
      </c>
      <c r="B65" s="1" t="s">
        <v>307</v>
      </c>
      <c r="C65" s="1" t="s">
        <v>518</v>
      </c>
      <c r="D65" s="1" t="s">
        <v>545</v>
      </c>
      <c r="E65" s="1">
        <v>3300</v>
      </c>
      <c r="F65" s="3" t="s">
        <v>523</v>
      </c>
      <c r="G65" s="1">
        <v>23</v>
      </c>
      <c r="H65" s="1">
        <v>113</v>
      </c>
      <c r="I65" s="1">
        <v>20.37</v>
      </c>
      <c r="J65" s="3">
        <f t="shared" si="9"/>
        <v>101.7</v>
      </c>
      <c r="K65" s="3">
        <f t="shared" si="10"/>
        <v>104.2</v>
      </c>
      <c r="L65" s="3">
        <f t="shared" si="11"/>
        <v>107.3</v>
      </c>
      <c r="M65" s="3">
        <f t="shared" si="12"/>
        <v>107.9</v>
      </c>
      <c r="N65" s="3"/>
      <c r="P65" s="4">
        <f t="shared" si="16"/>
        <v>18.891834751146</v>
      </c>
      <c r="Q65" s="5">
        <f t="shared" si="13"/>
        <v>18.891834751146</v>
      </c>
      <c r="R65" s="5">
        <f t="shared" si="14"/>
        <v>5.7247984094381819</v>
      </c>
    </row>
    <row r="66" spans="1:18" x14ac:dyDescent="0.3">
      <c r="A66" s="1">
        <f t="shared" si="7"/>
        <v>65</v>
      </c>
      <c r="B66" s="1" t="s">
        <v>146</v>
      </c>
      <c r="C66" s="1" t="s">
        <v>518</v>
      </c>
      <c r="D66" s="1" t="s">
        <v>545</v>
      </c>
      <c r="E66" s="1">
        <v>3300</v>
      </c>
      <c r="F66" s="3" t="s">
        <v>523</v>
      </c>
      <c r="G66" s="1">
        <v>20</v>
      </c>
      <c r="H66" s="1">
        <v>113</v>
      </c>
      <c r="I66" s="1">
        <v>13.41</v>
      </c>
      <c r="J66" s="3">
        <f t="shared" ref="J66:J97" si="17">VLOOKUP(C66,$B$210:$E$239,2,FALSE)</f>
        <v>101.7</v>
      </c>
      <c r="K66" s="3">
        <f t="shared" ref="K66:K97" si="18">VLOOKUP(F66,$B$210:$E$239,2,FALSE)</f>
        <v>104.2</v>
      </c>
      <c r="L66" s="3">
        <f t="shared" ref="L66:L97" si="19">VLOOKUP(C66,$B$210:$E$239,4,FALSE)</f>
        <v>107.3</v>
      </c>
      <c r="M66" s="3">
        <f t="shared" ref="M66:M97" si="20">VLOOKUP(F66,$B$210:$E$239,3,FALSE)</f>
        <v>107.9</v>
      </c>
      <c r="P66" s="4">
        <f t="shared" si="16"/>
        <v>14.798631151145997</v>
      </c>
      <c r="Q66" s="5">
        <f t="shared" ref="Q66:Q97" si="21">P66-O66</f>
        <v>14.798631151145997</v>
      </c>
      <c r="R66" s="5">
        <f t="shared" ref="R66:R97" si="22">P66/(E66/1000)</f>
        <v>4.484433682165454</v>
      </c>
    </row>
    <row r="67" spans="1:18" x14ac:dyDescent="0.3">
      <c r="A67" s="1">
        <f t="shared" si="7"/>
        <v>66</v>
      </c>
      <c r="B67" s="1" t="s">
        <v>457</v>
      </c>
      <c r="C67" s="1" t="s">
        <v>518</v>
      </c>
      <c r="D67" s="1" t="s">
        <v>543</v>
      </c>
      <c r="E67" s="1">
        <v>3100</v>
      </c>
      <c r="F67" s="3" t="s">
        <v>523</v>
      </c>
      <c r="G67" s="1">
        <v>16</v>
      </c>
      <c r="H67" s="1">
        <v>113</v>
      </c>
      <c r="I67" s="1">
        <v>18.7</v>
      </c>
      <c r="J67" s="3">
        <f t="shared" si="17"/>
        <v>101.7</v>
      </c>
      <c r="K67" s="3">
        <f t="shared" si="18"/>
        <v>104.2</v>
      </c>
      <c r="L67" s="3">
        <f t="shared" si="19"/>
        <v>107.3</v>
      </c>
      <c r="M67" s="3">
        <f t="shared" si="20"/>
        <v>107.9</v>
      </c>
      <c r="N67" s="3"/>
      <c r="P67" s="4">
        <f t="shared" si="16"/>
        <v>12.724492331001269</v>
      </c>
      <c r="Q67" s="5">
        <f t="shared" si="21"/>
        <v>12.724492331001269</v>
      </c>
      <c r="R67" s="5">
        <f t="shared" si="22"/>
        <v>4.1046749454842804</v>
      </c>
    </row>
    <row r="68" spans="1:18" x14ac:dyDescent="0.3">
      <c r="A68" s="1">
        <f t="shared" ref="A68:A131" si="23">A67+1</f>
        <v>67</v>
      </c>
      <c r="B68" s="1" t="s">
        <v>354</v>
      </c>
      <c r="C68" s="1" t="s">
        <v>518</v>
      </c>
      <c r="D68" s="1" t="s">
        <v>543</v>
      </c>
      <c r="E68" s="1">
        <v>3100</v>
      </c>
      <c r="F68" s="3" t="s">
        <v>523</v>
      </c>
      <c r="G68" s="1">
        <v>10</v>
      </c>
      <c r="H68" s="1">
        <v>113</v>
      </c>
      <c r="I68" s="1">
        <v>25.76</v>
      </c>
      <c r="J68" s="3">
        <f t="shared" si="17"/>
        <v>101.7</v>
      </c>
      <c r="K68" s="3">
        <f t="shared" si="18"/>
        <v>104.2</v>
      </c>
      <c r="L68" s="3">
        <f t="shared" si="19"/>
        <v>107.3</v>
      </c>
      <c r="M68" s="3">
        <f t="shared" si="20"/>
        <v>107.9</v>
      </c>
      <c r="N68" s="3"/>
      <c r="P68" s="4">
        <f t="shared" si="16"/>
        <v>10.253246931001266</v>
      </c>
      <c r="Q68" s="5">
        <f t="shared" si="21"/>
        <v>10.253246931001266</v>
      </c>
      <c r="R68" s="5">
        <f t="shared" si="22"/>
        <v>3.3074990100004085</v>
      </c>
    </row>
    <row r="69" spans="1:18" x14ac:dyDescent="0.3">
      <c r="A69" s="1">
        <f t="shared" si="23"/>
        <v>68</v>
      </c>
      <c r="B69" s="1" t="s">
        <v>273</v>
      </c>
      <c r="C69" s="1" t="s">
        <v>518</v>
      </c>
      <c r="D69" s="1" t="s">
        <v>542</v>
      </c>
      <c r="E69" s="1">
        <v>3100</v>
      </c>
      <c r="F69" s="3" t="s">
        <v>523</v>
      </c>
      <c r="G69" s="1">
        <v>8</v>
      </c>
      <c r="H69" s="1">
        <v>113</v>
      </c>
      <c r="I69" s="1">
        <v>12.77</v>
      </c>
      <c r="J69" s="3">
        <f t="shared" si="17"/>
        <v>101.7</v>
      </c>
      <c r="K69" s="3">
        <f t="shared" si="18"/>
        <v>104.2</v>
      </c>
      <c r="L69" s="3">
        <f t="shared" si="19"/>
        <v>107.3</v>
      </c>
      <c r="M69" s="3">
        <f t="shared" si="20"/>
        <v>107.9</v>
      </c>
      <c r="N69" s="3"/>
      <c r="P69" s="4">
        <f t="shared" si="16"/>
        <v>5.2498210310012663</v>
      </c>
      <c r="Q69" s="5">
        <f t="shared" si="21"/>
        <v>5.2498210310012663</v>
      </c>
      <c r="R69" s="5">
        <f t="shared" si="22"/>
        <v>1.6934906551616988</v>
      </c>
    </row>
    <row r="70" spans="1:18" x14ac:dyDescent="0.3">
      <c r="A70" s="1">
        <f t="shared" si="23"/>
        <v>69</v>
      </c>
      <c r="B70" s="1" t="s">
        <v>28</v>
      </c>
      <c r="C70" s="1" t="s">
        <v>518</v>
      </c>
      <c r="D70" s="1" t="s">
        <v>544</v>
      </c>
      <c r="E70" s="1">
        <v>3100</v>
      </c>
      <c r="F70" s="3" t="s">
        <v>523</v>
      </c>
      <c r="G70" s="1">
        <v>10</v>
      </c>
      <c r="H70" s="1">
        <v>113</v>
      </c>
      <c r="I70" s="1">
        <v>13.66</v>
      </c>
      <c r="J70" s="3">
        <f t="shared" si="17"/>
        <v>101.7</v>
      </c>
      <c r="K70" s="3">
        <f t="shared" si="18"/>
        <v>104.2</v>
      </c>
      <c r="L70" s="3">
        <f t="shared" si="19"/>
        <v>107.3</v>
      </c>
      <c r="M70" s="3">
        <f t="shared" si="20"/>
        <v>107.9</v>
      </c>
      <c r="N70" s="3"/>
      <c r="P70" s="4">
        <f t="shared" si="16"/>
        <v>6.9570859310012647</v>
      </c>
      <c r="Q70" s="5">
        <f t="shared" si="21"/>
        <v>6.9570859310012647</v>
      </c>
      <c r="R70" s="5">
        <f t="shared" si="22"/>
        <v>2.2442212680649241</v>
      </c>
    </row>
    <row r="71" spans="1:18" x14ac:dyDescent="0.3">
      <c r="A71" s="1">
        <f t="shared" si="23"/>
        <v>70</v>
      </c>
      <c r="B71" s="1" t="s">
        <v>373</v>
      </c>
      <c r="C71" s="1" t="s">
        <v>518</v>
      </c>
      <c r="D71" s="1" t="s">
        <v>544</v>
      </c>
      <c r="E71" s="1">
        <v>3100</v>
      </c>
      <c r="F71" s="3" t="s">
        <v>523</v>
      </c>
      <c r="G71" s="1">
        <v>4</v>
      </c>
      <c r="H71" s="1">
        <v>113</v>
      </c>
      <c r="I71" s="1">
        <v>14.12</v>
      </c>
      <c r="J71" s="3">
        <f t="shared" si="17"/>
        <v>101.7</v>
      </c>
      <c r="K71" s="3">
        <f t="shared" si="18"/>
        <v>104.2</v>
      </c>
      <c r="L71" s="3">
        <f t="shared" si="19"/>
        <v>107.3</v>
      </c>
      <c r="M71" s="3">
        <f t="shared" si="20"/>
        <v>107.9</v>
      </c>
      <c r="N71" s="3"/>
      <c r="P71" s="4">
        <f t="shared" si="16"/>
        <v>2.6879345310012641</v>
      </c>
      <c r="Q71" s="5">
        <f t="shared" si="21"/>
        <v>2.6879345310012641</v>
      </c>
      <c r="R71" s="5">
        <f t="shared" si="22"/>
        <v>0.86707565516169804</v>
      </c>
    </row>
    <row r="72" spans="1:18" x14ac:dyDescent="0.3">
      <c r="A72" s="1">
        <f t="shared" si="23"/>
        <v>71</v>
      </c>
      <c r="B72" s="1" t="s">
        <v>144</v>
      </c>
      <c r="C72" s="1" t="s">
        <v>520</v>
      </c>
      <c r="D72" s="1" t="s">
        <v>542</v>
      </c>
      <c r="E72" s="1">
        <v>10600</v>
      </c>
      <c r="F72" s="3" t="s">
        <v>517</v>
      </c>
      <c r="G72" s="1">
        <v>34</v>
      </c>
      <c r="H72" s="3">
        <v>118.5</v>
      </c>
      <c r="I72" s="1">
        <v>29.34</v>
      </c>
      <c r="J72" s="3">
        <f t="shared" si="17"/>
        <v>100.4</v>
      </c>
      <c r="K72" s="3">
        <f t="shared" si="18"/>
        <v>105.8</v>
      </c>
      <c r="L72" s="3">
        <f t="shared" si="19"/>
        <v>106.7</v>
      </c>
      <c r="M72" s="3">
        <f t="shared" si="20"/>
        <v>105.4</v>
      </c>
      <c r="N72" s="3"/>
      <c r="P72" s="4">
        <v>53.147055229521087</v>
      </c>
      <c r="Q72" s="5">
        <f t="shared" si="21"/>
        <v>53.147055229521087</v>
      </c>
      <c r="R72" s="5">
        <f t="shared" si="22"/>
        <v>5.0138731348604804</v>
      </c>
    </row>
    <row r="73" spans="1:18" x14ac:dyDescent="0.3">
      <c r="A73" s="1">
        <f t="shared" si="23"/>
        <v>72</v>
      </c>
      <c r="B73" s="1" t="s">
        <v>433</v>
      </c>
      <c r="C73" s="1" t="s">
        <v>520</v>
      </c>
      <c r="D73" s="1" t="s">
        <v>545</v>
      </c>
      <c r="E73" s="1">
        <v>6900</v>
      </c>
      <c r="F73" s="3" t="s">
        <v>517</v>
      </c>
      <c r="G73" s="1">
        <v>30</v>
      </c>
      <c r="H73" s="3">
        <v>118.5</v>
      </c>
      <c r="I73" s="1">
        <v>19.59</v>
      </c>
      <c r="J73" s="3">
        <f t="shared" si="17"/>
        <v>100.4</v>
      </c>
      <c r="K73" s="3">
        <f t="shared" si="18"/>
        <v>105.8</v>
      </c>
      <c r="L73" s="3">
        <f t="shared" si="19"/>
        <v>106.7</v>
      </c>
      <c r="M73" s="3">
        <f t="shared" si="20"/>
        <v>105.4</v>
      </c>
      <c r="N73" s="3"/>
      <c r="P73" s="4">
        <f t="shared" ref="P73:P81" si="24">-87.868852+(LN(E73))*9.365713+G73*0.73241+I73*0.27241+H73*0.0924+((J73+K73)/2)*0.015315+((L73+M73)/2)*-0.032803</f>
        <v>31.275706861612182</v>
      </c>
      <c r="Q73" s="5">
        <f t="shared" si="21"/>
        <v>31.275706861612182</v>
      </c>
      <c r="R73" s="5">
        <f t="shared" si="22"/>
        <v>4.5327111393640838</v>
      </c>
    </row>
    <row r="74" spans="1:18" x14ac:dyDescent="0.3">
      <c r="A74" s="1">
        <f t="shared" si="23"/>
        <v>73</v>
      </c>
      <c r="B74" s="1" t="s">
        <v>201</v>
      </c>
      <c r="C74" s="1" t="s">
        <v>520</v>
      </c>
      <c r="D74" s="1" t="s">
        <v>543</v>
      </c>
      <c r="E74" s="1">
        <v>6200</v>
      </c>
      <c r="F74" s="3" t="s">
        <v>517</v>
      </c>
      <c r="G74" s="1">
        <v>31</v>
      </c>
      <c r="H74" s="3">
        <v>118.5</v>
      </c>
      <c r="I74" s="1">
        <v>25.61</v>
      </c>
      <c r="J74" s="3">
        <f t="shared" si="17"/>
        <v>100.4</v>
      </c>
      <c r="K74" s="3">
        <f t="shared" si="18"/>
        <v>105.8</v>
      </c>
      <c r="L74" s="3">
        <f t="shared" si="19"/>
        <v>106.7</v>
      </c>
      <c r="M74" s="3">
        <f t="shared" si="20"/>
        <v>105.4</v>
      </c>
      <c r="N74" s="3"/>
      <c r="P74" s="4">
        <f t="shared" si="24"/>
        <v>32.646154890884894</v>
      </c>
      <c r="Q74" s="5">
        <f t="shared" si="21"/>
        <v>32.646154890884894</v>
      </c>
      <c r="R74" s="5">
        <f t="shared" si="22"/>
        <v>5.265508853368531</v>
      </c>
    </row>
    <row r="75" spans="1:18" x14ac:dyDescent="0.3">
      <c r="A75" s="1">
        <f t="shared" si="23"/>
        <v>74</v>
      </c>
      <c r="B75" s="1" t="s">
        <v>404</v>
      </c>
      <c r="C75" s="1" t="s">
        <v>520</v>
      </c>
      <c r="D75" s="1" t="s">
        <v>544</v>
      </c>
      <c r="E75" s="1">
        <v>5600</v>
      </c>
      <c r="F75" s="3" t="s">
        <v>517</v>
      </c>
      <c r="G75" s="1">
        <v>32</v>
      </c>
      <c r="H75" s="3">
        <v>118.5</v>
      </c>
      <c r="I75" s="1">
        <v>20.73</v>
      </c>
      <c r="J75" s="3">
        <f t="shared" si="17"/>
        <v>100.4</v>
      </c>
      <c r="K75" s="3">
        <f t="shared" si="18"/>
        <v>105.8</v>
      </c>
      <c r="L75" s="3">
        <f t="shared" si="19"/>
        <v>106.7</v>
      </c>
      <c r="M75" s="3">
        <f t="shared" si="20"/>
        <v>105.4</v>
      </c>
      <c r="N75" s="3"/>
      <c r="P75" s="4">
        <f t="shared" si="24"/>
        <v>31.095936587611259</v>
      </c>
      <c r="Q75" s="5">
        <f t="shared" si="21"/>
        <v>31.095936587611259</v>
      </c>
      <c r="R75" s="5">
        <f t="shared" si="22"/>
        <v>5.5528458192162971</v>
      </c>
    </row>
    <row r="76" spans="1:18" x14ac:dyDescent="0.3">
      <c r="A76" s="1">
        <f t="shared" si="23"/>
        <v>75</v>
      </c>
      <c r="B76" s="1" t="s">
        <v>405</v>
      </c>
      <c r="C76" s="1" t="s">
        <v>520</v>
      </c>
      <c r="D76" s="1" t="s">
        <v>543</v>
      </c>
      <c r="E76" s="1">
        <v>4300</v>
      </c>
      <c r="F76" s="3" t="s">
        <v>517</v>
      </c>
      <c r="G76" s="1">
        <v>22</v>
      </c>
      <c r="H76" s="3">
        <v>118.5</v>
      </c>
      <c r="I76" s="1">
        <v>17.2</v>
      </c>
      <c r="J76" s="3">
        <f t="shared" si="17"/>
        <v>100.4</v>
      </c>
      <c r="K76" s="3">
        <f t="shared" si="18"/>
        <v>105.8</v>
      </c>
      <c r="L76" s="3">
        <f t="shared" si="19"/>
        <v>106.7</v>
      </c>
      <c r="M76" s="3">
        <f t="shared" si="20"/>
        <v>105.4</v>
      </c>
      <c r="N76" s="3"/>
      <c r="P76" s="4">
        <f t="shared" si="24"/>
        <v>20.336261447273774</v>
      </c>
      <c r="Q76" s="5">
        <f t="shared" si="21"/>
        <v>20.336261447273774</v>
      </c>
      <c r="R76" s="5">
        <f t="shared" si="22"/>
        <v>4.729363127272971</v>
      </c>
    </row>
    <row r="77" spans="1:18" x14ac:dyDescent="0.3">
      <c r="A77" s="1">
        <f t="shared" si="23"/>
        <v>76</v>
      </c>
      <c r="B77" s="1" t="s">
        <v>415</v>
      </c>
      <c r="C77" s="1" t="s">
        <v>520</v>
      </c>
      <c r="D77" s="1" t="s">
        <v>545</v>
      </c>
      <c r="E77" s="1">
        <v>4200</v>
      </c>
      <c r="F77" s="3" t="s">
        <v>517</v>
      </c>
      <c r="G77" s="1">
        <v>18</v>
      </c>
      <c r="H77" s="3">
        <v>118.5</v>
      </c>
      <c r="I77" s="1">
        <v>17.62</v>
      </c>
      <c r="J77" s="3">
        <f t="shared" si="17"/>
        <v>100.4</v>
      </c>
      <c r="K77" s="3">
        <f t="shared" si="18"/>
        <v>105.8</v>
      </c>
      <c r="L77" s="3">
        <f t="shared" si="19"/>
        <v>106.7</v>
      </c>
      <c r="M77" s="3">
        <f t="shared" si="20"/>
        <v>105.4</v>
      </c>
      <c r="N77" s="3"/>
      <c r="P77" s="4">
        <f t="shared" si="24"/>
        <v>17.300653761782662</v>
      </c>
      <c r="Q77" s="5">
        <f t="shared" si="21"/>
        <v>17.300653761782662</v>
      </c>
      <c r="R77" s="5">
        <f t="shared" si="22"/>
        <v>4.1192032766149191</v>
      </c>
    </row>
    <row r="78" spans="1:18" x14ac:dyDescent="0.3">
      <c r="A78" s="1">
        <f t="shared" si="23"/>
        <v>77</v>
      </c>
      <c r="B78" s="1" t="s">
        <v>471</v>
      </c>
      <c r="C78" s="1" t="s">
        <v>520</v>
      </c>
      <c r="D78" s="1" t="s">
        <v>544</v>
      </c>
      <c r="E78" s="1">
        <v>3900</v>
      </c>
      <c r="F78" s="3" t="s">
        <v>517</v>
      </c>
      <c r="G78" s="1">
        <v>27</v>
      </c>
      <c r="H78" s="3">
        <v>118.5</v>
      </c>
      <c r="I78" s="1">
        <v>21.12</v>
      </c>
      <c r="J78" s="3">
        <f t="shared" si="17"/>
        <v>100.4</v>
      </c>
      <c r="K78" s="3">
        <f t="shared" si="18"/>
        <v>105.8</v>
      </c>
      <c r="L78" s="3">
        <f t="shared" si="19"/>
        <v>106.7</v>
      </c>
      <c r="M78" s="3">
        <f t="shared" si="20"/>
        <v>105.4</v>
      </c>
      <c r="N78" s="3"/>
      <c r="P78" s="4">
        <f t="shared" si="24"/>
        <v>24.151704763578898</v>
      </c>
      <c r="Q78" s="5">
        <f t="shared" si="21"/>
        <v>24.151704763578898</v>
      </c>
      <c r="R78" s="5">
        <f t="shared" si="22"/>
        <v>6.1927448111740766</v>
      </c>
    </row>
    <row r="79" spans="1:18" x14ac:dyDescent="0.3">
      <c r="A79" s="1">
        <f t="shared" si="23"/>
        <v>78</v>
      </c>
      <c r="B79" s="1" t="s">
        <v>465</v>
      </c>
      <c r="C79" s="1" t="s">
        <v>520</v>
      </c>
      <c r="D79" s="1" t="s">
        <v>543</v>
      </c>
      <c r="E79" s="1">
        <v>3300</v>
      </c>
      <c r="F79" s="3" t="s">
        <v>517</v>
      </c>
      <c r="G79" s="1">
        <v>20</v>
      </c>
      <c r="H79" s="3">
        <v>118.5</v>
      </c>
      <c r="I79" s="1">
        <v>18.100000000000001</v>
      </c>
      <c r="J79" s="3">
        <f t="shared" si="17"/>
        <v>100.4</v>
      </c>
      <c r="K79" s="3">
        <f t="shared" si="18"/>
        <v>105.8</v>
      </c>
      <c r="L79" s="3">
        <f t="shared" si="19"/>
        <v>106.7</v>
      </c>
      <c r="M79" s="3">
        <f t="shared" si="20"/>
        <v>105.4</v>
      </c>
      <c r="N79" s="3"/>
      <c r="P79" s="4">
        <f t="shared" si="24"/>
        <v>16.637575951145994</v>
      </c>
      <c r="Q79" s="5">
        <f t="shared" si="21"/>
        <v>16.637575951145994</v>
      </c>
      <c r="R79" s="5">
        <f t="shared" si="22"/>
        <v>5.0416896821654529</v>
      </c>
    </row>
    <row r="80" spans="1:18" x14ac:dyDescent="0.3">
      <c r="A80" s="1">
        <f t="shared" si="23"/>
        <v>79</v>
      </c>
      <c r="B80" s="1" t="s">
        <v>445</v>
      </c>
      <c r="C80" s="1" t="s">
        <v>520</v>
      </c>
      <c r="D80" s="1" t="s">
        <v>543</v>
      </c>
      <c r="E80" s="1">
        <v>3200</v>
      </c>
      <c r="F80" s="3" t="s">
        <v>517</v>
      </c>
      <c r="G80" s="1">
        <v>16</v>
      </c>
      <c r="H80" s="3">
        <v>118.5</v>
      </c>
      <c r="I80" s="1">
        <v>32.04</v>
      </c>
      <c r="J80" s="3">
        <f t="shared" si="17"/>
        <v>100.4</v>
      </c>
      <c r="K80" s="3">
        <f t="shared" si="18"/>
        <v>105.8</v>
      </c>
      <c r="L80" s="3">
        <f t="shared" si="19"/>
        <v>106.7</v>
      </c>
      <c r="M80" s="3">
        <f t="shared" si="20"/>
        <v>105.4</v>
      </c>
      <c r="N80" s="3"/>
      <c r="P80" s="4">
        <f t="shared" si="24"/>
        <v>17.217132827539213</v>
      </c>
      <c r="Q80" s="5">
        <f t="shared" si="21"/>
        <v>17.217132827539213</v>
      </c>
      <c r="R80" s="5">
        <f t="shared" si="22"/>
        <v>5.3803540086060035</v>
      </c>
    </row>
    <row r="81" spans="1:18" x14ac:dyDescent="0.3">
      <c r="A81" s="1">
        <f t="shared" si="23"/>
        <v>80</v>
      </c>
      <c r="B81" s="1" t="s">
        <v>289</v>
      </c>
      <c r="C81" s="1" t="s">
        <v>520</v>
      </c>
      <c r="D81" s="1" t="s">
        <v>544</v>
      </c>
      <c r="E81" s="1">
        <v>3100</v>
      </c>
      <c r="F81" s="3" t="s">
        <v>517</v>
      </c>
      <c r="G81" s="1">
        <v>10</v>
      </c>
      <c r="H81" s="3">
        <v>118.5</v>
      </c>
      <c r="I81" s="1">
        <v>12.14</v>
      </c>
      <c r="J81" s="3">
        <f t="shared" si="17"/>
        <v>100.4</v>
      </c>
      <c r="K81" s="3">
        <f t="shared" si="18"/>
        <v>105.8</v>
      </c>
      <c r="L81" s="3">
        <f t="shared" si="19"/>
        <v>106.7</v>
      </c>
      <c r="M81" s="3">
        <f t="shared" si="20"/>
        <v>105.4</v>
      </c>
      <c r="N81" s="3"/>
      <c r="P81" s="4">
        <f t="shared" si="24"/>
        <v>7.1043646310012623</v>
      </c>
      <c r="Q81" s="5">
        <f t="shared" si="21"/>
        <v>7.1043646310012623</v>
      </c>
      <c r="R81" s="5">
        <f t="shared" si="22"/>
        <v>2.2917305261294394</v>
      </c>
    </row>
    <row r="82" spans="1:18" x14ac:dyDescent="0.3">
      <c r="A82" s="1">
        <f t="shared" si="23"/>
        <v>81</v>
      </c>
      <c r="B82" s="1" t="s">
        <v>142</v>
      </c>
      <c r="C82" s="1" t="s">
        <v>491</v>
      </c>
      <c r="D82" s="1" t="s">
        <v>542</v>
      </c>
      <c r="E82" s="1">
        <v>9000</v>
      </c>
      <c r="F82" s="3" t="s">
        <v>489</v>
      </c>
      <c r="G82" s="1">
        <v>35</v>
      </c>
      <c r="H82" s="3">
        <v>115</v>
      </c>
      <c r="I82" s="1">
        <v>22.42</v>
      </c>
      <c r="J82" s="3">
        <f t="shared" si="17"/>
        <v>100.6</v>
      </c>
      <c r="K82" s="3">
        <f t="shared" si="18"/>
        <v>102.9</v>
      </c>
      <c r="L82" s="3">
        <f t="shared" si="19"/>
        <v>106.7</v>
      </c>
      <c r="M82" s="3">
        <f t="shared" si="20"/>
        <v>108.4</v>
      </c>
      <c r="N82" s="3"/>
      <c r="P82" s="4">
        <v>45.36467640607075</v>
      </c>
      <c r="Q82" s="5">
        <f t="shared" si="21"/>
        <v>45.36467640607075</v>
      </c>
      <c r="R82" s="5">
        <f t="shared" si="22"/>
        <v>5.0405196006745276</v>
      </c>
    </row>
    <row r="83" spans="1:18" x14ac:dyDescent="0.3">
      <c r="A83" s="1">
        <f t="shared" si="23"/>
        <v>82</v>
      </c>
      <c r="B83" s="1" t="s">
        <v>97</v>
      </c>
      <c r="C83" s="1" t="s">
        <v>491</v>
      </c>
      <c r="D83" s="1" t="s">
        <v>545</v>
      </c>
      <c r="E83" s="1">
        <v>8600</v>
      </c>
      <c r="F83" s="3" t="s">
        <v>489</v>
      </c>
      <c r="G83" s="1">
        <v>36</v>
      </c>
      <c r="H83" s="3">
        <v>115</v>
      </c>
      <c r="I83" s="1">
        <v>30.11</v>
      </c>
      <c r="J83" s="3">
        <f t="shared" si="17"/>
        <v>100.6</v>
      </c>
      <c r="K83" s="3">
        <f t="shared" si="18"/>
        <v>102.9</v>
      </c>
      <c r="L83" s="3">
        <f t="shared" si="19"/>
        <v>106.7</v>
      </c>
      <c r="M83" s="3">
        <f t="shared" si="20"/>
        <v>108.4</v>
      </c>
      <c r="N83" s="3"/>
      <c r="P83" s="4">
        <v>44.225887592873143</v>
      </c>
      <c r="Q83" s="5">
        <f t="shared" si="21"/>
        <v>44.225887592873143</v>
      </c>
      <c r="R83" s="5">
        <f t="shared" si="22"/>
        <v>5.1425450689387375</v>
      </c>
    </row>
    <row r="84" spans="1:18" x14ac:dyDescent="0.3">
      <c r="A84" s="1">
        <f t="shared" si="23"/>
        <v>83</v>
      </c>
      <c r="B84" s="1" t="s">
        <v>233</v>
      </c>
      <c r="C84" s="1" t="s">
        <v>491</v>
      </c>
      <c r="D84" s="1" t="s">
        <v>543</v>
      </c>
      <c r="E84" s="1">
        <v>5400</v>
      </c>
      <c r="F84" s="3" t="s">
        <v>489</v>
      </c>
      <c r="G84" s="1">
        <v>30</v>
      </c>
      <c r="H84" s="3">
        <v>115</v>
      </c>
      <c r="I84" s="1">
        <v>23.6</v>
      </c>
      <c r="J84" s="3">
        <f t="shared" si="17"/>
        <v>100.6</v>
      </c>
      <c r="K84" s="3">
        <f t="shared" si="18"/>
        <v>102.9</v>
      </c>
      <c r="L84" s="3">
        <f t="shared" si="19"/>
        <v>106.7</v>
      </c>
      <c r="M84" s="3">
        <f t="shared" si="20"/>
        <v>108.4</v>
      </c>
      <c r="N84" s="3"/>
      <c r="P84" s="4">
        <f t="shared" ref="P84:P91" si="25">-87.868852+(LN(E84))*9.365713+G84*0.73241+I84*0.27241+H84*0.0924+((J84+K84)/2)*0.015315+((L84+M84)/2)*-0.032803</f>
        <v>29.679044619820708</v>
      </c>
      <c r="Q84" s="5">
        <f t="shared" si="21"/>
        <v>29.679044619820708</v>
      </c>
      <c r="R84" s="5">
        <f t="shared" si="22"/>
        <v>5.4961193740408714</v>
      </c>
    </row>
    <row r="85" spans="1:18" x14ac:dyDescent="0.3">
      <c r="A85" s="1">
        <f t="shared" si="23"/>
        <v>84</v>
      </c>
      <c r="B85" s="1" t="s">
        <v>432</v>
      </c>
      <c r="C85" s="1" t="s">
        <v>491</v>
      </c>
      <c r="D85" s="1" t="s">
        <v>544</v>
      </c>
      <c r="E85" s="1">
        <v>4700</v>
      </c>
      <c r="F85" s="3" t="s">
        <v>489</v>
      </c>
      <c r="G85" s="1">
        <v>30</v>
      </c>
      <c r="H85" s="3">
        <v>115</v>
      </c>
      <c r="I85" s="1">
        <v>17.96</v>
      </c>
      <c r="J85" s="3">
        <f t="shared" si="17"/>
        <v>100.6</v>
      </c>
      <c r="K85" s="3">
        <f t="shared" si="18"/>
        <v>102.9</v>
      </c>
      <c r="L85" s="3">
        <f t="shared" si="19"/>
        <v>106.7</v>
      </c>
      <c r="M85" s="3">
        <f t="shared" si="20"/>
        <v>108.4</v>
      </c>
      <c r="N85" s="3"/>
      <c r="P85" s="4">
        <f t="shared" si="25"/>
        <v>26.842349923375785</v>
      </c>
      <c r="Q85" s="5">
        <f t="shared" si="21"/>
        <v>26.842349923375785</v>
      </c>
      <c r="R85" s="5">
        <f t="shared" si="22"/>
        <v>5.7111382815693155</v>
      </c>
    </row>
    <row r="86" spans="1:18" x14ac:dyDescent="0.3">
      <c r="A86" s="1">
        <f t="shared" si="23"/>
        <v>85</v>
      </c>
      <c r="B86" s="1" t="s">
        <v>116</v>
      </c>
      <c r="C86" s="1" t="s">
        <v>491</v>
      </c>
      <c r="D86" s="1" t="s">
        <v>544</v>
      </c>
      <c r="E86" s="1">
        <v>3900</v>
      </c>
      <c r="F86" s="3" t="s">
        <v>489</v>
      </c>
      <c r="G86" s="1">
        <v>30</v>
      </c>
      <c r="H86" s="3">
        <v>115</v>
      </c>
      <c r="I86" s="1">
        <v>15.86</v>
      </c>
      <c r="J86" s="3">
        <f t="shared" si="17"/>
        <v>100.6</v>
      </c>
      <c r="K86" s="3">
        <f t="shared" si="18"/>
        <v>102.9</v>
      </c>
      <c r="L86" s="3">
        <f t="shared" si="19"/>
        <v>106.7</v>
      </c>
      <c r="M86" s="3">
        <f t="shared" si="20"/>
        <v>108.4</v>
      </c>
      <c r="N86" s="3"/>
      <c r="P86" s="4">
        <f t="shared" si="25"/>
        <v>24.522778413578905</v>
      </c>
      <c r="Q86" s="5">
        <f t="shared" si="21"/>
        <v>24.522778413578905</v>
      </c>
      <c r="R86" s="5">
        <f t="shared" si="22"/>
        <v>6.2878919009176677</v>
      </c>
    </row>
    <row r="87" spans="1:18" x14ac:dyDescent="0.3">
      <c r="A87" s="1">
        <f t="shared" si="23"/>
        <v>86</v>
      </c>
      <c r="B87" s="1" t="s">
        <v>550</v>
      </c>
      <c r="C87" s="1" t="s">
        <v>491</v>
      </c>
      <c r="D87" s="1" t="s">
        <v>543</v>
      </c>
      <c r="E87" s="1">
        <v>3400</v>
      </c>
      <c r="F87" s="3" t="s">
        <v>489</v>
      </c>
      <c r="G87" s="1">
        <v>20</v>
      </c>
      <c r="H87" s="3">
        <v>115</v>
      </c>
      <c r="I87" s="1">
        <v>19.829999999999998</v>
      </c>
      <c r="J87" s="3">
        <f t="shared" si="17"/>
        <v>100.6</v>
      </c>
      <c r="K87" s="3">
        <f t="shared" si="18"/>
        <v>102.9</v>
      </c>
      <c r="L87" s="3">
        <f t="shared" si="19"/>
        <v>106.7</v>
      </c>
      <c r="M87" s="3">
        <f t="shared" si="20"/>
        <v>108.4</v>
      </c>
      <c r="N87" s="3"/>
      <c r="P87" s="4">
        <f t="shared" si="25"/>
        <v>16.99515978620547</v>
      </c>
      <c r="Q87" s="5">
        <f t="shared" si="21"/>
        <v>16.99515978620547</v>
      </c>
      <c r="R87" s="5">
        <f t="shared" si="22"/>
        <v>4.9985764077074908</v>
      </c>
    </row>
    <row r="88" spans="1:18" x14ac:dyDescent="0.3">
      <c r="A88" s="1">
        <f t="shared" si="23"/>
        <v>87</v>
      </c>
      <c r="B88" s="1" t="s">
        <v>182</v>
      </c>
      <c r="C88" s="1" t="s">
        <v>491</v>
      </c>
      <c r="D88" s="1" t="s">
        <v>545</v>
      </c>
      <c r="E88" s="1">
        <v>3100</v>
      </c>
      <c r="F88" s="3" t="s">
        <v>489</v>
      </c>
      <c r="G88" s="1">
        <v>20</v>
      </c>
      <c r="H88" s="3">
        <v>115</v>
      </c>
      <c r="I88" s="1">
        <v>15.79</v>
      </c>
      <c r="J88" s="3">
        <f t="shared" si="17"/>
        <v>100.6</v>
      </c>
      <c r="K88" s="3">
        <f t="shared" si="18"/>
        <v>102.9</v>
      </c>
      <c r="L88" s="3">
        <f t="shared" si="19"/>
        <v>106.7</v>
      </c>
      <c r="M88" s="3">
        <f t="shared" si="20"/>
        <v>108.4</v>
      </c>
      <c r="N88" s="3"/>
      <c r="P88" s="4">
        <f t="shared" si="25"/>
        <v>15.029481381001265</v>
      </c>
      <c r="Q88" s="5">
        <f t="shared" si="21"/>
        <v>15.029481381001265</v>
      </c>
      <c r="R88" s="5">
        <f t="shared" si="22"/>
        <v>4.8482198003229886</v>
      </c>
    </row>
    <row r="89" spans="1:18" x14ac:dyDescent="0.3">
      <c r="A89" s="1">
        <f t="shared" si="23"/>
        <v>88</v>
      </c>
      <c r="B89" s="1" t="s">
        <v>372</v>
      </c>
      <c r="C89" s="1" t="s">
        <v>491</v>
      </c>
      <c r="D89" s="1" t="s">
        <v>544</v>
      </c>
      <c r="E89" s="1">
        <v>3100</v>
      </c>
      <c r="F89" s="3" t="s">
        <v>489</v>
      </c>
      <c r="G89" s="1">
        <v>20</v>
      </c>
      <c r="H89" s="3">
        <v>115</v>
      </c>
      <c r="I89" s="1">
        <v>12.39</v>
      </c>
      <c r="J89" s="3">
        <f t="shared" si="17"/>
        <v>100.6</v>
      </c>
      <c r="K89" s="3">
        <f t="shared" si="18"/>
        <v>102.9</v>
      </c>
      <c r="L89" s="3">
        <f t="shared" si="19"/>
        <v>106.7</v>
      </c>
      <c r="M89" s="3">
        <f t="shared" si="20"/>
        <v>108.4</v>
      </c>
      <c r="N89" s="3"/>
      <c r="P89" s="4">
        <f t="shared" si="25"/>
        <v>14.103287381001266</v>
      </c>
      <c r="Q89" s="5">
        <f t="shared" si="21"/>
        <v>14.103287381001266</v>
      </c>
      <c r="R89" s="5">
        <f t="shared" si="22"/>
        <v>4.5494475422584726</v>
      </c>
    </row>
    <row r="90" spans="1:18" x14ac:dyDescent="0.3">
      <c r="A90" s="1">
        <f t="shared" si="23"/>
        <v>89</v>
      </c>
      <c r="B90" s="1" t="s">
        <v>164</v>
      </c>
      <c r="C90" s="1" t="s">
        <v>491</v>
      </c>
      <c r="D90" s="1" t="s">
        <v>543</v>
      </c>
      <c r="E90" s="1">
        <v>3000</v>
      </c>
      <c r="F90" s="3" t="s">
        <v>489</v>
      </c>
      <c r="G90" s="1">
        <v>17</v>
      </c>
      <c r="H90" s="3">
        <v>115</v>
      </c>
      <c r="I90" s="1">
        <v>15.69</v>
      </c>
      <c r="J90" s="3">
        <f t="shared" si="17"/>
        <v>100.6</v>
      </c>
      <c r="K90" s="3">
        <f t="shared" si="18"/>
        <v>102.9</v>
      </c>
      <c r="L90" s="3">
        <f t="shared" si="19"/>
        <v>106.7</v>
      </c>
      <c r="M90" s="3">
        <f t="shared" si="20"/>
        <v>108.4</v>
      </c>
      <c r="N90" s="3"/>
      <c r="P90" s="4">
        <f t="shared" si="25"/>
        <v>12.497910311120275</v>
      </c>
      <c r="Q90" s="5">
        <f t="shared" si="21"/>
        <v>12.497910311120275</v>
      </c>
      <c r="R90" s="5">
        <f t="shared" si="22"/>
        <v>4.1659701037067585</v>
      </c>
    </row>
    <row r="91" spans="1:18" x14ac:dyDescent="0.3">
      <c r="A91" s="1">
        <f t="shared" si="23"/>
        <v>90</v>
      </c>
      <c r="B91" s="1" t="s">
        <v>382</v>
      </c>
      <c r="C91" s="1" t="s">
        <v>491</v>
      </c>
      <c r="D91" s="1" t="s">
        <v>546</v>
      </c>
      <c r="E91" s="1">
        <v>3000</v>
      </c>
      <c r="F91" s="3" t="s">
        <v>489</v>
      </c>
      <c r="G91" s="1">
        <v>2</v>
      </c>
      <c r="H91" s="3">
        <v>115</v>
      </c>
      <c r="I91" s="1">
        <v>14.35</v>
      </c>
      <c r="J91" s="3">
        <f t="shared" si="17"/>
        <v>100.6</v>
      </c>
      <c r="K91" s="3">
        <f t="shared" si="18"/>
        <v>102.9</v>
      </c>
      <c r="L91" s="3">
        <f t="shared" si="19"/>
        <v>106.7</v>
      </c>
      <c r="M91" s="3">
        <f t="shared" si="20"/>
        <v>108.4</v>
      </c>
      <c r="N91" s="3"/>
      <c r="P91" s="4">
        <f t="shared" si="25"/>
        <v>1.146730911120275</v>
      </c>
      <c r="Q91" s="5">
        <f t="shared" si="21"/>
        <v>1.146730911120275</v>
      </c>
      <c r="R91" s="5">
        <f t="shared" si="22"/>
        <v>0.38224363704009168</v>
      </c>
    </row>
    <row r="92" spans="1:18" x14ac:dyDescent="0.3">
      <c r="A92" s="1">
        <f t="shared" si="23"/>
        <v>91</v>
      </c>
      <c r="B92" s="1" t="s">
        <v>35</v>
      </c>
      <c r="C92" s="1" t="s">
        <v>517</v>
      </c>
      <c r="D92" s="1" t="s">
        <v>546</v>
      </c>
      <c r="E92" s="1">
        <v>11300</v>
      </c>
      <c r="F92" s="3" t="s">
        <v>520</v>
      </c>
      <c r="G92" s="1">
        <v>38</v>
      </c>
      <c r="H92" s="3">
        <v>112.5</v>
      </c>
      <c r="I92" s="1">
        <v>32.32</v>
      </c>
      <c r="J92" s="3">
        <f t="shared" si="17"/>
        <v>105.8</v>
      </c>
      <c r="K92" s="3">
        <f t="shared" si="18"/>
        <v>100.4</v>
      </c>
      <c r="L92" s="3">
        <f t="shared" si="19"/>
        <v>107</v>
      </c>
      <c r="M92" s="3">
        <f t="shared" si="20"/>
        <v>110.9</v>
      </c>
      <c r="N92" s="3"/>
      <c r="P92" s="4">
        <v>62.402436149027643</v>
      </c>
      <c r="Q92" s="5">
        <f t="shared" si="21"/>
        <v>62.402436149027643</v>
      </c>
      <c r="R92" s="5">
        <f t="shared" si="22"/>
        <v>5.5223394822148357</v>
      </c>
    </row>
    <row r="93" spans="1:18" x14ac:dyDescent="0.3">
      <c r="A93" s="1">
        <f t="shared" si="23"/>
        <v>92</v>
      </c>
      <c r="B93" s="1" t="s">
        <v>265</v>
      </c>
      <c r="C93" s="1" t="s">
        <v>517</v>
      </c>
      <c r="D93" s="1" t="s">
        <v>543</v>
      </c>
      <c r="E93" s="1">
        <v>6800</v>
      </c>
      <c r="F93" s="3" t="s">
        <v>520</v>
      </c>
      <c r="G93" s="1">
        <v>38</v>
      </c>
      <c r="H93" s="3">
        <v>112.5</v>
      </c>
      <c r="I93" s="1">
        <v>23.54</v>
      </c>
      <c r="J93" s="3">
        <f t="shared" si="17"/>
        <v>105.8</v>
      </c>
      <c r="K93" s="3">
        <f t="shared" si="18"/>
        <v>100.4</v>
      </c>
      <c r="L93" s="3">
        <f t="shared" si="19"/>
        <v>107</v>
      </c>
      <c r="M93" s="3">
        <f t="shared" si="20"/>
        <v>110.9</v>
      </c>
      <c r="N93" s="3"/>
      <c r="P93" s="4">
        <f t="shared" ref="P93:P111" si="26">-87.868852+(LN(E93))*9.365713+G93*0.73241+I93*0.27241+H93*0.0924+((J93+K93)/2)*0.015315+((L93+M93)/2)*-0.032803</f>
        <v>37.424749496089099</v>
      </c>
      <c r="Q93" s="5">
        <f t="shared" si="21"/>
        <v>37.424749496089099</v>
      </c>
      <c r="R93" s="5">
        <f t="shared" si="22"/>
        <v>5.5036396317778085</v>
      </c>
    </row>
    <row r="94" spans="1:18" x14ac:dyDescent="0.3">
      <c r="A94" s="1">
        <f t="shared" si="23"/>
        <v>93</v>
      </c>
      <c r="B94" s="1" t="s">
        <v>84</v>
      </c>
      <c r="C94" s="1" t="s">
        <v>517</v>
      </c>
      <c r="D94" s="1" t="s">
        <v>543</v>
      </c>
      <c r="E94" s="1">
        <v>6000</v>
      </c>
      <c r="F94" s="3" t="s">
        <v>520</v>
      </c>
      <c r="G94" s="1">
        <v>35</v>
      </c>
      <c r="H94" s="3">
        <v>112.5</v>
      </c>
      <c r="I94" s="1">
        <v>20.64</v>
      </c>
      <c r="J94" s="3">
        <f t="shared" si="17"/>
        <v>105.8</v>
      </c>
      <c r="K94" s="3">
        <f t="shared" si="18"/>
        <v>100.4</v>
      </c>
      <c r="L94" s="3">
        <f t="shared" si="19"/>
        <v>107</v>
      </c>
      <c r="M94" s="3">
        <f t="shared" si="20"/>
        <v>110.9</v>
      </c>
      <c r="N94" s="3"/>
      <c r="P94" s="4">
        <f t="shared" si="26"/>
        <v>33.265288421003909</v>
      </c>
      <c r="Q94" s="5">
        <f t="shared" si="21"/>
        <v>33.265288421003909</v>
      </c>
      <c r="R94" s="5">
        <f t="shared" si="22"/>
        <v>5.5442147368339851</v>
      </c>
    </row>
    <row r="95" spans="1:18" x14ac:dyDescent="0.3">
      <c r="A95" s="1">
        <f t="shared" si="23"/>
        <v>94</v>
      </c>
      <c r="B95" s="1" t="s">
        <v>260</v>
      </c>
      <c r="C95" s="1" t="s">
        <v>517</v>
      </c>
      <c r="D95" s="1" t="s">
        <v>544</v>
      </c>
      <c r="E95" s="1">
        <v>4200</v>
      </c>
      <c r="F95" s="3" t="s">
        <v>520</v>
      </c>
      <c r="G95" s="1">
        <v>35</v>
      </c>
      <c r="H95" s="3">
        <v>112.5</v>
      </c>
      <c r="I95" s="1">
        <v>15.8</v>
      </c>
      <c r="J95" s="3">
        <f t="shared" si="17"/>
        <v>105.8</v>
      </c>
      <c r="K95" s="3">
        <f t="shared" si="18"/>
        <v>100.4</v>
      </c>
      <c r="L95" s="3">
        <f t="shared" si="19"/>
        <v>107</v>
      </c>
      <c r="M95" s="3">
        <f t="shared" si="20"/>
        <v>110.9</v>
      </c>
      <c r="N95" s="3"/>
      <c r="P95" s="4">
        <f t="shared" si="26"/>
        <v>28.606308861782665</v>
      </c>
      <c r="Q95" s="5">
        <f t="shared" si="21"/>
        <v>28.606308861782665</v>
      </c>
      <c r="R95" s="5">
        <f t="shared" si="22"/>
        <v>6.8110259194720628</v>
      </c>
    </row>
    <row r="96" spans="1:18" x14ac:dyDescent="0.3">
      <c r="A96" s="1">
        <f t="shared" si="23"/>
        <v>95</v>
      </c>
      <c r="B96" s="1" t="s">
        <v>188</v>
      </c>
      <c r="C96" s="1" t="s">
        <v>517</v>
      </c>
      <c r="D96" s="1" t="s">
        <v>542</v>
      </c>
      <c r="E96" s="1">
        <v>3700</v>
      </c>
      <c r="F96" s="3" t="s">
        <v>520</v>
      </c>
      <c r="G96" s="1">
        <v>18</v>
      </c>
      <c r="H96" s="3">
        <v>112.5</v>
      </c>
      <c r="I96" s="1">
        <v>19.809999999999999</v>
      </c>
      <c r="J96" s="3">
        <f t="shared" si="17"/>
        <v>105.8</v>
      </c>
      <c r="K96" s="3">
        <f t="shared" si="18"/>
        <v>100.4</v>
      </c>
      <c r="L96" s="3">
        <f t="shared" si="19"/>
        <v>107</v>
      </c>
      <c r="M96" s="3">
        <f t="shared" si="20"/>
        <v>110.9</v>
      </c>
      <c r="N96" s="3"/>
      <c r="P96" s="4">
        <f t="shared" si="26"/>
        <v>16.060582864505943</v>
      </c>
      <c r="Q96" s="5">
        <f t="shared" si="21"/>
        <v>16.060582864505943</v>
      </c>
      <c r="R96" s="5">
        <f t="shared" si="22"/>
        <v>4.3406980714880925</v>
      </c>
    </row>
    <row r="97" spans="1:18" x14ac:dyDescent="0.3">
      <c r="A97" s="1">
        <f t="shared" si="23"/>
        <v>96</v>
      </c>
      <c r="B97" s="1" t="s">
        <v>222</v>
      </c>
      <c r="C97" s="1" t="s">
        <v>517</v>
      </c>
      <c r="D97" s="1" t="s">
        <v>544</v>
      </c>
      <c r="E97" s="1">
        <v>3300</v>
      </c>
      <c r="F97" s="3" t="s">
        <v>520</v>
      </c>
      <c r="G97" s="1">
        <v>30</v>
      </c>
      <c r="H97" s="3">
        <v>112.5</v>
      </c>
      <c r="I97" s="1">
        <v>14.07</v>
      </c>
      <c r="J97" s="3">
        <f t="shared" si="17"/>
        <v>105.8</v>
      </c>
      <c r="K97" s="3">
        <f t="shared" si="18"/>
        <v>100.4</v>
      </c>
      <c r="L97" s="3">
        <f t="shared" si="19"/>
        <v>107</v>
      </c>
      <c r="M97" s="3">
        <f t="shared" si="20"/>
        <v>110.9</v>
      </c>
      <c r="N97" s="3"/>
      <c r="P97" s="4">
        <f t="shared" si="26"/>
        <v>22.214334951145997</v>
      </c>
      <c r="Q97" s="5">
        <f t="shared" si="21"/>
        <v>22.214334951145997</v>
      </c>
      <c r="R97" s="5">
        <f t="shared" si="22"/>
        <v>6.7316166518624234</v>
      </c>
    </row>
    <row r="98" spans="1:18" x14ac:dyDescent="0.3">
      <c r="A98" s="1">
        <f t="shared" si="23"/>
        <v>97</v>
      </c>
      <c r="B98" s="1" t="s">
        <v>12</v>
      </c>
      <c r="C98" s="1" t="s">
        <v>517</v>
      </c>
      <c r="D98" s="1" t="s">
        <v>544</v>
      </c>
      <c r="E98" s="1">
        <v>3300</v>
      </c>
      <c r="F98" s="3" t="s">
        <v>520</v>
      </c>
      <c r="G98" s="1">
        <v>4</v>
      </c>
      <c r="H98" s="3">
        <v>112.5</v>
      </c>
      <c r="I98" s="1">
        <v>21.9</v>
      </c>
      <c r="J98" s="3">
        <f t="shared" ref="J98:J129" si="27">VLOOKUP(C98,$B$210:$E$239,2,FALSE)</f>
        <v>105.8</v>
      </c>
      <c r="K98" s="3">
        <f t="shared" ref="K98:K129" si="28">VLOOKUP(F98,$B$210:$E$239,2,FALSE)</f>
        <v>100.4</v>
      </c>
      <c r="L98" s="3">
        <f t="shared" ref="L98:L129" si="29">VLOOKUP(C98,$B$210:$E$239,4,FALSE)</f>
        <v>107</v>
      </c>
      <c r="M98" s="3">
        <f t="shared" ref="M98:M129" si="30">VLOOKUP(F98,$B$210:$E$239,3,FALSE)</f>
        <v>110.9</v>
      </c>
      <c r="N98" s="3"/>
      <c r="P98" s="4">
        <f t="shared" si="26"/>
        <v>5.3046452511459945</v>
      </c>
      <c r="Q98" s="5">
        <f t="shared" ref="Q98:Q129" si="31">P98-O98</f>
        <v>5.3046452511459945</v>
      </c>
      <c r="R98" s="5">
        <f t="shared" ref="R98:R129" si="32">P98/(E98/1000)</f>
        <v>1.6074682579230288</v>
      </c>
    </row>
    <row r="99" spans="1:18" x14ac:dyDescent="0.3">
      <c r="A99" s="1">
        <f t="shared" si="23"/>
        <v>98</v>
      </c>
      <c r="B99" s="1" t="s">
        <v>448</v>
      </c>
      <c r="C99" s="1" t="s">
        <v>517</v>
      </c>
      <c r="D99" s="1" t="s">
        <v>544</v>
      </c>
      <c r="E99" s="1">
        <v>3200</v>
      </c>
      <c r="F99" s="3" t="s">
        <v>520</v>
      </c>
      <c r="G99" s="1">
        <v>22</v>
      </c>
      <c r="H99" s="3">
        <v>112.5</v>
      </c>
      <c r="I99" s="1">
        <v>16.5</v>
      </c>
      <c r="J99" s="3">
        <f t="shared" si="27"/>
        <v>105.8</v>
      </c>
      <c r="K99" s="3">
        <f t="shared" si="28"/>
        <v>100.4</v>
      </c>
      <c r="L99" s="3">
        <f t="shared" si="29"/>
        <v>107</v>
      </c>
      <c r="M99" s="3">
        <f t="shared" si="30"/>
        <v>110.9</v>
      </c>
      <c r="N99" s="3"/>
      <c r="P99" s="4">
        <f t="shared" si="26"/>
        <v>16.728812727539214</v>
      </c>
      <c r="Q99" s="5">
        <f t="shared" si="31"/>
        <v>16.728812727539214</v>
      </c>
      <c r="R99" s="5">
        <f t="shared" si="32"/>
        <v>5.227753977356004</v>
      </c>
    </row>
    <row r="100" spans="1:18" x14ac:dyDescent="0.3">
      <c r="A100" s="1">
        <f t="shared" si="23"/>
        <v>99</v>
      </c>
      <c r="B100" s="1" t="s">
        <v>389</v>
      </c>
      <c r="C100" s="1" t="s">
        <v>517</v>
      </c>
      <c r="D100" s="1" t="s">
        <v>545</v>
      </c>
      <c r="E100" s="1">
        <v>3000</v>
      </c>
      <c r="F100" s="3" t="s">
        <v>520</v>
      </c>
      <c r="G100" s="1">
        <v>14</v>
      </c>
      <c r="H100" s="3">
        <v>112.5</v>
      </c>
      <c r="I100" s="1">
        <v>14.44</v>
      </c>
      <c r="J100" s="3">
        <f t="shared" si="27"/>
        <v>105.8</v>
      </c>
      <c r="K100" s="3">
        <f t="shared" si="28"/>
        <v>100.4</v>
      </c>
      <c r="L100" s="3">
        <f t="shared" si="29"/>
        <v>107</v>
      </c>
      <c r="M100" s="3">
        <f t="shared" si="30"/>
        <v>110.9</v>
      </c>
      <c r="N100" s="3"/>
      <c r="P100" s="4">
        <f t="shared" si="26"/>
        <v>9.7039188611202754</v>
      </c>
      <c r="Q100" s="5">
        <f t="shared" si="31"/>
        <v>9.7039188611202754</v>
      </c>
      <c r="R100" s="5">
        <f t="shared" si="32"/>
        <v>3.2346396203734251</v>
      </c>
    </row>
    <row r="101" spans="1:18" x14ac:dyDescent="0.3">
      <c r="A101" s="1">
        <f t="shared" si="23"/>
        <v>100</v>
      </c>
      <c r="B101" s="1" t="s">
        <v>248</v>
      </c>
      <c r="C101" s="1" t="s">
        <v>517</v>
      </c>
      <c r="D101" s="1" t="s">
        <v>542</v>
      </c>
      <c r="E101" s="1">
        <v>3000</v>
      </c>
      <c r="F101" s="3" t="s">
        <v>520</v>
      </c>
      <c r="G101" s="1">
        <v>6</v>
      </c>
      <c r="H101" s="3">
        <v>112.5</v>
      </c>
      <c r="I101" s="1">
        <v>8.7799999999999994</v>
      </c>
      <c r="J101" s="3">
        <f t="shared" si="27"/>
        <v>105.8</v>
      </c>
      <c r="K101" s="3">
        <f t="shared" si="28"/>
        <v>100.4</v>
      </c>
      <c r="L101" s="3">
        <f t="shared" si="29"/>
        <v>107</v>
      </c>
      <c r="M101" s="3">
        <f t="shared" si="30"/>
        <v>110.9</v>
      </c>
      <c r="N101" s="3"/>
      <c r="P101" s="4">
        <f t="shared" si="26"/>
        <v>2.3027982611202757</v>
      </c>
      <c r="Q101" s="5">
        <f t="shared" si="31"/>
        <v>2.3027982611202757</v>
      </c>
      <c r="R101" s="5">
        <f t="shared" si="32"/>
        <v>0.76759942037342521</v>
      </c>
    </row>
    <row r="102" spans="1:18" x14ac:dyDescent="0.3">
      <c r="A102" s="1">
        <f t="shared" si="23"/>
        <v>101</v>
      </c>
      <c r="B102" s="1" t="s">
        <v>287</v>
      </c>
      <c r="C102" s="1" t="s">
        <v>513</v>
      </c>
      <c r="D102" s="1" t="s">
        <v>542</v>
      </c>
      <c r="E102" s="1">
        <v>6500</v>
      </c>
      <c r="F102" s="3" t="s">
        <v>514</v>
      </c>
      <c r="G102" s="1">
        <v>24</v>
      </c>
      <c r="H102" s="3">
        <v>108.25</v>
      </c>
      <c r="I102" s="1">
        <v>21.43</v>
      </c>
      <c r="J102" s="3">
        <f t="shared" si="27"/>
        <v>100.7</v>
      </c>
      <c r="K102" s="3">
        <f t="shared" si="28"/>
        <v>101.6</v>
      </c>
      <c r="L102" s="3">
        <f t="shared" si="29"/>
        <v>106</v>
      </c>
      <c r="M102" s="3">
        <f t="shared" si="30"/>
        <v>108.3</v>
      </c>
      <c r="N102" s="3"/>
      <c r="P102" s="4">
        <f t="shared" si="26"/>
        <v>25.810120498817149</v>
      </c>
      <c r="Q102" s="5">
        <f t="shared" si="31"/>
        <v>25.810120498817149</v>
      </c>
      <c r="R102" s="5">
        <f t="shared" si="32"/>
        <v>3.9707877690487923</v>
      </c>
    </row>
    <row r="103" spans="1:18" x14ac:dyDescent="0.3">
      <c r="A103" s="1">
        <f t="shared" si="23"/>
        <v>102</v>
      </c>
      <c r="B103" s="1" t="s">
        <v>157</v>
      </c>
      <c r="C103" s="1" t="s">
        <v>513</v>
      </c>
      <c r="D103" s="1" t="s">
        <v>543</v>
      </c>
      <c r="E103" s="1">
        <v>6300</v>
      </c>
      <c r="F103" s="3" t="s">
        <v>514</v>
      </c>
      <c r="G103" s="1">
        <v>32</v>
      </c>
      <c r="H103" s="1">
        <v>108.25</v>
      </c>
      <c r="I103" s="1">
        <v>21.15</v>
      </c>
      <c r="J103" s="3">
        <f t="shared" si="27"/>
        <v>100.7</v>
      </c>
      <c r="K103" s="3">
        <f t="shared" si="28"/>
        <v>101.6</v>
      </c>
      <c r="L103" s="3">
        <f t="shared" si="29"/>
        <v>106</v>
      </c>
      <c r="M103" s="3">
        <f t="shared" si="30"/>
        <v>108.3</v>
      </c>
      <c r="N103" s="3"/>
      <c r="P103" s="4">
        <f t="shared" si="26"/>
        <v>31.300423345837686</v>
      </c>
      <c r="Q103" s="5">
        <f t="shared" si="31"/>
        <v>31.300423345837686</v>
      </c>
      <c r="R103" s="5">
        <f t="shared" si="32"/>
        <v>4.9683211660059818</v>
      </c>
    </row>
    <row r="104" spans="1:18" x14ac:dyDescent="0.3">
      <c r="A104" s="1">
        <f t="shared" si="23"/>
        <v>103</v>
      </c>
      <c r="B104" s="1" t="s">
        <v>21</v>
      </c>
      <c r="C104" s="1" t="s">
        <v>513</v>
      </c>
      <c r="D104" s="1" t="s">
        <v>544</v>
      </c>
      <c r="E104" s="1">
        <v>6200</v>
      </c>
      <c r="F104" s="3" t="s">
        <v>514</v>
      </c>
      <c r="G104" s="1">
        <v>34</v>
      </c>
      <c r="H104" s="1">
        <v>108.25</v>
      </c>
      <c r="I104" s="1">
        <v>21.73</v>
      </c>
      <c r="J104" s="3">
        <f t="shared" si="27"/>
        <v>100.7</v>
      </c>
      <c r="K104" s="3">
        <f t="shared" si="28"/>
        <v>101.6</v>
      </c>
      <c r="L104" s="3">
        <f t="shared" si="29"/>
        <v>106</v>
      </c>
      <c r="M104" s="3">
        <f t="shared" si="30"/>
        <v>108.3</v>
      </c>
      <c r="N104" s="3"/>
      <c r="P104" s="4">
        <f t="shared" si="26"/>
        <v>32.773386540884893</v>
      </c>
      <c r="Q104" s="5">
        <f t="shared" si="31"/>
        <v>32.773386540884893</v>
      </c>
      <c r="R104" s="5">
        <f t="shared" si="32"/>
        <v>5.2860300872394985</v>
      </c>
    </row>
    <row r="105" spans="1:18" x14ac:dyDescent="0.3">
      <c r="A105" s="1">
        <f t="shared" si="23"/>
        <v>104</v>
      </c>
      <c r="B105" s="1" t="s">
        <v>45</v>
      </c>
      <c r="C105" s="1" t="s">
        <v>513</v>
      </c>
      <c r="D105" s="1" t="s">
        <v>543</v>
      </c>
      <c r="E105" s="1">
        <v>5500</v>
      </c>
      <c r="F105" s="3" t="s">
        <v>514</v>
      </c>
      <c r="G105" s="1">
        <v>26</v>
      </c>
      <c r="H105" s="3">
        <v>108.25</v>
      </c>
      <c r="I105" s="1">
        <v>27.73</v>
      </c>
      <c r="J105" s="3">
        <f t="shared" si="27"/>
        <v>100.7</v>
      </c>
      <c r="K105" s="3">
        <f t="shared" si="28"/>
        <v>101.6</v>
      </c>
      <c r="L105" s="3">
        <f t="shared" si="29"/>
        <v>106</v>
      </c>
      <c r="M105" s="3">
        <f t="shared" si="30"/>
        <v>108.3</v>
      </c>
      <c r="N105" s="3"/>
      <c r="P105" s="4">
        <f t="shared" si="26"/>
        <v>27.426542886384247</v>
      </c>
      <c r="Q105" s="5">
        <f t="shared" si="31"/>
        <v>27.426542886384247</v>
      </c>
      <c r="R105" s="5">
        <f t="shared" si="32"/>
        <v>4.9866441611607719</v>
      </c>
    </row>
    <row r="106" spans="1:18" x14ac:dyDescent="0.3">
      <c r="A106" s="1">
        <f t="shared" si="23"/>
        <v>105</v>
      </c>
      <c r="B106" s="1" t="s">
        <v>367</v>
      </c>
      <c r="C106" s="1" t="s">
        <v>513</v>
      </c>
      <c r="D106" s="1" t="s">
        <v>545</v>
      </c>
      <c r="E106" s="1">
        <v>5400</v>
      </c>
      <c r="F106" s="3" t="s">
        <v>514</v>
      </c>
      <c r="G106" s="1">
        <v>24</v>
      </c>
      <c r="H106" s="1">
        <v>108.25</v>
      </c>
      <c r="I106" s="1">
        <v>15.45</v>
      </c>
      <c r="J106" s="3">
        <f t="shared" si="27"/>
        <v>100.7</v>
      </c>
      <c r="K106" s="3">
        <f t="shared" si="28"/>
        <v>101.6</v>
      </c>
      <c r="L106" s="3">
        <f t="shared" si="29"/>
        <v>106</v>
      </c>
      <c r="M106" s="3">
        <f t="shared" si="30"/>
        <v>108.3</v>
      </c>
      <c r="N106" s="3"/>
      <c r="P106" s="4">
        <f t="shared" si="26"/>
        <v>22.444675319820711</v>
      </c>
      <c r="Q106" s="5">
        <f t="shared" si="31"/>
        <v>22.444675319820711</v>
      </c>
      <c r="R106" s="5">
        <f t="shared" si="32"/>
        <v>4.1564213555223537</v>
      </c>
    </row>
    <row r="107" spans="1:18" x14ac:dyDescent="0.3">
      <c r="A107" s="1">
        <f t="shared" si="23"/>
        <v>106</v>
      </c>
      <c r="B107" s="1" t="s">
        <v>371</v>
      </c>
      <c r="C107" s="1" t="s">
        <v>513</v>
      </c>
      <c r="D107" s="1" t="s">
        <v>545</v>
      </c>
      <c r="E107" s="1">
        <v>5200</v>
      </c>
      <c r="F107" s="3" t="s">
        <v>514</v>
      </c>
      <c r="G107" s="1">
        <v>28</v>
      </c>
      <c r="H107" s="1">
        <v>108.25</v>
      </c>
      <c r="I107" s="1">
        <v>19.03</v>
      </c>
      <c r="J107" s="3">
        <f t="shared" si="27"/>
        <v>100.7</v>
      </c>
      <c r="K107" s="3">
        <f t="shared" si="28"/>
        <v>101.6</v>
      </c>
      <c r="L107" s="3">
        <f t="shared" si="29"/>
        <v>106</v>
      </c>
      <c r="M107" s="3">
        <f t="shared" si="30"/>
        <v>108.3</v>
      </c>
      <c r="N107" s="3"/>
      <c r="P107" s="4">
        <f t="shared" si="26"/>
        <v>25.9960780394075</v>
      </c>
      <c r="Q107" s="5">
        <f t="shared" si="31"/>
        <v>25.9960780394075</v>
      </c>
      <c r="R107" s="5">
        <f t="shared" si="32"/>
        <v>4.9992457768091345</v>
      </c>
    </row>
    <row r="108" spans="1:18" x14ac:dyDescent="0.3">
      <c r="A108" s="1">
        <f t="shared" si="23"/>
        <v>107</v>
      </c>
      <c r="B108" s="1" t="s">
        <v>139</v>
      </c>
      <c r="C108" s="1" t="s">
        <v>513</v>
      </c>
      <c r="D108" s="1" t="s">
        <v>544</v>
      </c>
      <c r="E108" s="1">
        <v>5000</v>
      </c>
      <c r="F108" s="3" t="s">
        <v>514</v>
      </c>
      <c r="G108" s="1">
        <v>29</v>
      </c>
      <c r="H108" s="3">
        <v>108.25</v>
      </c>
      <c r="I108" s="1">
        <v>20.95</v>
      </c>
      <c r="J108" s="3">
        <f t="shared" si="27"/>
        <v>100.7</v>
      </c>
      <c r="K108" s="3">
        <f t="shared" si="28"/>
        <v>101.6</v>
      </c>
      <c r="L108" s="3">
        <f t="shared" si="29"/>
        <v>106</v>
      </c>
      <c r="M108" s="3">
        <f t="shared" si="30"/>
        <v>108.3</v>
      </c>
      <c r="N108" s="3"/>
      <c r="P108" s="4">
        <f t="shared" si="26"/>
        <v>26.884185296358538</v>
      </c>
      <c r="Q108" s="5">
        <f t="shared" si="31"/>
        <v>26.884185296358538</v>
      </c>
      <c r="R108" s="5">
        <f t="shared" si="32"/>
        <v>5.3768370592717076</v>
      </c>
    </row>
    <row r="109" spans="1:18" x14ac:dyDescent="0.3">
      <c r="A109" s="1">
        <f t="shared" si="23"/>
        <v>108</v>
      </c>
      <c r="B109" s="1" t="s">
        <v>75</v>
      </c>
      <c r="C109" s="1" t="s">
        <v>513</v>
      </c>
      <c r="D109" s="1" t="s">
        <v>546</v>
      </c>
      <c r="E109" s="1">
        <v>3900</v>
      </c>
      <c r="F109" s="3" t="s">
        <v>514</v>
      </c>
      <c r="G109" s="1">
        <v>4</v>
      </c>
      <c r="H109" s="3">
        <v>108.25</v>
      </c>
      <c r="I109" s="1">
        <v>18.5</v>
      </c>
      <c r="J109" s="3">
        <f t="shared" si="27"/>
        <v>100.7</v>
      </c>
      <c r="K109" s="3">
        <f t="shared" si="28"/>
        <v>101.6</v>
      </c>
      <c r="L109" s="3">
        <f t="shared" si="29"/>
        <v>106</v>
      </c>
      <c r="M109" s="3">
        <f t="shared" si="30"/>
        <v>108.3</v>
      </c>
      <c r="N109" s="3"/>
      <c r="P109" s="4">
        <f t="shared" si="26"/>
        <v>5.5795130135789019</v>
      </c>
      <c r="Q109" s="5">
        <f t="shared" si="31"/>
        <v>5.5795130135789019</v>
      </c>
      <c r="R109" s="5">
        <f t="shared" si="32"/>
        <v>1.4306443624561287</v>
      </c>
    </row>
    <row r="110" spans="1:18" x14ac:dyDescent="0.3">
      <c r="A110" s="1">
        <f t="shared" si="23"/>
        <v>109</v>
      </c>
      <c r="B110" s="1" t="s">
        <v>462</v>
      </c>
      <c r="C110" s="1" t="s">
        <v>513</v>
      </c>
      <c r="D110" s="1" t="s">
        <v>544</v>
      </c>
      <c r="E110" s="1">
        <v>3700</v>
      </c>
      <c r="F110" s="3" t="s">
        <v>514</v>
      </c>
      <c r="G110" s="1">
        <v>25</v>
      </c>
      <c r="H110" s="1">
        <v>108.25</v>
      </c>
      <c r="I110" s="1">
        <v>15.46</v>
      </c>
      <c r="J110" s="3">
        <f t="shared" si="27"/>
        <v>100.7</v>
      </c>
      <c r="K110" s="3">
        <f t="shared" si="28"/>
        <v>101.6</v>
      </c>
      <c r="L110" s="3">
        <f t="shared" si="29"/>
        <v>106</v>
      </c>
      <c r="M110" s="3">
        <f t="shared" si="30"/>
        <v>108.3</v>
      </c>
      <c r="N110" s="3"/>
      <c r="P110" s="4">
        <f t="shared" si="26"/>
        <v>19.63895051450595</v>
      </c>
      <c r="Q110" s="5">
        <f t="shared" si="31"/>
        <v>19.63895051450595</v>
      </c>
      <c r="R110" s="5">
        <f t="shared" si="32"/>
        <v>5.307824463379986</v>
      </c>
    </row>
    <row r="111" spans="1:18" x14ac:dyDescent="0.3">
      <c r="A111" s="1">
        <f t="shared" si="23"/>
        <v>110</v>
      </c>
      <c r="B111" s="1" t="s">
        <v>539</v>
      </c>
      <c r="C111" s="1" t="s">
        <v>513</v>
      </c>
      <c r="D111" s="1" t="s">
        <v>546</v>
      </c>
      <c r="E111" s="1">
        <v>3500</v>
      </c>
      <c r="F111" s="3" t="s">
        <v>514</v>
      </c>
      <c r="G111" s="1">
        <v>18</v>
      </c>
      <c r="H111" s="1">
        <v>108.25</v>
      </c>
      <c r="I111" s="1">
        <v>15.51</v>
      </c>
      <c r="J111" s="3">
        <f t="shared" si="27"/>
        <v>100.7</v>
      </c>
      <c r="K111" s="3">
        <f t="shared" si="28"/>
        <v>101.6</v>
      </c>
      <c r="L111" s="3">
        <f t="shared" si="29"/>
        <v>106</v>
      </c>
      <c r="M111" s="3">
        <f t="shared" si="30"/>
        <v>108.3</v>
      </c>
      <c r="N111" s="3"/>
      <c r="P111" s="4">
        <f t="shared" si="26"/>
        <v>14.005249737137282</v>
      </c>
      <c r="Q111" s="5">
        <f t="shared" si="31"/>
        <v>14.005249737137282</v>
      </c>
      <c r="R111" s="5">
        <f t="shared" si="32"/>
        <v>4.0014999248963665</v>
      </c>
    </row>
    <row r="112" spans="1:18" x14ac:dyDescent="0.3">
      <c r="A112" s="1">
        <f t="shared" si="23"/>
        <v>111</v>
      </c>
      <c r="B112" s="1" t="s">
        <v>259</v>
      </c>
      <c r="C112" s="1" t="s">
        <v>489</v>
      </c>
      <c r="D112" s="1" t="s">
        <v>542</v>
      </c>
      <c r="E112" s="1">
        <v>10800</v>
      </c>
      <c r="F112" s="3" t="s">
        <v>491</v>
      </c>
      <c r="G112" s="1">
        <v>36</v>
      </c>
      <c r="H112" s="1">
        <v>109.5</v>
      </c>
      <c r="I112" s="1">
        <v>28.08</v>
      </c>
      <c r="J112" s="3">
        <f t="shared" si="27"/>
        <v>102.9</v>
      </c>
      <c r="K112" s="3">
        <f t="shared" si="28"/>
        <v>100.6</v>
      </c>
      <c r="L112" s="3">
        <f t="shared" si="29"/>
        <v>108.8</v>
      </c>
      <c r="M112" s="3">
        <f t="shared" si="30"/>
        <v>104.7</v>
      </c>
      <c r="N112" s="3"/>
      <c r="P112" s="4">
        <v>53.694889793615637</v>
      </c>
      <c r="Q112" s="5">
        <f t="shared" si="31"/>
        <v>53.694889793615637</v>
      </c>
      <c r="R112" s="5">
        <f t="shared" si="32"/>
        <v>4.9717490549644108</v>
      </c>
    </row>
    <row r="113" spans="1:18" x14ac:dyDescent="0.3">
      <c r="A113" s="1">
        <f t="shared" si="23"/>
        <v>112</v>
      </c>
      <c r="B113" s="1" t="s">
        <v>85</v>
      </c>
      <c r="C113" s="1" t="s">
        <v>489</v>
      </c>
      <c r="D113" s="1" t="s">
        <v>544</v>
      </c>
      <c r="E113" s="1">
        <v>5900</v>
      </c>
      <c r="F113" s="3" t="s">
        <v>491</v>
      </c>
      <c r="G113" s="1">
        <v>35</v>
      </c>
      <c r="H113" s="1">
        <v>109.5</v>
      </c>
      <c r="I113" s="1">
        <v>23.97</v>
      </c>
      <c r="J113" s="3">
        <f t="shared" si="27"/>
        <v>102.9</v>
      </c>
      <c r="K113" s="3">
        <f t="shared" si="28"/>
        <v>100.6</v>
      </c>
      <c r="L113" s="3">
        <f t="shared" si="29"/>
        <v>108.8</v>
      </c>
      <c r="M113" s="3">
        <f t="shared" si="30"/>
        <v>104.7</v>
      </c>
      <c r="N113" s="3"/>
      <c r="P113" s="4">
        <f t="shared" ref="P113:P121" si="33">-87.868852+(LN(E113))*9.365713+G113*0.73241+I113*0.27241+H113*0.0924+((J113+K113)/2)*0.015315+((L113+M113)/2)*-0.032803</f>
        <v>33.789294424495644</v>
      </c>
      <c r="Q113" s="5">
        <f t="shared" si="31"/>
        <v>33.789294424495644</v>
      </c>
      <c r="R113" s="5">
        <f t="shared" si="32"/>
        <v>5.7269990549992613</v>
      </c>
    </row>
    <row r="114" spans="1:18" x14ac:dyDescent="0.3">
      <c r="A114" s="1">
        <f t="shared" si="23"/>
        <v>113</v>
      </c>
      <c r="B114" s="1" t="s">
        <v>476</v>
      </c>
      <c r="C114" s="1" t="s">
        <v>489</v>
      </c>
      <c r="D114" s="1" t="s">
        <v>543</v>
      </c>
      <c r="E114" s="1">
        <v>5300</v>
      </c>
      <c r="F114" s="3" t="s">
        <v>491</v>
      </c>
      <c r="G114" s="1">
        <v>32</v>
      </c>
      <c r="H114" s="1">
        <v>109.5</v>
      </c>
      <c r="I114" s="1">
        <v>21.71</v>
      </c>
      <c r="J114" s="3">
        <f t="shared" si="27"/>
        <v>102.9</v>
      </c>
      <c r="K114" s="3">
        <f t="shared" si="28"/>
        <v>100.6</v>
      </c>
      <c r="L114" s="3">
        <f t="shared" si="29"/>
        <v>108.8</v>
      </c>
      <c r="M114" s="3">
        <f t="shared" si="30"/>
        <v>104.7</v>
      </c>
      <c r="N114" s="3"/>
      <c r="P114" s="4">
        <f t="shared" si="33"/>
        <v>29.971986966671054</v>
      </c>
      <c r="Q114" s="5">
        <f t="shared" si="31"/>
        <v>29.971986966671054</v>
      </c>
      <c r="R114" s="5">
        <f t="shared" si="32"/>
        <v>5.6550918805039725</v>
      </c>
    </row>
    <row r="115" spans="1:18" x14ac:dyDescent="0.3">
      <c r="A115" s="1">
        <f t="shared" si="23"/>
        <v>114</v>
      </c>
      <c r="B115" s="1" t="s">
        <v>159</v>
      </c>
      <c r="C115" s="1" t="s">
        <v>489</v>
      </c>
      <c r="D115" s="1" t="s">
        <v>543</v>
      </c>
      <c r="E115" s="1">
        <v>5300</v>
      </c>
      <c r="F115" s="3" t="s">
        <v>491</v>
      </c>
      <c r="G115" s="1">
        <v>25</v>
      </c>
      <c r="H115" s="1">
        <v>109.5</v>
      </c>
      <c r="I115" s="1">
        <v>27.98</v>
      </c>
      <c r="J115" s="3">
        <f t="shared" si="27"/>
        <v>102.9</v>
      </c>
      <c r="K115" s="3">
        <f t="shared" si="28"/>
        <v>100.6</v>
      </c>
      <c r="L115" s="3">
        <f t="shared" si="29"/>
        <v>108.8</v>
      </c>
      <c r="M115" s="3">
        <f t="shared" si="30"/>
        <v>104.7</v>
      </c>
      <c r="N115" s="3"/>
      <c r="P115" s="4">
        <f t="shared" si="33"/>
        <v>26.553127666671045</v>
      </c>
      <c r="Q115" s="5">
        <f t="shared" si="31"/>
        <v>26.553127666671045</v>
      </c>
      <c r="R115" s="5">
        <f t="shared" si="32"/>
        <v>5.0100240880511411</v>
      </c>
    </row>
    <row r="116" spans="1:18" x14ac:dyDescent="0.3">
      <c r="A116" s="1">
        <f t="shared" si="23"/>
        <v>115</v>
      </c>
      <c r="B116" s="1" t="s">
        <v>137</v>
      </c>
      <c r="C116" s="1" t="s">
        <v>489</v>
      </c>
      <c r="D116" s="1" t="s">
        <v>545</v>
      </c>
      <c r="E116" s="1">
        <v>4100</v>
      </c>
      <c r="F116" s="3" t="s">
        <v>491</v>
      </c>
      <c r="G116" s="1">
        <v>20</v>
      </c>
      <c r="H116" s="1">
        <v>109.5</v>
      </c>
      <c r="I116" s="1">
        <v>16.64</v>
      </c>
      <c r="J116" s="3">
        <f t="shared" si="27"/>
        <v>102.9</v>
      </c>
      <c r="K116" s="3">
        <f t="shared" si="28"/>
        <v>100.6</v>
      </c>
      <c r="L116" s="3">
        <f t="shared" si="29"/>
        <v>108.8</v>
      </c>
      <c r="M116" s="3">
        <f t="shared" si="30"/>
        <v>104.7</v>
      </c>
      <c r="N116" s="3"/>
      <c r="P116" s="4">
        <f t="shared" si="33"/>
        <v>17.397583859690471</v>
      </c>
      <c r="Q116" s="5">
        <f t="shared" si="31"/>
        <v>17.397583859690471</v>
      </c>
      <c r="R116" s="5">
        <f t="shared" si="32"/>
        <v>4.2433131365098715</v>
      </c>
    </row>
    <row r="117" spans="1:18" x14ac:dyDescent="0.3">
      <c r="A117" s="1">
        <f t="shared" si="23"/>
        <v>116</v>
      </c>
      <c r="B117" s="1" t="s">
        <v>402</v>
      </c>
      <c r="C117" s="1" t="s">
        <v>489</v>
      </c>
      <c r="D117" s="1" t="s">
        <v>545</v>
      </c>
      <c r="E117" s="1">
        <v>4000</v>
      </c>
      <c r="F117" s="3" t="s">
        <v>491</v>
      </c>
      <c r="G117" s="1">
        <v>24</v>
      </c>
      <c r="H117" s="3">
        <v>109.5</v>
      </c>
      <c r="I117" s="1">
        <v>17.36</v>
      </c>
      <c r="J117" s="3">
        <f t="shared" si="27"/>
        <v>102.9</v>
      </c>
      <c r="K117" s="3">
        <f t="shared" si="28"/>
        <v>100.6</v>
      </c>
      <c r="L117" s="3">
        <f t="shared" si="29"/>
        <v>108.8</v>
      </c>
      <c r="M117" s="3">
        <f t="shared" si="30"/>
        <v>104.7</v>
      </c>
      <c r="N117" s="3"/>
      <c r="P117" s="4">
        <f t="shared" si="33"/>
        <v>20.292095136948873</v>
      </c>
      <c r="Q117" s="5">
        <f t="shared" si="31"/>
        <v>20.292095136948873</v>
      </c>
      <c r="R117" s="5">
        <f t="shared" si="32"/>
        <v>5.0730237842372183</v>
      </c>
    </row>
    <row r="118" spans="1:18" x14ac:dyDescent="0.3">
      <c r="A118" s="1">
        <f t="shared" si="23"/>
        <v>117</v>
      </c>
      <c r="B118" s="1" t="s">
        <v>349</v>
      </c>
      <c r="C118" s="1" t="s">
        <v>489</v>
      </c>
      <c r="D118" s="1" t="s">
        <v>543</v>
      </c>
      <c r="E118" s="1">
        <v>3900</v>
      </c>
      <c r="F118" s="3" t="s">
        <v>491</v>
      </c>
      <c r="G118" s="1">
        <v>15</v>
      </c>
      <c r="H118" s="1">
        <v>109.5</v>
      </c>
      <c r="I118" s="1">
        <v>15.34</v>
      </c>
      <c r="J118" s="3">
        <f t="shared" si="27"/>
        <v>102.9</v>
      </c>
      <c r="K118" s="3">
        <f t="shared" si="28"/>
        <v>100.6</v>
      </c>
      <c r="L118" s="3">
        <f t="shared" si="29"/>
        <v>108.8</v>
      </c>
      <c r="M118" s="3">
        <f t="shared" si="30"/>
        <v>104.7</v>
      </c>
      <c r="N118" s="3"/>
      <c r="P118" s="4">
        <f t="shared" si="33"/>
        <v>12.9130176135789</v>
      </c>
      <c r="Q118" s="5">
        <f t="shared" si="31"/>
        <v>12.9130176135789</v>
      </c>
      <c r="R118" s="5">
        <f t="shared" si="32"/>
        <v>3.3110301573279233</v>
      </c>
    </row>
    <row r="119" spans="1:18" x14ac:dyDescent="0.3">
      <c r="A119" s="1">
        <f t="shared" si="23"/>
        <v>118</v>
      </c>
      <c r="B119" s="1" t="s">
        <v>435</v>
      </c>
      <c r="C119" s="1" t="s">
        <v>489</v>
      </c>
      <c r="D119" s="1" t="s">
        <v>544</v>
      </c>
      <c r="E119" s="1">
        <v>3400</v>
      </c>
      <c r="F119" s="3" t="s">
        <v>491</v>
      </c>
      <c r="G119" s="1">
        <v>27</v>
      </c>
      <c r="H119" s="1">
        <v>109.5</v>
      </c>
      <c r="I119" s="1">
        <v>16.309999999999999</v>
      </c>
      <c r="J119" s="3">
        <f t="shared" si="27"/>
        <v>102.9</v>
      </c>
      <c r="K119" s="3">
        <f t="shared" si="28"/>
        <v>100.6</v>
      </c>
      <c r="L119" s="3">
        <f t="shared" si="29"/>
        <v>108.8</v>
      </c>
      <c r="M119" s="3">
        <f t="shared" si="30"/>
        <v>104.7</v>
      </c>
      <c r="N119" s="3"/>
      <c r="P119" s="4">
        <f t="shared" si="33"/>
        <v>20.68118898620547</v>
      </c>
      <c r="Q119" s="5">
        <f t="shared" si="31"/>
        <v>20.68118898620547</v>
      </c>
      <c r="R119" s="5">
        <f t="shared" si="32"/>
        <v>6.0827026430016087</v>
      </c>
    </row>
    <row r="120" spans="1:18" x14ac:dyDescent="0.3">
      <c r="A120" s="1">
        <f t="shared" si="23"/>
        <v>119</v>
      </c>
      <c r="B120" s="1" t="s">
        <v>147</v>
      </c>
      <c r="C120" s="1" t="s">
        <v>489</v>
      </c>
      <c r="D120" s="1" t="s">
        <v>546</v>
      </c>
      <c r="E120" s="1">
        <v>3200</v>
      </c>
      <c r="F120" s="3" t="s">
        <v>491</v>
      </c>
      <c r="G120" s="1">
        <v>10</v>
      </c>
      <c r="H120" s="1">
        <v>109.5</v>
      </c>
      <c r="I120" s="1">
        <v>12.27</v>
      </c>
      <c r="J120" s="3">
        <f t="shared" si="27"/>
        <v>102.9</v>
      </c>
      <c r="K120" s="3">
        <f t="shared" si="28"/>
        <v>100.6</v>
      </c>
      <c r="L120" s="3">
        <f t="shared" si="29"/>
        <v>108.8</v>
      </c>
      <c r="M120" s="3">
        <f t="shared" si="30"/>
        <v>104.7</v>
      </c>
      <c r="N120" s="3"/>
      <c r="P120" s="4">
        <f t="shared" si="33"/>
        <v>6.5618897775392142</v>
      </c>
      <c r="Q120" s="5">
        <f t="shared" si="31"/>
        <v>6.5618897775392142</v>
      </c>
      <c r="R120" s="5">
        <f t="shared" si="32"/>
        <v>2.0505905554810044</v>
      </c>
    </row>
    <row r="121" spans="1:18" x14ac:dyDescent="0.3">
      <c r="A121" s="1">
        <f t="shared" si="23"/>
        <v>120</v>
      </c>
      <c r="B121" s="1" t="s">
        <v>261</v>
      </c>
      <c r="C121" s="1" t="s">
        <v>489</v>
      </c>
      <c r="D121" s="1" t="s">
        <v>546</v>
      </c>
      <c r="E121" s="1">
        <v>3000</v>
      </c>
      <c r="F121" s="3" t="s">
        <v>491</v>
      </c>
      <c r="G121" s="1">
        <v>16</v>
      </c>
      <c r="H121" s="3">
        <v>109.5</v>
      </c>
      <c r="I121" s="1">
        <v>12.2</v>
      </c>
      <c r="J121" s="3">
        <f t="shared" si="27"/>
        <v>102.9</v>
      </c>
      <c r="K121" s="3">
        <f t="shared" si="28"/>
        <v>100.6</v>
      </c>
      <c r="L121" s="3">
        <f t="shared" si="29"/>
        <v>108.8</v>
      </c>
      <c r="M121" s="3">
        <f t="shared" si="30"/>
        <v>104.7</v>
      </c>
      <c r="N121" s="3"/>
      <c r="P121" s="4">
        <f t="shared" si="33"/>
        <v>10.332831811120275</v>
      </c>
      <c r="Q121" s="5">
        <f t="shared" si="31"/>
        <v>10.332831811120275</v>
      </c>
      <c r="R121" s="5">
        <f t="shared" si="32"/>
        <v>3.444277270373425</v>
      </c>
    </row>
    <row r="122" spans="1:18" x14ac:dyDescent="0.3">
      <c r="A122" s="1">
        <f t="shared" si="23"/>
        <v>121</v>
      </c>
      <c r="B122" s="1" t="s">
        <v>250</v>
      </c>
      <c r="C122" s="1" t="s">
        <v>564</v>
      </c>
      <c r="D122" s="1" t="s">
        <v>545</v>
      </c>
      <c r="E122" s="1">
        <v>8400</v>
      </c>
      <c r="F122" s="3" t="s">
        <v>496</v>
      </c>
      <c r="G122" s="1">
        <v>34</v>
      </c>
      <c r="H122" s="3">
        <v>113.5</v>
      </c>
      <c r="I122" s="1">
        <v>27.34</v>
      </c>
      <c r="J122" s="3">
        <f t="shared" si="27"/>
        <v>105.1</v>
      </c>
      <c r="K122" s="3">
        <f t="shared" si="28"/>
        <v>102.5</v>
      </c>
      <c r="L122" s="3">
        <f t="shared" si="29"/>
        <v>109.8</v>
      </c>
      <c r="M122" s="3">
        <f t="shared" si="30"/>
        <v>107.2</v>
      </c>
      <c r="N122" s="3"/>
      <c r="P122" s="4">
        <v>41.389930638832908</v>
      </c>
      <c r="Q122" s="5">
        <f t="shared" si="31"/>
        <v>41.389930638832908</v>
      </c>
      <c r="R122" s="5">
        <f t="shared" si="32"/>
        <v>4.9273726950991552</v>
      </c>
    </row>
    <row r="123" spans="1:18" x14ac:dyDescent="0.3">
      <c r="A123" s="1">
        <f t="shared" si="23"/>
        <v>122</v>
      </c>
      <c r="B123" s="1" t="s">
        <v>19</v>
      </c>
      <c r="C123" s="1" t="s">
        <v>564</v>
      </c>
      <c r="D123" s="1" t="s">
        <v>543</v>
      </c>
      <c r="E123" s="1">
        <v>7800</v>
      </c>
      <c r="F123" s="3" t="s">
        <v>496</v>
      </c>
      <c r="G123" s="1">
        <v>33</v>
      </c>
      <c r="H123" s="3">
        <v>113.5</v>
      </c>
      <c r="I123" s="1">
        <v>27.67</v>
      </c>
      <c r="J123" s="3">
        <f t="shared" si="27"/>
        <v>105.1</v>
      </c>
      <c r="K123" s="3">
        <f t="shared" si="28"/>
        <v>102.5</v>
      </c>
      <c r="L123" s="3">
        <f t="shared" si="29"/>
        <v>109.8</v>
      </c>
      <c r="M123" s="3">
        <f t="shared" si="30"/>
        <v>107.2</v>
      </c>
      <c r="N123" s="3"/>
      <c r="P123" s="4">
        <f t="shared" ref="P123:P142" si="34">-87.868852+(LN(E123))*9.365713+G123*0.73241+I123*0.27241+H123*0.0924+((J123+K123)/2)*0.015315+((L123+M123)/2)*-0.032803</f>
        <v>36.290620973462531</v>
      </c>
      <c r="Q123" s="5">
        <f t="shared" si="31"/>
        <v>36.290620973462531</v>
      </c>
      <c r="R123" s="5">
        <f t="shared" si="32"/>
        <v>4.6526437145464783</v>
      </c>
    </row>
    <row r="124" spans="1:18" x14ac:dyDescent="0.3">
      <c r="A124" s="1">
        <f t="shared" si="23"/>
        <v>123</v>
      </c>
      <c r="B124" s="1" t="s">
        <v>148</v>
      </c>
      <c r="C124" s="1" t="s">
        <v>564</v>
      </c>
      <c r="D124" s="1" t="s">
        <v>545</v>
      </c>
      <c r="E124" s="1">
        <v>6700</v>
      </c>
      <c r="F124" s="3" t="s">
        <v>496</v>
      </c>
      <c r="G124" s="1">
        <v>22</v>
      </c>
      <c r="H124" s="3">
        <v>113.5</v>
      </c>
      <c r="I124" s="1">
        <v>30.21</v>
      </c>
      <c r="J124" s="3">
        <f t="shared" si="27"/>
        <v>105.1</v>
      </c>
      <c r="K124" s="3">
        <f t="shared" si="28"/>
        <v>102.5</v>
      </c>
      <c r="L124" s="3">
        <f t="shared" si="29"/>
        <v>109.8</v>
      </c>
      <c r="M124" s="3">
        <f t="shared" si="30"/>
        <v>107.2</v>
      </c>
      <c r="N124" s="3"/>
      <c r="P124" s="4">
        <f t="shared" si="34"/>
        <v>27.50229220455509</v>
      </c>
      <c r="Q124" s="5">
        <f t="shared" si="31"/>
        <v>27.50229220455509</v>
      </c>
      <c r="R124" s="5">
        <f t="shared" si="32"/>
        <v>4.1048197320231479</v>
      </c>
    </row>
    <row r="125" spans="1:18" x14ac:dyDescent="0.3">
      <c r="A125" s="1">
        <f t="shared" si="23"/>
        <v>124</v>
      </c>
      <c r="B125" s="1" t="s">
        <v>120</v>
      </c>
      <c r="C125" s="1" t="s">
        <v>564</v>
      </c>
      <c r="D125" s="1" t="s">
        <v>543</v>
      </c>
      <c r="E125" s="1">
        <v>5400</v>
      </c>
      <c r="F125" s="3" t="s">
        <v>496</v>
      </c>
      <c r="G125" s="1">
        <v>32</v>
      </c>
      <c r="H125" s="3">
        <v>113.5</v>
      </c>
      <c r="I125" s="1">
        <v>20.78</v>
      </c>
      <c r="J125" s="3">
        <f t="shared" si="27"/>
        <v>105.1</v>
      </c>
      <c r="K125" s="3">
        <f t="shared" si="28"/>
        <v>102.5</v>
      </c>
      <c r="L125" s="3">
        <f t="shared" si="29"/>
        <v>109.8</v>
      </c>
      <c r="M125" s="3">
        <f t="shared" si="30"/>
        <v>107.2</v>
      </c>
      <c r="N125" s="3"/>
      <c r="P125" s="4">
        <f t="shared" si="34"/>
        <v>30.237301319820709</v>
      </c>
      <c r="Q125" s="5">
        <f t="shared" si="31"/>
        <v>30.237301319820709</v>
      </c>
      <c r="R125" s="5">
        <f t="shared" si="32"/>
        <v>5.5995002444112423</v>
      </c>
    </row>
    <row r="126" spans="1:18" x14ac:dyDescent="0.3">
      <c r="A126" s="1">
        <f t="shared" si="23"/>
        <v>125</v>
      </c>
      <c r="B126" s="1" t="s">
        <v>417</v>
      </c>
      <c r="C126" s="1" t="s">
        <v>564</v>
      </c>
      <c r="D126" s="1" t="s">
        <v>545</v>
      </c>
      <c r="E126" s="1">
        <v>4200</v>
      </c>
      <c r="F126" s="3" t="s">
        <v>496</v>
      </c>
      <c r="G126" s="1">
        <v>17</v>
      </c>
      <c r="H126" s="3">
        <v>113.5</v>
      </c>
      <c r="I126" s="1">
        <v>16.059999999999999</v>
      </c>
      <c r="J126" s="3">
        <f t="shared" si="27"/>
        <v>105.1</v>
      </c>
      <c r="K126" s="3">
        <f t="shared" si="28"/>
        <v>102.5</v>
      </c>
      <c r="L126" s="3">
        <f t="shared" si="29"/>
        <v>109.8</v>
      </c>
      <c r="M126" s="3">
        <f t="shared" si="30"/>
        <v>107.2</v>
      </c>
      <c r="N126" s="3"/>
      <c r="P126" s="4">
        <f t="shared" si="34"/>
        <v>15.611637311782665</v>
      </c>
      <c r="Q126" s="5">
        <f t="shared" si="31"/>
        <v>15.611637311782665</v>
      </c>
      <c r="R126" s="5">
        <f t="shared" si="32"/>
        <v>3.7170565028053963</v>
      </c>
    </row>
    <row r="127" spans="1:18" x14ac:dyDescent="0.3">
      <c r="A127" s="1">
        <f t="shared" si="23"/>
        <v>126</v>
      </c>
      <c r="B127" s="1" t="s">
        <v>242</v>
      </c>
      <c r="C127" s="1" t="s">
        <v>564</v>
      </c>
      <c r="D127" s="1" t="s">
        <v>546</v>
      </c>
      <c r="E127" s="1">
        <v>4000</v>
      </c>
      <c r="F127" s="3" t="s">
        <v>496</v>
      </c>
      <c r="G127" s="1">
        <v>31</v>
      </c>
      <c r="H127" s="3">
        <v>113.5</v>
      </c>
      <c r="I127" s="1">
        <v>12.99</v>
      </c>
      <c r="J127" s="3">
        <f t="shared" si="27"/>
        <v>105.1</v>
      </c>
      <c r="K127" s="3">
        <f t="shared" si="28"/>
        <v>102.5</v>
      </c>
      <c r="L127" s="3">
        <f t="shared" si="29"/>
        <v>109.8</v>
      </c>
      <c r="M127" s="3">
        <f t="shared" si="30"/>
        <v>107.2</v>
      </c>
      <c r="N127" s="3"/>
      <c r="P127" s="4">
        <f t="shared" si="34"/>
        <v>24.57212393694887</v>
      </c>
      <c r="Q127" s="5">
        <f t="shared" si="31"/>
        <v>24.57212393694887</v>
      </c>
      <c r="R127" s="5">
        <f t="shared" si="32"/>
        <v>6.1430309842372175</v>
      </c>
    </row>
    <row r="128" spans="1:18" x14ac:dyDescent="0.3">
      <c r="A128" s="1">
        <f t="shared" si="23"/>
        <v>127</v>
      </c>
      <c r="B128" s="1" t="s">
        <v>38</v>
      </c>
      <c r="C128" s="1" t="s">
        <v>564</v>
      </c>
      <c r="D128" s="1" t="s">
        <v>542</v>
      </c>
      <c r="E128" s="1">
        <v>3300</v>
      </c>
      <c r="F128" s="3" t="s">
        <v>496</v>
      </c>
      <c r="G128" s="1">
        <v>10</v>
      </c>
      <c r="H128" s="3">
        <v>113.5</v>
      </c>
      <c r="I128" s="1">
        <v>19.55</v>
      </c>
      <c r="J128" s="3">
        <f t="shared" si="27"/>
        <v>105.1</v>
      </c>
      <c r="K128" s="3">
        <f t="shared" si="28"/>
        <v>102.5</v>
      </c>
      <c r="L128" s="3">
        <f t="shared" si="29"/>
        <v>109.8</v>
      </c>
      <c r="M128" s="3">
        <f t="shared" si="30"/>
        <v>107.2</v>
      </c>
      <c r="N128" s="3"/>
      <c r="P128" s="4">
        <f t="shared" si="34"/>
        <v>9.176823601145994</v>
      </c>
      <c r="Q128" s="5">
        <f t="shared" si="31"/>
        <v>9.176823601145994</v>
      </c>
      <c r="R128" s="5">
        <f t="shared" si="32"/>
        <v>2.7808556367109074</v>
      </c>
    </row>
    <row r="129" spans="1:18" x14ac:dyDescent="0.3">
      <c r="A129" s="1">
        <f t="shared" si="23"/>
        <v>128</v>
      </c>
      <c r="B129" s="1" t="s">
        <v>216</v>
      </c>
      <c r="C129" s="1" t="s">
        <v>564</v>
      </c>
      <c r="D129" s="1" t="s">
        <v>546</v>
      </c>
      <c r="E129" s="1">
        <v>3200</v>
      </c>
      <c r="F129" s="3" t="s">
        <v>496</v>
      </c>
      <c r="G129" s="1">
        <v>23</v>
      </c>
      <c r="H129" s="3">
        <v>113.5</v>
      </c>
      <c r="I129" s="1">
        <v>13.59</v>
      </c>
      <c r="J129" s="3">
        <f t="shared" si="27"/>
        <v>105.1</v>
      </c>
      <c r="K129" s="3">
        <f t="shared" si="28"/>
        <v>102.5</v>
      </c>
      <c r="L129" s="3">
        <f t="shared" si="29"/>
        <v>109.8</v>
      </c>
      <c r="M129" s="3">
        <f t="shared" si="30"/>
        <v>107.2</v>
      </c>
      <c r="N129" s="3"/>
      <c r="P129" s="4">
        <f t="shared" si="34"/>
        <v>16.786391477539219</v>
      </c>
      <c r="Q129" s="5">
        <f t="shared" si="31"/>
        <v>16.786391477539219</v>
      </c>
      <c r="R129" s="5">
        <f t="shared" si="32"/>
        <v>5.2457473367310055</v>
      </c>
    </row>
    <row r="130" spans="1:18" x14ac:dyDescent="0.3">
      <c r="A130" s="1">
        <f t="shared" si="23"/>
        <v>129</v>
      </c>
      <c r="B130" s="1" t="s">
        <v>336</v>
      </c>
      <c r="C130" s="1" t="s">
        <v>564</v>
      </c>
      <c r="D130" s="1" t="s">
        <v>543</v>
      </c>
      <c r="E130" s="1">
        <v>3200</v>
      </c>
      <c r="F130" s="3" t="s">
        <v>496</v>
      </c>
      <c r="G130" s="1">
        <v>18</v>
      </c>
      <c r="H130" s="3">
        <v>113.5</v>
      </c>
      <c r="I130" s="1">
        <v>17.61</v>
      </c>
      <c r="J130" s="3">
        <f t="shared" ref="J130:J161" si="35">VLOOKUP(C130,$B$210:$E$239,2,FALSE)</f>
        <v>105.1</v>
      </c>
      <c r="K130" s="3">
        <f t="shared" ref="K130:K161" si="36">VLOOKUP(F130,$B$210:$E$239,2,FALSE)</f>
        <v>102.5</v>
      </c>
      <c r="L130" s="3">
        <f t="shared" ref="L130:L161" si="37">VLOOKUP(C130,$B$210:$E$239,4,FALSE)</f>
        <v>109.8</v>
      </c>
      <c r="M130" s="3">
        <f t="shared" ref="M130:M161" si="38">VLOOKUP(F130,$B$210:$E$239,3,FALSE)</f>
        <v>107.2</v>
      </c>
      <c r="N130" s="3"/>
      <c r="P130" s="4">
        <f t="shared" si="34"/>
        <v>14.219429677539217</v>
      </c>
      <c r="Q130" s="5">
        <f t="shared" ref="Q130:Q161" si="39">P130-O130</f>
        <v>14.219429677539217</v>
      </c>
      <c r="R130" s="5">
        <f t="shared" ref="R130:R161" si="40">P130/(E130/1000)</f>
        <v>4.443571774231005</v>
      </c>
    </row>
    <row r="131" spans="1:18" x14ac:dyDescent="0.3">
      <c r="A131" s="1">
        <f t="shared" si="23"/>
        <v>130</v>
      </c>
      <c r="B131" s="1" t="s">
        <v>365</v>
      </c>
      <c r="C131" s="1" t="s">
        <v>564</v>
      </c>
      <c r="D131" s="1" t="s">
        <v>544</v>
      </c>
      <c r="E131" s="1">
        <v>3000</v>
      </c>
      <c r="F131" s="3" t="s">
        <v>496</v>
      </c>
      <c r="G131" s="1">
        <v>20</v>
      </c>
      <c r="H131" s="3">
        <v>113.5</v>
      </c>
      <c r="I131" s="1">
        <v>17.86</v>
      </c>
      <c r="J131" s="3">
        <f t="shared" si="35"/>
        <v>105.1</v>
      </c>
      <c r="K131" s="3">
        <f t="shared" si="36"/>
        <v>102.5</v>
      </c>
      <c r="L131" s="3">
        <f t="shared" si="37"/>
        <v>109.8</v>
      </c>
      <c r="M131" s="3">
        <f t="shared" si="38"/>
        <v>107.2</v>
      </c>
      <c r="N131" s="3"/>
      <c r="P131" s="4">
        <f t="shared" si="34"/>
        <v>15.147902911120276</v>
      </c>
      <c r="Q131" s="5">
        <f t="shared" si="39"/>
        <v>15.147902911120276</v>
      </c>
      <c r="R131" s="5">
        <f t="shared" si="40"/>
        <v>5.0493009703734257</v>
      </c>
    </row>
    <row r="132" spans="1:18" x14ac:dyDescent="0.3">
      <c r="A132" s="1">
        <f t="shared" ref="A132:A195" si="41">A131+1</f>
        <v>131</v>
      </c>
      <c r="B132" s="1" t="s">
        <v>385</v>
      </c>
      <c r="C132" s="1" t="s">
        <v>556</v>
      </c>
      <c r="D132" s="1" t="s">
        <v>542</v>
      </c>
      <c r="E132" s="1">
        <v>6400</v>
      </c>
      <c r="F132" s="3" t="s">
        <v>493</v>
      </c>
      <c r="G132" s="1">
        <v>24</v>
      </c>
      <c r="H132" s="1">
        <v>111</v>
      </c>
      <c r="I132" s="1">
        <v>11.82</v>
      </c>
      <c r="J132" s="3">
        <f t="shared" si="35"/>
        <v>102.3</v>
      </c>
      <c r="K132" s="3">
        <f t="shared" si="36"/>
        <v>102.8</v>
      </c>
      <c r="L132" s="3">
        <f t="shared" si="37"/>
        <v>110.8</v>
      </c>
      <c r="M132" s="3">
        <f t="shared" si="38"/>
        <v>102.5</v>
      </c>
      <c r="N132" s="3"/>
      <c r="P132" s="4">
        <f t="shared" si="34"/>
        <v>23.338995137422827</v>
      </c>
      <c r="Q132" s="5">
        <f t="shared" si="39"/>
        <v>23.338995137422827</v>
      </c>
      <c r="R132" s="5">
        <f t="shared" si="40"/>
        <v>3.6467179902223168</v>
      </c>
    </row>
    <row r="133" spans="1:18" x14ac:dyDescent="0.3">
      <c r="A133" s="1">
        <f t="shared" si="41"/>
        <v>132</v>
      </c>
      <c r="B133" s="1" t="s">
        <v>477</v>
      </c>
      <c r="C133" s="1" t="s">
        <v>556</v>
      </c>
      <c r="D133" s="1" t="s">
        <v>543</v>
      </c>
      <c r="E133" s="1">
        <v>6200</v>
      </c>
      <c r="F133" s="3" t="s">
        <v>493</v>
      </c>
      <c r="G133" s="1">
        <v>28</v>
      </c>
      <c r="H133" s="3">
        <v>111</v>
      </c>
      <c r="I133" s="1">
        <v>24.78</v>
      </c>
      <c r="J133" s="3">
        <f t="shared" si="35"/>
        <v>102.3</v>
      </c>
      <c r="K133" s="3">
        <f t="shared" si="36"/>
        <v>102.8</v>
      </c>
      <c r="L133" s="3">
        <f t="shared" si="37"/>
        <v>110.8</v>
      </c>
      <c r="M133" s="3">
        <f t="shared" si="38"/>
        <v>102.5</v>
      </c>
      <c r="N133" s="3"/>
      <c r="P133" s="4">
        <f t="shared" si="34"/>
        <v>29.501719540884899</v>
      </c>
      <c r="Q133" s="5">
        <f t="shared" si="39"/>
        <v>29.501719540884899</v>
      </c>
      <c r="R133" s="5">
        <f t="shared" si="40"/>
        <v>4.7583418614330482</v>
      </c>
    </row>
    <row r="134" spans="1:18" x14ac:dyDescent="0.3">
      <c r="A134" s="1">
        <f t="shared" si="41"/>
        <v>133</v>
      </c>
      <c r="B134" s="1" t="s">
        <v>73</v>
      </c>
      <c r="C134" s="1" t="s">
        <v>556</v>
      </c>
      <c r="D134" s="1" t="s">
        <v>542</v>
      </c>
      <c r="E134" s="1">
        <v>6000</v>
      </c>
      <c r="F134" s="3" t="s">
        <v>493</v>
      </c>
      <c r="G134" s="1">
        <v>24</v>
      </c>
      <c r="H134" s="1">
        <v>111</v>
      </c>
      <c r="I134" s="1">
        <v>14.45</v>
      </c>
      <c r="J134" s="3">
        <f t="shared" si="35"/>
        <v>102.3</v>
      </c>
      <c r="K134" s="3">
        <f t="shared" si="36"/>
        <v>102.8</v>
      </c>
      <c r="L134" s="3">
        <f t="shared" si="37"/>
        <v>110.8</v>
      </c>
      <c r="M134" s="3">
        <f t="shared" si="38"/>
        <v>102.5</v>
      </c>
      <c r="N134" s="3"/>
      <c r="P134" s="4">
        <f t="shared" si="34"/>
        <v>23.450984171003903</v>
      </c>
      <c r="Q134" s="5">
        <f t="shared" si="39"/>
        <v>23.450984171003903</v>
      </c>
      <c r="R134" s="5">
        <f t="shared" si="40"/>
        <v>3.9084973618339838</v>
      </c>
    </row>
    <row r="135" spans="1:18" x14ac:dyDescent="0.3">
      <c r="A135" s="1">
        <f t="shared" si="41"/>
        <v>134</v>
      </c>
      <c r="B135" s="1" t="s">
        <v>197</v>
      </c>
      <c r="C135" s="1" t="s">
        <v>556</v>
      </c>
      <c r="D135" s="1" t="s">
        <v>543</v>
      </c>
      <c r="E135" s="1">
        <v>4700</v>
      </c>
      <c r="F135" s="3" t="s">
        <v>493</v>
      </c>
      <c r="G135" s="1">
        <v>23</v>
      </c>
      <c r="H135" s="1">
        <v>111</v>
      </c>
      <c r="I135" s="1">
        <v>26.22</v>
      </c>
      <c r="J135" s="3">
        <f t="shared" si="35"/>
        <v>102.3</v>
      </c>
      <c r="K135" s="3">
        <f t="shared" si="36"/>
        <v>102.8</v>
      </c>
      <c r="L135" s="3">
        <f t="shared" si="37"/>
        <v>110.8</v>
      </c>
      <c r="M135" s="3">
        <f t="shared" si="38"/>
        <v>102.5</v>
      </c>
      <c r="N135" s="3"/>
      <c r="P135" s="4">
        <f t="shared" si="34"/>
        <v>23.637761223375783</v>
      </c>
      <c r="Q135" s="5">
        <f t="shared" si="39"/>
        <v>23.637761223375783</v>
      </c>
      <c r="R135" s="5">
        <f t="shared" si="40"/>
        <v>5.0293108985905919</v>
      </c>
    </row>
    <row r="136" spans="1:18" x14ac:dyDescent="0.3">
      <c r="A136" s="1">
        <f t="shared" si="41"/>
        <v>135</v>
      </c>
      <c r="B136" s="1" t="s">
        <v>381</v>
      </c>
      <c r="C136" s="1" t="s">
        <v>556</v>
      </c>
      <c r="D136" s="1" t="s">
        <v>546</v>
      </c>
      <c r="E136" s="1">
        <v>4700</v>
      </c>
      <c r="F136" s="3" t="s">
        <v>493</v>
      </c>
      <c r="G136" s="1">
        <v>28</v>
      </c>
      <c r="H136" s="1">
        <v>111</v>
      </c>
      <c r="I136" s="1">
        <v>21.6</v>
      </c>
      <c r="J136" s="3">
        <f t="shared" si="35"/>
        <v>102.3</v>
      </c>
      <c r="K136" s="3">
        <f t="shared" si="36"/>
        <v>102.8</v>
      </c>
      <c r="L136" s="3">
        <f t="shared" si="37"/>
        <v>110.8</v>
      </c>
      <c r="M136" s="3">
        <f t="shared" si="38"/>
        <v>102.5</v>
      </c>
      <c r="N136" s="3"/>
      <c r="P136" s="4">
        <f t="shared" si="34"/>
        <v>26.041277023375784</v>
      </c>
      <c r="Q136" s="5">
        <f t="shared" si="39"/>
        <v>26.041277023375784</v>
      </c>
      <c r="R136" s="5">
        <f t="shared" si="40"/>
        <v>5.540697239016124</v>
      </c>
    </row>
    <row r="137" spans="1:18" x14ac:dyDescent="0.3">
      <c r="A137" s="1">
        <f t="shared" si="41"/>
        <v>136</v>
      </c>
      <c r="B137" s="1" t="s">
        <v>46</v>
      </c>
      <c r="C137" s="1" t="s">
        <v>556</v>
      </c>
      <c r="D137" s="1" t="s">
        <v>545</v>
      </c>
      <c r="E137" s="1">
        <v>4600</v>
      </c>
      <c r="F137" s="3" t="s">
        <v>493</v>
      </c>
      <c r="G137" s="1">
        <v>18</v>
      </c>
      <c r="H137" s="1">
        <v>111</v>
      </c>
      <c r="I137" s="1">
        <v>14.81</v>
      </c>
      <c r="J137" s="3">
        <f t="shared" si="35"/>
        <v>102.3</v>
      </c>
      <c r="K137" s="3">
        <f t="shared" si="36"/>
        <v>102.8</v>
      </c>
      <c r="L137" s="3">
        <f t="shared" si="37"/>
        <v>110.8</v>
      </c>
      <c r="M137" s="3">
        <f t="shared" si="38"/>
        <v>102.5</v>
      </c>
      <c r="N137" s="3"/>
      <c r="P137" s="4">
        <f t="shared" si="34"/>
        <v>16.666092177557154</v>
      </c>
      <c r="Q137" s="5">
        <f t="shared" si="39"/>
        <v>16.666092177557154</v>
      </c>
      <c r="R137" s="5">
        <f t="shared" si="40"/>
        <v>3.6230635168602512</v>
      </c>
    </row>
    <row r="138" spans="1:18" x14ac:dyDescent="0.3">
      <c r="A138" s="1">
        <f t="shared" si="41"/>
        <v>137</v>
      </c>
      <c r="B138" s="1" t="s">
        <v>136</v>
      </c>
      <c r="C138" s="1" t="s">
        <v>556</v>
      </c>
      <c r="D138" s="1" t="s">
        <v>543</v>
      </c>
      <c r="E138" s="1">
        <v>4500</v>
      </c>
      <c r="F138" s="3" t="s">
        <v>493</v>
      </c>
      <c r="G138" s="1">
        <v>28</v>
      </c>
      <c r="H138" s="1">
        <v>111</v>
      </c>
      <c r="I138" s="1">
        <v>20.79</v>
      </c>
      <c r="J138" s="3">
        <f t="shared" si="35"/>
        <v>102.3</v>
      </c>
      <c r="K138" s="3">
        <f t="shared" si="36"/>
        <v>102.8</v>
      </c>
      <c r="L138" s="3">
        <f t="shared" si="37"/>
        <v>110.8</v>
      </c>
      <c r="M138" s="3">
        <f t="shared" si="38"/>
        <v>102.5</v>
      </c>
      <c r="N138" s="3"/>
      <c r="P138" s="4">
        <f t="shared" si="34"/>
        <v>25.413355845175325</v>
      </c>
      <c r="Q138" s="5">
        <f t="shared" si="39"/>
        <v>25.413355845175325</v>
      </c>
      <c r="R138" s="5">
        <f t="shared" si="40"/>
        <v>5.6474124100389611</v>
      </c>
    </row>
    <row r="139" spans="1:18" x14ac:dyDescent="0.3">
      <c r="A139" s="1">
        <f t="shared" si="41"/>
        <v>138</v>
      </c>
      <c r="B139" s="1" t="s">
        <v>268</v>
      </c>
      <c r="C139" s="1" t="s">
        <v>556</v>
      </c>
      <c r="D139" s="1" t="s">
        <v>544</v>
      </c>
      <c r="E139" s="1">
        <v>4400</v>
      </c>
      <c r="F139" s="3" t="s">
        <v>493</v>
      </c>
      <c r="G139" s="1">
        <v>29</v>
      </c>
      <c r="H139" s="1">
        <v>111</v>
      </c>
      <c r="I139" s="1">
        <v>16.8</v>
      </c>
      <c r="J139" s="3">
        <f t="shared" si="35"/>
        <v>102.3</v>
      </c>
      <c r="K139" s="3">
        <f t="shared" si="36"/>
        <v>102.8</v>
      </c>
      <c r="L139" s="3">
        <f t="shared" si="37"/>
        <v>110.8</v>
      </c>
      <c r="M139" s="3">
        <f t="shared" si="38"/>
        <v>102.5</v>
      </c>
      <c r="N139" s="3"/>
      <c r="P139" s="4">
        <f t="shared" si="34"/>
        <v>24.848375626974587</v>
      </c>
      <c r="Q139" s="5">
        <f t="shared" si="39"/>
        <v>24.848375626974587</v>
      </c>
      <c r="R139" s="5">
        <f t="shared" si="40"/>
        <v>5.6473580970396782</v>
      </c>
    </row>
    <row r="140" spans="1:18" x14ac:dyDescent="0.3">
      <c r="A140" s="1">
        <f t="shared" si="41"/>
        <v>139</v>
      </c>
      <c r="B140" s="1" t="s">
        <v>422</v>
      </c>
      <c r="C140" s="1" t="s">
        <v>556</v>
      </c>
      <c r="D140" s="1" t="s">
        <v>545</v>
      </c>
      <c r="E140" s="1">
        <v>4000</v>
      </c>
      <c r="F140" s="3" t="s">
        <v>493</v>
      </c>
      <c r="G140" s="1">
        <v>18</v>
      </c>
      <c r="H140" s="1">
        <v>111</v>
      </c>
      <c r="I140" s="1">
        <v>17.18</v>
      </c>
      <c r="J140" s="3">
        <f t="shared" si="35"/>
        <v>102.3</v>
      </c>
      <c r="K140" s="3">
        <f t="shared" si="36"/>
        <v>102.8</v>
      </c>
      <c r="L140" s="3">
        <f t="shared" si="37"/>
        <v>110.8</v>
      </c>
      <c r="M140" s="3">
        <f t="shared" si="38"/>
        <v>102.5</v>
      </c>
      <c r="N140" s="3"/>
      <c r="P140" s="4">
        <f t="shared" si="34"/>
        <v>16.002733636948868</v>
      </c>
      <c r="Q140" s="5">
        <f t="shared" si="39"/>
        <v>16.002733636948868</v>
      </c>
      <c r="R140" s="5">
        <f t="shared" si="40"/>
        <v>4.000683409237217</v>
      </c>
    </row>
    <row r="141" spans="1:18" x14ac:dyDescent="0.3">
      <c r="A141" s="1">
        <f t="shared" si="41"/>
        <v>140</v>
      </c>
      <c r="B141" s="1" t="s">
        <v>384</v>
      </c>
      <c r="C141" s="1" t="s">
        <v>556</v>
      </c>
      <c r="D141" s="1" t="s">
        <v>545</v>
      </c>
      <c r="E141" s="1">
        <v>3300</v>
      </c>
      <c r="F141" s="3" t="s">
        <v>493</v>
      </c>
      <c r="G141" s="1">
        <v>10</v>
      </c>
      <c r="H141" s="3">
        <v>111</v>
      </c>
      <c r="I141" s="1">
        <v>18.11</v>
      </c>
      <c r="J141" s="3">
        <f t="shared" si="35"/>
        <v>102.3</v>
      </c>
      <c r="K141" s="3">
        <f t="shared" si="36"/>
        <v>102.8</v>
      </c>
      <c r="L141" s="3">
        <f t="shared" si="37"/>
        <v>110.8</v>
      </c>
      <c r="M141" s="3">
        <f t="shared" si="38"/>
        <v>102.5</v>
      </c>
      <c r="N141" s="3"/>
      <c r="P141" s="4">
        <f t="shared" si="34"/>
        <v>8.5950950011459941</v>
      </c>
      <c r="Q141" s="5">
        <f t="shared" si="39"/>
        <v>8.5950950011459941</v>
      </c>
      <c r="R141" s="5">
        <f t="shared" si="40"/>
        <v>2.6045742427715135</v>
      </c>
    </row>
    <row r="142" spans="1:18" x14ac:dyDescent="0.3">
      <c r="A142" s="1">
        <f t="shared" si="41"/>
        <v>141</v>
      </c>
      <c r="B142" s="1" t="s">
        <v>23</v>
      </c>
      <c r="C142" s="1" t="s">
        <v>556</v>
      </c>
      <c r="D142" s="1" t="s">
        <v>546</v>
      </c>
      <c r="E142" s="1">
        <v>3100</v>
      </c>
      <c r="F142" s="3" t="s">
        <v>493</v>
      </c>
      <c r="G142" s="1">
        <v>10</v>
      </c>
      <c r="H142" s="1">
        <v>111</v>
      </c>
      <c r="I142" s="1">
        <v>12.45</v>
      </c>
      <c r="J142" s="3">
        <f t="shared" si="35"/>
        <v>102.3</v>
      </c>
      <c r="K142" s="3">
        <f t="shared" si="36"/>
        <v>102.8</v>
      </c>
      <c r="L142" s="3">
        <f t="shared" si="37"/>
        <v>110.8</v>
      </c>
      <c r="M142" s="3">
        <f t="shared" si="38"/>
        <v>102.5</v>
      </c>
      <c r="N142" s="3"/>
      <c r="P142" s="4">
        <f t="shared" si="34"/>
        <v>6.467706681001264</v>
      </c>
      <c r="Q142" s="5">
        <f t="shared" si="39"/>
        <v>6.467706681001264</v>
      </c>
      <c r="R142" s="5">
        <f t="shared" si="40"/>
        <v>2.0863569938713753</v>
      </c>
    </row>
    <row r="143" spans="1:18" x14ac:dyDescent="0.3">
      <c r="A143" s="1">
        <f t="shared" si="41"/>
        <v>142</v>
      </c>
      <c r="B143" s="1" t="s">
        <v>101</v>
      </c>
      <c r="C143" s="1" t="s">
        <v>488</v>
      </c>
      <c r="D143" s="1" t="s">
        <v>543</v>
      </c>
      <c r="E143" s="1">
        <v>8900</v>
      </c>
      <c r="F143" s="3" t="s">
        <v>499</v>
      </c>
      <c r="G143" s="1">
        <v>37</v>
      </c>
      <c r="H143" s="1">
        <v>116.25</v>
      </c>
      <c r="I143" s="1">
        <v>24.42</v>
      </c>
      <c r="J143" s="3">
        <f t="shared" si="35"/>
        <v>104.3</v>
      </c>
      <c r="K143" s="3">
        <f t="shared" si="36"/>
        <v>101.1</v>
      </c>
      <c r="L143" s="3">
        <f t="shared" si="37"/>
        <v>106.3</v>
      </c>
      <c r="M143" s="3">
        <f t="shared" si="38"/>
        <v>102.2</v>
      </c>
      <c r="N143" s="3"/>
      <c r="P143" s="4">
        <v>43.941909251233604</v>
      </c>
      <c r="Q143" s="5">
        <f t="shared" si="39"/>
        <v>43.941909251233604</v>
      </c>
      <c r="R143" s="5">
        <f t="shared" si="40"/>
        <v>4.9372931742959105</v>
      </c>
    </row>
    <row r="144" spans="1:18" x14ac:dyDescent="0.3">
      <c r="A144" s="1">
        <f t="shared" si="41"/>
        <v>143</v>
      </c>
      <c r="B144" s="1" t="s">
        <v>115</v>
      </c>
      <c r="C144" s="1" t="s">
        <v>488</v>
      </c>
      <c r="D144" s="1" t="s">
        <v>546</v>
      </c>
      <c r="E144" s="1">
        <v>7700</v>
      </c>
      <c r="F144" s="3" t="s">
        <v>499</v>
      </c>
      <c r="G144" s="1">
        <v>35</v>
      </c>
      <c r="H144" s="1">
        <v>116.25</v>
      </c>
      <c r="I144" s="1">
        <v>23.05</v>
      </c>
      <c r="J144" s="3">
        <f t="shared" si="35"/>
        <v>104.3</v>
      </c>
      <c r="K144" s="3">
        <f t="shared" si="36"/>
        <v>101.1</v>
      </c>
      <c r="L144" s="3">
        <f t="shared" si="37"/>
        <v>106.3</v>
      </c>
      <c r="M144" s="3">
        <f t="shared" si="38"/>
        <v>102.2</v>
      </c>
      <c r="N144" s="3"/>
      <c r="P144" s="4">
        <f t="shared" ref="P144:P152" si="42">-87.868852+(LN(E144))*9.365713+G144*0.73241+I144*0.27241+H144*0.0924+((J144+K144)/2)*0.015315+((L144+M144)/2)*-0.032803</f>
        <v>36.752723437046619</v>
      </c>
      <c r="Q144" s="5">
        <f t="shared" si="39"/>
        <v>36.752723437046619</v>
      </c>
      <c r="R144" s="5">
        <f t="shared" si="40"/>
        <v>4.7730809658502098</v>
      </c>
    </row>
    <row r="145" spans="1:18" x14ac:dyDescent="0.3">
      <c r="A145" s="1">
        <f t="shared" si="41"/>
        <v>144</v>
      </c>
      <c r="B145" s="1" t="s">
        <v>172</v>
      </c>
      <c r="C145" s="1" t="s">
        <v>488</v>
      </c>
      <c r="D145" s="1" t="s">
        <v>544</v>
      </c>
      <c r="E145" s="1">
        <v>7300</v>
      </c>
      <c r="F145" s="3" t="s">
        <v>499</v>
      </c>
      <c r="G145" s="1">
        <v>35</v>
      </c>
      <c r="H145" s="1">
        <v>116.25</v>
      </c>
      <c r="I145" s="1">
        <v>22.8</v>
      </c>
      <c r="J145" s="3">
        <f t="shared" si="35"/>
        <v>104.3</v>
      </c>
      <c r="K145" s="3">
        <f t="shared" si="36"/>
        <v>101.1</v>
      </c>
      <c r="L145" s="3">
        <f t="shared" si="37"/>
        <v>106.3</v>
      </c>
      <c r="M145" s="3">
        <f t="shared" si="38"/>
        <v>102.2</v>
      </c>
      <c r="N145" s="3"/>
      <c r="P145" s="4">
        <f t="shared" si="42"/>
        <v>36.184997792057302</v>
      </c>
      <c r="Q145" s="5">
        <f t="shared" si="39"/>
        <v>36.184997792057302</v>
      </c>
      <c r="R145" s="5">
        <f t="shared" si="40"/>
        <v>4.9568490126105891</v>
      </c>
    </row>
    <row r="146" spans="1:18" x14ac:dyDescent="0.3">
      <c r="A146" s="1">
        <f t="shared" si="41"/>
        <v>145</v>
      </c>
      <c r="B146" s="1" t="s">
        <v>407</v>
      </c>
      <c r="C146" s="1" t="s">
        <v>488</v>
      </c>
      <c r="D146" s="1" t="s">
        <v>544</v>
      </c>
      <c r="E146" s="1">
        <v>4900</v>
      </c>
      <c r="F146" s="1" t="s">
        <v>499</v>
      </c>
      <c r="G146" s="1">
        <v>32</v>
      </c>
      <c r="H146" s="3">
        <v>116.25</v>
      </c>
      <c r="I146" s="1">
        <v>22.17</v>
      </c>
      <c r="J146" s="3">
        <f t="shared" si="35"/>
        <v>104.3</v>
      </c>
      <c r="K146" s="3">
        <f t="shared" si="36"/>
        <v>101.1</v>
      </c>
      <c r="L146" s="3">
        <f t="shared" si="37"/>
        <v>106.3</v>
      </c>
      <c r="M146" s="3">
        <f t="shared" si="38"/>
        <v>102.2</v>
      </c>
      <c r="N146" s="3"/>
      <c r="P146" s="4">
        <f t="shared" si="42"/>
        <v>30.082609687799657</v>
      </c>
      <c r="Q146" s="5">
        <f t="shared" si="39"/>
        <v>30.082609687799657</v>
      </c>
      <c r="R146" s="5">
        <f t="shared" si="40"/>
        <v>6.1393080995509504</v>
      </c>
    </row>
    <row r="147" spans="1:18" x14ac:dyDescent="0.3">
      <c r="A147" s="1">
        <f t="shared" si="41"/>
        <v>146</v>
      </c>
      <c r="B147" s="1" t="s">
        <v>131</v>
      </c>
      <c r="C147" s="1" t="s">
        <v>488</v>
      </c>
      <c r="D147" s="1" t="s">
        <v>545</v>
      </c>
      <c r="E147" s="1">
        <v>4500</v>
      </c>
      <c r="F147" s="3" t="s">
        <v>499</v>
      </c>
      <c r="G147" s="1">
        <v>22</v>
      </c>
      <c r="H147" s="1">
        <v>116.25</v>
      </c>
      <c r="I147" s="1">
        <v>14.14</v>
      </c>
      <c r="J147" s="3">
        <f t="shared" si="35"/>
        <v>104.3</v>
      </c>
      <c r="K147" s="3">
        <f t="shared" si="36"/>
        <v>101.1</v>
      </c>
      <c r="L147" s="3">
        <f t="shared" si="37"/>
        <v>106.3</v>
      </c>
      <c r="M147" s="3">
        <f t="shared" si="38"/>
        <v>102.2</v>
      </c>
      <c r="N147" s="3"/>
      <c r="P147" s="4">
        <f t="shared" si="42"/>
        <v>19.77349379517533</v>
      </c>
      <c r="Q147" s="5">
        <f t="shared" si="39"/>
        <v>19.77349379517533</v>
      </c>
      <c r="R147" s="5">
        <f t="shared" si="40"/>
        <v>4.3941097322611844</v>
      </c>
    </row>
    <row r="148" spans="1:18" x14ac:dyDescent="0.3">
      <c r="A148" s="1">
        <f t="shared" si="41"/>
        <v>147</v>
      </c>
      <c r="B148" s="1" t="s">
        <v>320</v>
      </c>
      <c r="C148" s="1" t="s">
        <v>488</v>
      </c>
      <c r="D148" s="1" t="s">
        <v>546</v>
      </c>
      <c r="E148" s="1">
        <v>4500</v>
      </c>
      <c r="F148" s="3" t="s">
        <v>499</v>
      </c>
      <c r="G148" s="1">
        <v>28</v>
      </c>
      <c r="H148" s="1">
        <v>116.25</v>
      </c>
      <c r="I148" s="1">
        <v>15.12</v>
      </c>
      <c r="J148" s="3">
        <f t="shared" si="35"/>
        <v>104.3</v>
      </c>
      <c r="K148" s="3">
        <f t="shared" si="36"/>
        <v>101.1</v>
      </c>
      <c r="L148" s="3">
        <f t="shared" si="37"/>
        <v>106.3</v>
      </c>
      <c r="M148" s="3">
        <f t="shared" si="38"/>
        <v>102.2</v>
      </c>
      <c r="N148" s="3"/>
      <c r="P148" s="4">
        <f t="shared" si="42"/>
        <v>24.43491559517533</v>
      </c>
      <c r="Q148" s="5">
        <f t="shared" si="39"/>
        <v>24.43491559517533</v>
      </c>
      <c r="R148" s="5">
        <f t="shared" si="40"/>
        <v>5.4299812433722954</v>
      </c>
    </row>
    <row r="149" spans="1:18" x14ac:dyDescent="0.3">
      <c r="A149" s="1">
        <f t="shared" si="41"/>
        <v>148</v>
      </c>
      <c r="B149" s="1" t="s">
        <v>362</v>
      </c>
      <c r="C149" s="1" t="s">
        <v>488</v>
      </c>
      <c r="D149" s="1" t="s">
        <v>543</v>
      </c>
      <c r="E149" s="1">
        <v>3100</v>
      </c>
      <c r="F149" s="3" t="s">
        <v>499</v>
      </c>
      <c r="G149" s="1">
        <v>17</v>
      </c>
      <c r="H149" s="1">
        <v>116.25</v>
      </c>
      <c r="I149" s="1">
        <v>16.21</v>
      </c>
      <c r="J149" s="3">
        <f t="shared" si="35"/>
        <v>104.3</v>
      </c>
      <c r="K149" s="3">
        <f t="shared" si="36"/>
        <v>101.1</v>
      </c>
      <c r="L149" s="3">
        <f t="shared" si="37"/>
        <v>106.3</v>
      </c>
      <c r="M149" s="3">
        <f t="shared" si="38"/>
        <v>102.2</v>
      </c>
      <c r="N149" s="3"/>
      <c r="P149" s="4">
        <f t="shared" si="42"/>
        <v>13.184962731001265</v>
      </c>
      <c r="Q149" s="5">
        <f t="shared" si="39"/>
        <v>13.184962731001265</v>
      </c>
      <c r="R149" s="5">
        <f t="shared" si="40"/>
        <v>4.2532137841939566</v>
      </c>
    </row>
    <row r="150" spans="1:18" x14ac:dyDescent="0.3">
      <c r="A150" s="1">
        <f t="shared" si="41"/>
        <v>149</v>
      </c>
      <c r="B150" s="1" t="s">
        <v>277</v>
      </c>
      <c r="C150" s="1" t="s">
        <v>488</v>
      </c>
      <c r="D150" s="1" t="s">
        <v>545</v>
      </c>
      <c r="E150" s="1">
        <v>3100</v>
      </c>
      <c r="F150" s="3" t="s">
        <v>499</v>
      </c>
      <c r="G150" s="1">
        <v>14</v>
      </c>
      <c r="H150" s="1">
        <v>116.25</v>
      </c>
      <c r="I150" s="1">
        <v>18.75</v>
      </c>
      <c r="J150" s="3">
        <f t="shared" si="35"/>
        <v>104.3</v>
      </c>
      <c r="K150" s="3">
        <f t="shared" si="36"/>
        <v>101.1</v>
      </c>
      <c r="L150" s="3">
        <f t="shared" si="37"/>
        <v>106.3</v>
      </c>
      <c r="M150" s="3">
        <f t="shared" si="38"/>
        <v>102.2</v>
      </c>
      <c r="N150" s="3"/>
      <c r="P150" s="4">
        <f t="shared" si="42"/>
        <v>11.679654131001264</v>
      </c>
      <c r="Q150" s="5">
        <f t="shared" si="39"/>
        <v>11.679654131001264</v>
      </c>
      <c r="R150" s="5">
        <f t="shared" si="40"/>
        <v>3.7676303648391172</v>
      </c>
    </row>
    <row r="151" spans="1:18" x14ac:dyDescent="0.3">
      <c r="A151" s="1">
        <f t="shared" si="41"/>
        <v>150</v>
      </c>
      <c r="B151" s="1" t="s">
        <v>158</v>
      </c>
      <c r="C151" s="1" t="s">
        <v>488</v>
      </c>
      <c r="D151" s="1" t="s">
        <v>544</v>
      </c>
      <c r="E151" s="1">
        <v>3000</v>
      </c>
      <c r="F151" s="3" t="s">
        <v>499</v>
      </c>
      <c r="G151" s="1">
        <v>16</v>
      </c>
      <c r="H151" s="1">
        <v>116.25</v>
      </c>
      <c r="I151" s="1">
        <v>18.75</v>
      </c>
      <c r="J151" s="3">
        <f t="shared" si="35"/>
        <v>104.3</v>
      </c>
      <c r="K151" s="3">
        <f t="shared" si="36"/>
        <v>101.1</v>
      </c>
      <c r="L151" s="3">
        <f t="shared" si="37"/>
        <v>106.3</v>
      </c>
      <c r="M151" s="3">
        <f t="shared" si="38"/>
        <v>102.2</v>
      </c>
      <c r="N151" s="3"/>
      <c r="P151" s="4">
        <f t="shared" si="42"/>
        <v>12.837374061120277</v>
      </c>
      <c r="Q151" s="5">
        <f t="shared" si="39"/>
        <v>12.837374061120277</v>
      </c>
      <c r="R151" s="5">
        <f t="shared" si="40"/>
        <v>4.2791246870400927</v>
      </c>
    </row>
    <row r="152" spans="1:18" x14ac:dyDescent="0.3">
      <c r="A152" s="1">
        <f t="shared" si="41"/>
        <v>151</v>
      </c>
      <c r="B152" s="1" t="s">
        <v>266</v>
      </c>
      <c r="C152" s="1" t="s">
        <v>488</v>
      </c>
      <c r="D152" s="1" t="s">
        <v>546</v>
      </c>
      <c r="E152" s="1">
        <v>3000</v>
      </c>
      <c r="F152" s="3" t="s">
        <v>499</v>
      </c>
      <c r="G152" s="1">
        <v>4</v>
      </c>
      <c r="H152" s="3">
        <v>116.25</v>
      </c>
      <c r="I152" s="1">
        <v>11.56</v>
      </c>
      <c r="J152" s="3">
        <f t="shared" si="35"/>
        <v>104.3</v>
      </c>
      <c r="K152" s="3">
        <f t="shared" si="36"/>
        <v>101.1</v>
      </c>
      <c r="L152" s="3">
        <f t="shared" si="37"/>
        <v>106.3</v>
      </c>
      <c r="M152" s="3">
        <f t="shared" si="38"/>
        <v>102.2</v>
      </c>
      <c r="N152" s="3"/>
      <c r="P152" s="4">
        <f t="shared" si="42"/>
        <v>2.0898261611202771</v>
      </c>
      <c r="Q152" s="5">
        <f t="shared" si="39"/>
        <v>2.0898261611202771</v>
      </c>
      <c r="R152" s="5">
        <f t="shared" si="40"/>
        <v>0.69660872037342569</v>
      </c>
    </row>
    <row r="153" spans="1:18" x14ac:dyDescent="0.3">
      <c r="A153" s="1">
        <f t="shared" si="41"/>
        <v>152</v>
      </c>
      <c r="B153" s="1" t="s">
        <v>327</v>
      </c>
      <c r="C153" s="1" t="s">
        <v>493</v>
      </c>
      <c r="D153" s="1" t="s">
        <v>543</v>
      </c>
      <c r="E153" s="1">
        <v>8100</v>
      </c>
      <c r="F153" s="3" t="s">
        <v>556</v>
      </c>
      <c r="G153" s="1">
        <v>36</v>
      </c>
      <c r="H153" s="3">
        <v>114.5</v>
      </c>
      <c r="I153" s="1">
        <v>31.82</v>
      </c>
      <c r="J153" s="3">
        <f t="shared" si="35"/>
        <v>102.8</v>
      </c>
      <c r="K153" s="3">
        <f t="shared" si="36"/>
        <v>102.3</v>
      </c>
      <c r="L153" s="3">
        <f t="shared" si="37"/>
        <v>111.9</v>
      </c>
      <c r="M153" s="3">
        <f t="shared" si="38"/>
        <v>102.8</v>
      </c>
      <c r="N153" s="3"/>
      <c r="P153" s="4">
        <v>44.091076979263327</v>
      </c>
      <c r="Q153" s="5">
        <f t="shared" si="39"/>
        <v>44.091076979263327</v>
      </c>
      <c r="R153" s="5">
        <f t="shared" si="40"/>
        <v>5.4433428369460897</v>
      </c>
    </row>
    <row r="154" spans="1:18" x14ac:dyDescent="0.3">
      <c r="A154" s="1">
        <f t="shared" si="41"/>
        <v>153</v>
      </c>
      <c r="B154" s="1" t="s">
        <v>161</v>
      </c>
      <c r="C154" s="1" t="s">
        <v>493</v>
      </c>
      <c r="D154" s="1" t="s">
        <v>542</v>
      </c>
      <c r="E154" s="1">
        <v>7400</v>
      </c>
      <c r="F154" s="3" t="s">
        <v>556</v>
      </c>
      <c r="G154" s="1">
        <v>32</v>
      </c>
      <c r="H154" s="3">
        <v>114.5</v>
      </c>
      <c r="I154" s="1">
        <v>20.45</v>
      </c>
      <c r="J154" s="3">
        <f t="shared" si="35"/>
        <v>102.8</v>
      </c>
      <c r="K154" s="3">
        <f t="shared" si="36"/>
        <v>102.3</v>
      </c>
      <c r="L154" s="3">
        <f t="shared" si="37"/>
        <v>111.9</v>
      </c>
      <c r="M154" s="3">
        <f t="shared" si="38"/>
        <v>102.8</v>
      </c>
      <c r="N154" s="3"/>
      <c r="P154" s="4">
        <f t="shared" ref="P154:P172" si="43">-87.868852+(LN(E154))*9.365713+G154*0.73241+I154*0.27241+H154*0.0924+((J154+K154)/2)*0.015315+((L154+M154)/2)*-0.032803</f>
        <v>33.20934437438958</v>
      </c>
      <c r="Q154" s="5">
        <f t="shared" si="39"/>
        <v>33.20934437438958</v>
      </c>
      <c r="R154" s="5">
        <f t="shared" si="40"/>
        <v>4.4877492397823753</v>
      </c>
    </row>
    <row r="155" spans="1:18" x14ac:dyDescent="0.3">
      <c r="A155" s="1">
        <f t="shared" si="41"/>
        <v>154</v>
      </c>
      <c r="B155" s="1" t="s">
        <v>123</v>
      </c>
      <c r="C155" s="1" t="s">
        <v>493</v>
      </c>
      <c r="D155" s="1" t="s">
        <v>544</v>
      </c>
      <c r="E155" s="1">
        <v>6200</v>
      </c>
      <c r="F155" s="3" t="s">
        <v>556</v>
      </c>
      <c r="G155" s="1">
        <v>32</v>
      </c>
      <c r="H155" s="3">
        <v>114.5</v>
      </c>
      <c r="I155" s="1">
        <v>21.95</v>
      </c>
      <c r="J155" s="3">
        <f t="shared" si="35"/>
        <v>102.8</v>
      </c>
      <c r="K155" s="3">
        <f t="shared" si="36"/>
        <v>102.3</v>
      </c>
      <c r="L155" s="3">
        <f t="shared" si="37"/>
        <v>111.9</v>
      </c>
      <c r="M155" s="3">
        <f t="shared" si="38"/>
        <v>102.8</v>
      </c>
      <c r="N155" s="3"/>
      <c r="P155" s="4">
        <f t="shared" si="43"/>
        <v>31.960877140884897</v>
      </c>
      <c r="Q155" s="5">
        <f t="shared" si="39"/>
        <v>31.960877140884897</v>
      </c>
      <c r="R155" s="5">
        <f t="shared" si="40"/>
        <v>5.1549801840136933</v>
      </c>
    </row>
    <row r="156" spans="1:18" x14ac:dyDescent="0.3">
      <c r="A156" s="1">
        <f t="shared" si="41"/>
        <v>155</v>
      </c>
      <c r="B156" s="1" t="s">
        <v>105</v>
      </c>
      <c r="C156" s="1" t="s">
        <v>493</v>
      </c>
      <c r="D156" s="1" t="s">
        <v>543</v>
      </c>
      <c r="E156" s="1">
        <v>5200</v>
      </c>
      <c r="F156" s="3" t="s">
        <v>556</v>
      </c>
      <c r="G156" s="1">
        <v>32</v>
      </c>
      <c r="H156" s="3">
        <v>114.5</v>
      </c>
      <c r="I156" s="1">
        <v>18.68</v>
      </c>
      <c r="J156" s="3">
        <f t="shared" si="35"/>
        <v>102.8</v>
      </c>
      <c r="K156" s="3">
        <f t="shared" si="36"/>
        <v>102.3</v>
      </c>
      <c r="L156" s="3">
        <f t="shared" si="37"/>
        <v>111.9</v>
      </c>
      <c r="M156" s="3">
        <f t="shared" si="38"/>
        <v>102.8</v>
      </c>
      <c r="N156" s="3"/>
      <c r="P156" s="4">
        <f t="shared" si="43"/>
        <v>29.422754939407497</v>
      </c>
      <c r="Q156" s="5">
        <f t="shared" si="39"/>
        <v>29.422754939407497</v>
      </c>
      <c r="R156" s="5">
        <f t="shared" si="40"/>
        <v>5.6582221037322107</v>
      </c>
    </row>
    <row r="157" spans="1:18" x14ac:dyDescent="0.3">
      <c r="A157" s="1">
        <f t="shared" si="41"/>
        <v>156</v>
      </c>
      <c r="B157" s="1" t="s">
        <v>482</v>
      </c>
      <c r="C157" s="1" t="s">
        <v>493</v>
      </c>
      <c r="D157" s="1" t="s">
        <v>546</v>
      </c>
      <c r="E157" s="1">
        <v>4400</v>
      </c>
      <c r="F157" s="3" t="s">
        <v>556</v>
      </c>
      <c r="G157" s="1">
        <v>24</v>
      </c>
      <c r="H157" s="3">
        <v>114.5</v>
      </c>
      <c r="I157" s="1">
        <v>24.16</v>
      </c>
      <c r="J157" s="3">
        <f t="shared" si="35"/>
        <v>102.8</v>
      </c>
      <c r="K157" s="3">
        <f t="shared" si="36"/>
        <v>102.3</v>
      </c>
      <c r="L157" s="3">
        <f t="shared" si="37"/>
        <v>111.9</v>
      </c>
      <c r="M157" s="3">
        <f t="shared" si="38"/>
        <v>102.8</v>
      </c>
      <c r="N157" s="3"/>
      <c r="P157" s="4">
        <f t="shared" si="43"/>
        <v>23.49170112697459</v>
      </c>
      <c r="Q157" s="5">
        <f t="shared" si="39"/>
        <v>23.49170112697459</v>
      </c>
      <c r="R157" s="5">
        <f t="shared" si="40"/>
        <v>5.3390229834033152</v>
      </c>
    </row>
    <row r="158" spans="1:18" x14ac:dyDescent="0.3">
      <c r="A158" s="1">
        <f t="shared" si="41"/>
        <v>157</v>
      </c>
      <c r="B158" s="1" t="s">
        <v>369</v>
      </c>
      <c r="C158" s="1" t="s">
        <v>493</v>
      </c>
      <c r="D158" s="1" t="s">
        <v>544</v>
      </c>
      <c r="E158" s="1">
        <v>3800</v>
      </c>
      <c r="F158" s="3" t="s">
        <v>556</v>
      </c>
      <c r="G158" s="1">
        <v>30</v>
      </c>
      <c r="H158" s="3">
        <v>114.5</v>
      </c>
      <c r="I158" s="1">
        <v>12.43</v>
      </c>
      <c r="J158" s="3">
        <f t="shared" si="35"/>
        <v>102.8</v>
      </c>
      <c r="K158" s="3">
        <f t="shared" si="36"/>
        <v>102.3</v>
      </c>
      <c r="L158" s="3">
        <f t="shared" si="37"/>
        <v>111.9</v>
      </c>
      <c r="M158" s="3">
        <f t="shared" si="38"/>
        <v>102.8</v>
      </c>
      <c r="N158" s="3"/>
      <c r="P158" s="4">
        <f t="shared" si="43"/>
        <v>23.317745762890567</v>
      </c>
      <c r="Q158" s="5">
        <f t="shared" si="39"/>
        <v>23.317745762890567</v>
      </c>
      <c r="R158" s="5">
        <f t="shared" si="40"/>
        <v>6.1362488849712022</v>
      </c>
    </row>
    <row r="159" spans="1:18" x14ac:dyDescent="0.3">
      <c r="A159" s="1">
        <f t="shared" si="41"/>
        <v>158</v>
      </c>
      <c r="B159" s="1" t="s">
        <v>174</v>
      </c>
      <c r="C159" s="1" t="s">
        <v>493</v>
      </c>
      <c r="D159" s="1" t="s">
        <v>545</v>
      </c>
      <c r="E159" s="1">
        <v>3400</v>
      </c>
      <c r="F159" s="3" t="s">
        <v>556</v>
      </c>
      <c r="G159" s="1">
        <v>16</v>
      </c>
      <c r="H159" s="3">
        <v>114.5</v>
      </c>
      <c r="I159" s="1">
        <v>16.86</v>
      </c>
      <c r="J159" s="3">
        <f t="shared" si="35"/>
        <v>102.8</v>
      </c>
      <c r="K159" s="3">
        <f t="shared" si="36"/>
        <v>102.3</v>
      </c>
      <c r="L159" s="3">
        <f t="shared" si="37"/>
        <v>111.9</v>
      </c>
      <c r="M159" s="3">
        <f t="shared" si="38"/>
        <v>102.8</v>
      </c>
      <c r="N159" s="3"/>
      <c r="P159" s="4">
        <f t="shared" si="43"/>
        <v>13.229074686205472</v>
      </c>
      <c r="Q159" s="5">
        <f t="shared" si="39"/>
        <v>13.229074686205472</v>
      </c>
      <c r="R159" s="5">
        <f t="shared" si="40"/>
        <v>3.8909043194721975</v>
      </c>
    </row>
    <row r="160" spans="1:18" x14ac:dyDescent="0.3">
      <c r="A160" s="1">
        <f t="shared" si="41"/>
        <v>159</v>
      </c>
      <c r="B160" s="1" t="s">
        <v>474</v>
      </c>
      <c r="C160" s="1" t="s">
        <v>493</v>
      </c>
      <c r="D160" s="1" t="s">
        <v>544</v>
      </c>
      <c r="E160" s="1">
        <v>3100</v>
      </c>
      <c r="F160" s="3" t="s">
        <v>556</v>
      </c>
      <c r="G160" s="1">
        <v>9</v>
      </c>
      <c r="H160" s="3">
        <v>114.5</v>
      </c>
      <c r="I160" s="1">
        <v>18.05</v>
      </c>
      <c r="J160" s="3">
        <f t="shared" si="35"/>
        <v>102.8</v>
      </c>
      <c r="K160" s="3">
        <f t="shared" si="36"/>
        <v>102.3</v>
      </c>
      <c r="L160" s="3">
        <f t="shared" si="37"/>
        <v>111.9</v>
      </c>
      <c r="M160" s="3">
        <f t="shared" si="38"/>
        <v>102.8</v>
      </c>
      <c r="N160" s="3"/>
      <c r="P160" s="4">
        <f t="shared" si="43"/>
        <v>7.5612305810012641</v>
      </c>
      <c r="Q160" s="5">
        <f t="shared" si="39"/>
        <v>7.5612305810012641</v>
      </c>
      <c r="R160" s="5">
        <f t="shared" si="40"/>
        <v>2.4391066390326657</v>
      </c>
    </row>
    <row r="161" spans="1:18" x14ac:dyDescent="0.3">
      <c r="A161" s="1">
        <f t="shared" si="41"/>
        <v>160</v>
      </c>
      <c r="B161" s="1" t="s">
        <v>65</v>
      </c>
      <c r="C161" s="1" t="s">
        <v>493</v>
      </c>
      <c r="D161" s="1" t="s">
        <v>543</v>
      </c>
      <c r="E161" s="1">
        <v>3000</v>
      </c>
      <c r="F161" s="3" t="s">
        <v>556</v>
      </c>
      <c r="G161" s="1">
        <v>14</v>
      </c>
      <c r="H161" s="3">
        <v>114.5</v>
      </c>
      <c r="I161" s="1">
        <v>21.24</v>
      </c>
      <c r="J161" s="3">
        <f t="shared" si="35"/>
        <v>102.8</v>
      </c>
      <c r="K161" s="3">
        <f t="shared" si="36"/>
        <v>102.3</v>
      </c>
      <c r="L161" s="3">
        <f t="shared" si="37"/>
        <v>111.9</v>
      </c>
      <c r="M161" s="3">
        <f t="shared" si="38"/>
        <v>102.8</v>
      </c>
      <c r="N161" s="3"/>
      <c r="P161" s="4">
        <f t="shared" si="43"/>
        <v>11.785168411120274</v>
      </c>
      <c r="Q161" s="5">
        <f t="shared" si="39"/>
        <v>11.785168411120274</v>
      </c>
      <c r="R161" s="5">
        <f t="shared" si="40"/>
        <v>3.9283894703734248</v>
      </c>
    </row>
    <row r="162" spans="1:18" x14ac:dyDescent="0.3">
      <c r="A162" s="1">
        <f t="shared" si="41"/>
        <v>161</v>
      </c>
      <c r="B162" s="1" t="s">
        <v>39</v>
      </c>
      <c r="C162" s="1" t="s">
        <v>493</v>
      </c>
      <c r="D162" s="1" t="s">
        <v>545</v>
      </c>
      <c r="E162" s="1">
        <v>3000</v>
      </c>
      <c r="F162" s="3" t="s">
        <v>556</v>
      </c>
      <c r="G162" s="1">
        <v>15</v>
      </c>
      <c r="H162" s="3">
        <v>114.5</v>
      </c>
      <c r="I162" s="1">
        <v>14.37</v>
      </c>
      <c r="J162" s="3">
        <f t="shared" ref="J162:J193" si="44">VLOOKUP(C162,$B$210:$E$239,2,FALSE)</f>
        <v>102.8</v>
      </c>
      <c r="K162" s="3">
        <f t="shared" ref="K162:K193" si="45">VLOOKUP(F162,$B$210:$E$239,2,FALSE)</f>
        <v>102.3</v>
      </c>
      <c r="L162" s="3">
        <f t="shared" ref="L162:L193" si="46">VLOOKUP(C162,$B$210:$E$239,4,FALSE)</f>
        <v>111.9</v>
      </c>
      <c r="M162" s="3">
        <f t="shared" ref="M162:M193" si="47">VLOOKUP(F162,$B$210:$E$239,3,FALSE)</f>
        <v>102.8</v>
      </c>
      <c r="N162" s="3"/>
      <c r="P162" s="4">
        <f t="shared" si="43"/>
        <v>10.646121711120276</v>
      </c>
      <c r="Q162" s="5">
        <f t="shared" ref="Q162:Q193" si="48">P162-O162</f>
        <v>10.646121711120276</v>
      </c>
      <c r="R162" s="5">
        <f t="shared" ref="R162:R193" si="49">P162/(E162/1000)</f>
        <v>3.5487072370400923</v>
      </c>
    </row>
    <row r="163" spans="1:18" x14ac:dyDescent="0.3">
      <c r="A163" s="1">
        <f t="shared" si="41"/>
        <v>162</v>
      </c>
      <c r="B163" s="1" t="s">
        <v>202</v>
      </c>
      <c r="C163" s="1" t="s">
        <v>497</v>
      </c>
      <c r="D163" s="1" t="s">
        <v>544</v>
      </c>
      <c r="E163" s="1">
        <v>7200</v>
      </c>
      <c r="F163" s="3" t="s">
        <v>519</v>
      </c>
      <c r="G163" s="1">
        <v>34</v>
      </c>
      <c r="H163" s="3">
        <v>115</v>
      </c>
      <c r="I163" s="1">
        <v>25.47</v>
      </c>
      <c r="J163" s="3">
        <f t="shared" si="44"/>
        <v>106.1</v>
      </c>
      <c r="K163" s="3">
        <f t="shared" si="45"/>
        <v>101.6</v>
      </c>
      <c r="L163" s="3">
        <f t="shared" si="46"/>
        <v>107.9</v>
      </c>
      <c r="M163" s="3">
        <f t="shared" si="47"/>
        <v>110</v>
      </c>
      <c r="N163" s="3"/>
      <c r="P163" s="4">
        <f t="shared" si="43"/>
        <v>35.798676345649284</v>
      </c>
      <c r="Q163" s="5">
        <f t="shared" si="48"/>
        <v>35.798676345649284</v>
      </c>
      <c r="R163" s="5">
        <f t="shared" si="49"/>
        <v>4.9720383813401785</v>
      </c>
    </row>
    <row r="164" spans="1:18" x14ac:dyDescent="0.3">
      <c r="A164" s="1">
        <f t="shared" si="41"/>
        <v>163</v>
      </c>
      <c r="B164" s="1" t="s">
        <v>86</v>
      </c>
      <c r="C164" s="1" t="s">
        <v>497</v>
      </c>
      <c r="D164" s="1" t="s">
        <v>543</v>
      </c>
      <c r="E164" s="1">
        <v>7100</v>
      </c>
      <c r="F164" s="3" t="s">
        <v>519</v>
      </c>
      <c r="G164" s="1">
        <v>32</v>
      </c>
      <c r="H164" s="1">
        <v>115</v>
      </c>
      <c r="I164" s="1">
        <v>26.64</v>
      </c>
      <c r="J164" s="3">
        <f t="shared" si="44"/>
        <v>106.1</v>
      </c>
      <c r="K164" s="3">
        <f t="shared" si="45"/>
        <v>101.6</v>
      </c>
      <c r="L164" s="3">
        <f t="shared" si="46"/>
        <v>107.9</v>
      </c>
      <c r="M164" s="3">
        <f t="shared" si="47"/>
        <v>110</v>
      </c>
      <c r="N164" s="3"/>
      <c r="P164" s="4">
        <f t="shared" si="43"/>
        <v>34.521584917365324</v>
      </c>
      <c r="Q164" s="5">
        <f t="shared" si="48"/>
        <v>34.521584917365324</v>
      </c>
      <c r="R164" s="5">
        <f t="shared" si="49"/>
        <v>4.8621950587838487</v>
      </c>
    </row>
    <row r="165" spans="1:18" x14ac:dyDescent="0.3">
      <c r="A165" s="1">
        <f t="shared" si="41"/>
        <v>164</v>
      </c>
      <c r="B165" s="1" t="s">
        <v>483</v>
      </c>
      <c r="C165" s="1" t="s">
        <v>497</v>
      </c>
      <c r="D165" s="1" t="s">
        <v>542</v>
      </c>
      <c r="E165" s="1">
        <v>5800</v>
      </c>
      <c r="F165" s="3" t="s">
        <v>519</v>
      </c>
      <c r="G165" s="1">
        <v>28</v>
      </c>
      <c r="H165" s="1">
        <v>115</v>
      </c>
      <c r="I165" s="1">
        <v>19.05</v>
      </c>
      <c r="J165" s="3">
        <f t="shared" si="44"/>
        <v>106.1</v>
      </c>
      <c r="K165" s="3">
        <f t="shared" si="45"/>
        <v>101.6</v>
      </c>
      <c r="L165" s="3">
        <f t="shared" si="46"/>
        <v>107.9</v>
      </c>
      <c r="M165" s="3">
        <f t="shared" si="47"/>
        <v>110</v>
      </c>
      <c r="N165" s="3"/>
      <c r="P165" s="4">
        <f t="shared" si="43"/>
        <v>27.63026056775481</v>
      </c>
      <c r="Q165" s="5">
        <f t="shared" si="48"/>
        <v>27.63026056775481</v>
      </c>
      <c r="R165" s="5">
        <f t="shared" si="49"/>
        <v>4.7638380289232432</v>
      </c>
    </row>
    <row r="166" spans="1:18" x14ac:dyDescent="0.3">
      <c r="A166" s="1">
        <f t="shared" si="41"/>
        <v>165</v>
      </c>
      <c r="B166" s="1" t="s">
        <v>475</v>
      </c>
      <c r="C166" s="1" t="s">
        <v>497</v>
      </c>
      <c r="D166" s="1" t="s">
        <v>544</v>
      </c>
      <c r="E166" s="1">
        <v>5700</v>
      </c>
      <c r="F166" s="3" t="s">
        <v>519</v>
      </c>
      <c r="G166" s="1">
        <v>35</v>
      </c>
      <c r="H166" s="1">
        <v>115</v>
      </c>
      <c r="I166" s="1">
        <v>24.16</v>
      </c>
      <c r="J166" s="3">
        <f t="shared" si="44"/>
        <v>106.1</v>
      </c>
      <c r="K166" s="3">
        <f t="shared" si="45"/>
        <v>101.6</v>
      </c>
      <c r="L166" s="3">
        <f t="shared" si="46"/>
        <v>107.9</v>
      </c>
      <c r="M166" s="3">
        <f t="shared" si="47"/>
        <v>110</v>
      </c>
      <c r="N166" s="3"/>
      <c r="P166" s="4">
        <f t="shared" si="43"/>
        <v>33.986259596945601</v>
      </c>
      <c r="Q166" s="5">
        <f t="shared" si="48"/>
        <v>33.986259596945601</v>
      </c>
      <c r="R166" s="5">
        <f t="shared" si="49"/>
        <v>5.9625016836746667</v>
      </c>
    </row>
    <row r="167" spans="1:18" x14ac:dyDescent="0.3">
      <c r="A167" s="1">
        <f t="shared" si="41"/>
        <v>166</v>
      </c>
      <c r="B167" s="1" t="s">
        <v>341</v>
      </c>
      <c r="C167" s="1" t="s">
        <v>497</v>
      </c>
      <c r="D167" s="1" t="s">
        <v>546</v>
      </c>
      <c r="E167" s="1">
        <v>5200</v>
      </c>
      <c r="F167" s="3" t="s">
        <v>519</v>
      </c>
      <c r="G167" s="1">
        <v>35</v>
      </c>
      <c r="H167" s="1">
        <v>115</v>
      </c>
      <c r="I167" s="1">
        <v>21.37</v>
      </c>
      <c r="J167" s="3">
        <f t="shared" si="44"/>
        <v>106.1</v>
      </c>
      <c r="K167" s="3">
        <f t="shared" si="45"/>
        <v>101.6</v>
      </c>
      <c r="L167" s="3">
        <f t="shared" si="46"/>
        <v>107.9</v>
      </c>
      <c r="M167" s="3">
        <f t="shared" si="47"/>
        <v>110</v>
      </c>
      <c r="N167" s="3"/>
      <c r="P167" s="4">
        <f t="shared" si="43"/>
        <v>32.366392539407492</v>
      </c>
      <c r="Q167" s="5">
        <f t="shared" si="48"/>
        <v>32.366392539407492</v>
      </c>
      <c r="R167" s="5">
        <f t="shared" si="49"/>
        <v>6.2243062575783634</v>
      </c>
    </row>
    <row r="168" spans="1:18" x14ac:dyDescent="0.3">
      <c r="A168" s="1">
        <f t="shared" si="41"/>
        <v>167</v>
      </c>
      <c r="B168" s="1" t="s">
        <v>26</v>
      </c>
      <c r="C168" s="1" t="s">
        <v>497</v>
      </c>
      <c r="D168" s="1" t="s">
        <v>545</v>
      </c>
      <c r="E168" s="1">
        <v>4300</v>
      </c>
      <c r="F168" s="1" t="s">
        <v>519</v>
      </c>
      <c r="G168" s="1">
        <v>20</v>
      </c>
      <c r="H168" s="1">
        <v>115</v>
      </c>
      <c r="I168" s="1">
        <v>24.06</v>
      </c>
      <c r="J168" s="3">
        <f t="shared" si="44"/>
        <v>106.1</v>
      </c>
      <c r="K168" s="3">
        <f t="shared" si="45"/>
        <v>101.6</v>
      </c>
      <c r="L168" s="3">
        <f t="shared" si="46"/>
        <v>107.9</v>
      </c>
      <c r="M168" s="3">
        <f t="shared" si="47"/>
        <v>110</v>
      </c>
      <c r="N168" s="3"/>
      <c r="P168" s="4">
        <f t="shared" si="43"/>
        <v>20.333131597273777</v>
      </c>
      <c r="Q168" s="5">
        <f t="shared" si="48"/>
        <v>20.333131597273777</v>
      </c>
      <c r="R168" s="5">
        <f t="shared" si="49"/>
        <v>4.728635255179948</v>
      </c>
    </row>
    <row r="169" spans="1:18" x14ac:dyDescent="0.3">
      <c r="A169" s="1">
        <f t="shared" si="41"/>
        <v>168</v>
      </c>
      <c r="B169" s="1" t="s">
        <v>72</v>
      </c>
      <c r="C169" s="1" t="s">
        <v>497</v>
      </c>
      <c r="D169" s="1" t="s">
        <v>545</v>
      </c>
      <c r="E169" s="1">
        <v>3500</v>
      </c>
      <c r="F169" s="1" t="s">
        <v>519</v>
      </c>
      <c r="G169" s="1">
        <v>23</v>
      </c>
      <c r="H169" s="3">
        <v>115</v>
      </c>
      <c r="I169" s="1">
        <v>17.43</v>
      </c>
      <c r="J169" s="3">
        <f t="shared" si="44"/>
        <v>106.1</v>
      </c>
      <c r="K169" s="3">
        <f t="shared" si="45"/>
        <v>101.6</v>
      </c>
      <c r="L169" s="3">
        <f t="shared" si="46"/>
        <v>107.9</v>
      </c>
      <c r="M169" s="3">
        <f t="shared" si="47"/>
        <v>110</v>
      </c>
      <c r="N169" s="3"/>
      <c r="P169" s="4">
        <f t="shared" si="43"/>
        <v>18.796332037137283</v>
      </c>
      <c r="Q169" s="5">
        <f t="shared" si="48"/>
        <v>18.796332037137283</v>
      </c>
      <c r="R169" s="5">
        <f t="shared" si="49"/>
        <v>5.3703805820392239</v>
      </c>
    </row>
    <row r="170" spans="1:18" x14ac:dyDescent="0.3">
      <c r="A170" s="1">
        <f t="shared" si="41"/>
        <v>169</v>
      </c>
      <c r="B170" s="1" t="s">
        <v>459</v>
      </c>
      <c r="C170" s="1" t="s">
        <v>497</v>
      </c>
      <c r="D170" s="1" t="s">
        <v>543</v>
      </c>
      <c r="E170" s="1">
        <v>3000</v>
      </c>
      <c r="F170" s="3" t="s">
        <v>519</v>
      </c>
      <c r="G170" s="1">
        <v>15</v>
      </c>
      <c r="H170" s="1">
        <v>115</v>
      </c>
      <c r="I170" s="1">
        <v>17.18</v>
      </c>
      <c r="J170" s="3">
        <f t="shared" si="44"/>
        <v>106.1</v>
      </c>
      <c r="K170" s="3">
        <f t="shared" si="45"/>
        <v>101.6</v>
      </c>
      <c r="L170" s="3">
        <f t="shared" si="46"/>
        <v>107.9</v>
      </c>
      <c r="M170" s="3">
        <f t="shared" si="47"/>
        <v>110</v>
      </c>
      <c r="N170" s="3"/>
      <c r="P170" s="4">
        <f t="shared" si="43"/>
        <v>11.425218511120278</v>
      </c>
      <c r="Q170" s="5">
        <f t="shared" si="48"/>
        <v>11.425218511120278</v>
      </c>
      <c r="R170" s="5">
        <f t="shared" si="49"/>
        <v>3.8084061703734258</v>
      </c>
    </row>
    <row r="171" spans="1:18" x14ac:dyDescent="0.3">
      <c r="A171" s="1">
        <f t="shared" si="41"/>
        <v>170</v>
      </c>
      <c r="B171" s="1" t="s">
        <v>554</v>
      </c>
      <c r="C171" s="1" t="s">
        <v>497</v>
      </c>
      <c r="D171" s="1" t="s">
        <v>544</v>
      </c>
      <c r="E171" s="1">
        <v>3000</v>
      </c>
      <c r="F171" s="3" t="s">
        <v>519</v>
      </c>
      <c r="G171" s="1">
        <v>14</v>
      </c>
      <c r="H171" s="3">
        <v>115</v>
      </c>
      <c r="I171" s="1">
        <v>17.86</v>
      </c>
      <c r="J171" s="3">
        <f t="shared" si="44"/>
        <v>106.1</v>
      </c>
      <c r="K171" s="3">
        <f t="shared" si="45"/>
        <v>101.6</v>
      </c>
      <c r="L171" s="3">
        <f t="shared" si="46"/>
        <v>107.9</v>
      </c>
      <c r="M171" s="3">
        <f t="shared" si="47"/>
        <v>110</v>
      </c>
      <c r="N171" s="3"/>
      <c r="P171" s="4">
        <f t="shared" si="43"/>
        <v>10.878047311120277</v>
      </c>
      <c r="Q171" s="5">
        <f t="shared" si="48"/>
        <v>10.878047311120277</v>
      </c>
      <c r="R171" s="5">
        <f t="shared" si="49"/>
        <v>3.6260157703734257</v>
      </c>
    </row>
    <row r="172" spans="1:18" x14ac:dyDescent="0.3">
      <c r="A172" s="1">
        <f t="shared" si="41"/>
        <v>171</v>
      </c>
      <c r="B172" s="1" t="s">
        <v>360</v>
      </c>
      <c r="C172" s="1" t="s">
        <v>497</v>
      </c>
      <c r="D172" s="1" t="s">
        <v>543</v>
      </c>
      <c r="E172" s="1">
        <v>3000</v>
      </c>
      <c r="F172" s="3" t="s">
        <v>519</v>
      </c>
      <c r="G172" s="1">
        <v>4</v>
      </c>
      <c r="H172" s="1">
        <v>115</v>
      </c>
      <c r="I172" s="1">
        <v>19.03</v>
      </c>
      <c r="J172" s="3">
        <f t="shared" si="44"/>
        <v>106.1</v>
      </c>
      <c r="K172" s="3">
        <f t="shared" si="45"/>
        <v>101.6</v>
      </c>
      <c r="L172" s="3">
        <f t="shared" si="46"/>
        <v>107.9</v>
      </c>
      <c r="M172" s="3">
        <f t="shared" si="47"/>
        <v>110</v>
      </c>
      <c r="N172" s="3"/>
      <c r="P172" s="4">
        <f t="shared" si="43"/>
        <v>3.8726670111202752</v>
      </c>
      <c r="Q172" s="5">
        <f t="shared" si="48"/>
        <v>3.8726670111202752</v>
      </c>
      <c r="R172" s="5">
        <f t="shared" si="49"/>
        <v>1.2908890037067584</v>
      </c>
    </row>
    <row r="173" spans="1:18" x14ac:dyDescent="0.3">
      <c r="A173" s="1">
        <f t="shared" si="41"/>
        <v>172</v>
      </c>
      <c r="B173" s="1" t="s">
        <v>81</v>
      </c>
      <c r="C173" s="1" t="s">
        <v>557</v>
      </c>
      <c r="D173" s="1" t="s">
        <v>544</v>
      </c>
      <c r="E173" s="1">
        <v>8200</v>
      </c>
      <c r="F173" s="3" t="s">
        <v>507</v>
      </c>
      <c r="G173" s="1">
        <v>35</v>
      </c>
      <c r="H173" s="1">
        <v>120.5</v>
      </c>
      <c r="I173" s="1">
        <v>28.22</v>
      </c>
      <c r="J173" s="3">
        <f t="shared" si="44"/>
        <v>100.7</v>
      </c>
      <c r="K173" s="3">
        <f t="shared" si="45"/>
        <v>106.3</v>
      </c>
      <c r="L173" s="3">
        <f t="shared" si="46"/>
        <v>109.3</v>
      </c>
      <c r="M173" s="3">
        <f t="shared" si="47"/>
        <v>104.4</v>
      </c>
      <c r="N173" s="3"/>
      <c r="P173" s="4">
        <v>42.976978186531518</v>
      </c>
      <c r="Q173" s="5">
        <f t="shared" si="48"/>
        <v>42.976978186531518</v>
      </c>
      <c r="R173" s="5">
        <f t="shared" si="49"/>
        <v>5.2410949007965266</v>
      </c>
    </row>
    <row r="174" spans="1:18" x14ac:dyDescent="0.3">
      <c r="A174" s="1">
        <f t="shared" si="41"/>
        <v>173</v>
      </c>
      <c r="B174" s="1" t="s">
        <v>114</v>
      </c>
      <c r="C174" s="1" t="s">
        <v>557</v>
      </c>
      <c r="D174" s="1" t="s">
        <v>545</v>
      </c>
      <c r="E174" s="1">
        <v>7600</v>
      </c>
      <c r="F174" s="3" t="s">
        <v>507</v>
      </c>
      <c r="G174" s="1">
        <v>34</v>
      </c>
      <c r="H174" s="1">
        <v>120.5</v>
      </c>
      <c r="I174" s="1">
        <v>25.68</v>
      </c>
      <c r="J174" s="3">
        <f t="shared" si="44"/>
        <v>100.7</v>
      </c>
      <c r="K174" s="3">
        <f t="shared" si="45"/>
        <v>106.3</v>
      </c>
      <c r="L174" s="3">
        <f t="shared" si="46"/>
        <v>109.3</v>
      </c>
      <c r="M174" s="3">
        <f t="shared" si="47"/>
        <v>104.4</v>
      </c>
      <c r="N174" s="3"/>
      <c r="P174" s="4">
        <f t="shared" ref="P174:P181" si="50">-87.868852+(LN(E174))*9.365713+G174*0.73241+I174*0.27241+H174*0.0924+((J174+K174)/2)*0.015315+((L174+M174)/2)*-0.032803</f>
        <v>36.933986572774195</v>
      </c>
      <c r="Q174" s="5">
        <f t="shared" si="48"/>
        <v>36.933986572774195</v>
      </c>
      <c r="R174" s="5">
        <f t="shared" si="49"/>
        <v>4.8597350753650259</v>
      </c>
    </row>
    <row r="175" spans="1:18" x14ac:dyDescent="0.3">
      <c r="A175" s="1">
        <f t="shared" si="41"/>
        <v>174</v>
      </c>
      <c r="B175" s="1" t="s">
        <v>207</v>
      </c>
      <c r="C175" s="1" t="s">
        <v>557</v>
      </c>
      <c r="D175" s="1" t="s">
        <v>546</v>
      </c>
      <c r="E175" s="1">
        <v>6000</v>
      </c>
      <c r="F175" s="3" t="s">
        <v>507</v>
      </c>
      <c r="G175" s="1">
        <v>27</v>
      </c>
      <c r="H175" s="1">
        <v>120.5</v>
      </c>
      <c r="I175" s="1">
        <v>21.4</v>
      </c>
      <c r="J175" s="3">
        <f t="shared" si="44"/>
        <v>100.7</v>
      </c>
      <c r="K175" s="3">
        <f t="shared" si="45"/>
        <v>106.3</v>
      </c>
      <c r="L175" s="3">
        <f t="shared" si="46"/>
        <v>109.3</v>
      </c>
      <c r="M175" s="3">
        <f t="shared" si="47"/>
        <v>104.4</v>
      </c>
      <c r="N175" s="3"/>
      <c r="P175" s="4">
        <f t="shared" si="50"/>
        <v>28.427252321003909</v>
      </c>
      <c r="Q175" s="5">
        <f t="shared" si="48"/>
        <v>28.427252321003909</v>
      </c>
      <c r="R175" s="5">
        <f t="shared" si="49"/>
        <v>4.7378753868339851</v>
      </c>
    </row>
    <row r="176" spans="1:18" x14ac:dyDescent="0.3">
      <c r="A176" s="1">
        <f t="shared" si="41"/>
        <v>175</v>
      </c>
      <c r="B176" s="1" t="s">
        <v>27</v>
      </c>
      <c r="C176" s="1" t="s">
        <v>557</v>
      </c>
      <c r="D176" s="1" t="s">
        <v>543</v>
      </c>
      <c r="E176" s="1">
        <v>5400</v>
      </c>
      <c r="F176" s="3" t="s">
        <v>507</v>
      </c>
      <c r="G176" s="1">
        <v>32</v>
      </c>
      <c r="H176" s="1">
        <v>120.5</v>
      </c>
      <c r="I176" s="1">
        <v>17.61</v>
      </c>
      <c r="J176" s="3">
        <f t="shared" si="44"/>
        <v>100.7</v>
      </c>
      <c r="K176" s="3">
        <f t="shared" si="45"/>
        <v>106.3</v>
      </c>
      <c r="L176" s="3">
        <f t="shared" si="46"/>
        <v>109.3</v>
      </c>
      <c r="M176" s="3">
        <f t="shared" si="47"/>
        <v>104.4</v>
      </c>
      <c r="N176" s="3"/>
      <c r="P176" s="4">
        <f t="shared" si="50"/>
        <v>30.07009206982071</v>
      </c>
      <c r="Q176" s="5">
        <f t="shared" si="48"/>
        <v>30.07009206982071</v>
      </c>
      <c r="R176" s="5">
        <f t="shared" si="49"/>
        <v>5.5685355684853164</v>
      </c>
    </row>
    <row r="177" spans="1:18" x14ac:dyDescent="0.3">
      <c r="A177" s="1">
        <f t="shared" si="41"/>
        <v>176</v>
      </c>
      <c r="B177" s="1" t="s">
        <v>122</v>
      </c>
      <c r="C177" s="1" t="s">
        <v>557</v>
      </c>
      <c r="D177" s="1" t="s">
        <v>542</v>
      </c>
      <c r="E177" s="1">
        <v>4300</v>
      </c>
      <c r="F177" s="3" t="s">
        <v>507</v>
      </c>
      <c r="G177" s="1">
        <v>23</v>
      </c>
      <c r="H177" s="1">
        <v>120.5</v>
      </c>
      <c r="I177" s="1">
        <v>13.85</v>
      </c>
      <c r="J177" s="3">
        <f t="shared" si="44"/>
        <v>100.7</v>
      </c>
      <c r="K177" s="3">
        <f t="shared" si="45"/>
        <v>106.3</v>
      </c>
      <c r="L177" s="3">
        <f t="shared" si="46"/>
        <v>109.3</v>
      </c>
      <c r="M177" s="3">
        <f t="shared" si="47"/>
        <v>104.4</v>
      </c>
      <c r="N177" s="3"/>
      <c r="P177" s="4">
        <f t="shared" si="50"/>
        <v>20.320781547273779</v>
      </c>
      <c r="Q177" s="5">
        <f t="shared" si="48"/>
        <v>20.320781547273779</v>
      </c>
      <c r="R177" s="5">
        <f t="shared" si="49"/>
        <v>4.7257631505287856</v>
      </c>
    </row>
    <row r="178" spans="1:18" x14ac:dyDescent="0.3">
      <c r="A178" s="1">
        <f t="shared" si="41"/>
        <v>177</v>
      </c>
      <c r="B178" s="1" t="s">
        <v>152</v>
      </c>
      <c r="C178" s="1" t="s">
        <v>557</v>
      </c>
      <c r="D178" s="1" t="s">
        <v>543</v>
      </c>
      <c r="E178" s="1">
        <v>4000</v>
      </c>
      <c r="F178" s="3" t="s">
        <v>507</v>
      </c>
      <c r="G178" s="1">
        <v>25</v>
      </c>
      <c r="H178" s="1">
        <v>120.5</v>
      </c>
      <c r="I178" s="1">
        <v>17.3</v>
      </c>
      <c r="J178" s="3">
        <f t="shared" si="44"/>
        <v>100.7</v>
      </c>
      <c r="K178" s="3">
        <f t="shared" si="45"/>
        <v>106.3</v>
      </c>
      <c r="L178" s="3">
        <f t="shared" si="46"/>
        <v>109.3</v>
      </c>
      <c r="M178" s="3">
        <f t="shared" si="47"/>
        <v>104.4</v>
      </c>
      <c r="N178" s="3"/>
      <c r="P178" s="4">
        <f t="shared" si="50"/>
        <v>22.04808148694887</v>
      </c>
      <c r="Q178" s="5">
        <f t="shared" si="48"/>
        <v>22.04808148694887</v>
      </c>
      <c r="R178" s="5">
        <f t="shared" si="49"/>
        <v>5.5120203717372176</v>
      </c>
    </row>
    <row r="179" spans="1:18" x14ac:dyDescent="0.3">
      <c r="A179" s="1">
        <f t="shared" si="41"/>
        <v>178</v>
      </c>
      <c r="B179" s="1" t="s">
        <v>380</v>
      </c>
      <c r="C179" s="1" t="s">
        <v>557</v>
      </c>
      <c r="D179" s="1" t="s">
        <v>544</v>
      </c>
      <c r="E179" s="1">
        <v>3400</v>
      </c>
      <c r="F179" s="3" t="s">
        <v>507</v>
      </c>
      <c r="G179" s="1">
        <v>24</v>
      </c>
      <c r="H179" s="1">
        <v>120.5</v>
      </c>
      <c r="I179" s="1">
        <v>19.170000000000002</v>
      </c>
      <c r="J179" s="3">
        <f t="shared" si="44"/>
        <v>100.7</v>
      </c>
      <c r="K179" s="3">
        <f t="shared" si="45"/>
        <v>106.3</v>
      </c>
      <c r="L179" s="3">
        <f t="shared" si="46"/>
        <v>109.3</v>
      </c>
      <c r="M179" s="3">
        <f t="shared" si="47"/>
        <v>104.4</v>
      </c>
      <c r="N179" s="3"/>
      <c r="P179" s="4">
        <f t="shared" si="50"/>
        <v>20.302972536205477</v>
      </c>
      <c r="Q179" s="5">
        <f t="shared" si="48"/>
        <v>20.302972536205477</v>
      </c>
      <c r="R179" s="5">
        <f t="shared" si="49"/>
        <v>5.9714625106486698</v>
      </c>
    </row>
    <row r="180" spans="1:18" x14ac:dyDescent="0.3">
      <c r="A180" s="1">
        <f t="shared" si="41"/>
        <v>179</v>
      </c>
      <c r="B180" s="1" t="s">
        <v>331</v>
      </c>
      <c r="C180" s="1" t="s">
        <v>557</v>
      </c>
      <c r="D180" s="1" t="s">
        <v>543</v>
      </c>
      <c r="E180" s="1">
        <v>3400</v>
      </c>
      <c r="F180" s="3" t="s">
        <v>507</v>
      </c>
      <c r="G180" s="1">
        <v>20</v>
      </c>
      <c r="H180" s="1">
        <v>120.5</v>
      </c>
      <c r="I180" s="1">
        <v>18.21</v>
      </c>
      <c r="J180" s="3">
        <f t="shared" si="44"/>
        <v>100.7</v>
      </c>
      <c r="K180" s="3">
        <f t="shared" si="45"/>
        <v>106.3</v>
      </c>
      <c r="L180" s="3">
        <f t="shared" si="46"/>
        <v>109.3</v>
      </c>
      <c r="M180" s="3">
        <f t="shared" si="47"/>
        <v>104.4</v>
      </c>
      <c r="N180" s="3"/>
      <c r="P180" s="4">
        <f t="shared" si="50"/>
        <v>17.111818936205474</v>
      </c>
      <c r="Q180" s="5">
        <f t="shared" si="48"/>
        <v>17.111818936205474</v>
      </c>
      <c r="R180" s="5">
        <f t="shared" si="49"/>
        <v>5.0328879224133747</v>
      </c>
    </row>
    <row r="181" spans="1:18" x14ac:dyDescent="0.3">
      <c r="A181" s="1">
        <f t="shared" si="41"/>
        <v>180</v>
      </c>
      <c r="B181" s="1" t="s">
        <v>368</v>
      </c>
      <c r="C181" s="1" t="s">
        <v>557</v>
      </c>
      <c r="D181" s="1" t="s">
        <v>546</v>
      </c>
      <c r="E181" s="1">
        <v>3300</v>
      </c>
      <c r="F181" s="3" t="s">
        <v>507</v>
      </c>
      <c r="G181" s="1">
        <v>20</v>
      </c>
      <c r="H181" s="1">
        <v>120.5</v>
      </c>
      <c r="I181" s="1">
        <v>13.03</v>
      </c>
      <c r="J181" s="3">
        <f t="shared" si="44"/>
        <v>100.7</v>
      </c>
      <c r="K181" s="3">
        <f t="shared" si="45"/>
        <v>106.3</v>
      </c>
      <c r="L181" s="3">
        <f t="shared" si="46"/>
        <v>109.3</v>
      </c>
      <c r="M181" s="3">
        <f t="shared" si="47"/>
        <v>104.4</v>
      </c>
      <c r="N181" s="3"/>
      <c r="P181" s="4">
        <f t="shared" si="50"/>
        <v>15.421140851145998</v>
      </c>
      <c r="Q181" s="5">
        <f t="shared" si="48"/>
        <v>15.421140851145998</v>
      </c>
      <c r="R181" s="5">
        <f t="shared" si="49"/>
        <v>4.6730729851957573</v>
      </c>
    </row>
    <row r="182" spans="1:18" x14ac:dyDescent="0.3">
      <c r="A182" s="1">
        <f t="shared" si="41"/>
        <v>181</v>
      </c>
      <c r="B182" s="1" t="s">
        <v>130</v>
      </c>
      <c r="C182" s="1" t="s">
        <v>496</v>
      </c>
      <c r="D182" s="1" t="s">
        <v>543</v>
      </c>
      <c r="E182" s="1">
        <v>8700</v>
      </c>
      <c r="F182" s="1" t="s">
        <v>564</v>
      </c>
      <c r="G182" s="1">
        <v>36</v>
      </c>
      <c r="H182" s="3">
        <v>118</v>
      </c>
      <c r="I182" s="1">
        <v>31.55</v>
      </c>
      <c r="J182" s="3">
        <f t="shared" si="44"/>
        <v>102.5</v>
      </c>
      <c r="K182" s="3">
        <f t="shared" si="45"/>
        <v>105.1</v>
      </c>
      <c r="L182" s="3">
        <f t="shared" si="46"/>
        <v>103.6</v>
      </c>
      <c r="M182" s="3">
        <f t="shared" si="47"/>
        <v>110</v>
      </c>
      <c r="N182" s="3"/>
      <c r="P182" s="4">
        <v>45.143005711990853</v>
      </c>
      <c r="Q182" s="5">
        <f t="shared" si="48"/>
        <v>45.143005711990853</v>
      </c>
      <c r="R182" s="5">
        <f t="shared" si="49"/>
        <v>5.1888512312633166</v>
      </c>
    </row>
    <row r="183" spans="1:18" x14ac:dyDescent="0.3">
      <c r="A183" s="1">
        <f t="shared" si="41"/>
        <v>182</v>
      </c>
      <c r="B183" s="1" t="s">
        <v>82</v>
      </c>
      <c r="C183" s="1" t="s">
        <v>496</v>
      </c>
      <c r="D183" s="1" t="s">
        <v>542</v>
      </c>
      <c r="E183" s="1">
        <v>8100</v>
      </c>
      <c r="F183" s="3" t="s">
        <v>564</v>
      </c>
      <c r="G183" s="1">
        <v>34</v>
      </c>
      <c r="H183" s="1">
        <v>118</v>
      </c>
      <c r="I183" s="1">
        <v>17.329999999999998</v>
      </c>
      <c r="J183" s="3">
        <f t="shared" si="44"/>
        <v>102.5</v>
      </c>
      <c r="K183" s="3">
        <f t="shared" si="45"/>
        <v>105.1</v>
      </c>
      <c r="L183" s="3">
        <f t="shared" si="46"/>
        <v>103.6</v>
      </c>
      <c r="M183" s="3">
        <f t="shared" si="47"/>
        <v>110</v>
      </c>
      <c r="N183" s="3"/>
      <c r="P183" s="4">
        <v>38.53447592926333</v>
      </c>
      <c r="Q183" s="5">
        <f t="shared" si="48"/>
        <v>38.53447592926333</v>
      </c>
      <c r="R183" s="5">
        <f t="shared" si="49"/>
        <v>4.7573427073164609</v>
      </c>
    </row>
    <row r="184" spans="1:18" x14ac:dyDescent="0.3">
      <c r="A184" s="1">
        <f t="shared" si="41"/>
        <v>183</v>
      </c>
      <c r="B184" s="1" t="s">
        <v>220</v>
      </c>
      <c r="C184" s="1" t="s">
        <v>496</v>
      </c>
      <c r="D184" s="1" t="s">
        <v>545</v>
      </c>
      <c r="E184" s="1">
        <v>6200</v>
      </c>
      <c r="F184" s="3" t="s">
        <v>564</v>
      </c>
      <c r="G184" s="1">
        <v>24</v>
      </c>
      <c r="H184" s="1">
        <v>118</v>
      </c>
      <c r="I184" s="1">
        <v>18.34</v>
      </c>
      <c r="J184" s="3">
        <f t="shared" si="44"/>
        <v>102.5</v>
      </c>
      <c r="K184" s="3">
        <f t="shared" si="45"/>
        <v>105.1</v>
      </c>
      <c r="L184" s="3">
        <f t="shared" si="46"/>
        <v>103.6</v>
      </c>
      <c r="M184" s="3">
        <f t="shared" si="47"/>
        <v>110</v>
      </c>
      <c r="N184" s="3"/>
      <c r="P184" s="4">
        <f t="shared" ref="P184:P190" si="51">-87.868852+(LN(E184))*9.365713+G184*0.73241+I184*0.27241+H184*0.0924+((J184+K184)/2)*0.015315+((L184+M184)/2)*-0.032803</f>
        <v>25.478782440884899</v>
      </c>
      <c r="Q184" s="5">
        <f t="shared" si="48"/>
        <v>25.478782440884899</v>
      </c>
      <c r="R184" s="5">
        <f t="shared" si="49"/>
        <v>4.1094810388524028</v>
      </c>
    </row>
    <row r="185" spans="1:18" x14ac:dyDescent="0.3">
      <c r="A185" s="1">
        <f t="shared" si="41"/>
        <v>184</v>
      </c>
      <c r="B185" s="1" t="s">
        <v>332</v>
      </c>
      <c r="C185" s="1" t="s">
        <v>496</v>
      </c>
      <c r="D185" s="1" t="s">
        <v>543</v>
      </c>
      <c r="E185" s="1">
        <v>5900</v>
      </c>
      <c r="F185" s="3" t="s">
        <v>564</v>
      </c>
      <c r="G185" s="1">
        <v>30</v>
      </c>
      <c r="H185" s="1">
        <v>118</v>
      </c>
      <c r="I185" s="1">
        <v>23.97</v>
      </c>
      <c r="J185" s="3">
        <f t="shared" si="44"/>
        <v>102.5</v>
      </c>
      <c r="K185" s="3">
        <f t="shared" si="45"/>
        <v>105.1</v>
      </c>
      <c r="L185" s="3">
        <f t="shared" si="46"/>
        <v>103.6</v>
      </c>
      <c r="M185" s="3">
        <f t="shared" si="47"/>
        <v>110</v>
      </c>
      <c r="N185" s="3"/>
      <c r="P185" s="4">
        <f t="shared" si="51"/>
        <v>30.94240002449564</v>
      </c>
      <c r="Q185" s="5">
        <f t="shared" si="48"/>
        <v>30.94240002449564</v>
      </c>
      <c r="R185" s="5">
        <f t="shared" si="49"/>
        <v>5.24447458042299</v>
      </c>
    </row>
    <row r="186" spans="1:18" x14ac:dyDescent="0.3">
      <c r="A186" s="1">
        <f t="shared" si="41"/>
        <v>185</v>
      </c>
      <c r="B186" s="1" t="s">
        <v>92</v>
      </c>
      <c r="C186" s="1" t="s">
        <v>496</v>
      </c>
      <c r="D186" s="1" t="s">
        <v>544</v>
      </c>
      <c r="E186" s="1">
        <v>5900</v>
      </c>
      <c r="F186" s="3" t="s">
        <v>564</v>
      </c>
      <c r="G186" s="1">
        <v>33</v>
      </c>
      <c r="H186" s="3">
        <v>118</v>
      </c>
      <c r="I186" s="1">
        <v>18.309999999999999</v>
      </c>
      <c r="J186" s="3">
        <f t="shared" si="44"/>
        <v>102.5</v>
      </c>
      <c r="K186" s="3">
        <f t="shared" si="45"/>
        <v>105.1</v>
      </c>
      <c r="L186" s="3">
        <f t="shared" si="46"/>
        <v>103.6</v>
      </c>
      <c r="M186" s="3">
        <f t="shared" si="47"/>
        <v>110</v>
      </c>
      <c r="N186" s="3"/>
      <c r="P186" s="4">
        <f t="shared" si="51"/>
        <v>31.597789424495645</v>
      </c>
      <c r="Q186" s="5">
        <f t="shared" si="48"/>
        <v>31.597789424495645</v>
      </c>
      <c r="R186" s="5">
        <f t="shared" si="49"/>
        <v>5.3555575295755329</v>
      </c>
    </row>
    <row r="187" spans="1:18" x14ac:dyDescent="0.3">
      <c r="A187" s="1">
        <f t="shared" si="41"/>
        <v>186</v>
      </c>
      <c r="B187" s="1" t="s">
        <v>427</v>
      </c>
      <c r="C187" s="1" t="s">
        <v>496</v>
      </c>
      <c r="D187" s="1" t="s">
        <v>546</v>
      </c>
      <c r="E187" s="1">
        <v>4700</v>
      </c>
      <c r="F187" s="3" t="s">
        <v>564</v>
      </c>
      <c r="G187" s="1">
        <v>29</v>
      </c>
      <c r="H187" s="1">
        <v>118</v>
      </c>
      <c r="I187" s="1">
        <v>18.57</v>
      </c>
      <c r="J187" s="3">
        <f t="shared" si="44"/>
        <v>102.5</v>
      </c>
      <c r="K187" s="3">
        <f t="shared" si="45"/>
        <v>105.1</v>
      </c>
      <c r="L187" s="3">
        <f t="shared" si="46"/>
        <v>103.6</v>
      </c>
      <c r="M187" s="3">
        <f t="shared" si="47"/>
        <v>110</v>
      </c>
      <c r="N187" s="3"/>
      <c r="P187" s="4">
        <f t="shared" si="51"/>
        <v>26.609308023375789</v>
      </c>
      <c r="Q187" s="5">
        <f t="shared" si="48"/>
        <v>26.609308023375789</v>
      </c>
      <c r="R187" s="5">
        <f t="shared" si="49"/>
        <v>5.6615548985905928</v>
      </c>
    </row>
    <row r="188" spans="1:18" x14ac:dyDescent="0.3">
      <c r="A188" s="1">
        <f t="shared" si="41"/>
        <v>187</v>
      </c>
      <c r="B188" s="1" t="s">
        <v>113</v>
      </c>
      <c r="C188" s="1" t="s">
        <v>496</v>
      </c>
      <c r="D188" s="1" t="s">
        <v>546</v>
      </c>
      <c r="E188" s="1">
        <v>3600</v>
      </c>
      <c r="F188" s="3" t="s">
        <v>564</v>
      </c>
      <c r="G188" s="1">
        <v>20</v>
      </c>
      <c r="H188" s="1">
        <v>118</v>
      </c>
      <c r="I188" s="1">
        <v>11.72</v>
      </c>
      <c r="J188" s="3">
        <f t="shared" si="44"/>
        <v>102.5</v>
      </c>
      <c r="K188" s="3">
        <f t="shared" si="45"/>
        <v>105.1</v>
      </c>
      <c r="L188" s="3">
        <f t="shared" si="46"/>
        <v>103.6</v>
      </c>
      <c r="M188" s="3">
        <f t="shared" si="47"/>
        <v>110</v>
      </c>
      <c r="N188" s="3"/>
      <c r="P188" s="4">
        <f t="shared" si="51"/>
        <v>15.65444198576566</v>
      </c>
      <c r="Q188" s="5">
        <f t="shared" si="48"/>
        <v>15.65444198576566</v>
      </c>
      <c r="R188" s="5">
        <f t="shared" si="49"/>
        <v>4.3484561071571273</v>
      </c>
    </row>
    <row r="189" spans="1:18" x14ac:dyDescent="0.3">
      <c r="A189" s="1">
        <f t="shared" si="41"/>
        <v>188</v>
      </c>
      <c r="B189" s="1" t="s">
        <v>302</v>
      </c>
      <c r="C189" s="1" t="s">
        <v>496</v>
      </c>
      <c r="D189" s="1" t="s">
        <v>544</v>
      </c>
      <c r="E189" s="1">
        <v>3400</v>
      </c>
      <c r="F189" s="3" t="s">
        <v>564</v>
      </c>
      <c r="G189" s="1">
        <v>28</v>
      </c>
      <c r="H189" s="1">
        <v>118</v>
      </c>
      <c r="I189" s="1">
        <v>17.829999999999998</v>
      </c>
      <c r="J189" s="3">
        <f t="shared" si="44"/>
        <v>102.5</v>
      </c>
      <c r="K189" s="3">
        <f t="shared" si="45"/>
        <v>105.1</v>
      </c>
      <c r="L189" s="3">
        <f t="shared" si="46"/>
        <v>103.6</v>
      </c>
      <c r="M189" s="3">
        <f t="shared" si="47"/>
        <v>110</v>
      </c>
      <c r="N189" s="3"/>
      <c r="P189" s="4">
        <f t="shared" si="51"/>
        <v>22.642817786205477</v>
      </c>
      <c r="Q189" s="5">
        <f t="shared" si="48"/>
        <v>22.642817786205477</v>
      </c>
      <c r="R189" s="5">
        <f t="shared" si="49"/>
        <v>6.6596522900604347</v>
      </c>
    </row>
    <row r="190" spans="1:18" x14ac:dyDescent="0.3">
      <c r="A190" s="1">
        <f t="shared" si="41"/>
        <v>189</v>
      </c>
      <c r="B190" s="1" t="s">
        <v>63</v>
      </c>
      <c r="C190" s="1" t="s">
        <v>496</v>
      </c>
      <c r="D190" s="1" t="s">
        <v>546</v>
      </c>
      <c r="E190" s="1">
        <v>3100</v>
      </c>
      <c r="F190" s="3" t="s">
        <v>564</v>
      </c>
      <c r="G190" s="1">
        <v>6</v>
      </c>
      <c r="H190" s="1">
        <v>118</v>
      </c>
      <c r="I190" s="1">
        <v>11.78</v>
      </c>
      <c r="J190" s="3">
        <f t="shared" si="44"/>
        <v>102.5</v>
      </c>
      <c r="K190" s="3">
        <f t="shared" si="45"/>
        <v>105.1</v>
      </c>
      <c r="L190" s="3">
        <f t="shared" si="46"/>
        <v>103.6</v>
      </c>
      <c r="M190" s="3">
        <f t="shared" si="47"/>
        <v>110</v>
      </c>
      <c r="N190" s="3"/>
      <c r="P190" s="4">
        <f t="shared" si="51"/>
        <v>4.0165752810012663</v>
      </c>
      <c r="Q190" s="5">
        <f t="shared" si="48"/>
        <v>4.0165752810012663</v>
      </c>
      <c r="R190" s="5">
        <f t="shared" si="49"/>
        <v>1.2956694454842794</v>
      </c>
    </row>
    <row r="191" spans="1:18" x14ac:dyDescent="0.3">
      <c r="A191" s="1">
        <f t="shared" si="41"/>
        <v>190</v>
      </c>
      <c r="B191" s="1" t="s">
        <v>192</v>
      </c>
      <c r="C191" s="1" t="s">
        <v>523</v>
      </c>
      <c r="D191" s="1" t="s">
        <v>544</v>
      </c>
      <c r="E191" s="1">
        <v>9800</v>
      </c>
      <c r="F191" s="3" t="s">
        <v>518</v>
      </c>
      <c r="G191" s="1">
        <v>38</v>
      </c>
      <c r="H191" s="3">
        <v>118.5</v>
      </c>
      <c r="I191" s="1">
        <v>28.55</v>
      </c>
      <c r="J191" s="3">
        <f t="shared" si="44"/>
        <v>104.2</v>
      </c>
      <c r="K191" s="3">
        <f t="shared" si="45"/>
        <v>101.7</v>
      </c>
      <c r="L191" s="3">
        <f t="shared" si="46"/>
        <v>110.5</v>
      </c>
      <c r="M191" s="3">
        <f t="shared" si="47"/>
        <v>106.2</v>
      </c>
      <c r="N191" s="3"/>
      <c r="P191" s="4">
        <v>51.340919397219935</v>
      </c>
      <c r="Q191" s="5">
        <f t="shared" si="48"/>
        <v>51.340919397219935</v>
      </c>
      <c r="R191" s="5">
        <f t="shared" si="49"/>
        <v>5.2388693262469319</v>
      </c>
    </row>
    <row r="192" spans="1:18" x14ac:dyDescent="0.3">
      <c r="A192" s="1">
        <f t="shared" si="41"/>
        <v>191</v>
      </c>
      <c r="B192" s="1" t="s">
        <v>251</v>
      </c>
      <c r="C192" s="1" t="s">
        <v>523</v>
      </c>
      <c r="D192" s="1" t="s">
        <v>545</v>
      </c>
      <c r="E192" s="1">
        <v>6000</v>
      </c>
      <c r="F192" s="3" t="s">
        <v>518</v>
      </c>
      <c r="G192" s="1">
        <v>28</v>
      </c>
      <c r="H192" s="3">
        <v>118.5</v>
      </c>
      <c r="I192" s="1">
        <v>24.38</v>
      </c>
      <c r="J192" s="3">
        <f t="shared" si="44"/>
        <v>104.2</v>
      </c>
      <c r="K192" s="3">
        <f t="shared" si="45"/>
        <v>101.7</v>
      </c>
      <c r="L192" s="3">
        <f t="shared" si="46"/>
        <v>110.5</v>
      </c>
      <c r="M192" s="3">
        <f t="shared" si="47"/>
        <v>106.2</v>
      </c>
      <c r="N192" s="3"/>
      <c r="P192" s="4">
        <f t="shared" ref="P192:P200" si="52">-87.868852+(LN(E192))*9.365713+G192*0.73241+I192*0.27241+H192*0.0924+((J192+K192)/2)*0.015315+((L192+M192)/2)*-0.032803</f>
        <v>29.729016371003901</v>
      </c>
      <c r="Q192" s="5">
        <f t="shared" si="48"/>
        <v>29.729016371003901</v>
      </c>
      <c r="R192" s="5">
        <f t="shared" si="49"/>
        <v>4.9548360618339835</v>
      </c>
    </row>
    <row r="193" spans="1:18" x14ac:dyDescent="0.3">
      <c r="A193" s="1">
        <f t="shared" si="41"/>
        <v>192</v>
      </c>
      <c r="B193" s="1" t="s">
        <v>141</v>
      </c>
      <c r="C193" s="1" t="s">
        <v>523</v>
      </c>
      <c r="D193" s="1" t="s">
        <v>546</v>
      </c>
      <c r="E193" s="1">
        <v>5900</v>
      </c>
      <c r="F193" s="3" t="s">
        <v>518</v>
      </c>
      <c r="G193" s="1">
        <v>35</v>
      </c>
      <c r="H193" s="3">
        <v>118.5</v>
      </c>
      <c r="I193" s="1">
        <v>16.97</v>
      </c>
      <c r="J193" s="3">
        <f t="shared" si="44"/>
        <v>104.2</v>
      </c>
      <c r="K193" s="3">
        <f t="shared" si="45"/>
        <v>101.7</v>
      </c>
      <c r="L193" s="3">
        <f t="shared" si="46"/>
        <v>110.5</v>
      </c>
      <c r="M193" s="3">
        <f t="shared" si="47"/>
        <v>106.2</v>
      </c>
      <c r="N193" s="3"/>
      <c r="P193" s="4">
        <f t="shared" si="52"/>
        <v>32.679917624495637</v>
      </c>
      <c r="Q193" s="5">
        <f t="shared" si="48"/>
        <v>32.679917624495637</v>
      </c>
      <c r="R193" s="5">
        <f t="shared" si="49"/>
        <v>5.5389690888975656</v>
      </c>
    </row>
    <row r="194" spans="1:18" x14ac:dyDescent="0.3">
      <c r="A194" s="1">
        <f t="shared" si="41"/>
        <v>193</v>
      </c>
      <c r="B194" s="1" t="s">
        <v>33</v>
      </c>
      <c r="C194" s="1" t="s">
        <v>523</v>
      </c>
      <c r="D194" s="1" t="s">
        <v>543</v>
      </c>
      <c r="E194" s="1">
        <v>5200</v>
      </c>
      <c r="F194" s="3" t="s">
        <v>518</v>
      </c>
      <c r="G194" s="1">
        <v>32</v>
      </c>
      <c r="H194" s="3">
        <v>118.5</v>
      </c>
      <c r="I194" s="1">
        <v>15.54</v>
      </c>
      <c r="J194" s="3">
        <f t="shared" ref="J194:J200" si="53">VLOOKUP(C194,$B$210:$E$239,2,FALSE)</f>
        <v>104.2</v>
      </c>
      <c r="K194" s="3">
        <f t="shared" ref="K194:K200" si="54">VLOOKUP(F194,$B$210:$E$239,2,FALSE)</f>
        <v>101.7</v>
      </c>
      <c r="L194" s="3">
        <f t="shared" ref="L194:L200" si="55">VLOOKUP(C194,$B$210:$E$239,4,FALSE)</f>
        <v>110.5</v>
      </c>
      <c r="M194" s="3">
        <f t="shared" ref="M194:M200" si="56">VLOOKUP(F194,$B$210:$E$239,3,FALSE)</f>
        <v>106.2</v>
      </c>
      <c r="N194" s="3"/>
      <c r="P194" s="4">
        <f t="shared" si="52"/>
        <v>28.91031053940749</v>
      </c>
      <c r="Q194" s="5">
        <f t="shared" ref="Q194:Q200" si="57">P194-O194</f>
        <v>28.91031053940749</v>
      </c>
      <c r="R194" s="5">
        <f t="shared" ref="R194:R200" si="58">P194/(E194/1000)</f>
        <v>5.5596751037322099</v>
      </c>
    </row>
    <row r="195" spans="1:18" x14ac:dyDescent="0.3">
      <c r="A195" s="1">
        <f t="shared" si="41"/>
        <v>194</v>
      </c>
      <c r="B195" s="1" t="s">
        <v>469</v>
      </c>
      <c r="C195" s="1" t="s">
        <v>523</v>
      </c>
      <c r="D195" s="1" t="s">
        <v>546</v>
      </c>
      <c r="E195" s="1">
        <v>5100</v>
      </c>
      <c r="F195" s="3" t="s">
        <v>518</v>
      </c>
      <c r="G195" s="1">
        <v>24</v>
      </c>
      <c r="H195" s="3">
        <v>118.5</v>
      </c>
      <c r="I195" s="1">
        <v>23.74</v>
      </c>
      <c r="J195" s="3">
        <f t="shared" si="53"/>
        <v>104.2</v>
      </c>
      <c r="K195" s="3">
        <f t="shared" si="54"/>
        <v>101.7</v>
      </c>
      <c r="L195" s="3">
        <f t="shared" si="55"/>
        <v>110.5</v>
      </c>
      <c r="M195" s="3">
        <f t="shared" si="56"/>
        <v>106.2</v>
      </c>
      <c r="N195" s="3"/>
      <c r="P195" s="4">
        <f t="shared" si="52"/>
        <v>25.102928320260521</v>
      </c>
      <c r="Q195" s="5">
        <f t="shared" si="57"/>
        <v>25.102928320260521</v>
      </c>
      <c r="R195" s="5">
        <f t="shared" si="58"/>
        <v>4.92214280789422</v>
      </c>
    </row>
    <row r="196" spans="1:18" x14ac:dyDescent="0.3">
      <c r="A196" s="1">
        <f t="shared" ref="A196:A200" si="59">A195+1</f>
        <v>195</v>
      </c>
      <c r="B196" s="1" t="s">
        <v>48</v>
      </c>
      <c r="C196" s="1" t="s">
        <v>523</v>
      </c>
      <c r="D196" s="1" t="s">
        <v>545</v>
      </c>
      <c r="E196" s="1">
        <v>4500</v>
      </c>
      <c r="F196" s="3" t="s">
        <v>518</v>
      </c>
      <c r="G196" s="1">
        <v>27</v>
      </c>
      <c r="H196" s="3">
        <v>118.5</v>
      </c>
      <c r="I196" s="1">
        <v>17.559999999999999</v>
      </c>
      <c r="J196" s="3">
        <f t="shared" si="53"/>
        <v>104.2</v>
      </c>
      <c r="K196" s="3">
        <f t="shared" si="54"/>
        <v>101.7</v>
      </c>
      <c r="L196" s="3">
        <f t="shared" si="55"/>
        <v>110.5</v>
      </c>
      <c r="M196" s="3">
        <f t="shared" si="56"/>
        <v>106.2</v>
      </c>
      <c r="N196" s="3"/>
      <c r="P196" s="4">
        <f t="shared" si="52"/>
        <v>24.444422445175324</v>
      </c>
      <c r="Q196" s="5">
        <f t="shared" si="57"/>
        <v>24.444422445175324</v>
      </c>
      <c r="R196" s="5">
        <f t="shared" si="58"/>
        <v>5.4320938767056273</v>
      </c>
    </row>
    <row r="197" spans="1:18" x14ac:dyDescent="0.3">
      <c r="A197" s="1">
        <f t="shared" si="59"/>
        <v>196</v>
      </c>
      <c r="B197" s="1" t="s">
        <v>165</v>
      </c>
      <c r="C197" s="1" t="s">
        <v>523</v>
      </c>
      <c r="D197" s="1" t="s">
        <v>545</v>
      </c>
      <c r="E197" s="1">
        <v>4300</v>
      </c>
      <c r="F197" s="3" t="s">
        <v>518</v>
      </c>
      <c r="G197" s="1">
        <v>20</v>
      </c>
      <c r="H197" s="3">
        <v>118.5</v>
      </c>
      <c r="I197" s="1">
        <v>17.260000000000002</v>
      </c>
      <c r="J197" s="3">
        <f t="shared" si="53"/>
        <v>104.2</v>
      </c>
      <c r="K197" s="3">
        <f t="shared" si="54"/>
        <v>101.7</v>
      </c>
      <c r="L197" s="3">
        <f t="shared" si="55"/>
        <v>110.5</v>
      </c>
      <c r="M197" s="3">
        <f t="shared" si="56"/>
        <v>106.2</v>
      </c>
      <c r="N197" s="3"/>
      <c r="P197" s="4">
        <f t="shared" si="52"/>
        <v>18.810041897273777</v>
      </c>
      <c r="Q197" s="5">
        <f t="shared" si="57"/>
        <v>18.810041897273777</v>
      </c>
      <c r="R197" s="5">
        <f t="shared" si="58"/>
        <v>4.374428348203204</v>
      </c>
    </row>
    <row r="198" spans="1:18" x14ac:dyDescent="0.3">
      <c r="A198" s="1">
        <f t="shared" si="59"/>
        <v>197</v>
      </c>
      <c r="B198" s="1" t="s">
        <v>387</v>
      </c>
      <c r="C198" s="1" t="s">
        <v>523</v>
      </c>
      <c r="D198" s="1" t="s">
        <v>543</v>
      </c>
      <c r="E198" s="1">
        <v>3000</v>
      </c>
      <c r="F198" s="3" t="s">
        <v>518</v>
      </c>
      <c r="G198" s="1">
        <v>14</v>
      </c>
      <c r="H198" s="3">
        <v>118.5</v>
      </c>
      <c r="I198" s="1">
        <v>17.55</v>
      </c>
      <c r="J198" s="3">
        <f t="shared" si="53"/>
        <v>104.2</v>
      </c>
      <c r="K198" s="3">
        <f t="shared" si="54"/>
        <v>101.7</v>
      </c>
      <c r="L198" s="3">
        <f t="shared" si="55"/>
        <v>110.5</v>
      </c>
      <c r="M198" s="3">
        <f t="shared" si="56"/>
        <v>106.2</v>
      </c>
      <c r="N198" s="3"/>
      <c r="P198" s="4">
        <f t="shared" si="52"/>
        <v>11.122898511120276</v>
      </c>
      <c r="Q198" s="5">
        <f t="shared" si="57"/>
        <v>11.122898511120276</v>
      </c>
      <c r="R198" s="5">
        <f t="shared" si="58"/>
        <v>3.7076328370400922</v>
      </c>
    </row>
    <row r="199" spans="1:18" x14ac:dyDescent="0.3">
      <c r="A199" s="1">
        <f t="shared" si="59"/>
        <v>198</v>
      </c>
      <c r="B199" s="1" t="s">
        <v>288</v>
      </c>
      <c r="C199" s="1" t="s">
        <v>523</v>
      </c>
      <c r="D199" s="1" t="s">
        <v>544</v>
      </c>
      <c r="E199" s="1">
        <v>3000</v>
      </c>
      <c r="F199" s="3" t="s">
        <v>518</v>
      </c>
      <c r="G199" s="1">
        <v>14</v>
      </c>
      <c r="H199" s="3">
        <v>118.5</v>
      </c>
      <c r="I199" s="1">
        <v>18.12</v>
      </c>
      <c r="J199" s="3">
        <f t="shared" si="53"/>
        <v>104.2</v>
      </c>
      <c r="K199" s="3">
        <f t="shared" si="54"/>
        <v>101.7</v>
      </c>
      <c r="L199" s="3">
        <f t="shared" si="55"/>
        <v>110.5</v>
      </c>
      <c r="M199" s="3">
        <f t="shared" si="56"/>
        <v>106.2</v>
      </c>
      <c r="N199" s="3"/>
      <c r="P199" s="4">
        <f t="shared" si="52"/>
        <v>11.278172211120276</v>
      </c>
      <c r="Q199" s="5">
        <f t="shared" si="57"/>
        <v>11.278172211120276</v>
      </c>
      <c r="R199" s="5">
        <f t="shared" si="58"/>
        <v>3.7593907370400923</v>
      </c>
    </row>
    <row r="200" spans="1:18" x14ac:dyDescent="0.3">
      <c r="A200" s="1">
        <f t="shared" si="59"/>
        <v>199</v>
      </c>
      <c r="B200" s="1" t="s">
        <v>328</v>
      </c>
      <c r="C200" s="1" t="s">
        <v>523</v>
      </c>
      <c r="D200" s="1" t="s">
        <v>544</v>
      </c>
      <c r="E200" s="1">
        <v>3000</v>
      </c>
      <c r="F200" s="3" t="s">
        <v>518</v>
      </c>
      <c r="G200" s="1">
        <v>8</v>
      </c>
      <c r="H200" s="3">
        <v>118.5</v>
      </c>
      <c r="I200" s="1">
        <v>12.07</v>
      </c>
      <c r="J200" s="3">
        <f t="shared" si="53"/>
        <v>104.2</v>
      </c>
      <c r="K200" s="3">
        <f t="shared" si="54"/>
        <v>101.7</v>
      </c>
      <c r="L200" s="3">
        <f t="shared" si="55"/>
        <v>110.5</v>
      </c>
      <c r="M200" s="3">
        <f t="shared" si="56"/>
        <v>106.2</v>
      </c>
      <c r="N200" s="3"/>
      <c r="P200" s="4">
        <f t="shared" si="52"/>
        <v>5.2356317111202753</v>
      </c>
      <c r="Q200" s="5">
        <f t="shared" si="57"/>
        <v>5.2356317111202753</v>
      </c>
      <c r="R200" s="5">
        <f t="shared" si="58"/>
        <v>1.7452105703734251</v>
      </c>
    </row>
    <row r="208" spans="1:18" x14ac:dyDescent="0.3">
      <c r="A208" s="1" t="s">
        <v>565</v>
      </c>
    </row>
    <row r="209" spans="1:16" x14ac:dyDescent="0.3">
      <c r="A209" s="1" t="s">
        <v>509</v>
      </c>
      <c r="B209" s="1" t="s">
        <v>510</v>
      </c>
      <c r="C209" s="1" t="s">
        <v>566</v>
      </c>
      <c r="D209" s="1" t="s">
        <v>567</v>
      </c>
      <c r="E209" s="1" t="s">
        <v>568</v>
      </c>
      <c r="P209" s="1"/>
    </row>
    <row r="210" spans="1:16" x14ac:dyDescent="0.3">
      <c r="A210" s="1">
        <v>1</v>
      </c>
      <c r="B210" s="1" t="s">
        <v>507</v>
      </c>
      <c r="C210" s="1">
        <v>106.3</v>
      </c>
      <c r="D210" s="1">
        <v>104.4</v>
      </c>
      <c r="E210" s="1">
        <v>111</v>
      </c>
      <c r="P210" s="1"/>
    </row>
    <row r="211" spans="1:16" x14ac:dyDescent="0.3">
      <c r="A211" s="1">
        <v>2</v>
      </c>
      <c r="B211" s="1" t="s">
        <v>512</v>
      </c>
      <c r="C211" s="1">
        <v>102.9</v>
      </c>
      <c r="D211" s="1">
        <v>107.1</v>
      </c>
      <c r="E211" s="1">
        <v>107.8</v>
      </c>
      <c r="P211" s="1"/>
    </row>
    <row r="212" spans="1:16" x14ac:dyDescent="0.3">
      <c r="A212" s="1">
        <v>3</v>
      </c>
      <c r="B212" s="1" t="s">
        <v>519</v>
      </c>
      <c r="C212" s="1">
        <v>101.6</v>
      </c>
      <c r="D212" s="1">
        <v>110</v>
      </c>
      <c r="E212" s="1">
        <v>103.8</v>
      </c>
      <c r="P212" s="1"/>
    </row>
    <row r="213" spans="1:16" x14ac:dyDescent="0.3">
      <c r="A213" s="1">
        <v>4</v>
      </c>
      <c r="B213" s="1" t="s">
        <v>514</v>
      </c>
      <c r="C213" s="1">
        <v>101.6</v>
      </c>
      <c r="D213" s="1">
        <v>108.3</v>
      </c>
      <c r="E213" s="1">
        <v>109.3</v>
      </c>
      <c r="P213" s="1"/>
    </row>
    <row r="214" spans="1:16" x14ac:dyDescent="0.3">
      <c r="A214" s="1">
        <v>5</v>
      </c>
      <c r="B214" s="1" t="s">
        <v>499</v>
      </c>
      <c r="C214" s="1">
        <v>101.1</v>
      </c>
      <c r="D214" s="1">
        <v>102.2</v>
      </c>
      <c r="E214" s="1">
        <v>109.8</v>
      </c>
      <c r="P214" s="1"/>
    </row>
    <row r="215" spans="1:16" x14ac:dyDescent="0.3">
      <c r="A215" s="1">
        <v>6</v>
      </c>
      <c r="B215" s="1" t="s">
        <v>505</v>
      </c>
      <c r="C215" s="1">
        <v>98.8</v>
      </c>
      <c r="D215" s="1">
        <v>104.4</v>
      </c>
      <c r="E215" s="1">
        <v>114.2</v>
      </c>
      <c r="P215" s="1"/>
    </row>
    <row r="216" spans="1:16" x14ac:dyDescent="0.3">
      <c r="A216" s="1">
        <v>7</v>
      </c>
      <c r="B216" s="1" t="s">
        <v>518</v>
      </c>
      <c r="C216" s="1">
        <v>101.7</v>
      </c>
      <c r="D216" s="1">
        <v>106.2</v>
      </c>
      <c r="E216" s="1">
        <v>107.3</v>
      </c>
      <c r="P216" s="1"/>
    </row>
    <row r="217" spans="1:16" x14ac:dyDescent="0.3">
      <c r="A217" s="1">
        <v>8</v>
      </c>
      <c r="B217" s="1" t="s">
        <v>520</v>
      </c>
      <c r="C217" s="1">
        <v>100.4</v>
      </c>
      <c r="D217" s="1">
        <v>110.9</v>
      </c>
      <c r="E217" s="1">
        <v>106.7</v>
      </c>
      <c r="P217" s="1"/>
    </row>
    <row r="218" spans="1:16" x14ac:dyDescent="0.3">
      <c r="A218" s="1">
        <v>9</v>
      </c>
      <c r="B218" s="1" t="s">
        <v>491</v>
      </c>
      <c r="C218" s="1">
        <v>100.6</v>
      </c>
      <c r="D218" s="1">
        <v>104.7</v>
      </c>
      <c r="E218" s="1">
        <v>106.7</v>
      </c>
      <c r="P218" s="1"/>
    </row>
    <row r="219" spans="1:16" x14ac:dyDescent="0.3">
      <c r="A219" s="1">
        <v>10</v>
      </c>
      <c r="B219" s="1" t="s">
        <v>549</v>
      </c>
      <c r="C219" s="1">
        <v>103.4</v>
      </c>
      <c r="D219" s="1">
        <v>114.5</v>
      </c>
      <c r="E219" s="1">
        <v>107.1</v>
      </c>
      <c r="P219" s="1"/>
    </row>
    <row r="220" spans="1:16" x14ac:dyDescent="0.3">
      <c r="A220" s="1">
        <v>11</v>
      </c>
      <c r="B220" s="1" t="s">
        <v>487</v>
      </c>
      <c r="C220" s="1">
        <v>100.6</v>
      </c>
      <c r="D220" s="1">
        <v>111.8</v>
      </c>
      <c r="E220" s="1">
        <v>109.7</v>
      </c>
      <c r="P220" s="1"/>
    </row>
    <row r="221" spans="1:16" x14ac:dyDescent="0.3">
      <c r="A221" s="1">
        <v>12</v>
      </c>
      <c r="B221" s="1" t="s">
        <v>506</v>
      </c>
      <c r="C221" s="1">
        <v>100.5</v>
      </c>
      <c r="D221" s="1">
        <v>107.8</v>
      </c>
      <c r="E221" s="1">
        <v>103.1</v>
      </c>
      <c r="P221" s="1"/>
    </row>
    <row r="222" spans="1:16" x14ac:dyDescent="0.3">
      <c r="A222" s="1">
        <v>13</v>
      </c>
      <c r="B222" s="1" t="s">
        <v>498</v>
      </c>
      <c r="C222" s="1">
        <v>103.8</v>
      </c>
      <c r="D222" s="1">
        <v>108.6</v>
      </c>
      <c r="E222" s="1">
        <v>108.8</v>
      </c>
      <c r="P222" s="1"/>
    </row>
    <row r="223" spans="1:16" x14ac:dyDescent="0.3">
      <c r="A223" s="1">
        <v>14</v>
      </c>
      <c r="B223" s="1" t="s">
        <v>517</v>
      </c>
      <c r="C223" s="1">
        <v>105.8</v>
      </c>
      <c r="D223" s="1">
        <v>105.4</v>
      </c>
      <c r="E223" s="1">
        <v>107</v>
      </c>
      <c r="P223" s="1"/>
    </row>
    <row r="224" spans="1:16" x14ac:dyDescent="0.3">
      <c r="A224" s="1">
        <v>15</v>
      </c>
      <c r="B224" s="1" t="s">
        <v>495</v>
      </c>
      <c r="C224" s="1">
        <v>98.2</v>
      </c>
      <c r="D224" s="1">
        <v>102.2</v>
      </c>
      <c r="E224" s="1">
        <v>105</v>
      </c>
      <c r="P224" s="1"/>
    </row>
    <row r="225" spans="1:16" x14ac:dyDescent="0.3">
      <c r="A225" s="1">
        <v>16</v>
      </c>
      <c r="B225" s="1" t="s">
        <v>513</v>
      </c>
      <c r="C225" s="1">
        <v>100.7</v>
      </c>
      <c r="D225" s="1">
        <v>104.5</v>
      </c>
      <c r="E225" s="1">
        <v>106</v>
      </c>
      <c r="P225" s="1"/>
    </row>
    <row r="226" spans="1:16" x14ac:dyDescent="0.3">
      <c r="A226" s="1">
        <v>17</v>
      </c>
      <c r="B226" s="1" t="s">
        <v>485</v>
      </c>
      <c r="C226" s="1">
        <v>105</v>
      </c>
      <c r="D226" s="1">
        <v>111.5</v>
      </c>
      <c r="E226" s="1">
        <v>102.3</v>
      </c>
      <c r="P226" s="1"/>
    </row>
    <row r="227" spans="1:16" x14ac:dyDescent="0.3">
      <c r="A227" s="1">
        <v>18</v>
      </c>
      <c r="B227" s="1" t="s">
        <v>489</v>
      </c>
      <c r="C227" s="1">
        <v>102.9</v>
      </c>
      <c r="D227" s="1">
        <v>108.4</v>
      </c>
      <c r="E227" s="1">
        <v>108.8</v>
      </c>
      <c r="P227" s="1"/>
    </row>
    <row r="228" spans="1:16" x14ac:dyDescent="0.3">
      <c r="A228" s="1">
        <v>19</v>
      </c>
      <c r="B228" s="1" t="s">
        <v>564</v>
      </c>
      <c r="C228" s="1">
        <v>105.1</v>
      </c>
      <c r="D228" s="1">
        <v>110</v>
      </c>
      <c r="E228" s="1">
        <v>109.8</v>
      </c>
      <c r="P228" s="1"/>
    </row>
    <row r="229" spans="1:16" x14ac:dyDescent="0.3">
      <c r="A229" s="1">
        <v>20</v>
      </c>
      <c r="B229" s="1" t="s">
        <v>556</v>
      </c>
      <c r="C229" s="1">
        <v>102.3</v>
      </c>
      <c r="D229" s="1">
        <v>102.8</v>
      </c>
      <c r="E229" s="1">
        <v>110.8</v>
      </c>
      <c r="P229" s="1"/>
    </row>
    <row r="230" spans="1:16" x14ac:dyDescent="0.3">
      <c r="A230" s="1">
        <v>21</v>
      </c>
      <c r="B230" s="1" t="s">
        <v>486</v>
      </c>
      <c r="C230" s="1">
        <v>106</v>
      </c>
      <c r="D230" s="1">
        <v>108.2</v>
      </c>
      <c r="E230" s="1">
        <v>103.9</v>
      </c>
      <c r="P230" s="1"/>
    </row>
    <row r="231" spans="1:16" x14ac:dyDescent="0.3">
      <c r="A231" s="1">
        <v>22</v>
      </c>
      <c r="B231" s="1" t="s">
        <v>508</v>
      </c>
      <c r="C231" s="1">
        <v>100.5</v>
      </c>
      <c r="D231" s="1">
        <v>104.9</v>
      </c>
      <c r="E231" s="1">
        <v>105.6</v>
      </c>
      <c r="P231" s="1"/>
    </row>
    <row r="232" spans="1:16" x14ac:dyDescent="0.3">
      <c r="A232" s="1">
        <v>23</v>
      </c>
      <c r="B232" s="1" t="s">
        <v>488</v>
      </c>
      <c r="C232" s="1">
        <v>104.3</v>
      </c>
      <c r="D232" s="1">
        <v>110.2</v>
      </c>
      <c r="E232" s="1">
        <v>106.3</v>
      </c>
      <c r="P232" s="1"/>
    </row>
    <row r="233" spans="1:16" x14ac:dyDescent="0.3">
      <c r="A233" s="1">
        <v>24</v>
      </c>
      <c r="B233" s="1" t="s">
        <v>493</v>
      </c>
      <c r="C233" s="1">
        <v>102.8</v>
      </c>
      <c r="D233" s="1">
        <v>102.5</v>
      </c>
      <c r="E233" s="1">
        <v>111.9</v>
      </c>
      <c r="P233" s="1"/>
    </row>
    <row r="234" spans="1:16" x14ac:dyDescent="0.3">
      <c r="A234" s="1">
        <v>25</v>
      </c>
      <c r="B234" s="1" t="s">
        <v>492</v>
      </c>
      <c r="C234" s="1">
        <v>101.8</v>
      </c>
      <c r="D234" s="1">
        <v>110.5</v>
      </c>
      <c r="E234" s="1">
        <v>107.7</v>
      </c>
      <c r="P234" s="1"/>
    </row>
    <row r="235" spans="1:16" x14ac:dyDescent="0.3">
      <c r="A235" s="1">
        <v>26</v>
      </c>
      <c r="B235" s="1" t="s">
        <v>497</v>
      </c>
      <c r="C235" s="1">
        <v>106.1</v>
      </c>
      <c r="D235" s="1">
        <v>107.3</v>
      </c>
      <c r="E235" s="1">
        <v>107.9</v>
      </c>
      <c r="P235" s="1"/>
    </row>
    <row r="236" spans="1:16" x14ac:dyDescent="0.3">
      <c r="A236" s="1">
        <v>27</v>
      </c>
      <c r="B236" s="1" t="s">
        <v>557</v>
      </c>
      <c r="C236" s="1">
        <v>100.7</v>
      </c>
      <c r="D236" s="1">
        <v>111</v>
      </c>
      <c r="E236" s="1">
        <v>109.3</v>
      </c>
      <c r="P236" s="1"/>
    </row>
    <row r="237" spans="1:16" x14ac:dyDescent="0.3">
      <c r="A237" s="1">
        <v>28</v>
      </c>
      <c r="B237" s="1" t="s">
        <v>516</v>
      </c>
      <c r="C237" s="1">
        <v>102.7</v>
      </c>
      <c r="D237" s="1">
        <v>110.5</v>
      </c>
      <c r="E237" s="1">
        <v>104.8</v>
      </c>
      <c r="P237" s="1"/>
    </row>
    <row r="238" spans="1:16" x14ac:dyDescent="0.3">
      <c r="A238" s="1">
        <v>29</v>
      </c>
      <c r="B238" s="1" t="s">
        <v>496</v>
      </c>
      <c r="C238" s="1">
        <v>102.5</v>
      </c>
      <c r="D238" s="1">
        <v>107.2</v>
      </c>
      <c r="E238" s="1">
        <v>103.6</v>
      </c>
      <c r="P238" s="1"/>
    </row>
    <row r="239" spans="1:16" x14ac:dyDescent="0.3">
      <c r="A239" s="1">
        <v>30</v>
      </c>
      <c r="B239" s="1" t="s">
        <v>523</v>
      </c>
      <c r="C239" s="1">
        <v>104.2</v>
      </c>
      <c r="D239" s="1">
        <v>107.9</v>
      </c>
      <c r="E239" s="1">
        <v>110.5</v>
      </c>
      <c r="P239" s="1"/>
    </row>
  </sheetData>
  <sortState ref="B2:R201">
    <sortCondition ref="C2:C201"/>
    <sortCondition descending="1" ref="E2:E201"/>
  </sortState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2" sqref="P2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363</v>
      </c>
      <c r="C2" s="1" t="s">
        <v>485</v>
      </c>
      <c r="D2" s="1" t="s">
        <v>546</v>
      </c>
      <c r="E2" s="1">
        <v>11200</v>
      </c>
      <c r="F2" s="3" t="s">
        <v>506</v>
      </c>
      <c r="G2" s="1">
        <v>34</v>
      </c>
      <c r="H2" s="3">
        <v>115.5</v>
      </c>
      <c r="I2" s="1">
        <v>32.86</v>
      </c>
      <c r="J2" s="3">
        <f t="shared" ref="J2:J39" si="0">VLOOKUP(C2,$B$49:$E$78,2,FALSE)</f>
        <v>105</v>
      </c>
      <c r="K2" s="3">
        <f t="shared" ref="K2:K39" si="1">VLOOKUP(F2,$B$49:$E$78,2,FALSE)</f>
        <v>100.5</v>
      </c>
      <c r="L2" s="3">
        <f t="shared" ref="L2:L39" si="2">VLOOKUP(C2,$B$49:$E$78,4,FALSE)</f>
        <v>102.3</v>
      </c>
      <c r="M2" s="3">
        <f t="shared" ref="M2:M39" si="3">VLOOKUP(F2,$B$49:$E$78,3,FALSE)</f>
        <v>107.8</v>
      </c>
      <c r="N2" s="3"/>
      <c r="P2" s="4">
        <v>54.739295256743318</v>
      </c>
      <c r="Q2" s="5">
        <f t="shared" ref="Q2:Q39" si="4">P2-O2</f>
        <v>54.739295256743318</v>
      </c>
      <c r="R2" s="5">
        <f t="shared" ref="R2:R39" si="5">P2/(E2/1000)</f>
        <v>4.8874370764949395</v>
      </c>
    </row>
    <row r="3" spans="1:18" x14ac:dyDescent="0.3">
      <c r="A3" s="1">
        <f>A2+1</f>
        <v>2</v>
      </c>
      <c r="B3" s="1" t="s">
        <v>168</v>
      </c>
      <c r="C3" s="1" t="s">
        <v>486</v>
      </c>
      <c r="D3" s="1" t="s">
        <v>543</v>
      </c>
      <c r="E3" s="1">
        <v>11100</v>
      </c>
      <c r="F3" s="3" t="s">
        <v>492</v>
      </c>
      <c r="G3" s="1">
        <v>36</v>
      </c>
      <c r="H3" s="1">
        <v>114.5</v>
      </c>
      <c r="I3" s="1">
        <v>34.94</v>
      </c>
      <c r="J3" s="3">
        <f t="shared" si="0"/>
        <v>106</v>
      </c>
      <c r="K3" s="3">
        <f t="shared" si="1"/>
        <v>101.8</v>
      </c>
      <c r="L3" s="3">
        <f t="shared" si="2"/>
        <v>103.9</v>
      </c>
      <c r="M3" s="3">
        <f t="shared" si="3"/>
        <v>110.5</v>
      </c>
      <c r="N3" s="3"/>
      <c r="P3" s="4">
        <v>57.082052050977993</v>
      </c>
      <c r="Q3" s="5">
        <f t="shared" si="4"/>
        <v>57.082052050977993</v>
      </c>
      <c r="R3" s="5">
        <f t="shared" si="5"/>
        <v>5.1425272117998198</v>
      </c>
    </row>
    <row r="4" spans="1:18" x14ac:dyDescent="0.3">
      <c r="A4" s="1">
        <f t="shared" ref="A4:A39" si="6">A3+1</f>
        <v>3</v>
      </c>
      <c r="B4" s="1" t="s">
        <v>464</v>
      </c>
      <c r="C4" s="1" t="s">
        <v>486</v>
      </c>
      <c r="D4" s="1" t="s">
        <v>546</v>
      </c>
      <c r="E4" s="1">
        <v>9700</v>
      </c>
      <c r="F4" s="3" t="s">
        <v>492</v>
      </c>
      <c r="G4" s="1">
        <v>38</v>
      </c>
      <c r="H4" s="3">
        <v>114.5</v>
      </c>
      <c r="I4" s="1">
        <v>30.65</v>
      </c>
      <c r="J4" s="3">
        <f t="shared" si="0"/>
        <v>106</v>
      </c>
      <c r="K4" s="3">
        <f t="shared" si="1"/>
        <v>101.8</v>
      </c>
      <c r="L4" s="3">
        <f t="shared" si="2"/>
        <v>103.9</v>
      </c>
      <c r="M4" s="3">
        <f t="shared" si="3"/>
        <v>110.5</v>
      </c>
      <c r="N4" s="3"/>
      <c r="P4" s="4">
        <v>51.531328512879512</v>
      </c>
      <c r="Q4" s="5">
        <f t="shared" si="4"/>
        <v>51.531328512879512</v>
      </c>
      <c r="R4" s="5">
        <f t="shared" si="5"/>
        <v>5.3125080941112905</v>
      </c>
    </row>
    <row r="5" spans="1:18" x14ac:dyDescent="0.3">
      <c r="A5" s="1">
        <f t="shared" si="6"/>
        <v>4</v>
      </c>
      <c r="B5" s="1" t="s">
        <v>330</v>
      </c>
      <c r="C5" s="1" t="s">
        <v>492</v>
      </c>
      <c r="D5" s="1" t="s">
        <v>543</v>
      </c>
      <c r="E5" s="1">
        <v>8100</v>
      </c>
      <c r="F5" s="3" t="s">
        <v>486</v>
      </c>
      <c r="G5" s="1">
        <v>36</v>
      </c>
      <c r="H5" s="3">
        <v>118</v>
      </c>
      <c r="I5" s="1">
        <v>30.35</v>
      </c>
      <c r="J5" s="3">
        <f t="shared" si="0"/>
        <v>101.8</v>
      </c>
      <c r="K5" s="3">
        <f t="shared" si="1"/>
        <v>106</v>
      </c>
      <c r="L5" s="3">
        <f t="shared" si="2"/>
        <v>107.7</v>
      </c>
      <c r="M5" s="3">
        <f t="shared" si="3"/>
        <v>108.2</v>
      </c>
      <c r="N5" s="3"/>
      <c r="P5" s="4">
        <v>44.007422804263321</v>
      </c>
      <c r="Q5" s="5">
        <f t="shared" si="4"/>
        <v>44.007422804263321</v>
      </c>
      <c r="R5" s="5">
        <f t="shared" si="5"/>
        <v>5.4330151610201636</v>
      </c>
    </row>
    <row r="6" spans="1:18" x14ac:dyDescent="0.3">
      <c r="A6" s="1">
        <f t="shared" si="6"/>
        <v>5</v>
      </c>
      <c r="B6" s="1" t="s">
        <v>294</v>
      </c>
      <c r="C6" s="1" t="s">
        <v>492</v>
      </c>
      <c r="D6" s="1" t="s">
        <v>542</v>
      </c>
      <c r="E6" s="1">
        <v>6700</v>
      </c>
      <c r="F6" s="3" t="s">
        <v>486</v>
      </c>
      <c r="G6" s="1">
        <v>30</v>
      </c>
      <c r="H6" s="1">
        <v>118</v>
      </c>
      <c r="I6" s="1">
        <v>24.51</v>
      </c>
      <c r="J6" s="3">
        <f t="shared" si="0"/>
        <v>101.8</v>
      </c>
      <c r="K6" s="3">
        <f t="shared" si="1"/>
        <v>106</v>
      </c>
      <c r="L6" s="3">
        <f t="shared" si="2"/>
        <v>107.7</v>
      </c>
      <c r="M6" s="3">
        <f t="shared" si="3"/>
        <v>108.2</v>
      </c>
      <c r="N6" s="3"/>
      <c r="P6" s="4">
        <f t="shared" ref="P6" si="7">-87.868852+(LN(E6))*9.365713+G6*0.73241+I6*0.27241+H6*0.0924+((J6+K6)/2)*0.015315+((L6+M6)/2)*-0.032803</f>
        <v>32.244208354555091</v>
      </c>
      <c r="Q6" s="5">
        <f t="shared" si="4"/>
        <v>32.244208354555091</v>
      </c>
      <c r="R6" s="5">
        <f t="shared" si="5"/>
        <v>4.8125684111276259</v>
      </c>
    </row>
    <row r="7" spans="1:18" x14ac:dyDescent="0.3">
      <c r="A7" s="1">
        <f t="shared" si="6"/>
        <v>6</v>
      </c>
      <c r="B7" s="1" t="s">
        <v>467</v>
      </c>
      <c r="C7" s="1" t="s">
        <v>485</v>
      </c>
      <c r="D7" s="1" t="s">
        <v>543</v>
      </c>
      <c r="E7" s="1">
        <v>6400</v>
      </c>
      <c r="F7" s="3" t="s">
        <v>506</v>
      </c>
      <c r="G7" s="1">
        <v>31</v>
      </c>
      <c r="H7" s="3">
        <v>115.5</v>
      </c>
      <c r="I7" s="1">
        <v>24.15</v>
      </c>
      <c r="J7" s="3">
        <f t="shared" si="0"/>
        <v>105</v>
      </c>
      <c r="K7" s="3">
        <f t="shared" si="1"/>
        <v>100.5</v>
      </c>
      <c r="L7" s="3">
        <f t="shared" si="2"/>
        <v>102.3</v>
      </c>
      <c r="M7" s="3">
        <f t="shared" si="3"/>
        <v>107.8</v>
      </c>
      <c r="N7" s="3"/>
      <c r="P7" s="4">
        <f t="shared" ref="P7:P13" si="8">-87.868852+(LN(E7))*9.365713+G7*0.73241+I7*0.27241+H7*0.0924+((J7+K7)/2)*0.015315+((L7+M7)/2)*-0.032803</f>
        <v>32.296028237422831</v>
      </c>
      <c r="Q7" s="5">
        <f t="shared" si="4"/>
        <v>32.296028237422831</v>
      </c>
      <c r="R7" s="5">
        <f t="shared" si="5"/>
        <v>5.0462544120973174</v>
      </c>
    </row>
    <row r="8" spans="1:18" x14ac:dyDescent="0.3">
      <c r="A8" s="1">
        <f t="shared" si="6"/>
        <v>7</v>
      </c>
      <c r="B8" s="1" t="s">
        <v>388</v>
      </c>
      <c r="C8" s="1" t="s">
        <v>485</v>
      </c>
      <c r="D8" s="1" t="s">
        <v>544</v>
      </c>
      <c r="E8" s="1">
        <v>6300</v>
      </c>
      <c r="F8" s="3" t="s">
        <v>506</v>
      </c>
      <c r="G8" s="1">
        <v>33</v>
      </c>
      <c r="H8" s="1">
        <v>115.5</v>
      </c>
      <c r="I8" s="1">
        <v>24.93</v>
      </c>
      <c r="J8" s="3">
        <f t="shared" si="0"/>
        <v>105</v>
      </c>
      <c r="K8" s="3">
        <f t="shared" si="1"/>
        <v>100.5</v>
      </c>
      <c r="L8" s="3">
        <f t="shared" si="2"/>
        <v>102.3</v>
      </c>
      <c r="M8" s="3">
        <f t="shared" si="3"/>
        <v>107.8</v>
      </c>
      <c r="N8" s="3"/>
      <c r="P8" s="4">
        <f t="shared" si="8"/>
        <v>33.825833445837688</v>
      </c>
      <c r="Q8" s="5">
        <f t="shared" si="4"/>
        <v>33.825833445837688</v>
      </c>
      <c r="R8" s="5">
        <f t="shared" si="5"/>
        <v>5.3691799120377288</v>
      </c>
    </row>
    <row r="9" spans="1:18" x14ac:dyDescent="0.3">
      <c r="A9" s="1">
        <f t="shared" si="6"/>
        <v>8</v>
      </c>
      <c r="B9" s="1" t="s">
        <v>283</v>
      </c>
      <c r="C9" s="1" t="s">
        <v>506</v>
      </c>
      <c r="D9" s="1" t="s">
        <v>542</v>
      </c>
      <c r="E9" s="1">
        <v>6200</v>
      </c>
      <c r="F9" s="3" t="s">
        <v>485</v>
      </c>
      <c r="G9" s="1">
        <v>30</v>
      </c>
      <c r="H9" s="3">
        <v>105</v>
      </c>
      <c r="I9" s="1">
        <v>18.989999999999998</v>
      </c>
      <c r="J9" s="3">
        <f t="shared" si="0"/>
        <v>100.5</v>
      </c>
      <c r="K9" s="3">
        <f t="shared" si="1"/>
        <v>105</v>
      </c>
      <c r="L9" s="3">
        <f t="shared" si="2"/>
        <v>103.1</v>
      </c>
      <c r="M9" s="3">
        <f t="shared" si="3"/>
        <v>111.5</v>
      </c>
      <c r="N9" s="3"/>
      <c r="P9" s="4">
        <f t="shared" si="8"/>
        <v>28.816626690884895</v>
      </c>
      <c r="Q9" s="5">
        <f t="shared" si="4"/>
        <v>28.816626690884895</v>
      </c>
      <c r="R9" s="5">
        <f t="shared" si="5"/>
        <v>4.6478430146588536</v>
      </c>
    </row>
    <row r="10" spans="1:18" x14ac:dyDescent="0.3">
      <c r="A10" s="1">
        <f t="shared" si="6"/>
        <v>9</v>
      </c>
      <c r="B10" s="1" t="s">
        <v>54</v>
      </c>
      <c r="C10" s="1" t="s">
        <v>492</v>
      </c>
      <c r="D10" s="1" t="s">
        <v>543</v>
      </c>
      <c r="E10" s="1">
        <v>6100</v>
      </c>
      <c r="F10" s="3" t="s">
        <v>486</v>
      </c>
      <c r="G10" s="1">
        <v>35</v>
      </c>
      <c r="H10" s="3">
        <v>118</v>
      </c>
      <c r="I10" s="1">
        <v>25.39</v>
      </c>
      <c r="J10" s="3">
        <f t="shared" si="0"/>
        <v>101.8</v>
      </c>
      <c r="K10" s="3">
        <f t="shared" si="1"/>
        <v>106</v>
      </c>
      <c r="L10" s="3">
        <f t="shared" si="2"/>
        <v>107.7</v>
      </c>
      <c r="M10" s="3">
        <f t="shared" si="3"/>
        <v>108.2</v>
      </c>
      <c r="N10" s="3"/>
      <c r="P10" s="4">
        <f t="shared" si="8"/>
        <v>35.267299619169286</v>
      </c>
      <c r="Q10" s="5">
        <f t="shared" si="4"/>
        <v>35.267299619169286</v>
      </c>
      <c r="R10" s="5">
        <f t="shared" si="5"/>
        <v>5.7815245277326701</v>
      </c>
    </row>
    <row r="11" spans="1:18" x14ac:dyDescent="0.3">
      <c r="A11" s="1">
        <f t="shared" si="6"/>
        <v>10</v>
      </c>
      <c r="B11" s="1" t="s">
        <v>77</v>
      </c>
      <c r="C11" s="1" t="s">
        <v>506</v>
      </c>
      <c r="D11" s="1" t="s">
        <v>544</v>
      </c>
      <c r="E11" s="1">
        <v>6000</v>
      </c>
      <c r="F11" s="3" t="s">
        <v>485</v>
      </c>
      <c r="G11" s="1">
        <v>32</v>
      </c>
      <c r="H11" s="3">
        <v>105</v>
      </c>
      <c r="I11" s="1">
        <v>20.72</v>
      </c>
      <c r="J11" s="3">
        <f t="shared" si="0"/>
        <v>100.5</v>
      </c>
      <c r="K11" s="3">
        <f t="shared" si="1"/>
        <v>105</v>
      </c>
      <c r="L11" s="3">
        <f t="shared" si="2"/>
        <v>103.1</v>
      </c>
      <c r="M11" s="3">
        <f t="shared" si="3"/>
        <v>111.5</v>
      </c>
      <c r="N11" s="3"/>
      <c r="P11" s="4">
        <f t="shared" si="8"/>
        <v>30.445615921003906</v>
      </c>
      <c r="Q11" s="5">
        <f t="shared" si="4"/>
        <v>30.445615921003906</v>
      </c>
      <c r="R11" s="5">
        <f t="shared" si="5"/>
        <v>5.0742693201673177</v>
      </c>
    </row>
    <row r="12" spans="1:18" x14ac:dyDescent="0.3">
      <c r="A12" s="1">
        <f t="shared" si="6"/>
        <v>11</v>
      </c>
      <c r="B12" s="1" t="s">
        <v>358</v>
      </c>
      <c r="C12" s="1" t="s">
        <v>486</v>
      </c>
      <c r="D12" s="1" t="s">
        <v>542</v>
      </c>
      <c r="E12" s="1">
        <v>5900</v>
      </c>
      <c r="F12" s="3" t="s">
        <v>492</v>
      </c>
      <c r="G12" s="1">
        <v>34</v>
      </c>
      <c r="H12" s="1">
        <v>114.5</v>
      </c>
      <c r="I12" s="1">
        <v>17</v>
      </c>
      <c r="J12" s="3">
        <f t="shared" si="0"/>
        <v>106</v>
      </c>
      <c r="K12" s="3">
        <f t="shared" si="1"/>
        <v>101.8</v>
      </c>
      <c r="L12" s="3">
        <f t="shared" si="2"/>
        <v>103.9</v>
      </c>
      <c r="M12" s="3">
        <f t="shared" si="3"/>
        <v>110.5</v>
      </c>
      <c r="N12" s="3"/>
      <c r="P12" s="4">
        <f t="shared" si="8"/>
        <v>31.638352624495639</v>
      </c>
      <c r="Q12" s="5">
        <f t="shared" si="4"/>
        <v>31.638352624495639</v>
      </c>
      <c r="R12" s="5">
        <f t="shared" si="5"/>
        <v>5.3624326482195999</v>
      </c>
    </row>
    <row r="13" spans="1:18" x14ac:dyDescent="0.3">
      <c r="A13" s="1">
        <f t="shared" si="6"/>
        <v>12</v>
      </c>
      <c r="B13" s="1" t="s">
        <v>466</v>
      </c>
      <c r="C13" s="1" t="s">
        <v>506</v>
      </c>
      <c r="D13" s="1" t="s">
        <v>543</v>
      </c>
      <c r="E13" s="1">
        <v>5800</v>
      </c>
      <c r="F13" s="3" t="s">
        <v>485</v>
      </c>
      <c r="G13" s="1">
        <v>32</v>
      </c>
      <c r="H13" s="3">
        <v>105</v>
      </c>
      <c r="I13" s="1">
        <v>18.48</v>
      </c>
      <c r="J13" s="3">
        <f t="shared" si="0"/>
        <v>100.5</v>
      </c>
      <c r="K13" s="3">
        <f t="shared" si="1"/>
        <v>105</v>
      </c>
      <c r="L13" s="3">
        <f t="shared" si="2"/>
        <v>103.1</v>
      </c>
      <c r="M13" s="3">
        <f t="shared" si="3"/>
        <v>111.5</v>
      </c>
      <c r="N13" s="3"/>
      <c r="P13" s="4">
        <f t="shared" si="8"/>
        <v>29.51790531775481</v>
      </c>
      <c r="Q13" s="5">
        <f t="shared" si="4"/>
        <v>29.51790531775481</v>
      </c>
      <c r="R13" s="5">
        <f t="shared" si="5"/>
        <v>5.0892940203025532</v>
      </c>
    </row>
    <row r="14" spans="1:18" x14ac:dyDescent="0.3">
      <c r="A14" s="1">
        <f t="shared" si="6"/>
        <v>13</v>
      </c>
      <c r="B14" s="1" t="s">
        <v>403</v>
      </c>
      <c r="C14" s="1" t="s">
        <v>506</v>
      </c>
      <c r="D14" s="1" t="s">
        <v>546</v>
      </c>
      <c r="E14" s="1">
        <v>5700</v>
      </c>
      <c r="F14" s="3" t="s">
        <v>485</v>
      </c>
      <c r="G14" s="1">
        <v>33</v>
      </c>
      <c r="H14" s="3">
        <v>105</v>
      </c>
      <c r="I14" s="1">
        <v>17.45</v>
      </c>
      <c r="J14" s="3">
        <f t="shared" si="0"/>
        <v>100.5</v>
      </c>
      <c r="K14" s="3">
        <f t="shared" si="1"/>
        <v>105</v>
      </c>
      <c r="L14" s="3">
        <f t="shared" si="2"/>
        <v>103.1</v>
      </c>
      <c r="M14" s="3">
        <f t="shared" si="3"/>
        <v>111.5</v>
      </c>
      <c r="N14" s="3"/>
      <c r="P14" s="4">
        <v>42.861543325544034</v>
      </c>
      <c r="Q14" s="5">
        <f t="shared" si="4"/>
        <v>42.861543325544034</v>
      </c>
      <c r="R14" s="5">
        <f t="shared" si="5"/>
        <v>7.5195690044814087</v>
      </c>
    </row>
    <row r="15" spans="1:18" x14ac:dyDescent="0.3">
      <c r="A15" s="1">
        <f t="shared" si="6"/>
        <v>14</v>
      </c>
      <c r="B15" s="1" t="s">
        <v>297</v>
      </c>
      <c r="C15" s="1" t="s">
        <v>485</v>
      </c>
      <c r="D15" s="1" t="s">
        <v>543</v>
      </c>
      <c r="E15" s="1">
        <v>5600</v>
      </c>
      <c r="F15" s="3" t="s">
        <v>506</v>
      </c>
      <c r="G15" s="1">
        <v>31</v>
      </c>
      <c r="H15" s="1">
        <v>115.5</v>
      </c>
      <c r="I15" s="1">
        <v>21.21</v>
      </c>
      <c r="J15" s="3">
        <f t="shared" si="0"/>
        <v>105</v>
      </c>
      <c r="K15" s="3">
        <f t="shared" si="1"/>
        <v>100.5</v>
      </c>
      <c r="L15" s="3">
        <f t="shared" si="2"/>
        <v>102.3</v>
      </c>
      <c r="M15" s="3">
        <f t="shared" si="3"/>
        <v>107.8</v>
      </c>
      <c r="N15" s="3"/>
      <c r="P15" s="4">
        <f t="shared" ref="P15:P39" si="9">-87.868852+(LN(E15))*9.365713+G15*0.73241+I15*0.27241+H15*0.0924+((J15+K15)/2)*0.015315+((L15+M15)/2)*-0.032803</f>
        <v>30.244526137611256</v>
      </c>
      <c r="Q15" s="5">
        <f t="shared" si="4"/>
        <v>30.244526137611256</v>
      </c>
      <c r="R15" s="5">
        <f t="shared" si="5"/>
        <v>5.4008082388591534</v>
      </c>
    </row>
    <row r="16" spans="1:18" x14ac:dyDescent="0.3">
      <c r="A16" s="1">
        <f t="shared" si="6"/>
        <v>15</v>
      </c>
      <c r="B16" s="1" t="s">
        <v>211</v>
      </c>
      <c r="C16" s="1" t="s">
        <v>486</v>
      </c>
      <c r="D16" s="1" t="s">
        <v>543</v>
      </c>
      <c r="E16" s="1">
        <v>5500</v>
      </c>
      <c r="F16" s="3" t="s">
        <v>492</v>
      </c>
      <c r="G16" s="1">
        <v>27</v>
      </c>
      <c r="H16" s="1">
        <v>114.5</v>
      </c>
      <c r="I16" s="1">
        <v>26.52</v>
      </c>
      <c r="J16" s="3">
        <f t="shared" si="0"/>
        <v>106</v>
      </c>
      <c r="K16" s="3">
        <f t="shared" si="1"/>
        <v>101.8</v>
      </c>
      <c r="L16" s="3">
        <f t="shared" si="2"/>
        <v>103.9</v>
      </c>
      <c r="M16" s="3">
        <f t="shared" si="3"/>
        <v>110.5</v>
      </c>
      <c r="N16" s="3"/>
      <c r="P16" s="4">
        <f t="shared" si="9"/>
        <v>28.447312886384239</v>
      </c>
      <c r="Q16" s="5">
        <f t="shared" si="4"/>
        <v>28.447312886384239</v>
      </c>
      <c r="R16" s="5">
        <f t="shared" si="5"/>
        <v>5.1722387066153166</v>
      </c>
    </row>
    <row r="17" spans="1:18" x14ac:dyDescent="0.3">
      <c r="A17" s="1">
        <f t="shared" si="6"/>
        <v>16</v>
      </c>
      <c r="B17" s="1" t="s">
        <v>281</v>
      </c>
      <c r="C17" s="1" t="s">
        <v>485</v>
      </c>
      <c r="D17" s="1" t="s">
        <v>542</v>
      </c>
      <c r="E17" s="1">
        <v>5300</v>
      </c>
      <c r="F17" s="3" t="s">
        <v>506</v>
      </c>
      <c r="G17" s="1">
        <v>30</v>
      </c>
      <c r="H17" s="3">
        <v>115.5</v>
      </c>
      <c r="I17" s="1">
        <v>16.53</v>
      </c>
      <c r="J17" s="3">
        <f t="shared" si="0"/>
        <v>105</v>
      </c>
      <c r="K17" s="3">
        <f t="shared" si="1"/>
        <v>100.5</v>
      </c>
      <c r="L17" s="3">
        <f t="shared" si="2"/>
        <v>102.3</v>
      </c>
      <c r="M17" s="3">
        <f t="shared" si="3"/>
        <v>107.8</v>
      </c>
      <c r="N17" s="3"/>
      <c r="P17" s="4">
        <f t="shared" si="9"/>
        <v>27.721563266671051</v>
      </c>
      <c r="Q17" s="5">
        <f t="shared" si="4"/>
        <v>27.721563266671051</v>
      </c>
      <c r="R17" s="5">
        <f t="shared" si="5"/>
        <v>5.2304836352209536</v>
      </c>
    </row>
    <row r="18" spans="1:18" x14ac:dyDescent="0.3">
      <c r="A18" s="1">
        <f t="shared" si="6"/>
        <v>17</v>
      </c>
      <c r="B18" s="1" t="s">
        <v>272</v>
      </c>
      <c r="C18" s="1" t="s">
        <v>486</v>
      </c>
      <c r="D18" s="1" t="s">
        <v>545</v>
      </c>
      <c r="E18" s="1">
        <v>5100</v>
      </c>
      <c r="F18" s="3" t="s">
        <v>492</v>
      </c>
      <c r="G18" s="1">
        <v>34</v>
      </c>
      <c r="H18" s="1">
        <v>114.5</v>
      </c>
      <c r="I18" s="1">
        <v>14.99</v>
      </c>
      <c r="J18" s="3">
        <f t="shared" si="0"/>
        <v>106</v>
      </c>
      <c r="K18" s="3">
        <f t="shared" si="1"/>
        <v>101.8</v>
      </c>
      <c r="L18" s="3">
        <f t="shared" si="2"/>
        <v>103.9</v>
      </c>
      <c r="M18" s="3">
        <f t="shared" si="3"/>
        <v>110.5</v>
      </c>
      <c r="N18" s="3"/>
      <c r="P18" s="4">
        <f t="shared" si="9"/>
        <v>29.726113520260519</v>
      </c>
      <c r="Q18" s="5">
        <f t="shared" si="4"/>
        <v>29.726113520260519</v>
      </c>
      <c r="R18" s="5">
        <f t="shared" si="5"/>
        <v>5.8286497098550045</v>
      </c>
    </row>
    <row r="19" spans="1:18" x14ac:dyDescent="0.3">
      <c r="A19" s="1">
        <f t="shared" si="6"/>
        <v>18</v>
      </c>
      <c r="B19" s="1" t="s">
        <v>414</v>
      </c>
      <c r="C19" s="1" t="s">
        <v>485</v>
      </c>
      <c r="D19" s="1" t="s">
        <v>546</v>
      </c>
      <c r="E19" s="1">
        <v>4800</v>
      </c>
      <c r="F19" s="3" t="s">
        <v>506</v>
      </c>
      <c r="G19" s="1">
        <v>24</v>
      </c>
      <c r="H19" s="3">
        <v>115.5</v>
      </c>
      <c r="I19" s="1">
        <v>21.56</v>
      </c>
      <c r="J19" s="3">
        <f t="shared" si="0"/>
        <v>105</v>
      </c>
      <c r="K19" s="3">
        <f t="shared" si="1"/>
        <v>100.5</v>
      </c>
      <c r="L19" s="3">
        <f t="shared" si="2"/>
        <v>102.3</v>
      </c>
      <c r="M19" s="3">
        <f t="shared" si="3"/>
        <v>107.8</v>
      </c>
      <c r="N19" s="3"/>
      <c r="P19" s="4">
        <f t="shared" si="9"/>
        <v>23.769268611594253</v>
      </c>
      <c r="Q19" s="5">
        <f t="shared" si="4"/>
        <v>23.769268611594253</v>
      </c>
      <c r="R19" s="5">
        <f t="shared" si="5"/>
        <v>4.9519309607488031</v>
      </c>
    </row>
    <row r="20" spans="1:18" x14ac:dyDescent="0.3">
      <c r="A20" s="1">
        <f t="shared" si="6"/>
        <v>19</v>
      </c>
      <c r="B20" s="1" t="s">
        <v>541</v>
      </c>
      <c r="C20" s="1" t="s">
        <v>506</v>
      </c>
      <c r="D20" s="1" t="s">
        <v>544</v>
      </c>
      <c r="E20" s="1">
        <v>4300</v>
      </c>
      <c r="F20" s="3" t="s">
        <v>485</v>
      </c>
      <c r="G20" s="1">
        <v>32</v>
      </c>
      <c r="H20" s="3">
        <v>105</v>
      </c>
      <c r="I20" s="1">
        <v>18.18</v>
      </c>
      <c r="J20" s="3">
        <f t="shared" si="0"/>
        <v>100.5</v>
      </c>
      <c r="K20" s="3">
        <f t="shared" si="1"/>
        <v>105</v>
      </c>
      <c r="L20" s="3">
        <f t="shared" si="2"/>
        <v>103.1</v>
      </c>
      <c r="M20" s="3">
        <f t="shared" si="3"/>
        <v>111.5</v>
      </c>
      <c r="N20" s="3"/>
      <c r="P20" s="4">
        <f t="shared" si="9"/>
        <v>26.63355924727378</v>
      </c>
      <c r="Q20" s="5">
        <f t="shared" si="4"/>
        <v>26.63355924727378</v>
      </c>
      <c r="R20" s="5">
        <f t="shared" si="5"/>
        <v>6.193850987738089</v>
      </c>
    </row>
    <row r="21" spans="1:18" x14ac:dyDescent="0.3">
      <c r="A21" s="1">
        <f t="shared" si="6"/>
        <v>20</v>
      </c>
      <c r="B21" s="1" t="s">
        <v>306</v>
      </c>
      <c r="C21" s="1" t="s">
        <v>492</v>
      </c>
      <c r="D21" s="1" t="s">
        <v>546</v>
      </c>
      <c r="E21" s="1">
        <v>4200</v>
      </c>
      <c r="F21" s="3" t="s">
        <v>486</v>
      </c>
      <c r="G21" s="1">
        <v>29</v>
      </c>
      <c r="H21" s="3">
        <v>118</v>
      </c>
      <c r="I21" s="1">
        <v>13.48</v>
      </c>
      <c r="J21" s="3">
        <f t="shared" si="0"/>
        <v>101.8</v>
      </c>
      <c r="K21" s="3">
        <f t="shared" si="1"/>
        <v>106</v>
      </c>
      <c r="L21" s="3">
        <f t="shared" si="2"/>
        <v>107.7</v>
      </c>
      <c r="M21" s="3">
        <f t="shared" si="3"/>
        <v>108.2</v>
      </c>
      <c r="N21" s="3"/>
      <c r="P21" s="4">
        <f t="shared" si="9"/>
        <v>24.133112661782661</v>
      </c>
      <c r="Q21" s="5">
        <f t="shared" si="4"/>
        <v>24.133112661782661</v>
      </c>
      <c r="R21" s="5">
        <f t="shared" si="5"/>
        <v>5.7459792051863481</v>
      </c>
    </row>
    <row r="22" spans="1:18" x14ac:dyDescent="0.3">
      <c r="A22" s="1">
        <f t="shared" si="6"/>
        <v>21</v>
      </c>
      <c r="B22" s="1" t="s">
        <v>473</v>
      </c>
      <c r="C22" s="1" t="s">
        <v>492</v>
      </c>
      <c r="D22" s="1" t="s">
        <v>542</v>
      </c>
      <c r="E22" s="1">
        <v>4000</v>
      </c>
      <c r="F22" s="3" t="s">
        <v>486</v>
      </c>
      <c r="G22" s="1">
        <v>19</v>
      </c>
      <c r="H22" s="3">
        <v>118</v>
      </c>
      <c r="I22" s="1">
        <v>22.51</v>
      </c>
      <c r="J22" s="3">
        <f t="shared" si="0"/>
        <v>101.8</v>
      </c>
      <c r="K22" s="3">
        <f t="shared" si="1"/>
        <v>106</v>
      </c>
      <c r="L22" s="3">
        <f t="shared" si="2"/>
        <v>107.7</v>
      </c>
      <c r="M22" s="3">
        <f t="shared" si="3"/>
        <v>108.2</v>
      </c>
      <c r="N22" s="3"/>
      <c r="P22" s="4">
        <f t="shared" si="9"/>
        <v>18.811920286948869</v>
      </c>
      <c r="Q22" s="5">
        <f t="shared" si="4"/>
        <v>18.811920286948869</v>
      </c>
      <c r="R22" s="5">
        <f t="shared" si="5"/>
        <v>4.7029800717372172</v>
      </c>
    </row>
    <row r="23" spans="1:18" x14ac:dyDescent="0.3">
      <c r="A23" s="1">
        <f t="shared" si="6"/>
        <v>22</v>
      </c>
      <c r="B23" s="1" t="s">
        <v>61</v>
      </c>
      <c r="C23" s="1" t="s">
        <v>492</v>
      </c>
      <c r="D23" s="1" t="s">
        <v>546</v>
      </c>
      <c r="E23" s="1">
        <v>3900</v>
      </c>
      <c r="F23" s="3" t="s">
        <v>486</v>
      </c>
      <c r="G23" s="1">
        <v>28</v>
      </c>
      <c r="H23" s="3">
        <v>118</v>
      </c>
      <c r="I23" s="1">
        <v>13.03</v>
      </c>
      <c r="J23" s="3">
        <f t="shared" si="0"/>
        <v>101.8</v>
      </c>
      <c r="K23" s="3">
        <f t="shared" si="1"/>
        <v>106</v>
      </c>
      <c r="L23" s="3">
        <f t="shared" si="2"/>
        <v>107.7</v>
      </c>
      <c r="M23" s="3">
        <f t="shared" si="3"/>
        <v>108.2</v>
      </c>
      <c r="N23" s="3"/>
      <c r="P23" s="4">
        <f t="shared" si="9"/>
        <v>22.584044163578902</v>
      </c>
      <c r="Q23" s="5">
        <f t="shared" si="4"/>
        <v>22.584044163578902</v>
      </c>
      <c r="R23" s="5">
        <f t="shared" si="5"/>
        <v>5.7907805547638214</v>
      </c>
    </row>
    <row r="24" spans="1:18" x14ac:dyDescent="0.3">
      <c r="A24" s="1">
        <f t="shared" si="6"/>
        <v>23</v>
      </c>
      <c r="B24" s="1" t="s">
        <v>121</v>
      </c>
      <c r="C24" s="1" t="s">
        <v>506</v>
      </c>
      <c r="D24" s="1" t="s">
        <v>543</v>
      </c>
      <c r="E24" s="1">
        <v>3800</v>
      </c>
      <c r="F24" s="3" t="s">
        <v>485</v>
      </c>
      <c r="G24" s="1">
        <v>23</v>
      </c>
      <c r="H24" s="3">
        <v>105</v>
      </c>
      <c r="I24" s="1">
        <v>14.86</v>
      </c>
      <c r="J24" s="3">
        <f t="shared" si="0"/>
        <v>100.5</v>
      </c>
      <c r="K24" s="3">
        <f t="shared" si="1"/>
        <v>105</v>
      </c>
      <c r="L24" s="3">
        <f t="shared" si="2"/>
        <v>103.1</v>
      </c>
      <c r="M24" s="3">
        <f t="shared" si="3"/>
        <v>111.5</v>
      </c>
      <c r="N24" s="3"/>
      <c r="P24" s="4">
        <f t="shared" si="9"/>
        <v>17.979735212890567</v>
      </c>
      <c r="Q24" s="5">
        <f t="shared" si="4"/>
        <v>17.979735212890567</v>
      </c>
      <c r="R24" s="5">
        <f t="shared" si="5"/>
        <v>4.7315092665501499</v>
      </c>
    </row>
    <row r="25" spans="1:18" x14ac:dyDescent="0.3">
      <c r="A25" s="1">
        <f t="shared" si="6"/>
        <v>24</v>
      </c>
      <c r="B25" s="1" t="s">
        <v>458</v>
      </c>
      <c r="C25" s="1" t="s">
        <v>506</v>
      </c>
      <c r="D25" s="1" t="s">
        <v>545</v>
      </c>
      <c r="E25" s="1">
        <v>3600</v>
      </c>
      <c r="F25" s="3" t="s">
        <v>485</v>
      </c>
      <c r="G25" s="1">
        <v>16</v>
      </c>
      <c r="H25" s="3">
        <v>105</v>
      </c>
      <c r="I25" s="1">
        <v>19.670000000000002</v>
      </c>
      <c r="J25" s="3">
        <f t="shared" si="0"/>
        <v>100.5</v>
      </c>
      <c r="K25" s="3">
        <f t="shared" si="1"/>
        <v>105</v>
      </c>
      <c r="L25" s="3">
        <f t="shared" si="2"/>
        <v>103.1</v>
      </c>
      <c r="M25" s="3">
        <f t="shared" si="3"/>
        <v>111.5</v>
      </c>
      <c r="N25" s="3"/>
      <c r="P25" s="4">
        <f t="shared" si="9"/>
        <v>13.656779235765661</v>
      </c>
      <c r="Q25" s="5">
        <f t="shared" si="4"/>
        <v>13.656779235765661</v>
      </c>
      <c r="R25" s="5">
        <f t="shared" si="5"/>
        <v>3.7935497877126836</v>
      </c>
    </row>
    <row r="26" spans="1:18" x14ac:dyDescent="0.3">
      <c r="A26" s="1">
        <f t="shared" si="6"/>
        <v>25</v>
      </c>
      <c r="B26" s="1" t="s">
        <v>264</v>
      </c>
      <c r="C26" s="1" t="s">
        <v>486</v>
      </c>
      <c r="D26" s="1" t="s">
        <v>546</v>
      </c>
      <c r="E26" s="1">
        <v>3500</v>
      </c>
      <c r="F26" s="3" t="s">
        <v>492</v>
      </c>
      <c r="G26" s="1">
        <v>16</v>
      </c>
      <c r="H26" s="1">
        <v>114.5</v>
      </c>
      <c r="I26" s="1">
        <v>19.170000000000002</v>
      </c>
      <c r="J26" s="3">
        <f t="shared" si="0"/>
        <v>106</v>
      </c>
      <c r="K26" s="3">
        <f t="shared" si="1"/>
        <v>101.8</v>
      </c>
      <c r="L26" s="3">
        <f t="shared" si="2"/>
        <v>103.9</v>
      </c>
      <c r="M26" s="3">
        <f t="shared" si="3"/>
        <v>110.5</v>
      </c>
      <c r="N26" s="3"/>
      <c r="P26" s="4">
        <f t="shared" si="9"/>
        <v>14.155426437137281</v>
      </c>
      <c r="Q26" s="5">
        <f t="shared" si="4"/>
        <v>14.155426437137281</v>
      </c>
      <c r="R26" s="5">
        <f t="shared" si="5"/>
        <v>4.0444075534677948</v>
      </c>
    </row>
    <row r="27" spans="1:18" x14ac:dyDescent="0.3">
      <c r="A27" s="1">
        <f t="shared" si="6"/>
        <v>26</v>
      </c>
      <c r="B27" s="1" t="s">
        <v>379</v>
      </c>
      <c r="C27" s="1" t="s">
        <v>486</v>
      </c>
      <c r="D27" s="1" t="s">
        <v>542</v>
      </c>
      <c r="E27" s="1">
        <v>3400</v>
      </c>
      <c r="F27" s="3" t="s">
        <v>492</v>
      </c>
      <c r="G27" s="1">
        <v>13</v>
      </c>
      <c r="H27" s="1">
        <v>114.5</v>
      </c>
      <c r="I27" s="1">
        <v>14.11</v>
      </c>
      <c r="J27" s="3">
        <f t="shared" si="0"/>
        <v>106</v>
      </c>
      <c r="K27" s="3">
        <f t="shared" si="1"/>
        <v>101.8</v>
      </c>
      <c r="L27" s="3">
        <f t="shared" si="2"/>
        <v>103.9</v>
      </c>
      <c r="M27" s="3">
        <f t="shared" si="3"/>
        <v>110.5</v>
      </c>
      <c r="N27" s="3"/>
      <c r="P27" s="4">
        <f t="shared" si="9"/>
        <v>10.308312886205469</v>
      </c>
      <c r="Q27" s="5">
        <f t="shared" si="4"/>
        <v>10.308312886205469</v>
      </c>
      <c r="R27" s="5">
        <f t="shared" si="5"/>
        <v>3.0318567312369029</v>
      </c>
    </row>
    <row r="28" spans="1:18" x14ac:dyDescent="0.3">
      <c r="A28" s="1">
        <f t="shared" si="6"/>
        <v>27</v>
      </c>
      <c r="B28" s="1" t="s">
        <v>239</v>
      </c>
      <c r="C28" s="1" t="s">
        <v>492</v>
      </c>
      <c r="D28" s="1" t="s">
        <v>546</v>
      </c>
      <c r="E28" s="1">
        <v>3400</v>
      </c>
      <c r="F28" s="3" t="s">
        <v>486</v>
      </c>
      <c r="G28" s="1">
        <v>18</v>
      </c>
      <c r="H28" s="3">
        <v>118</v>
      </c>
      <c r="I28" s="1">
        <v>15.63</v>
      </c>
      <c r="J28" s="3">
        <f t="shared" si="0"/>
        <v>101.8</v>
      </c>
      <c r="K28" s="3">
        <f t="shared" si="1"/>
        <v>106</v>
      </c>
      <c r="L28" s="3">
        <f t="shared" si="2"/>
        <v>107.7</v>
      </c>
      <c r="M28" s="3">
        <f t="shared" si="3"/>
        <v>108.2</v>
      </c>
      <c r="N28" s="3"/>
      <c r="P28" s="4">
        <f t="shared" si="9"/>
        <v>14.683223836205471</v>
      </c>
      <c r="Q28" s="5">
        <f t="shared" si="4"/>
        <v>14.683223836205471</v>
      </c>
      <c r="R28" s="5">
        <f t="shared" si="5"/>
        <v>4.3185952459427854</v>
      </c>
    </row>
    <row r="29" spans="1:18" x14ac:dyDescent="0.3">
      <c r="A29" s="1">
        <f t="shared" si="6"/>
        <v>28</v>
      </c>
      <c r="B29" s="1" t="s">
        <v>229</v>
      </c>
      <c r="C29" s="1" t="s">
        <v>486</v>
      </c>
      <c r="D29" s="1" t="s">
        <v>544</v>
      </c>
      <c r="E29" s="1">
        <v>3300</v>
      </c>
      <c r="F29" s="3" t="s">
        <v>492</v>
      </c>
      <c r="G29" s="1">
        <v>31</v>
      </c>
      <c r="H29" s="1">
        <v>114.5</v>
      </c>
      <c r="I29" s="1">
        <v>10.94</v>
      </c>
      <c r="J29" s="3">
        <f t="shared" si="0"/>
        <v>106</v>
      </c>
      <c r="K29" s="3">
        <f t="shared" si="1"/>
        <v>101.8</v>
      </c>
      <c r="L29" s="3">
        <f t="shared" si="2"/>
        <v>103.9</v>
      </c>
      <c r="M29" s="3">
        <f t="shared" si="3"/>
        <v>110.5</v>
      </c>
      <c r="N29" s="3"/>
      <c r="P29" s="4">
        <f t="shared" si="9"/>
        <v>22.348558901145996</v>
      </c>
      <c r="Q29" s="5">
        <f t="shared" si="4"/>
        <v>22.348558901145996</v>
      </c>
      <c r="R29" s="5">
        <f t="shared" si="5"/>
        <v>6.7722905761048473</v>
      </c>
    </row>
    <row r="30" spans="1:18" x14ac:dyDescent="0.3">
      <c r="A30" s="1">
        <f t="shared" si="6"/>
        <v>29</v>
      </c>
      <c r="B30" s="1" t="s">
        <v>280</v>
      </c>
      <c r="C30" s="1" t="s">
        <v>492</v>
      </c>
      <c r="D30" s="1" t="s">
        <v>544</v>
      </c>
      <c r="E30" s="1">
        <v>3300</v>
      </c>
      <c r="F30" s="3" t="s">
        <v>486</v>
      </c>
      <c r="G30" s="1">
        <v>21</v>
      </c>
      <c r="H30" s="3">
        <v>118</v>
      </c>
      <c r="I30" s="1">
        <v>17.93</v>
      </c>
      <c r="J30" s="3">
        <f t="shared" si="0"/>
        <v>101.8</v>
      </c>
      <c r="K30" s="3">
        <f t="shared" si="1"/>
        <v>106</v>
      </c>
      <c r="L30" s="3">
        <f t="shared" si="2"/>
        <v>107.7</v>
      </c>
      <c r="M30" s="3">
        <f t="shared" si="3"/>
        <v>108.2</v>
      </c>
      <c r="N30" s="3"/>
      <c r="P30" s="4">
        <f t="shared" si="9"/>
        <v>17.227402551146</v>
      </c>
      <c r="Q30" s="5">
        <f t="shared" si="4"/>
        <v>17.227402551146</v>
      </c>
      <c r="R30" s="5">
        <f t="shared" si="5"/>
        <v>5.2204250154987877</v>
      </c>
    </row>
    <row r="31" spans="1:18" x14ac:dyDescent="0.3">
      <c r="A31" s="1">
        <f t="shared" si="6"/>
        <v>30</v>
      </c>
      <c r="B31" s="1" t="s">
        <v>210</v>
      </c>
      <c r="C31" s="1" t="s">
        <v>506</v>
      </c>
      <c r="D31" s="1" t="s">
        <v>544</v>
      </c>
      <c r="E31" s="1">
        <v>3200</v>
      </c>
      <c r="F31" s="3" t="s">
        <v>485</v>
      </c>
      <c r="G31" s="1">
        <v>16</v>
      </c>
      <c r="H31" s="3">
        <v>105</v>
      </c>
      <c r="I31" s="1">
        <v>25.74</v>
      </c>
      <c r="J31" s="3">
        <f t="shared" si="0"/>
        <v>100.5</v>
      </c>
      <c r="K31" s="3">
        <f t="shared" si="1"/>
        <v>105</v>
      </c>
      <c r="L31" s="3">
        <f t="shared" si="2"/>
        <v>103.1</v>
      </c>
      <c r="M31" s="3">
        <f t="shared" si="3"/>
        <v>111.5</v>
      </c>
      <c r="N31" s="3"/>
      <c r="P31" s="4">
        <f t="shared" si="9"/>
        <v>14.207185827539217</v>
      </c>
      <c r="Q31" s="5">
        <f t="shared" si="4"/>
        <v>14.207185827539217</v>
      </c>
      <c r="R31" s="5">
        <f t="shared" si="5"/>
        <v>4.4397455711060045</v>
      </c>
    </row>
    <row r="32" spans="1:18" x14ac:dyDescent="0.3">
      <c r="A32" s="1">
        <f t="shared" si="6"/>
        <v>31</v>
      </c>
      <c r="B32" s="1" t="s">
        <v>221</v>
      </c>
      <c r="C32" s="1" t="s">
        <v>486</v>
      </c>
      <c r="D32" s="1" t="s">
        <v>546</v>
      </c>
      <c r="E32" s="1">
        <v>3200</v>
      </c>
      <c r="F32" s="3" t="s">
        <v>492</v>
      </c>
      <c r="G32" s="1">
        <v>12</v>
      </c>
      <c r="H32" s="3">
        <v>114.5</v>
      </c>
      <c r="I32" s="1">
        <v>15.16</v>
      </c>
      <c r="J32" s="3">
        <f t="shared" si="0"/>
        <v>106</v>
      </c>
      <c r="K32" s="3">
        <f t="shared" si="1"/>
        <v>101.8</v>
      </c>
      <c r="L32" s="3">
        <f t="shared" si="2"/>
        <v>103.9</v>
      </c>
      <c r="M32" s="3">
        <f t="shared" si="3"/>
        <v>110.5</v>
      </c>
      <c r="N32" s="3"/>
      <c r="P32" s="4">
        <f t="shared" si="9"/>
        <v>9.2941405775392152</v>
      </c>
      <c r="Q32" s="5">
        <f t="shared" si="4"/>
        <v>9.2941405775392152</v>
      </c>
      <c r="R32" s="5">
        <f t="shared" si="5"/>
        <v>2.9044189304810044</v>
      </c>
    </row>
    <row r="33" spans="1:18" x14ac:dyDescent="0.3">
      <c r="A33" s="1">
        <f t="shared" si="6"/>
        <v>32</v>
      </c>
      <c r="B33" s="1" t="s">
        <v>110</v>
      </c>
      <c r="C33" s="1" t="s">
        <v>485</v>
      </c>
      <c r="D33" s="1" t="s">
        <v>544</v>
      </c>
      <c r="E33" s="1">
        <v>3200</v>
      </c>
      <c r="F33" s="3" t="s">
        <v>506</v>
      </c>
      <c r="G33" s="1">
        <v>24</v>
      </c>
      <c r="H33" s="1">
        <v>115.5</v>
      </c>
      <c r="I33" s="1">
        <v>14.79</v>
      </c>
      <c r="J33" s="3">
        <f t="shared" si="0"/>
        <v>105</v>
      </c>
      <c r="K33" s="3">
        <f t="shared" si="1"/>
        <v>100.5</v>
      </c>
      <c r="L33" s="3">
        <f t="shared" si="2"/>
        <v>102.3</v>
      </c>
      <c r="M33" s="3">
        <f t="shared" si="3"/>
        <v>107.8</v>
      </c>
      <c r="N33" s="3"/>
      <c r="P33" s="4">
        <f t="shared" si="9"/>
        <v>18.127583077539217</v>
      </c>
      <c r="Q33" s="5">
        <f t="shared" si="4"/>
        <v>18.127583077539217</v>
      </c>
      <c r="R33" s="5">
        <f t="shared" si="5"/>
        <v>5.6648697117310052</v>
      </c>
    </row>
    <row r="34" spans="1:18" x14ac:dyDescent="0.3">
      <c r="A34" s="1">
        <f t="shared" si="6"/>
        <v>33</v>
      </c>
      <c r="B34" s="1" t="s">
        <v>257</v>
      </c>
      <c r="C34" s="1" t="s">
        <v>485</v>
      </c>
      <c r="D34" s="1" t="s">
        <v>545</v>
      </c>
      <c r="E34" s="1">
        <v>3200</v>
      </c>
      <c r="F34" s="3" t="s">
        <v>506</v>
      </c>
      <c r="G34" s="1">
        <v>16</v>
      </c>
      <c r="H34" s="3">
        <v>115.5</v>
      </c>
      <c r="I34" s="1">
        <v>15.9</v>
      </c>
      <c r="J34" s="3">
        <f t="shared" si="0"/>
        <v>105</v>
      </c>
      <c r="K34" s="3">
        <f t="shared" si="1"/>
        <v>100.5</v>
      </c>
      <c r="L34" s="3">
        <f t="shared" si="2"/>
        <v>102.3</v>
      </c>
      <c r="M34" s="3">
        <f t="shared" si="3"/>
        <v>107.8</v>
      </c>
      <c r="N34" s="3"/>
      <c r="P34" s="4">
        <f t="shared" si="9"/>
        <v>12.570678177539218</v>
      </c>
      <c r="Q34" s="5">
        <f t="shared" si="4"/>
        <v>12.570678177539218</v>
      </c>
      <c r="R34" s="5">
        <f t="shared" si="5"/>
        <v>3.9283369304810054</v>
      </c>
    </row>
    <row r="35" spans="1:18" x14ac:dyDescent="0.3">
      <c r="A35" s="1">
        <f t="shared" si="6"/>
        <v>34</v>
      </c>
      <c r="B35" s="1" t="s">
        <v>249</v>
      </c>
      <c r="C35" s="1" t="s">
        <v>506</v>
      </c>
      <c r="D35" s="1" t="s">
        <v>546</v>
      </c>
      <c r="E35" s="1">
        <v>3100</v>
      </c>
      <c r="F35" s="3" t="s">
        <v>485</v>
      </c>
      <c r="G35" s="1">
        <v>10</v>
      </c>
      <c r="H35" s="3">
        <v>105</v>
      </c>
      <c r="I35" s="1">
        <v>16.010000000000002</v>
      </c>
      <c r="J35" s="3">
        <f t="shared" si="0"/>
        <v>100.5</v>
      </c>
      <c r="K35" s="3">
        <f t="shared" si="1"/>
        <v>105</v>
      </c>
      <c r="L35" s="3">
        <f t="shared" si="2"/>
        <v>103.1</v>
      </c>
      <c r="M35" s="3">
        <f t="shared" si="3"/>
        <v>111.5</v>
      </c>
      <c r="N35" s="3"/>
      <c r="P35" s="4">
        <f t="shared" si="9"/>
        <v>6.8648273310012646</v>
      </c>
      <c r="Q35" s="5">
        <f t="shared" si="4"/>
        <v>6.8648273310012646</v>
      </c>
      <c r="R35" s="5">
        <f t="shared" si="5"/>
        <v>2.2144604293552468</v>
      </c>
    </row>
    <row r="36" spans="1:18" x14ac:dyDescent="0.3">
      <c r="A36" s="1">
        <f t="shared" si="6"/>
        <v>35</v>
      </c>
      <c r="B36" s="1" t="s">
        <v>409</v>
      </c>
      <c r="C36" s="1" t="s">
        <v>485</v>
      </c>
      <c r="D36" s="1" t="s">
        <v>544</v>
      </c>
      <c r="E36" s="1">
        <v>3100</v>
      </c>
      <c r="F36" s="3" t="s">
        <v>506</v>
      </c>
      <c r="G36" s="1">
        <v>17</v>
      </c>
      <c r="H36" s="3">
        <v>115.5</v>
      </c>
      <c r="I36" s="1">
        <v>12.98</v>
      </c>
      <c r="J36" s="3">
        <f t="shared" si="0"/>
        <v>105</v>
      </c>
      <c r="K36" s="3">
        <f t="shared" si="1"/>
        <v>100.5</v>
      </c>
      <c r="L36" s="3">
        <f t="shared" si="2"/>
        <v>102.3</v>
      </c>
      <c r="M36" s="3">
        <f t="shared" si="3"/>
        <v>107.8</v>
      </c>
      <c r="P36" s="4">
        <f t="shared" si="9"/>
        <v>12.210301781001267</v>
      </c>
      <c r="Q36" s="5">
        <f t="shared" si="4"/>
        <v>12.210301781001267</v>
      </c>
      <c r="R36" s="5">
        <f t="shared" si="5"/>
        <v>3.9388070261294406</v>
      </c>
    </row>
    <row r="37" spans="1:18" x14ac:dyDescent="0.3">
      <c r="A37" s="1">
        <f t="shared" si="6"/>
        <v>36</v>
      </c>
      <c r="B37" s="1" t="s">
        <v>10</v>
      </c>
      <c r="C37" s="1" t="s">
        <v>492</v>
      </c>
      <c r="D37" s="1" t="s">
        <v>543</v>
      </c>
      <c r="E37" s="1">
        <v>3100</v>
      </c>
      <c r="F37" s="3" t="s">
        <v>486</v>
      </c>
      <c r="G37" s="1">
        <v>16</v>
      </c>
      <c r="H37" s="3">
        <v>118</v>
      </c>
      <c r="I37" s="1">
        <v>15.02</v>
      </c>
      <c r="J37" s="3">
        <f t="shared" si="0"/>
        <v>101.8</v>
      </c>
      <c r="K37" s="3">
        <f t="shared" si="1"/>
        <v>106</v>
      </c>
      <c r="L37" s="3">
        <f t="shared" si="2"/>
        <v>107.7</v>
      </c>
      <c r="M37" s="3">
        <f t="shared" si="3"/>
        <v>108.2</v>
      </c>
      <c r="N37" s="3"/>
      <c r="P37" s="4">
        <f t="shared" si="9"/>
        <v>12.187091731001265</v>
      </c>
      <c r="Q37" s="5">
        <f t="shared" si="4"/>
        <v>12.187091731001265</v>
      </c>
      <c r="R37" s="5">
        <f t="shared" si="5"/>
        <v>3.9313199132262144</v>
      </c>
    </row>
    <row r="38" spans="1:18" x14ac:dyDescent="0.3">
      <c r="A38" s="1">
        <f t="shared" si="6"/>
        <v>37</v>
      </c>
      <c r="B38" s="1" t="s">
        <v>151</v>
      </c>
      <c r="C38" s="1" t="s">
        <v>506</v>
      </c>
      <c r="D38" s="1" t="s">
        <v>546</v>
      </c>
      <c r="E38" s="1">
        <v>3000</v>
      </c>
      <c r="F38" s="3" t="s">
        <v>485</v>
      </c>
      <c r="G38" s="1">
        <v>16</v>
      </c>
      <c r="H38" s="3">
        <v>105</v>
      </c>
      <c r="I38" s="1">
        <v>14.81</v>
      </c>
      <c r="J38" s="3">
        <f t="shared" si="0"/>
        <v>100.5</v>
      </c>
      <c r="K38" s="3">
        <f t="shared" si="1"/>
        <v>105</v>
      </c>
      <c r="L38" s="3">
        <f t="shared" si="2"/>
        <v>103.1</v>
      </c>
      <c r="M38" s="3">
        <f t="shared" si="3"/>
        <v>111.5</v>
      </c>
      <c r="N38" s="3"/>
      <c r="P38" s="4">
        <f t="shared" si="9"/>
        <v>10.625295261120279</v>
      </c>
      <c r="Q38" s="5">
        <f t="shared" si="4"/>
        <v>10.625295261120279</v>
      </c>
      <c r="R38" s="5">
        <f t="shared" si="5"/>
        <v>3.5417650870400927</v>
      </c>
    </row>
    <row r="39" spans="1:18" x14ac:dyDescent="0.3">
      <c r="A39" s="1">
        <f t="shared" si="6"/>
        <v>38</v>
      </c>
      <c r="B39" s="1" t="s">
        <v>125</v>
      </c>
      <c r="C39" s="1" t="s">
        <v>492</v>
      </c>
      <c r="D39" s="1" t="s">
        <v>545</v>
      </c>
      <c r="E39" s="1">
        <v>3000</v>
      </c>
      <c r="F39" s="3" t="s">
        <v>486</v>
      </c>
      <c r="G39" s="1">
        <v>8</v>
      </c>
      <c r="H39" s="3">
        <v>118</v>
      </c>
      <c r="I39" s="1">
        <v>15.93</v>
      </c>
      <c r="J39" s="3">
        <f t="shared" si="0"/>
        <v>101.8</v>
      </c>
      <c r="K39" s="3">
        <f t="shared" si="1"/>
        <v>106</v>
      </c>
      <c r="L39" s="3">
        <f t="shared" si="2"/>
        <v>107.7</v>
      </c>
      <c r="M39" s="3">
        <f t="shared" si="3"/>
        <v>108.2</v>
      </c>
      <c r="N39" s="3"/>
      <c r="P39" s="4">
        <f t="shared" si="9"/>
        <v>6.268604761120276</v>
      </c>
      <c r="Q39" s="5">
        <f t="shared" si="4"/>
        <v>6.268604761120276</v>
      </c>
      <c r="R39" s="5">
        <f t="shared" si="5"/>
        <v>2.0895349203734255</v>
      </c>
    </row>
    <row r="47" spans="1:18" x14ac:dyDescent="0.3">
      <c r="A47" s="1" t="s">
        <v>565</v>
      </c>
    </row>
    <row r="48" spans="1:18" x14ac:dyDescent="0.3">
      <c r="A48" s="1" t="s">
        <v>509</v>
      </c>
      <c r="B48" s="1" t="s">
        <v>510</v>
      </c>
      <c r="C48" s="1" t="s">
        <v>566</v>
      </c>
      <c r="D48" s="1" t="s">
        <v>567</v>
      </c>
      <c r="E48" s="1" t="s">
        <v>568</v>
      </c>
      <c r="P48" s="1"/>
    </row>
    <row r="49" spans="1:16" x14ac:dyDescent="0.3">
      <c r="A49" s="1">
        <v>1</v>
      </c>
      <c r="B49" s="1" t="s">
        <v>507</v>
      </c>
      <c r="C49" s="1">
        <v>106.3</v>
      </c>
      <c r="D49" s="1">
        <v>104.4</v>
      </c>
      <c r="E49" s="1">
        <v>111</v>
      </c>
      <c r="P49" s="1"/>
    </row>
    <row r="50" spans="1:16" x14ac:dyDescent="0.3">
      <c r="A50" s="1">
        <v>2</v>
      </c>
      <c r="B50" s="1" t="s">
        <v>512</v>
      </c>
      <c r="C50" s="1">
        <v>102.9</v>
      </c>
      <c r="D50" s="1">
        <v>107.1</v>
      </c>
      <c r="E50" s="1">
        <v>107.8</v>
      </c>
      <c r="P50" s="1"/>
    </row>
    <row r="51" spans="1:16" x14ac:dyDescent="0.3">
      <c r="A51" s="1">
        <v>3</v>
      </c>
      <c r="B51" s="1" t="s">
        <v>519</v>
      </c>
      <c r="C51" s="1">
        <v>101.6</v>
      </c>
      <c r="D51" s="1">
        <v>110</v>
      </c>
      <c r="E51" s="1">
        <v>103.8</v>
      </c>
      <c r="P51" s="1"/>
    </row>
    <row r="52" spans="1:16" x14ac:dyDescent="0.3">
      <c r="A52" s="1">
        <v>4</v>
      </c>
      <c r="B52" s="1" t="s">
        <v>514</v>
      </c>
      <c r="C52" s="1">
        <v>101.6</v>
      </c>
      <c r="D52" s="1">
        <v>108.3</v>
      </c>
      <c r="E52" s="1">
        <v>109.3</v>
      </c>
      <c r="P52" s="1"/>
    </row>
    <row r="53" spans="1:16" x14ac:dyDescent="0.3">
      <c r="A53" s="1">
        <v>5</v>
      </c>
      <c r="B53" s="1" t="s">
        <v>499</v>
      </c>
      <c r="C53" s="1">
        <v>101.1</v>
      </c>
      <c r="D53" s="1">
        <v>102.2</v>
      </c>
      <c r="E53" s="1">
        <v>109.8</v>
      </c>
      <c r="P53" s="1"/>
    </row>
    <row r="54" spans="1:16" x14ac:dyDescent="0.3">
      <c r="A54" s="1">
        <v>6</v>
      </c>
      <c r="B54" s="1" t="s">
        <v>505</v>
      </c>
      <c r="C54" s="1">
        <v>98.8</v>
      </c>
      <c r="D54" s="1">
        <v>104.4</v>
      </c>
      <c r="E54" s="1">
        <v>114.2</v>
      </c>
      <c r="P54" s="1"/>
    </row>
    <row r="55" spans="1:16" x14ac:dyDescent="0.3">
      <c r="A55" s="1">
        <v>7</v>
      </c>
      <c r="B55" s="1" t="s">
        <v>518</v>
      </c>
      <c r="C55" s="1">
        <v>101.7</v>
      </c>
      <c r="D55" s="1">
        <v>106.2</v>
      </c>
      <c r="E55" s="1">
        <v>107.3</v>
      </c>
      <c r="P55" s="1"/>
    </row>
    <row r="56" spans="1:16" x14ac:dyDescent="0.3">
      <c r="A56" s="1">
        <v>8</v>
      </c>
      <c r="B56" s="1" t="s">
        <v>520</v>
      </c>
      <c r="C56" s="1">
        <v>100.4</v>
      </c>
      <c r="D56" s="1">
        <v>110.9</v>
      </c>
      <c r="E56" s="1">
        <v>106.7</v>
      </c>
      <c r="P56" s="1"/>
    </row>
    <row r="57" spans="1:16" x14ac:dyDescent="0.3">
      <c r="A57" s="1">
        <v>9</v>
      </c>
      <c r="B57" s="1" t="s">
        <v>491</v>
      </c>
      <c r="C57" s="1">
        <v>100.6</v>
      </c>
      <c r="D57" s="1">
        <v>104.7</v>
      </c>
      <c r="E57" s="1">
        <v>106.7</v>
      </c>
      <c r="P57" s="1"/>
    </row>
    <row r="58" spans="1:16" x14ac:dyDescent="0.3">
      <c r="A58" s="1">
        <v>10</v>
      </c>
      <c r="B58" s="1" t="s">
        <v>549</v>
      </c>
      <c r="C58" s="1">
        <v>103.4</v>
      </c>
      <c r="D58" s="1">
        <v>114.5</v>
      </c>
      <c r="E58" s="1">
        <v>107.1</v>
      </c>
      <c r="P58" s="1"/>
    </row>
    <row r="59" spans="1:16" x14ac:dyDescent="0.3">
      <c r="A59" s="1">
        <v>11</v>
      </c>
      <c r="B59" s="1" t="s">
        <v>487</v>
      </c>
      <c r="C59" s="1">
        <v>100.6</v>
      </c>
      <c r="D59" s="1">
        <v>111.8</v>
      </c>
      <c r="E59" s="1">
        <v>109.7</v>
      </c>
      <c r="P59" s="1"/>
    </row>
    <row r="60" spans="1:16" x14ac:dyDescent="0.3">
      <c r="A60" s="1">
        <v>12</v>
      </c>
      <c r="B60" s="1" t="s">
        <v>506</v>
      </c>
      <c r="C60" s="1">
        <v>100.5</v>
      </c>
      <c r="D60" s="1">
        <v>107.8</v>
      </c>
      <c r="E60" s="1">
        <v>103.1</v>
      </c>
      <c r="P60" s="1"/>
    </row>
    <row r="61" spans="1:16" x14ac:dyDescent="0.3">
      <c r="A61" s="1">
        <v>13</v>
      </c>
      <c r="B61" s="1" t="s">
        <v>498</v>
      </c>
      <c r="C61" s="1">
        <v>103.8</v>
      </c>
      <c r="D61" s="1">
        <v>108.6</v>
      </c>
      <c r="E61" s="1">
        <v>108.8</v>
      </c>
      <c r="P61" s="1"/>
    </row>
    <row r="62" spans="1:16" x14ac:dyDescent="0.3">
      <c r="A62" s="1">
        <v>14</v>
      </c>
      <c r="B62" s="1" t="s">
        <v>517</v>
      </c>
      <c r="C62" s="1">
        <v>105.8</v>
      </c>
      <c r="D62" s="1">
        <v>105.4</v>
      </c>
      <c r="E62" s="1">
        <v>107</v>
      </c>
      <c r="P62" s="1"/>
    </row>
    <row r="63" spans="1:16" x14ac:dyDescent="0.3">
      <c r="A63" s="1">
        <v>15</v>
      </c>
      <c r="B63" s="1" t="s">
        <v>495</v>
      </c>
      <c r="C63" s="1">
        <v>98.2</v>
      </c>
      <c r="D63" s="1">
        <v>102.2</v>
      </c>
      <c r="E63" s="1">
        <v>105</v>
      </c>
      <c r="P63" s="1"/>
    </row>
    <row r="64" spans="1:16" x14ac:dyDescent="0.3">
      <c r="A64" s="1">
        <v>16</v>
      </c>
      <c r="B64" s="1" t="s">
        <v>513</v>
      </c>
      <c r="C64" s="1">
        <v>100.7</v>
      </c>
      <c r="D64" s="1">
        <v>104.5</v>
      </c>
      <c r="E64" s="1">
        <v>106</v>
      </c>
      <c r="P64" s="1"/>
    </row>
    <row r="65" spans="1:16" x14ac:dyDescent="0.3">
      <c r="A65" s="1">
        <v>17</v>
      </c>
      <c r="B65" s="1" t="s">
        <v>485</v>
      </c>
      <c r="C65" s="1">
        <v>105</v>
      </c>
      <c r="D65" s="1">
        <v>111.5</v>
      </c>
      <c r="E65" s="1">
        <v>102.3</v>
      </c>
      <c r="P65" s="1"/>
    </row>
    <row r="66" spans="1:16" x14ac:dyDescent="0.3">
      <c r="A66" s="1">
        <v>18</v>
      </c>
      <c r="B66" s="1" t="s">
        <v>489</v>
      </c>
      <c r="C66" s="1">
        <v>102.9</v>
      </c>
      <c r="D66" s="1">
        <v>108.4</v>
      </c>
      <c r="E66" s="1">
        <v>108.8</v>
      </c>
      <c r="P66" s="1"/>
    </row>
    <row r="67" spans="1:16" x14ac:dyDescent="0.3">
      <c r="A67" s="1">
        <v>19</v>
      </c>
      <c r="B67" s="1" t="s">
        <v>564</v>
      </c>
      <c r="C67" s="1">
        <v>105.1</v>
      </c>
      <c r="D67" s="1">
        <v>110</v>
      </c>
      <c r="E67" s="1">
        <v>109.8</v>
      </c>
      <c r="P67" s="1"/>
    </row>
    <row r="68" spans="1:16" x14ac:dyDescent="0.3">
      <c r="A68" s="1">
        <v>20</v>
      </c>
      <c r="B68" s="1" t="s">
        <v>556</v>
      </c>
      <c r="C68" s="1">
        <v>102.3</v>
      </c>
      <c r="D68" s="1">
        <v>102.8</v>
      </c>
      <c r="E68" s="1">
        <v>110.8</v>
      </c>
      <c r="P68" s="1"/>
    </row>
    <row r="69" spans="1:16" x14ac:dyDescent="0.3">
      <c r="A69" s="1">
        <v>21</v>
      </c>
      <c r="B69" s="1" t="s">
        <v>486</v>
      </c>
      <c r="C69" s="1">
        <v>106</v>
      </c>
      <c r="D69" s="1">
        <v>108.2</v>
      </c>
      <c r="E69" s="1">
        <v>103.9</v>
      </c>
      <c r="P69" s="1"/>
    </row>
    <row r="70" spans="1:16" x14ac:dyDescent="0.3">
      <c r="A70" s="1">
        <v>22</v>
      </c>
      <c r="B70" s="1" t="s">
        <v>508</v>
      </c>
      <c r="C70" s="1">
        <v>100.5</v>
      </c>
      <c r="D70" s="1">
        <v>104.9</v>
      </c>
      <c r="E70" s="1">
        <v>105.6</v>
      </c>
      <c r="P70" s="1"/>
    </row>
    <row r="71" spans="1:16" x14ac:dyDescent="0.3">
      <c r="A71" s="1">
        <v>23</v>
      </c>
      <c r="B71" s="1" t="s">
        <v>488</v>
      </c>
      <c r="C71" s="1">
        <v>104.3</v>
      </c>
      <c r="D71" s="1">
        <v>110.2</v>
      </c>
      <c r="E71" s="1">
        <v>106.3</v>
      </c>
      <c r="P71" s="1"/>
    </row>
    <row r="72" spans="1:16" x14ac:dyDescent="0.3">
      <c r="A72" s="1">
        <v>24</v>
      </c>
      <c r="B72" s="1" t="s">
        <v>493</v>
      </c>
      <c r="C72" s="1">
        <v>102.8</v>
      </c>
      <c r="D72" s="1">
        <v>102.5</v>
      </c>
      <c r="E72" s="1">
        <v>111.9</v>
      </c>
      <c r="P72" s="1"/>
    </row>
    <row r="73" spans="1:16" x14ac:dyDescent="0.3">
      <c r="A73" s="1">
        <v>25</v>
      </c>
      <c r="B73" s="1" t="s">
        <v>492</v>
      </c>
      <c r="C73" s="1">
        <v>101.8</v>
      </c>
      <c r="D73" s="1">
        <v>110.5</v>
      </c>
      <c r="E73" s="1">
        <v>107.7</v>
      </c>
      <c r="P73" s="1"/>
    </row>
    <row r="74" spans="1:16" x14ac:dyDescent="0.3">
      <c r="A74" s="1">
        <v>26</v>
      </c>
      <c r="B74" s="1" t="s">
        <v>497</v>
      </c>
      <c r="C74" s="1">
        <v>106.1</v>
      </c>
      <c r="D74" s="1">
        <v>107.3</v>
      </c>
      <c r="E74" s="1">
        <v>107.9</v>
      </c>
      <c r="P74" s="1"/>
    </row>
    <row r="75" spans="1:16" x14ac:dyDescent="0.3">
      <c r="A75" s="1">
        <v>27</v>
      </c>
      <c r="B75" s="1" t="s">
        <v>557</v>
      </c>
      <c r="C75" s="1">
        <v>100.7</v>
      </c>
      <c r="D75" s="1">
        <v>111</v>
      </c>
      <c r="E75" s="1">
        <v>109.3</v>
      </c>
      <c r="P75" s="1"/>
    </row>
    <row r="76" spans="1:16" x14ac:dyDescent="0.3">
      <c r="A76" s="1">
        <v>28</v>
      </c>
      <c r="B76" s="1" t="s">
        <v>516</v>
      </c>
      <c r="C76" s="1">
        <v>102.7</v>
      </c>
      <c r="D76" s="1">
        <v>110.5</v>
      </c>
      <c r="E76" s="1">
        <v>104.8</v>
      </c>
      <c r="P76" s="1"/>
    </row>
    <row r="77" spans="1:16" x14ac:dyDescent="0.3">
      <c r="A77" s="1">
        <v>29</v>
      </c>
      <c r="B77" s="1" t="s">
        <v>496</v>
      </c>
      <c r="C77" s="1">
        <v>102.5</v>
      </c>
      <c r="D77" s="1">
        <v>107.2</v>
      </c>
      <c r="E77" s="1">
        <v>103.6</v>
      </c>
      <c r="P77" s="1"/>
    </row>
    <row r="78" spans="1:16" x14ac:dyDescent="0.3">
      <c r="A78" s="1">
        <v>30</v>
      </c>
      <c r="B78" s="1" t="s">
        <v>523</v>
      </c>
      <c r="C78" s="1">
        <v>104.2</v>
      </c>
      <c r="D78" s="1">
        <v>107.9</v>
      </c>
      <c r="E78" s="1">
        <v>110.5</v>
      </c>
      <c r="P78" s="1"/>
    </row>
  </sheetData>
  <sortState ref="B2:R39">
    <sortCondition descending="1" ref="E2:E39"/>
  </sortState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3" sqref="G13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168</v>
      </c>
      <c r="C2" s="1" t="s">
        <v>486</v>
      </c>
      <c r="D2" s="1" t="s">
        <v>543</v>
      </c>
      <c r="E2" s="1">
        <v>10800</v>
      </c>
      <c r="F2" s="3" t="s">
        <v>498</v>
      </c>
      <c r="G2" s="1">
        <v>36</v>
      </c>
      <c r="H2" s="3">
        <v>117.5</v>
      </c>
      <c r="I2" s="1">
        <v>35.03</v>
      </c>
      <c r="J2" s="3">
        <f t="shared" ref="J2:J42" si="0">VLOOKUP(C2,$B$49:$E$78,2,FALSE)</f>
        <v>106</v>
      </c>
      <c r="K2" s="3">
        <f t="shared" ref="K2:K42" si="1">VLOOKUP(F2,$B$49:$E$78,2,FALSE)</f>
        <v>103.8</v>
      </c>
      <c r="L2" s="3">
        <f t="shared" ref="L2:L42" si="2">VLOOKUP(C2,$B$49:$E$78,4,FALSE)</f>
        <v>103.9</v>
      </c>
      <c r="M2" s="3">
        <f t="shared" ref="M2:M42" si="3">VLOOKUP(F2,$B$49:$E$78,3,FALSE)</f>
        <v>108.6</v>
      </c>
      <c r="N2" s="3"/>
      <c r="P2" s="4">
        <v>57.201111018615649</v>
      </c>
      <c r="Q2" s="5">
        <f t="shared" ref="Q2:Q42" si="4">P2-O2</f>
        <v>57.201111018615649</v>
      </c>
      <c r="R2" s="5">
        <f t="shared" ref="R2:R42" si="5">P2/(E2/1000)</f>
        <v>5.2963991683903373</v>
      </c>
    </row>
    <row r="3" spans="1:18" x14ac:dyDescent="0.3">
      <c r="A3" s="1">
        <v>2</v>
      </c>
      <c r="B3" s="1" t="s">
        <v>144</v>
      </c>
      <c r="C3" s="1" t="s">
        <v>520</v>
      </c>
      <c r="D3" s="1" t="s">
        <v>542</v>
      </c>
      <c r="E3" s="1">
        <v>10100</v>
      </c>
      <c r="F3" s="3" t="s">
        <v>549</v>
      </c>
      <c r="G3" s="1">
        <v>33</v>
      </c>
      <c r="H3" s="1">
        <v>114.5</v>
      </c>
      <c r="I3" s="1">
        <v>29.09</v>
      </c>
      <c r="J3" s="3">
        <f t="shared" si="0"/>
        <v>100.4</v>
      </c>
      <c r="K3" s="3">
        <f t="shared" si="1"/>
        <v>103.4</v>
      </c>
      <c r="L3" s="3">
        <f t="shared" si="2"/>
        <v>106.7</v>
      </c>
      <c r="M3" s="3">
        <f t="shared" si="3"/>
        <v>114.5</v>
      </c>
      <c r="N3" s="3"/>
      <c r="P3" s="4">
        <v>50.819688529048371</v>
      </c>
      <c r="Q3" s="5">
        <f t="shared" si="4"/>
        <v>50.819688529048371</v>
      </c>
      <c r="R3" s="5">
        <f t="shared" si="5"/>
        <v>5.0316523296087494</v>
      </c>
    </row>
    <row r="4" spans="1:18" x14ac:dyDescent="0.3">
      <c r="A4" s="1">
        <v>3</v>
      </c>
      <c r="B4" s="1" t="s">
        <v>464</v>
      </c>
      <c r="C4" s="1" t="s">
        <v>486</v>
      </c>
      <c r="D4" s="1" t="s">
        <v>546</v>
      </c>
      <c r="E4" s="1">
        <v>9700</v>
      </c>
      <c r="F4" s="3" t="s">
        <v>498</v>
      </c>
      <c r="G4" s="1">
        <v>38</v>
      </c>
      <c r="H4" s="3">
        <v>117.5</v>
      </c>
      <c r="I4" s="1">
        <v>30.71</v>
      </c>
      <c r="J4" s="3">
        <f t="shared" si="0"/>
        <v>106</v>
      </c>
      <c r="K4" s="3">
        <f t="shared" si="1"/>
        <v>103.8</v>
      </c>
      <c r="L4" s="3">
        <f t="shared" si="2"/>
        <v>103.9</v>
      </c>
      <c r="M4" s="3">
        <f t="shared" si="3"/>
        <v>108.6</v>
      </c>
      <c r="N4" s="3"/>
      <c r="P4" s="4">
        <v>51.939355452879518</v>
      </c>
      <c r="Q4" s="5">
        <f t="shared" si="4"/>
        <v>51.939355452879518</v>
      </c>
      <c r="R4" s="5">
        <f t="shared" si="5"/>
        <v>5.3545727271009813</v>
      </c>
    </row>
    <row r="5" spans="1:18" x14ac:dyDescent="0.3">
      <c r="A5" s="1">
        <v>4</v>
      </c>
      <c r="B5" s="1" t="s">
        <v>128</v>
      </c>
      <c r="C5" s="1" t="s">
        <v>549</v>
      </c>
      <c r="D5" s="1" t="s">
        <v>543</v>
      </c>
      <c r="E5" s="1">
        <v>9000</v>
      </c>
      <c r="F5" s="3" t="s">
        <v>520</v>
      </c>
      <c r="G5" s="1">
        <v>35</v>
      </c>
      <c r="H5" s="3">
        <v>121</v>
      </c>
      <c r="I5" s="1">
        <v>30.8</v>
      </c>
      <c r="J5" s="3">
        <f t="shared" si="0"/>
        <v>103.4</v>
      </c>
      <c r="K5" s="3">
        <f t="shared" si="1"/>
        <v>100.4</v>
      </c>
      <c r="L5" s="3">
        <f t="shared" si="2"/>
        <v>107.1</v>
      </c>
      <c r="M5" s="3">
        <f t="shared" si="3"/>
        <v>110.9</v>
      </c>
      <c r="N5" s="3"/>
      <c r="P5" s="4">
        <v>48.714990846070741</v>
      </c>
      <c r="Q5" s="5">
        <f t="shared" si="4"/>
        <v>48.714990846070741</v>
      </c>
      <c r="R5" s="5">
        <f t="shared" si="5"/>
        <v>5.412776760674527</v>
      </c>
    </row>
    <row r="6" spans="1:18" x14ac:dyDescent="0.3">
      <c r="A6" s="1">
        <v>5</v>
      </c>
      <c r="B6" s="1" t="s">
        <v>30</v>
      </c>
      <c r="C6" s="1" t="s">
        <v>549</v>
      </c>
      <c r="D6" s="1" t="s">
        <v>546</v>
      </c>
      <c r="E6" s="1">
        <v>8900</v>
      </c>
      <c r="F6" s="3" t="s">
        <v>520</v>
      </c>
      <c r="G6" s="1">
        <v>35</v>
      </c>
      <c r="H6" s="3">
        <v>121</v>
      </c>
      <c r="I6" s="1">
        <v>30.41</v>
      </c>
      <c r="J6" s="3">
        <f t="shared" si="0"/>
        <v>103.4</v>
      </c>
      <c r="K6" s="3">
        <f t="shared" si="1"/>
        <v>100.4</v>
      </c>
      <c r="L6" s="3">
        <f t="shared" si="2"/>
        <v>107.1</v>
      </c>
      <c r="M6" s="3">
        <f t="shared" si="3"/>
        <v>110.9</v>
      </c>
      <c r="N6" s="3"/>
      <c r="P6" s="4">
        <v>44.423433866233601</v>
      </c>
      <c r="Q6" s="5">
        <f t="shared" si="4"/>
        <v>44.423433866233601</v>
      </c>
      <c r="R6" s="5">
        <f t="shared" si="5"/>
        <v>4.9913970636217524</v>
      </c>
    </row>
    <row r="7" spans="1:18" x14ac:dyDescent="0.3">
      <c r="A7" s="1">
        <v>6</v>
      </c>
      <c r="B7" s="1" t="s">
        <v>185</v>
      </c>
      <c r="C7" s="1" t="s">
        <v>549</v>
      </c>
      <c r="D7" s="1" t="s">
        <v>542</v>
      </c>
      <c r="E7" s="1">
        <v>7600</v>
      </c>
      <c r="F7" s="3" t="s">
        <v>520</v>
      </c>
      <c r="G7" s="1">
        <v>30</v>
      </c>
      <c r="H7" s="3">
        <v>121</v>
      </c>
      <c r="I7" s="1">
        <v>27.91</v>
      </c>
      <c r="J7" s="3">
        <f t="shared" si="0"/>
        <v>103.4</v>
      </c>
      <c r="K7" s="3">
        <f t="shared" si="1"/>
        <v>100.4</v>
      </c>
      <c r="L7" s="3">
        <f t="shared" si="2"/>
        <v>107.1</v>
      </c>
      <c r="M7" s="3">
        <f t="shared" si="3"/>
        <v>110.9</v>
      </c>
      <c r="N7" s="3"/>
      <c r="P7" s="4">
        <f t="shared" ref="P7:P42" si="6">-87.868852+(LN(E7))*9.365713+G7*0.73241+I7*0.27241+H7*0.0924+((J7+K7)/2)*0.015315+((L7+M7)/2)*-0.032803</f>
        <v>34.562990422774192</v>
      </c>
      <c r="Q7" s="5">
        <f t="shared" si="4"/>
        <v>34.562990422774192</v>
      </c>
      <c r="R7" s="5">
        <f t="shared" si="5"/>
        <v>4.5477618977334462</v>
      </c>
    </row>
    <row r="8" spans="1:18" x14ac:dyDescent="0.3">
      <c r="A8" s="1">
        <v>7</v>
      </c>
      <c r="B8" s="1" t="s">
        <v>537</v>
      </c>
      <c r="C8" s="1" t="s">
        <v>498</v>
      </c>
      <c r="D8" s="1" t="s">
        <v>543</v>
      </c>
      <c r="E8" s="1">
        <v>6800</v>
      </c>
      <c r="F8" s="3" t="s">
        <v>486</v>
      </c>
      <c r="G8" s="1">
        <v>28</v>
      </c>
      <c r="H8" s="3">
        <v>120</v>
      </c>
      <c r="I8" s="1">
        <v>33.49</v>
      </c>
      <c r="J8" s="3">
        <f t="shared" si="0"/>
        <v>103.8</v>
      </c>
      <c r="K8" s="3">
        <f t="shared" si="1"/>
        <v>106</v>
      </c>
      <c r="L8" s="3">
        <f t="shared" si="2"/>
        <v>108.8</v>
      </c>
      <c r="M8" s="3">
        <f t="shared" si="3"/>
        <v>108.2</v>
      </c>
      <c r="N8" s="3"/>
      <c r="P8" s="4">
        <f t="shared" si="6"/>
        <v>33.546457346089099</v>
      </c>
      <c r="Q8" s="5">
        <f t="shared" si="4"/>
        <v>33.546457346089099</v>
      </c>
      <c r="R8" s="5">
        <f t="shared" si="5"/>
        <v>4.9333025508954558</v>
      </c>
    </row>
    <row r="9" spans="1:18" x14ac:dyDescent="0.3">
      <c r="A9" s="1">
        <v>8</v>
      </c>
      <c r="B9" s="1" t="s">
        <v>433</v>
      </c>
      <c r="C9" s="1" t="s">
        <v>520</v>
      </c>
      <c r="D9" s="1" t="s">
        <v>545</v>
      </c>
      <c r="E9" s="1">
        <v>6600</v>
      </c>
      <c r="F9" s="3" t="s">
        <v>549</v>
      </c>
      <c r="G9" s="1">
        <v>31</v>
      </c>
      <c r="H9" s="1">
        <v>114.5</v>
      </c>
      <c r="I9" s="1">
        <v>19.510000000000002</v>
      </c>
      <c r="J9" s="3">
        <f t="shared" si="0"/>
        <v>100.4</v>
      </c>
      <c r="K9" s="3">
        <f t="shared" si="1"/>
        <v>103.4</v>
      </c>
      <c r="L9" s="3">
        <f t="shared" si="2"/>
        <v>106.7</v>
      </c>
      <c r="M9" s="3">
        <f t="shared" si="3"/>
        <v>114.5</v>
      </c>
      <c r="N9" s="3"/>
      <c r="P9" s="4">
        <f t="shared" si="6"/>
        <v>31.032769961029611</v>
      </c>
      <c r="Q9" s="5">
        <f t="shared" si="4"/>
        <v>31.032769961029611</v>
      </c>
      <c r="R9" s="5">
        <f t="shared" si="5"/>
        <v>4.7019348425802443</v>
      </c>
    </row>
    <row r="10" spans="1:18" x14ac:dyDescent="0.3">
      <c r="A10" s="1">
        <v>9</v>
      </c>
      <c r="B10" s="1" t="s">
        <v>124</v>
      </c>
      <c r="C10" s="1" t="s">
        <v>498</v>
      </c>
      <c r="D10" s="1" t="s">
        <v>545</v>
      </c>
      <c r="E10" s="1">
        <v>6300</v>
      </c>
      <c r="F10" s="3" t="s">
        <v>486</v>
      </c>
      <c r="G10" s="1">
        <v>28</v>
      </c>
      <c r="H10" s="3">
        <v>120</v>
      </c>
      <c r="I10" s="1">
        <v>22.52</v>
      </c>
      <c r="J10" s="3">
        <f t="shared" si="0"/>
        <v>103.8</v>
      </c>
      <c r="K10" s="3">
        <f t="shared" si="1"/>
        <v>106</v>
      </c>
      <c r="L10" s="3">
        <f t="shared" si="2"/>
        <v>108.8</v>
      </c>
      <c r="M10" s="3">
        <f t="shared" si="3"/>
        <v>108.2</v>
      </c>
      <c r="N10" s="3"/>
      <c r="P10" s="4">
        <f t="shared" si="6"/>
        <v>29.842832245837691</v>
      </c>
      <c r="Q10" s="5">
        <f t="shared" si="4"/>
        <v>29.842832245837691</v>
      </c>
      <c r="R10" s="5">
        <f t="shared" si="5"/>
        <v>4.736957499339316</v>
      </c>
    </row>
    <row r="11" spans="1:18" x14ac:dyDescent="0.3">
      <c r="A11" s="1">
        <v>10</v>
      </c>
      <c r="B11" s="1" t="s">
        <v>201</v>
      </c>
      <c r="C11" s="1" t="s">
        <v>520</v>
      </c>
      <c r="D11" s="1" t="s">
        <v>543</v>
      </c>
      <c r="E11" s="1">
        <v>6200</v>
      </c>
      <c r="F11" s="3" t="s">
        <v>549</v>
      </c>
      <c r="G11" s="1">
        <v>32</v>
      </c>
      <c r="H11" s="3">
        <v>114.5</v>
      </c>
      <c r="I11" s="1">
        <v>25.66</v>
      </c>
      <c r="J11" s="3">
        <f t="shared" si="0"/>
        <v>100.4</v>
      </c>
      <c r="K11" s="3">
        <f t="shared" si="1"/>
        <v>103.4</v>
      </c>
      <c r="L11" s="3">
        <f t="shared" si="2"/>
        <v>106.7</v>
      </c>
      <c r="M11" s="3">
        <f t="shared" si="3"/>
        <v>114.5</v>
      </c>
      <c r="N11" s="3"/>
      <c r="P11" s="4">
        <f t="shared" si="6"/>
        <v>32.854953740884888</v>
      </c>
      <c r="Q11" s="5">
        <f t="shared" si="4"/>
        <v>32.854953740884888</v>
      </c>
      <c r="R11" s="5">
        <f t="shared" si="5"/>
        <v>5.299186087239498</v>
      </c>
    </row>
    <row r="12" spans="1:18" x14ac:dyDescent="0.3">
      <c r="A12" s="1">
        <v>11</v>
      </c>
      <c r="B12" s="1" t="s">
        <v>358</v>
      </c>
      <c r="C12" s="1" t="s">
        <v>486</v>
      </c>
      <c r="D12" s="1" t="s">
        <v>542</v>
      </c>
      <c r="E12" s="1">
        <v>6200</v>
      </c>
      <c r="F12" s="3" t="s">
        <v>498</v>
      </c>
      <c r="G12" s="1">
        <v>34</v>
      </c>
      <c r="H12" s="1">
        <v>117.5</v>
      </c>
      <c r="I12" s="1">
        <v>16.920000000000002</v>
      </c>
      <c r="J12" s="3">
        <f t="shared" si="0"/>
        <v>106</v>
      </c>
      <c r="K12" s="3">
        <f t="shared" si="1"/>
        <v>103.8</v>
      </c>
      <c r="L12" s="3">
        <f t="shared" si="2"/>
        <v>103.9</v>
      </c>
      <c r="M12" s="3">
        <f t="shared" si="3"/>
        <v>108.6</v>
      </c>
      <c r="N12" s="3"/>
      <c r="P12" s="4">
        <f t="shared" si="6"/>
        <v>32.404748390884897</v>
      </c>
      <c r="Q12" s="5">
        <f t="shared" si="4"/>
        <v>32.404748390884897</v>
      </c>
      <c r="R12" s="5">
        <f t="shared" si="5"/>
        <v>5.2265723211104671</v>
      </c>
    </row>
    <row r="13" spans="1:18" x14ac:dyDescent="0.3">
      <c r="A13" s="1">
        <v>12</v>
      </c>
      <c r="B13" s="1" t="s">
        <v>308</v>
      </c>
      <c r="C13" s="1" t="s">
        <v>498</v>
      </c>
      <c r="D13" s="1" t="s">
        <v>546</v>
      </c>
      <c r="E13" s="1">
        <v>6200</v>
      </c>
      <c r="F13" s="3" t="s">
        <v>486</v>
      </c>
      <c r="G13" s="1">
        <v>30</v>
      </c>
      <c r="H13" s="3">
        <v>120</v>
      </c>
      <c r="I13" s="1">
        <v>22.9</v>
      </c>
      <c r="J13" s="3">
        <f t="shared" si="0"/>
        <v>103.8</v>
      </c>
      <c r="K13" s="3">
        <f t="shared" si="1"/>
        <v>106</v>
      </c>
      <c r="L13" s="3">
        <f t="shared" si="2"/>
        <v>108.8</v>
      </c>
      <c r="M13" s="3">
        <f t="shared" si="3"/>
        <v>108.2</v>
      </c>
      <c r="N13" s="3"/>
      <c r="P13" s="4">
        <f t="shared" si="6"/>
        <v>31.261313440884891</v>
      </c>
      <c r="Q13" s="5">
        <f t="shared" si="4"/>
        <v>31.261313440884891</v>
      </c>
      <c r="R13" s="5">
        <f t="shared" si="5"/>
        <v>5.0421473291749823</v>
      </c>
    </row>
    <row r="14" spans="1:18" x14ac:dyDescent="0.3">
      <c r="A14" s="1">
        <v>13</v>
      </c>
      <c r="B14" s="1" t="s">
        <v>396</v>
      </c>
      <c r="C14" s="1" t="s">
        <v>549</v>
      </c>
      <c r="D14" s="1" t="s">
        <v>544</v>
      </c>
      <c r="E14" s="1">
        <v>6100</v>
      </c>
      <c r="F14" s="3" t="s">
        <v>520</v>
      </c>
      <c r="G14" s="1">
        <v>35</v>
      </c>
      <c r="H14" s="3">
        <v>121</v>
      </c>
      <c r="I14" s="1">
        <v>25.09</v>
      </c>
      <c r="J14" s="3">
        <f t="shared" si="0"/>
        <v>103.4</v>
      </c>
      <c r="K14" s="3">
        <f t="shared" si="1"/>
        <v>100.4</v>
      </c>
      <c r="L14" s="3">
        <f t="shared" si="2"/>
        <v>107.1</v>
      </c>
      <c r="M14" s="3">
        <f t="shared" si="3"/>
        <v>110.9</v>
      </c>
      <c r="N14" s="3"/>
      <c r="P14" s="4">
        <f t="shared" si="6"/>
        <v>35.397703469169286</v>
      </c>
      <c r="Q14" s="5">
        <f t="shared" si="4"/>
        <v>35.397703469169286</v>
      </c>
      <c r="R14" s="5">
        <f t="shared" si="5"/>
        <v>5.802902208060539</v>
      </c>
    </row>
    <row r="15" spans="1:18" x14ac:dyDescent="0.3">
      <c r="A15" s="1">
        <v>14</v>
      </c>
      <c r="B15" s="1" t="s">
        <v>404</v>
      </c>
      <c r="C15" s="1" t="s">
        <v>520</v>
      </c>
      <c r="D15" s="1" t="s">
        <v>544</v>
      </c>
      <c r="E15" s="1">
        <v>5900</v>
      </c>
      <c r="F15" s="3" t="s">
        <v>549</v>
      </c>
      <c r="G15" s="1">
        <v>32</v>
      </c>
      <c r="H15" s="3">
        <v>114.5</v>
      </c>
      <c r="I15" s="1">
        <v>20.89</v>
      </c>
      <c r="J15" s="3">
        <f t="shared" si="0"/>
        <v>100.4</v>
      </c>
      <c r="K15" s="3">
        <f t="shared" si="1"/>
        <v>103.4</v>
      </c>
      <c r="L15" s="3">
        <f t="shared" si="2"/>
        <v>106.7</v>
      </c>
      <c r="M15" s="3">
        <f t="shared" si="3"/>
        <v>114.5</v>
      </c>
      <c r="N15" s="3"/>
      <c r="P15" s="4">
        <f t="shared" si="6"/>
        <v>31.09104732449563</v>
      </c>
      <c r="Q15" s="5">
        <f t="shared" si="4"/>
        <v>31.09104732449563</v>
      </c>
      <c r="R15" s="5">
        <f t="shared" si="5"/>
        <v>5.2696690380501066</v>
      </c>
    </row>
    <row r="16" spans="1:18" x14ac:dyDescent="0.3">
      <c r="A16" s="1">
        <v>15</v>
      </c>
      <c r="B16" s="1" t="s">
        <v>153</v>
      </c>
      <c r="C16" s="1" t="s">
        <v>549</v>
      </c>
      <c r="D16" s="1" t="s">
        <v>545</v>
      </c>
      <c r="E16" s="1">
        <v>5900</v>
      </c>
      <c r="F16" s="3" t="s">
        <v>520</v>
      </c>
      <c r="G16" s="1">
        <v>33</v>
      </c>
      <c r="H16" s="3">
        <v>121</v>
      </c>
      <c r="I16" s="1">
        <v>15.11</v>
      </c>
      <c r="J16" s="3">
        <f t="shared" si="0"/>
        <v>103.4</v>
      </c>
      <c r="K16" s="3">
        <f t="shared" si="1"/>
        <v>100.4</v>
      </c>
      <c r="L16" s="3">
        <f t="shared" si="2"/>
        <v>107.1</v>
      </c>
      <c r="M16" s="3">
        <f t="shared" si="3"/>
        <v>110.9</v>
      </c>
      <c r="N16" s="3"/>
      <c r="P16" s="4">
        <f t="shared" si="6"/>
        <v>30.902012324495637</v>
      </c>
      <c r="Q16" s="5">
        <f t="shared" si="4"/>
        <v>30.902012324495637</v>
      </c>
      <c r="R16" s="5">
        <f t="shared" si="5"/>
        <v>5.2376292075416329</v>
      </c>
    </row>
    <row r="17" spans="1:18" x14ac:dyDescent="0.3">
      <c r="A17" s="1">
        <v>16</v>
      </c>
      <c r="B17" s="1" t="s">
        <v>211</v>
      </c>
      <c r="C17" s="1" t="s">
        <v>486</v>
      </c>
      <c r="D17" s="1" t="s">
        <v>543</v>
      </c>
      <c r="E17" s="1">
        <v>5600</v>
      </c>
      <c r="F17" s="3" t="s">
        <v>498</v>
      </c>
      <c r="G17" s="1">
        <v>28</v>
      </c>
      <c r="H17" s="1">
        <v>117.5</v>
      </c>
      <c r="I17" s="1">
        <v>26.55</v>
      </c>
      <c r="J17" s="3">
        <f t="shared" si="0"/>
        <v>106</v>
      </c>
      <c r="K17" s="3">
        <f t="shared" si="1"/>
        <v>103.8</v>
      </c>
      <c r="L17" s="3">
        <f t="shared" si="2"/>
        <v>103.9</v>
      </c>
      <c r="M17" s="3">
        <f t="shared" si="3"/>
        <v>108.6</v>
      </c>
      <c r="N17" s="3"/>
      <c r="P17" s="4">
        <f t="shared" si="6"/>
        <v>29.680329187611253</v>
      </c>
      <c r="Q17" s="5">
        <f t="shared" si="4"/>
        <v>29.680329187611253</v>
      </c>
      <c r="R17" s="5">
        <f t="shared" si="5"/>
        <v>5.3000587835020099</v>
      </c>
    </row>
    <row r="18" spans="1:18" x14ac:dyDescent="0.3">
      <c r="A18" s="1">
        <v>17</v>
      </c>
      <c r="B18" s="1" t="s">
        <v>140</v>
      </c>
      <c r="C18" s="1" t="s">
        <v>498</v>
      </c>
      <c r="D18" s="1" t="s">
        <v>543</v>
      </c>
      <c r="E18" s="1">
        <v>5400</v>
      </c>
      <c r="F18" s="3" t="s">
        <v>486</v>
      </c>
      <c r="G18" s="1">
        <v>33</v>
      </c>
      <c r="H18" s="3">
        <v>120</v>
      </c>
      <c r="I18" s="1">
        <v>13.16</v>
      </c>
      <c r="J18" s="3">
        <f t="shared" si="0"/>
        <v>103.8</v>
      </c>
      <c r="K18" s="3">
        <f t="shared" si="1"/>
        <v>106</v>
      </c>
      <c r="L18" s="3">
        <f t="shared" si="2"/>
        <v>108.8</v>
      </c>
      <c r="M18" s="3">
        <f t="shared" si="3"/>
        <v>108.2</v>
      </c>
      <c r="P18" s="4">
        <f t="shared" si="6"/>
        <v>29.511393619820709</v>
      </c>
      <c r="Q18" s="5">
        <f t="shared" si="4"/>
        <v>29.511393619820709</v>
      </c>
      <c r="R18" s="5">
        <f t="shared" si="5"/>
        <v>5.4650728925593901</v>
      </c>
    </row>
    <row r="19" spans="1:18" x14ac:dyDescent="0.3">
      <c r="A19" s="1">
        <v>18</v>
      </c>
      <c r="B19" s="1" t="s">
        <v>272</v>
      </c>
      <c r="C19" s="1" t="s">
        <v>486</v>
      </c>
      <c r="D19" s="1" t="s">
        <v>545</v>
      </c>
      <c r="E19" s="1">
        <v>5300</v>
      </c>
      <c r="F19" s="3" t="s">
        <v>498</v>
      </c>
      <c r="G19" s="1">
        <v>34</v>
      </c>
      <c r="H19" s="1">
        <v>117.5</v>
      </c>
      <c r="I19" s="1">
        <v>14.98</v>
      </c>
      <c r="J19" s="3">
        <f t="shared" si="0"/>
        <v>106</v>
      </c>
      <c r="K19" s="3">
        <f t="shared" si="1"/>
        <v>103.8</v>
      </c>
      <c r="L19" s="3">
        <f t="shared" si="2"/>
        <v>103.9</v>
      </c>
      <c r="M19" s="3">
        <f t="shared" si="3"/>
        <v>108.6</v>
      </c>
      <c r="N19" s="3"/>
      <c r="P19" s="4">
        <f t="shared" si="6"/>
        <v>30.407331416671045</v>
      </c>
      <c r="Q19" s="5">
        <f t="shared" si="4"/>
        <v>30.407331416671045</v>
      </c>
      <c r="R19" s="5">
        <f t="shared" si="5"/>
        <v>5.737232342768122</v>
      </c>
    </row>
    <row r="20" spans="1:18" x14ac:dyDescent="0.3">
      <c r="A20" s="1">
        <v>19</v>
      </c>
      <c r="B20" s="1" t="s">
        <v>347</v>
      </c>
      <c r="C20" s="1" t="s">
        <v>498</v>
      </c>
      <c r="D20" s="1" t="s">
        <v>542</v>
      </c>
      <c r="E20" s="1">
        <v>4300</v>
      </c>
      <c r="F20" s="3" t="s">
        <v>486</v>
      </c>
      <c r="G20" s="1">
        <v>19</v>
      </c>
      <c r="H20" s="3">
        <v>120</v>
      </c>
      <c r="I20" s="1">
        <v>20.55</v>
      </c>
      <c r="J20" s="3">
        <f t="shared" si="0"/>
        <v>103.8</v>
      </c>
      <c r="K20" s="3">
        <f t="shared" si="1"/>
        <v>106</v>
      </c>
      <c r="L20" s="3">
        <f t="shared" si="2"/>
        <v>108.8</v>
      </c>
      <c r="M20" s="3">
        <f t="shared" si="3"/>
        <v>108.2</v>
      </c>
      <c r="N20" s="3"/>
      <c r="P20" s="4">
        <f t="shared" si="6"/>
        <v>19.137404597273779</v>
      </c>
      <c r="Q20" s="5">
        <f t="shared" si="4"/>
        <v>19.137404597273779</v>
      </c>
      <c r="R20" s="5">
        <f t="shared" si="5"/>
        <v>4.450559208668321</v>
      </c>
    </row>
    <row r="21" spans="1:18" x14ac:dyDescent="0.3">
      <c r="A21" s="1">
        <v>20</v>
      </c>
      <c r="B21" s="1" t="s">
        <v>405</v>
      </c>
      <c r="C21" s="1" t="s">
        <v>520</v>
      </c>
      <c r="D21" s="1" t="s">
        <v>543</v>
      </c>
      <c r="E21" s="1">
        <v>4200</v>
      </c>
      <c r="F21" s="3" t="s">
        <v>549</v>
      </c>
      <c r="G21" s="1">
        <v>22</v>
      </c>
      <c r="H21" s="3">
        <v>114.5</v>
      </c>
      <c r="I21" s="1">
        <v>17.3</v>
      </c>
      <c r="J21" s="3">
        <f t="shared" si="0"/>
        <v>100.4</v>
      </c>
      <c r="K21" s="3">
        <f t="shared" si="1"/>
        <v>103.4</v>
      </c>
      <c r="L21" s="3">
        <f t="shared" si="2"/>
        <v>106.7</v>
      </c>
      <c r="M21" s="3">
        <f t="shared" si="3"/>
        <v>114.5</v>
      </c>
      <c r="N21" s="3"/>
      <c r="P21" s="4">
        <f t="shared" si="6"/>
        <v>19.605890911782666</v>
      </c>
      <c r="Q21" s="5">
        <f t="shared" si="4"/>
        <v>19.605890911782666</v>
      </c>
      <c r="R21" s="5">
        <f t="shared" si="5"/>
        <v>4.6680692647101587</v>
      </c>
    </row>
    <row r="22" spans="1:18" x14ac:dyDescent="0.3">
      <c r="A22" s="1">
        <v>21</v>
      </c>
      <c r="B22" s="1" t="s">
        <v>378</v>
      </c>
      <c r="C22" s="1" t="s">
        <v>498</v>
      </c>
      <c r="D22" s="1" t="s">
        <v>543</v>
      </c>
      <c r="E22" s="1">
        <v>4100</v>
      </c>
      <c r="F22" s="3" t="s">
        <v>486</v>
      </c>
      <c r="G22" s="1">
        <v>26</v>
      </c>
      <c r="H22" s="1">
        <v>120</v>
      </c>
      <c r="I22" s="1">
        <v>18.809999999999999</v>
      </c>
      <c r="J22" s="3">
        <f t="shared" si="0"/>
        <v>103.8</v>
      </c>
      <c r="K22" s="3">
        <f t="shared" si="1"/>
        <v>106</v>
      </c>
      <c r="L22" s="3">
        <f t="shared" si="2"/>
        <v>108.8</v>
      </c>
      <c r="M22" s="3">
        <f t="shared" si="3"/>
        <v>108.2</v>
      </c>
      <c r="N22" s="3"/>
      <c r="P22" s="4">
        <f t="shared" si="6"/>
        <v>23.344210559690474</v>
      </c>
      <c r="Q22" s="5">
        <f t="shared" si="4"/>
        <v>23.344210559690474</v>
      </c>
      <c r="R22" s="5">
        <f t="shared" si="5"/>
        <v>5.6937098926074334</v>
      </c>
    </row>
    <row r="23" spans="1:18" x14ac:dyDescent="0.3">
      <c r="A23" s="1">
        <v>22</v>
      </c>
      <c r="B23" s="1" t="s">
        <v>175</v>
      </c>
      <c r="C23" s="1" t="s">
        <v>498</v>
      </c>
      <c r="D23" s="1" t="s">
        <v>544</v>
      </c>
      <c r="E23" s="1">
        <v>4100</v>
      </c>
      <c r="F23" s="3" t="s">
        <v>486</v>
      </c>
      <c r="G23" s="1">
        <v>30</v>
      </c>
      <c r="H23" s="3">
        <v>120</v>
      </c>
      <c r="I23" s="1">
        <v>15.02</v>
      </c>
      <c r="J23" s="3">
        <f t="shared" si="0"/>
        <v>103.8</v>
      </c>
      <c r="K23" s="3">
        <f t="shared" si="1"/>
        <v>106</v>
      </c>
      <c r="L23" s="3">
        <f t="shared" si="2"/>
        <v>108.8</v>
      </c>
      <c r="M23" s="3">
        <f t="shared" si="3"/>
        <v>108.2</v>
      </c>
      <c r="N23" s="3"/>
      <c r="P23" s="4">
        <f t="shared" si="6"/>
        <v>25.241416659690472</v>
      </c>
      <c r="Q23" s="5">
        <f t="shared" si="4"/>
        <v>25.241416659690472</v>
      </c>
      <c r="R23" s="5">
        <f t="shared" si="5"/>
        <v>6.1564430877293841</v>
      </c>
    </row>
    <row r="24" spans="1:18" x14ac:dyDescent="0.3">
      <c r="A24" s="1">
        <v>23</v>
      </c>
      <c r="B24" s="1" t="s">
        <v>471</v>
      </c>
      <c r="C24" s="1" t="s">
        <v>520</v>
      </c>
      <c r="D24" s="1" t="s">
        <v>544</v>
      </c>
      <c r="E24" s="1">
        <v>4000</v>
      </c>
      <c r="F24" s="3" t="s">
        <v>549</v>
      </c>
      <c r="G24" s="1">
        <v>29</v>
      </c>
      <c r="H24" s="3">
        <v>114.5</v>
      </c>
      <c r="I24" s="1">
        <v>21.02</v>
      </c>
      <c r="J24" s="3">
        <f t="shared" si="0"/>
        <v>100.4</v>
      </c>
      <c r="K24" s="3">
        <f t="shared" si="1"/>
        <v>103.4</v>
      </c>
      <c r="L24" s="3">
        <f t="shared" si="2"/>
        <v>106.7</v>
      </c>
      <c r="M24" s="3">
        <f t="shared" si="3"/>
        <v>114.5</v>
      </c>
      <c r="N24" s="3"/>
      <c r="P24" s="4">
        <f t="shared" si="6"/>
        <v>25.28917143694887</v>
      </c>
      <c r="Q24" s="5">
        <f t="shared" si="4"/>
        <v>25.28917143694887</v>
      </c>
      <c r="R24" s="5">
        <f t="shared" si="5"/>
        <v>6.3222928592372174</v>
      </c>
    </row>
    <row r="25" spans="1:18" x14ac:dyDescent="0.3">
      <c r="A25" s="1">
        <v>24</v>
      </c>
      <c r="B25" s="1" t="s">
        <v>415</v>
      </c>
      <c r="C25" s="1" t="s">
        <v>520</v>
      </c>
      <c r="D25" s="1" t="s">
        <v>545</v>
      </c>
      <c r="E25" s="1">
        <v>4000</v>
      </c>
      <c r="F25" s="3" t="s">
        <v>549</v>
      </c>
      <c r="G25" s="1">
        <v>20</v>
      </c>
      <c r="H25" s="1">
        <v>114.5</v>
      </c>
      <c r="I25" s="1">
        <v>17.7</v>
      </c>
      <c r="J25" s="3">
        <f t="shared" si="0"/>
        <v>100.4</v>
      </c>
      <c r="K25" s="3">
        <f t="shared" si="1"/>
        <v>103.4</v>
      </c>
      <c r="L25" s="3">
        <f t="shared" si="2"/>
        <v>106.7</v>
      </c>
      <c r="M25" s="3">
        <f t="shared" si="3"/>
        <v>114.5</v>
      </c>
      <c r="N25" s="3"/>
      <c r="P25" s="4">
        <f t="shared" si="6"/>
        <v>17.793080236948867</v>
      </c>
      <c r="Q25" s="5">
        <f t="shared" si="4"/>
        <v>17.793080236948867</v>
      </c>
      <c r="R25" s="5">
        <f t="shared" si="5"/>
        <v>4.4482700592372169</v>
      </c>
    </row>
    <row r="26" spans="1:18" x14ac:dyDescent="0.3">
      <c r="A26" s="1">
        <v>25</v>
      </c>
      <c r="B26" s="1" t="s">
        <v>199</v>
      </c>
      <c r="C26" s="1" t="s">
        <v>549</v>
      </c>
      <c r="D26" s="1" t="s">
        <v>544</v>
      </c>
      <c r="E26" s="1">
        <v>3800</v>
      </c>
      <c r="F26" s="3" t="s">
        <v>520</v>
      </c>
      <c r="G26" s="1">
        <v>24</v>
      </c>
      <c r="H26" s="1">
        <v>121</v>
      </c>
      <c r="I26" s="1">
        <v>11.56</v>
      </c>
      <c r="J26" s="3">
        <f t="shared" si="0"/>
        <v>103.4</v>
      </c>
      <c r="K26" s="3">
        <f t="shared" si="1"/>
        <v>100.4</v>
      </c>
      <c r="L26" s="3">
        <f t="shared" si="2"/>
        <v>107.1</v>
      </c>
      <c r="M26" s="3">
        <f t="shared" si="3"/>
        <v>110.9</v>
      </c>
      <c r="N26" s="3"/>
      <c r="P26" s="4">
        <f t="shared" si="6"/>
        <v>19.222809362890569</v>
      </c>
      <c r="Q26" s="5">
        <f t="shared" si="4"/>
        <v>19.222809362890569</v>
      </c>
      <c r="R26" s="5">
        <f t="shared" si="5"/>
        <v>5.0586340428659398</v>
      </c>
    </row>
    <row r="27" spans="1:18" x14ac:dyDescent="0.3">
      <c r="A27" s="1">
        <v>26</v>
      </c>
      <c r="B27" s="1" t="s">
        <v>209</v>
      </c>
      <c r="C27" s="1" t="s">
        <v>498</v>
      </c>
      <c r="D27" s="1" t="s">
        <v>546</v>
      </c>
      <c r="E27" s="1">
        <v>3700</v>
      </c>
      <c r="F27" s="3" t="s">
        <v>486</v>
      </c>
      <c r="G27" s="1">
        <v>17</v>
      </c>
      <c r="H27" s="3">
        <v>120</v>
      </c>
      <c r="I27" s="1">
        <v>18.53</v>
      </c>
      <c r="J27" s="3">
        <f t="shared" si="0"/>
        <v>103.8</v>
      </c>
      <c r="K27" s="3">
        <f t="shared" si="1"/>
        <v>106</v>
      </c>
      <c r="L27" s="3">
        <f t="shared" si="2"/>
        <v>108.8</v>
      </c>
      <c r="M27" s="3">
        <f t="shared" si="3"/>
        <v>108.2</v>
      </c>
      <c r="N27" s="3"/>
      <c r="P27" s="4">
        <f t="shared" si="6"/>
        <v>15.714816414505947</v>
      </c>
      <c r="Q27" s="5">
        <f t="shared" si="4"/>
        <v>15.714816414505947</v>
      </c>
      <c r="R27" s="5">
        <f t="shared" si="5"/>
        <v>4.2472476795962013</v>
      </c>
    </row>
    <row r="28" spans="1:18" x14ac:dyDescent="0.3">
      <c r="A28" s="1">
        <v>27</v>
      </c>
      <c r="B28" s="1" t="s">
        <v>379</v>
      </c>
      <c r="C28" s="1" t="s">
        <v>486</v>
      </c>
      <c r="D28" s="1" t="s">
        <v>542</v>
      </c>
      <c r="E28" s="1">
        <v>3400</v>
      </c>
      <c r="F28" s="3" t="s">
        <v>498</v>
      </c>
      <c r="G28" s="1">
        <v>14</v>
      </c>
      <c r="H28" s="3">
        <v>117.5</v>
      </c>
      <c r="I28" s="1">
        <v>14.17</v>
      </c>
      <c r="J28" s="3">
        <f t="shared" si="0"/>
        <v>106</v>
      </c>
      <c r="K28" s="3">
        <f t="shared" si="1"/>
        <v>103.8</v>
      </c>
      <c r="L28" s="3">
        <f t="shared" si="2"/>
        <v>103.9</v>
      </c>
      <c r="M28" s="3">
        <f t="shared" si="3"/>
        <v>108.6</v>
      </c>
      <c r="N28" s="3"/>
      <c r="P28" s="4">
        <f t="shared" si="6"/>
        <v>11.380745336205472</v>
      </c>
      <c r="Q28" s="5">
        <f t="shared" si="4"/>
        <v>11.380745336205472</v>
      </c>
      <c r="R28" s="5">
        <f t="shared" si="5"/>
        <v>3.3472780400604329</v>
      </c>
    </row>
    <row r="29" spans="1:18" x14ac:dyDescent="0.3">
      <c r="A29" s="1">
        <v>28</v>
      </c>
      <c r="B29" s="1" t="s">
        <v>264</v>
      </c>
      <c r="C29" s="1" t="s">
        <v>486</v>
      </c>
      <c r="D29" s="1" t="s">
        <v>546</v>
      </c>
      <c r="E29" s="1">
        <v>3400</v>
      </c>
      <c r="F29" s="3" t="s">
        <v>498</v>
      </c>
      <c r="G29" s="1">
        <v>16</v>
      </c>
      <c r="H29" s="1">
        <v>117.5</v>
      </c>
      <c r="I29" s="1">
        <v>19</v>
      </c>
      <c r="J29" s="3">
        <f t="shared" si="0"/>
        <v>106</v>
      </c>
      <c r="K29" s="3">
        <f t="shared" si="1"/>
        <v>103.8</v>
      </c>
      <c r="L29" s="3">
        <f t="shared" si="2"/>
        <v>103.9</v>
      </c>
      <c r="M29" s="3">
        <f t="shared" si="3"/>
        <v>108.6</v>
      </c>
      <c r="N29" s="3"/>
      <c r="P29" s="4">
        <f t="shared" si="6"/>
        <v>14.161305636205471</v>
      </c>
      <c r="Q29" s="5">
        <f t="shared" si="4"/>
        <v>14.161305636205471</v>
      </c>
      <c r="R29" s="5">
        <f t="shared" si="5"/>
        <v>4.1650898930016096</v>
      </c>
    </row>
    <row r="30" spans="1:18" x14ac:dyDescent="0.3">
      <c r="A30" s="1">
        <v>29</v>
      </c>
      <c r="B30" s="1" t="s">
        <v>465</v>
      </c>
      <c r="C30" s="1" t="s">
        <v>520</v>
      </c>
      <c r="D30" s="1" t="s">
        <v>543</v>
      </c>
      <c r="E30" s="1">
        <v>3300</v>
      </c>
      <c r="F30" s="3" t="s">
        <v>549</v>
      </c>
      <c r="G30" s="1">
        <v>16</v>
      </c>
      <c r="H30" s="3">
        <v>114.5</v>
      </c>
      <c r="I30" s="1">
        <v>18.12</v>
      </c>
      <c r="J30" s="3">
        <f t="shared" si="0"/>
        <v>100.4</v>
      </c>
      <c r="K30" s="3">
        <f t="shared" si="1"/>
        <v>103.4</v>
      </c>
      <c r="L30" s="3">
        <f t="shared" si="2"/>
        <v>106.7</v>
      </c>
      <c r="M30" s="3">
        <f t="shared" si="3"/>
        <v>114.5</v>
      </c>
      <c r="N30" s="3"/>
      <c r="P30" s="4">
        <f t="shared" si="6"/>
        <v>13.176152501145996</v>
      </c>
      <c r="Q30" s="5">
        <f t="shared" si="4"/>
        <v>13.176152501145996</v>
      </c>
      <c r="R30" s="5">
        <f t="shared" si="5"/>
        <v>3.9927734851957566</v>
      </c>
    </row>
    <row r="31" spans="1:18" x14ac:dyDescent="0.3">
      <c r="A31" s="1">
        <v>30</v>
      </c>
      <c r="B31" s="1" t="s">
        <v>229</v>
      </c>
      <c r="C31" s="1" t="s">
        <v>486</v>
      </c>
      <c r="D31" s="1" t="s">
        <v>544</v>
      </c>
      <c r="E31" s="1">
        <v>3300</v>
      </c>
      <c r="F31" s="3" t="s">
        <v>498</v>
      </c>
      <c r="G31" s="1">
        <v>29</v>
      </c>
      <c r="H31" s="3">
        <v>117.5</v>
      </c>
      <c r="I31" s="1">
        <v>10.86</v>
      </c>
      <c r="J31" s="3">
        <f t="shared" si="0"/>
        <v>106</v>
      </c>
      <c r="K31" s="3">
        <f t="shared" si="1"/>
        <v>103.8</v>
      </c>
      <c r="L31" s="3">
        <f t="shared" si="2"/>
        <v>103.9</v>
      </c>
      <c r="M31" s="3">
        <f t="shared" si="3"/>
        <v>108.6</v>
      </c>
      <c r="N31" s="3"/>
      <c r="P31" s="4">
        <f t="shared" si="6"/>
        <v>21.185623951145995</v>
      </c>
      <c r="Q31" s="5">
        <f t="shared" si="4"/>
        <v>21.185623951145995</v>
      </c>
      <c r="R31" s="5">
        <f t="shared" si="5"/>
        <v>6.4198860458018174</v>
      </c>
    </row>
    <row r="32" spans="1:18" x14ac:dyDescent="0.3">
      <c r="A32" s="1">
        <v>31</v>
      </c>
      <c r="B32" s="1" t="s">
        <v>445</v>
      </c>
      <c r="C32" s="1" t="s">
        <v>520</v>
      </c>
      <c r="D32" s="1" t="s">
        <v>543</v>
      </c>
      <c r="E32" s="1">
        <v>3200</v>
      </c>
      <c r="F32" s="3" t="s">
        <v>549</v>
      </c>
      <c r="G32" s="1">
        <v>15</v>
      </c>
      <c r="H32" s="3">
        <v>114.5</v>
      </c>
      <c r="I32" s="1">
        <v>30.39</v>
      </c>
      <c r="J32" s="3">
        <f t="shared" si="0"/>
        <v>100.4</v>
      </c>
      <c r="K32" s="3">
        <f t="shared" si="1"/>
        <v>103.4</v>
      </c>
      <c r="L32" s="3">
        <f t="shared" si="2"/>
        <v>106.7</v>
      </c>
      <c r="M32" s="3">
        <f t="shared" si="3"/>
        <v>114.5</v>
      </c>
      <c r="N32" s="3"/>
      <c r="P32" s="4">
        <f t="shared" si="6"/>
        <v>15.498014677539217</v>
      </c>
      <c r="Q32" s="5">
        <f t="shared" si="4"/>
        <v>15.498014677539217</v>
      </c>
      <c r="R32" s="5">
        <f t="shared" si="5"/>
        <v>4.8431295867310054</v>
      </c>
    </row>
    <row r="33" spans="1:18" x14ac:dyDescent="0.3">
      <c r="A33" s="1">
        <v>32</v>
      </c>
      <c r="B33" s="1" t="s">
        <v>221</v>
      </c>
      <c r="C33" s="1" t="s">
        <v>486</v>
      </c>
      <c r="D33" s="1" t="s">
        <v>546</v>
      </c>
      <c r="E33" s="1">
        <v>3100</v>
      </c>
      <c r="F33" s="3" t="s">
        <v>498</v>
      </c>
      <c r="G33" s="1">
        <v>12</v>
      </c>
      <c r="H33" s="3">
        <v>117.5</v>
      </c>
      <c r="I33" s="1">
        <v>14.83</v>
      </c>
      <c r="J33" s="3">
        <f t="shared" si="0"/>
        <v>106</v>
      </c>
      <c r="K33" s="3">
        <f t="shared" si="1"/>
        <v>103.8</v>
      </c>
      <c r="L33" s="3">
        <f t="shared" si="2"/>
        <v>103.9</v>
      </c>
      <c r="M33" s="3">
        <f t="shared" si="3"/>
        <v>108.6</v>
      </c>
      <c r="N33" s="3"/>
      <c r="P33" s="4">
        <f t="shared" si="6"/>
        <v>9.2305739310012669</v>
      </c>
      <c r="Q33" s="5">
        <f t="shared" si="4"/>
        <v>9.2305739310012669</v>
      </c>
      <c r="R33" s="5">
        <f t="shared" si="5"/>
        <v>2.9776044938713762</v>
      </c>
    </row>
    <row r="34" spans="1:18" x14ac:dyDescent="0.3">
      <c r="A34" s="1">
        <v>33</v>
      </c>
      <c r="B34" s="1" t="s">
        <v>95</v>
      </c>
      <c r="C34" s="1" t="s">
        <v>549</v>
      </c>
      <c r="D34" s="1" t="s">
        <v>545</v>
      </c>
      <c r="E34" s="1">
        <v>3100</v>
      </c>
      <c r="F34" s="3" t="s">
        <v>520</v>
      </c>
      <c r="G34" s="1">
        <v>10</v>
      </c>
      <c r="H34" s="1">
        <v>121</v>
      </c>
      <c r="I34" s="1">
        <v>12.61</v>
      </c>
      <c r="J34" s="3">
        <f t="shared" si="0"/>
        <v>103.4</v>
      </c>
      <c r="K34" s="3">
        <f t="shared" si="1"/>
        <v>100.4</v>
      </c>
      <c r="L34" s="3">
        <f t="shared" si="2"/>
        <v>107.1</v>
      </c>
      <c r="M34" s="3">
        <f t="shared" si="3"/>
        <v>110.9</v>
      </c>
      <c r="N34" s="3"/>
      <c r="P34" s="4">
        <f t="shared" si="6"/>
        <v>7.3482504810012639</v>
      </c>
      <c r="Q34" s="5">
        <f t="shared" si="4"/>
        <v>7.3482504810012639</v>
      </c>
      <c r="R34" s="5">
        <f t="shared" si="5"/>
        <v>2.3704033809681495</v>
      </c>
    </row>
    <row r="35" spans="1:18" x14ac:dyDescent="0.3">
      <c r="A35" s="1">
        <v>34</v>
      </c>
      <c r="B35" s="1" t="s">
        <v>118</v>
      </c>
      <c r="C35" s="1" t="s">
        <v>549</v>
      </c>
      <c r="D35" s="1" t="s">
        <v>544</v>
      </c>
      <c r="E35" s="1">
        <v>3100</v>
      </c>
      <c r="F35" s="3" t="s">
        <v>520</v>
      </c>
      <c r="G35" s="1">
        <v>5</v>
      </c>
      <c r="H35" s="3">
        <v>121</v>
      </c>
      <c r="I35" s="1">
        <v>13.92</v>
      </c>
      <c r="J35" s="3">
        <f t="shared" si="0"/>
        <v>103.4</v>
      </c>
      <c r="K35" s="3">
        <f t="shared" si="1"/>
        <v>100.4</v>
      </c>
      <c r="L35" s="3">
        <f t="shared" si="2"/>
        <v>107.1</v>
      </c>
      <c r="M35" s="3">
        <f t="shared" si="3"/>
        <v>110.9</v>
      </c>
      <c r="N35" s="3"/>
      <c r="P35" s="4">
        <f t="shared" si="6"/>
        <v>4.0430575810012641</v>
      </c>
      <c r="Q35" s="5">
        <f t="shared" si="4"/>
        <v>4.0430575810012641</v>
      </c>
      <c r="R35" s="5">
        <f t="shared" si="5"/>
        <v>1.3042121229036336</v>
      </c>
    </row>
    <row r="36" spans="1:18" x14ac:dyDescent="0.3">
      <c r="A36" s="1">
        <v>35</v>
      </c>
      <c r="B36" s="1" t="s">
        <v>162</v>
      </c>
      <c r="C36" s="1" t="s">
        <v>498</v>
      </c>
      <c r="D36" s="1" t="s">
        <v>546</v>
      </c>
      <c r="E36" s="1">
        <v>3100</v>
      </c>
      <c r="F36" s="1" t="s">
        <v>486</v>
      </c>
      <c r="G36" s="1">
        <v>14</v>
      </c>
      <c r="H36" s="1">
        <v>120</v>
      </c>
      <c r="I36" s="1">
        <v>11.68</v>
      </c>
      <c r="J36" s="3">
        <f t="shared" si="0"/>
        <v>103.8</v>
      </c>
      <c r="K36" s="3">
        <f t="shared" si="1"/>
        <v>106</v>
      </c>
      <c r="L36" s="3">
        <f t="shared" si="2"/>
        <v>108.8</v>
      </c>
      <c r="M36" s="3">
        <f t="shared" si="3"/>
        <v>108.2</v>
      </c>
      <c r="N36" s="3"/>
      <c r="P36" s="4">
        <f t="shared" si="6"/>
        <v>9.9944956810012648</v>
      </c>
      <c r="Q36" s="5">
        <f t="shared" si="4"/>
        <v>9.9944956810012648</v>
      </c>
      <c r="R36" s="5">
        <f t="shared" si="5"/>
        <v>3.2240308648391176</v>
      </c>
    </row>
    <row r="37" spans="1:18" x14ac:dyDescent="0.3">
      <c r="A37" s="1">
        <v>36</v>
      </c>
      <c r="B37" s="1" t="s">
        <v>289</v>
      </c>
      <c r="C37" s="1" t="s">
        <v>520</v>
      </c>
      <c r="D37" s="1" t="s">
        <v>544</v>
      </c>
      <c r="E37" s="1">
        <v>3000</v>
      </c>
      <c r="F37" s="3" t="s">
        <v>549</v>
      </c>
      <c r="G37" s="1">
        <v>10</v>
      </c>
      <c r="H37" s="3">
        <v>114.5</v>
      </c>
      <c r="I37" s="1">
        <v>12.2</v>
      </c>
      <c r="J37" s="3">
        <f t="shared" si="0"/>
        <v>100.4</v>
      </c>
      <c r="K37" s="3">
        <f t="shared" si="1"/>
        <v>103.4</v>
      </c>
      <c r="L37" s="3">
        <f t="shared" si="2"/>
        <v>106.7</v>
      </c>
      <c r="M37" s="3">
        <f t="shared" si="3"/>
        <v>114.5</v>
      </c>
      <c r="N37" s="3"/>
      <c r="P37" s="4">
        <f t="shared" si="6"/>
        <v>6.2763775111202769</v>
      </c>
      <c r="Q37" s="5">
        <f t="shared" si="4"/>
        <v>6.2763775111202769</v>
      </c>
      <c r="R37" s="5">
        <f t="shared" si="5"/>
        <v>2.0921258370400921</v>
      </c>
    </row>
    <row r="38" spans="1:18" x14ac:dyDescent="0.3">
      <c r="A38" s="1">
        <v>37</v>
      </c>
      <c r="B38" s="1" t="s">
        <v>431</v>
      </c>
      <c r="C38" s="1" t="s">
        <v>549</v>
      </c>
      <c r="D38" s="1" t="s">
        <v>543</v>
      </c>
      <c r="E38" s="1">
        <v>3000</v>
      </c>
      <c r="F38" s="3" t="s">
        <v>520</v>
      </c>
      <c r="G38" s="1">
        <v>15</v>
      </c>
      <c r="H38" s="1">
        <v>121</v>
      </c>
      <c r="I38" s="1">
        <v>13.52</v>
      </c>
      <c r="J38" s="3">
        <f t="shared" si="0"/>
        <v>103.4</v>
      </c>
      <c r="K38" s="3">
        <f t="shared" si="1"/>
        <v>100.4</v>
      </c>
      <c r="L38" s="3">
        <f t="shared" si="2"/>
        <v>107.1</v>
      </c>
      <c r="M38" s="3">
        <f t="shared" si="3"/>
        <v>110.9</v>
      </c>
      <c r="N38" s="3"/>
      <c r="P38" s="4">
        <f t="shared" si="6"/>
        <v>10.951093511120279</v>
      </c>
      <c r="Q38" s="5">
        <f t="shared" si="4"/>
        <v>10.951093511120279</v>
      </c>
      <c r="R38" s="5">
        <f t="shared" si="5"/>
        <v>3.6503645037067596</v>
      </c>
    </row>
    <row r="39" spans="1:18" x14ac:dyDescent="0.3">
      <c r="A39" s="1">
        <v>38</v>
      </c>
      <c r="B39" s="1" t="s">
        <v>386</v>
      </c>
      <c r="C39" s="1" t="s">
        <v>549</v>
      </c>
      <c r="D39" s="1" t="s">
        <v>545</v>
      </c>
      <c r="E39" s="1">
        <v>3000</v>
      </c>
      <c r="F39" s="3" t="s">
        <v>520</v>
      </c>
      <c r="G39" s="1">
        <v>10</v>
      </c>
      <c r="H39" s="3">
        <v>121</v>
      </c>
      <c r="I39" s="1">
        <v>13.39</v>
      </c>
      <c r="J39" s="3">
        <f t="shared" si="0"/>
        <v>103.4</v>
      </c>
      <c r="K39" s="3">
        <f t="shared" si="1"/>
        <v>100.4</v>
      </c>
      <c r="L39" s="3">
        <f t="shared" si="2"/>
        <v>107.1</v>
      </c>
      <c r="M39" s="3">
        <f t="shared" si="3"/>
        <v>110.9</v>
      </c>
      <c r="N39" s="3"/>
      <c r="P39" s="4">
        <f t="shared" si="6"/>
        <v>7.2536302111202762</v>
      </c>
      <c r="Q39" s="5">
        <f t="shared" si="4"/>
        <v>7.2536302111202762</v>
      </c>
      <c r="R39" s="5">
        <f t="shared" si="5"/>
        <v>2.4178767370400922</v>
      </c>
    </row>
    <row r="40" spans="1:18" x14ac:dyDescent="0.3">
      <c r="A40" s="1">
        <v>39</v>
      </c>
      <c r="B40" s="1" t="s">
        <v>8</v>
      </c>
      <c r="C40" s="1" t="s">
        <v>549</v>
      </c>
      <c r="D40" s="1" t="s">
        <v>543</v>
      </c>
      <c r="E40" s="1">
        <v>3000</v>
      </c>
      <c r="F40" s="3" t="s">
        <v>520</v>
      </c>
      <c r="G40" s="1">
        <v>8</v>
      </c>
      <c r="H40" s="3">
        <v>121</v>
      </c>
      <c r="I40" s="1">
        <v>20.43</v>
      </c>
      <c r="J40" s="3">
        <f t="shared" si="0"/>
        <v>103.4</v>
      </c>
      <c r="K40" s="3">
        <f t="shared" si="1"/>
        <v>100.4</v>
      </c>
      <c r="L40" s="3">
        <f t="shared" si="2"/>
        <v>107.1</v>
      </c>
      <c r="M40" s="3">
        <f t="shared" si="3"/>
        <v>110.9</v>
      </c>
      <c r="N40" s="3"/>
      <c r="P40" s="4">
        <f t="shared" si="6"/>
        <v>7.706576611120278</v>
      </c>
      <c r="Q40" s="5">
        <f t="shared" si="4"/>
        <v>7.706576611120278</v>
      </c>
      <c r="R40" s="5">
        <f t="shared" si="5"/>
        <v>2.5688588703734259</v>
      </c>
    </row>
    <row r="41" spans="1:18" x14ac:dyDescent="0.3">
      <c r="A41" s="1">
        <v>40</v>
      </c>
      <c r="B41" s="1" t="s">
        <v>243</v>
      </c>
      <c r="C41" s="1" t="s">
        <v>498</v>
      </c>
      <c r="D41" s="1" t="s">
        <v>544</v>
      </c>
      <c r="E41" s="1">
        <v>3000</v>
      </c>
      <c r="F41" s="1" t="s">
        <v>486</v>
      </c>
      <c r="G41" s="1">
        <v>15</v>
      </c>
      <c r="H41" s="1">
        <v>120</v>
      </c>
      <c r="I41" s="1">
        <v>12.65</v>
      </c>
      <c r="J41" s="3">
        <f t="shared" si="0"/>
        <v>103.8</v>
      </c>
      <c r="K41" s="3">
        <f t="shared" si="1"/>
        <v>106</v>
      </c>
      <c r="L41" s="3">
        <f t="shared" si="2"/>
        <v>108.8</v>
      </c>
      <c r="M41" s="3">
        <f t="shared" si="3"/>
        <v>108.2</v>
      </c>
      <c r="N41" s="3"/>
      <c r="P41" s="4">
        <f t="shared" si="6"/>
        <v>10.684043311120277</v>
      </c>
      <c r="Q41" s="5">
        <f t="shared" si="4"/>
        <v>10.684043311120277</v>
      </c>
      <c r="R41" s="5">
        <f t="shared" si="5"/>
        <v>3.5613477703734255</v>
      </c>
    </row>
    <row r="42" spans="1:18" x14ac:dyDescent="0.3">
      <c r="A42" s="1">
        <v>41</v>
      </c>
      <c r="B42" s="1" t="s">
        <v>263</v>
      </c>
      <c r="C42" s="1" t="s">
        <v>498</v>
      </c>
      <c r="D42" s="1" t="s">
        <v>543</v>
      </c>
      <c r="E42" s="1">
        <v>3000</v>
      </c>
      <c r="F42" s="1" t="s">
        <v>486</v>
      </c>
      <c r="G42" s="1">
        <v>1</v>
      </c>
      <c r="H42" s="1">
        <v>120</v>
      </c>
      <c r="I42" s="1">
        <v>18.91</v>
      </c>
      <c r="J42" s="3">
        <f t="shared" si="0"/>
        <v>103.8</v>
      </c>
      <c r="K42" s="3">
        <f t="shared" si="1"/>
        <v>106</v>
      </c>
      <c r="L42" s="3">
        <f t="shared" si="2"/>
        <v>108.8</v>
      </c>
      <c r="M42" s="3">
        <f t="shared" si="3"/>
        <v>108.2</v>
      </c>
      <c r="N42" s="3"/>
      <c r="P42" s="4">
        <f t="shared" si="6"/>
        <v>2.1355899111202761</v>
      </c>
      <c r="Q42" s="5">
        <f t="shared" si="4"/>
        <v>2.1355899111202761</v>
      </c>
      <c r="R42" s="5">
        <f t="shared" si="5"/>
        <v>0.71186330370675865</v>
      </c>
    </row>
    <row r="47" spans="1:18" x14ac:dyDescent="0.3">
      <c r="A47" s="1" t="s">
        <v>565</v>
      </c>
    </row>
    <row r="48" spans="1:18" x14ac:dyDescent="0.3">
      <c r="A48" s="1" t="s">
        <v>509</v>
      </c>
      <c r="B48" s="1" t="s">
        <v>510</v>
      </c>
      <c r="C48" s="1" t="s">
        <v>566</v>
      </c>
      <c r="D48" s="1" t="s">
        <v>567</v>
      </c>
      <c r="E48" s="1" t="s">
        <v>568</v>
      </c>
      <c r="P48" s="1"/>
    </row>
    <row r="49" spans="1:16" x14ac:dyDescent="0.3">
      <c r="A49" s="1">
        <v>1</v>
      </c>
      <c r="B49" s="1" t="s">
        <v>507</v>
      </c>
      <c r="C49" s="1">
        <v>106.3</v>
      </c>
      <c r="D49" s="1">
        <v>104.4</v>
      </c>
      <c r="E49" s="1">
        <v>111</v>
      </c>
      <c r="P49" s="1"/>
    </row>
    <row r="50" spans="1:16" x14ac:dyDescent="0.3">
      <c r="A50" s="1">
        <v>2</v>
      </c>
      <c r="B50" s="1" t="s">
        <v>512</v>
      </c>
      <c r="C50" s="1">
        <v>102.9</v>
      </c>
      <c r="D50" s="1">
        <v>107.1</v>
      </c>
      <c r="E50" s="1">
        <v>107.8</v>
      </c>
      <c r="P50" s="1"/>
    </row>
    <row r="51" spans="1:16" x14ac:dyDescent="0.3">
      <c r="A51" s="1">
        <v>3</v>
      </c>
      <c r="B51" s="1" t="s">
        <v>519</v>
      </c>
      <c r="C51" s="1">
        <v>101.6</v>
      </c>
      <c r="D51" s="1">
        <v>110</v>
      </c>
      <c r="E51" s="1">
        <v>103.8</v>
      </c>
      <c r="P51" s="1"/>
    </row>
    <row r="52" spans="1:16" x14ac:dyDescent="0.3">
      <c r="A52" s="1">
        <v>4</v>
      </c>
      <c r="B52" s="1" t="s">
        <v>514</v>
      </c>
      <c r="C52" s="1">
        <v>101.6</v>
      </c>
      <c r="D52" s="1">
        <v>108.3</v>
      </c>
      <c r="E52" s="1">
        <v>109.3</v>
      </c>
      <c r="P52" s="1"/>
    </row>
    <row r="53" spans="1:16" x14ac:dyDescent="0.3">
      <c r="A53" s="1">
        <v>5</v>
      </c>
      <c r="B53" s="1" t="s">
        <v>499</v>
      </c>
      <c r="C53" s="1">
        <v>101.1</v>
      </c>
      <c r="D53" s="1">
        <v>102.2</v>
      </c>
      <c r="E53" s="1">
        <v>109.8</v>
      </c>
      <c r="P53" s="1"/>
    </row>
    <row r="54" spans="1:16" x14ac:dyDescent="0.3">
      <c r="A54" s="1">
        <v>6</v>
      </c>
      <c r="B54" s="1" t="s">
        <v>505</v>
      </c>
      <c r="C54" s="1">
        <v>98.8</v>
      </c>
      <c r="D54" s="1">
        <v>104.4</v>
      </c>
      <c r="E54" s="1">
        <v>114.2</v>
      </c>
      <c r="P54" s="1"/>
    </row>
    <row r="55" spans="1:16" x14ac:dyDescent="0.3">
      <c r="A55" s="1">
        <v>7</v>
      </c>
      <c r="B55" s="1" t="s">
        <v>518</v>
      </c>
      <c r="C55" s="1">
        <v>101.7</v>
      </c>
      <c r="D55" s="1">
        <v>106.2</v>
      </c>
      <c r="E55" s="1">
        <v>107.3</v>
      </c>
      <c r="P55" s="1"/>
    </row>
    <row r="56" spans="1:16" x14ac:dyDescent="0.3">
      <c r="A56" s="1">
        <v>8</v>
      </c>
      <c r="B56" s="1" t="s">
        <v>520</v>
      </c>
      <c r="C56" s="1">
        <v>100.4</v>
      </c>
      <c r="D56" s="1">
        <v>110.9</v>
      </c>
      <c r="E56" s="1">
        <v>106.7</v>
      </c>
      <c r="P56" s="1"/>
    </row>
    <row r="57" spans="1:16" x14ac:dyDescent="0.3">
      <c r="A57" s="1">
        <v>9</v>
      </c>
      <c r="B57" s="1" t="s">
        <v>491</v>
      </c>
      <c r="C57" s="1">
        <v>100.6</v>
      </c>
      <c r="D57" s="1">
        <v>104.7</v>
      </c>
      <c r="E57" s="1">
        <v>106.7</v>
      </c>
      <c r="P57" s="1"/>
    </row>
    <row r="58" spans="1:16" x14ac:dyDescent="0.3">
      <c r="A58" s="1">
        <v>10</v>
      </c>
      <c r="B58" s="1" t="s">
        <v>549</v>
      </c>
      <c r="C58" s="1">
        <v>103.4</v>
      </c>
      <c r="D58" s="1">
        <v>114.5</v>
      </c>
      <c r="E58" s="1">
        <v>107.1</v>
      </c>
      <c r="P58" s="1"/>
    </row>
    <row r="59" spans="1:16" x14ac:dyDescent="0.3">
      <c r="A59" s="1">
        <v>11</v>
      </c>
      <c r="B59" s="1" t="s">
        <v>487</v>
      </c>
      <c r="C59" s="1">
        <v>100.6</v>
      </c>
      <c r="D59" s="1">
        <v>111.8</v>
      </c>
      <c r="E59" s="1">
        <v>109.7</v>
      </c>
      <c r="P59" s="1"/>
    </row>
    <row r="60" spans="1:16" x14ac:dyDescent="0.3">
      <c r="A60" s="1">
        <v>12</v>
      </c>
      <c r="B60" s="1" t="s">
        <v>506</v>
      </c>
      <c r="C60" s="1">
        <v>100.5</v>
      </c>
      <c r="D60" s="1">
        <v>107.8</v>
      </c>
      <c r="E60" s="1">
        <v>103.1</v>
      </c>
      <c r="P60" s="1"/>
    </row>
    <row r="61" spans="1:16" x14ac:dyDescent="0.3">
      <c r="A61" s="1">
        <v>13</v>
      </c>
      <c r="B61" s="1" t="s">
        <v>498</v>
      </c>
      <c r="C61" s="1">
        <v>103.8</v>
      </c>
      <c r="D61" s="1">
        <v>108.6</v>
      </c>
      <c r="E61" s="1">
        <v>108.8</v>
      </c>
      <c r="P61" s="1"/>
    </row>
    <row r="62" spans="1:16" x14ac:dyDescent="0.3">
      <c r="A62" s="1">
        <v>14</v>
      </c>
      <c r="B62" s="1" t="s">
        <v>517</v>
      </c>
      <c r="C62" s="1">
        <v>105.8</v>
      </c>
      <c r="D62" s="1">
        <v>105.4</v>
      </c>
      <c r="E62" s="1">
        <v>107</v>
      </c>
      <c r="P62" s="1"/>
    </row>
    <row r="63" spans="1:16" x14ac:dyDescent="0.3">
      <c r="A63" s="1">
        <v>15</v>
      </c>
      <c r="B63" s="1" t="s">
        <v>495</v>
      </c>
      <c r="C63" s="1">
        <v>98.2</v>
      </c>
      <c r="D63" s="1">
        <v>102.2</v>
      </c>
      <c r="E63" s="1">
        <v>105</v>
      </c>
      <c r="P63" s="1"/>
    </row>
    <row r="64" spans="1:16" x14ac:dyDescent="0.3">
      <c r="A64" s="1">
        <v>16</v>
      </c>
      <c r="B64" s="1" t="s">
        <v>513</v>
      </c>
      <c r="C64" s="1">
        <v>100.7</v>
      </c>
      <c r="D64" s="1">
        <v>104.5</v>
      </c>
      <c r="E64" s="1">
        <v>106</v>
      </c>
      <c r="P64" s="1"/>
    </row>
    <row r="65" spans="1:16" x14ac:dyDescent="0.3">
      <c r="A65" s="1">
        <v>17</v>
      </c>
      <c r="B65" s="1" t="s">
        <v>485</v>
      </c>
      <c r="C65" s="1">
        <v>105</v>
      </c>
      <c r="D65" s="1">
        <v>111.5</v>
      </c>
      <c r="E65" s="1">
        <v>102.3</v>
      </c>
      <c r="P65" s="1"/>
    </row>
    <row r="66" spans="1:16" x14ac:dyDescent="0.3">
      <c r="A66" s="1">
        <v>18</v>
      </c>
      <c r="B66" s="1" t="s">
        <v>489</v>
      </c>
      <c r="C66" s="1">
        <v>102.9</v>
      </c>
      <c r="D66" s="1">
        <v>108.4</v>
      </c>
      <c r="E66" s="1">
        <v>108.8</v>
      </c>
      <c r="P66" s="1"/>
    </row>
    <row r="67" spans="1:16" x14ac:dyDescent="0.3">
      <c r="A67" s="1">
        <v>19</v>
      </c>
      <c r="B67" s="1" t="s">
        <v>564</v>
      </c>
      <c r="C67" s="1">
        <v>105.1</v>
      </c>
      <c r="D67" s="1">
        <v>110</v>
      </c>
      <c r="E67" s="1">
        <v>109.8</v>
      </c>
      <c r="P67" s="1"/>
    </row>
    <row r="68" spans="1:16" x14ac:dyDescent="0.3">
      <c r="A68" s="1">
        <v>20</v>
      </c>
      <c r="B68" s="1" t="s">
        <v>556</v>
      </c>
      <c r="C68" s="1">
        <v>102.3</v>
      </c>
      <c r="D68" s="1">
        <v>102.8</v>
      </c>
      <c r="E68" s="1">
        <v>110.8</v>
      </c>
      <c r="P68" s="1"/>
    </row>
    <row r="69" spans="1:16" x14ac:dyDescent="0.3">
      <c r="A69" s="1">
        <v>21</v>
      </c>
      <c r="B69" s="1" t="s">
        <v>486</v>
      </c>
      <c r="C69" s="1">
        <v>106</v>
      </c>
      <c r="D69" s="1">
        <v>108.2</v>
      </c>
      <c r="E69" s="1">
        <v>103.9</v>
      </c>
      <c r="P69" s="1"/>
    </row>
    <row r="70" spans="1:16" x14ac:dyDescent="0.3">
      <c r="A70" s="1">
        <v>22</v>
      </c>
      <c r="B70" s="1" t="s">
        <v>508</v>
      </c>
      <c r="C70" s="1">
        <v>100.5</v>
      </c>
      <c r="D70" s="1">
        <v>104.9</v>
      </c>
      <c r="E70" s="1">
        <v>105.6</v>
      </c>
      <c r="P70" s="1"/>
    </row>
    <row r="71" spans="1:16" x14ac:dyDescent="0.3">
      <c r="A71" s="1">
        <v>23</v>
      </c>
      <c r="B71" s="1" t="s">
        <v>488</v>
      </c>
      <c r="C71" s="1">
        <v>104.3</v>
      </c>
      <c r="D71" s="1">
        <v>110.2</v>
      </c>
      <c r="E71" s="1">
        <v>106.3</v>
      </c>
      <c r="P71" s="1"/>
    </row>
    <row r="72" spans="1:16" x14ac:dyDescent="0.3">
      <c r="A72" s="1">
        <v>24</v>
      </c>
      <c r="B72" s="1" t="s">
        <v>493</v>
      </c>
      <c r="C72" s="1">
        <v>102.8</v>
      </c>
      <c r="D72" s="1">
        <v>102.5</v>
      </c>
      <c r="E72" s="1">
        <v>111.9</v>
      </c>
      <c r="P72" s="1"/>
    </row>
    <row r="73" spans="1:16" x14ac:dyDescent="0.3">
      <c r="A73" s="1">
        <v>25</v>
      </c>
      <c r="B73" s="1" t="s">
        <v>492</v>
      </c>
      <c r="C73" s="1">
        <v>101.8</v>
      </c>
      <c r="D73" s="1">
        <v>110.5</v>
      </c>
      <c r="E73" s="1">
        <v>107.7</v>
      </c>
      <c r="P73" s="1"/>
    </row>
    <row r="74" spans="1:16" x14ac:dyDescent="0.3">
      <c r="A74" s="1">
        <v>26</v>
      </c>
      <c r="B74" s="1" t="s">
        <v>497</v>
      </c>
      <c r="C74" s="1">
        <v>106.1</v>
      </c>
      <c r="D74" s="1">
        <v>107.3</v>
      </c>
      <c r="E74" s="1">
        <v>107.9</v>
      </c>
      <c r="P74" s="1"/>
    </row>
    <row r="75" spans="1:16" x14ac:dyDescent="0.3">
      <c r="A75" s="1">
        <v>27</v>
      </c>
      <c r="B75" s="1" t="s">
        <v>557</v>
      </c>
      <c r="C75" s="1">
        <v>100.7</v>
      </c>
      <c r="D75" s="1">
        <v>111</v>
      </c>
      <c r="E75" s="1">
        <v>109.3</v>
      </c>
      <c r="P75" s="1"/>
    </row>
    <row r="76" spans="1:16" x14ac:dyDescent="0.3">
      <c r="A76" s="1">
        <v>28</v>
      </c>
      <c r="B76" s="1" t="s">
        <v>516</v>
      </c>
      <c r="C76" s="1">
        <v>102.7</v>
      </c>
      <c r="D76" s="1">
        <v>110.5</v>
      </c>
      <c r="E76" s="1">
        <v>104.8</v>
      </c>
      <c r="P76" s="1"/>
    </row>
    <row r="77" spans="1:16" x14ac:dyDescent="0.3">
      <c r="A77" s="1">
        <v>29</v>
      </c>
      <c r="B77" s="1" t="s">
        <v>496</v>
      </c>
      <c r="C77" s="1">
        <v>102.5</v>
      </c>
      <c r="D77" s="1">
        <v>107.2</v>
      </c>
      <c r="E77" s="1">
        <v>103.6</v>
      </c>
      <c r="P77" s="1"/>
    </row>
    <row r="78" spans="1:16" x14ac:dyDescent="0.3">
      <c r="A78" s="1">
        <v>30</v>
      </c>
      <c r="B78" s="1" t="s">
        <v>523</v>
      </c>
      <c r="C78" s="1">
        <v>104.2</v>
      </c>
      <c r="D78" s="1">
        <v>107.9</v>
      </c>
      <c r="E78" s="1">
        <v>110.5</v>
      </c>
      <c r="P78" s="1"/>
    </row>
  </sheetData>
  <sortState ref="B2:R42">
    <sortCondition descending="1" ref="E2:E42"/>
  </sortState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363</v>
      </c>
      <c r="C2" s="1" t="s">
        <v>485</v>
      </c>
      <c r="D2" s="1" t="s">
        <v>546</v>
      </c>
      <c r="E2" s="1">
        <v>11300</v>
      </c>
      <c r="F2" s="1" t="s">
        <v>514</v>
      </c>
      <c r="G2" s="1">
        <v>35</v>
      </c>
      <c r="H2" s="1">
        <v>119.25</v>
      </c>
      <c r="I2" s="1">
        <v>32.89</v>
      </c>
      <c r="J2" s="3">
        <f t="shared" ref="J2:J33" si="0">VLOOKUP(C2,$B$109:$E$138,2,FALSE)</f>
        <v>105</v>
      </c>
      <c r="K2" s="3">
        <f t="shared" ref="K2:K33" si="1">VLOOKUP(F2,$B$109:$E$138,2,FALSE)</f>
        <v>101.6</v>
      </c>
      <c r="L2" s="3">
        <f t="shared" ref="L2:L33" si="2">VLOOKUP(C2,$B$109:$E$138,4,FALSE)</f>
        <v>102.3</v>
      </c>
      <c r="M2" s="3">
        <f t="shared" ref="M2:M33" si="3">VLOOKUP(F2,$B$109:$E$138,3,FALSE)</f>
        <v>108.3</v>
      </c>
      <c r="N2" s="3"/>
      <c r="P2" s="4">
        <v>60.588788859027652</v>
      </c>
      <c r="Q2" s="5">
        <f t="shared" ref="Q2:Q33" si="4">P2-O2</f>
        <v>60.588788859027652</v>
      </c>
      <c r="R2" s="5">
        <f t="shared" ref="R2:R33" si="5">P2/(E2/1000)</f>
        <v>5.3618397220378453</v>
      </c>
    </row>
    <row r="3" spans="1:18" x14ac:dyDescent="0.3">
      <c r="A3" s="1">
        <f>A2+1</f>
        <v>2</v>
      </c>
      <c r="B3" s="1" t="s">
        <v>35</v>
      </c>
      <c r="C3" s="1" t="s">
        <v>517</v>
      </c>
      <c r="D3" s="1" t="s">
        <v>546</v>
      </c>
      <c r="E3" s="1">
        <v>10800</v>
      </c>
      <c r="F3" s="1" t="s">
        <v>519</v>
      </c>
      <c r="G3" s="1">
        <v>30</v>
      </c>
      <c r="H3" s="1">
        <v>107.75</v>
      </c>
      <c r="I3" s="1">
        <v>32.47</v>
      </c>
      <c r="J3" s="3">
        <f t="shared" si="0"/>
        <v>105.8</v>
      </c>
      <c r="K3" s="3">
        <f t="shared" si="1"/>
        <v>101.6</v>
      </c>
      <c r="L3" s="3">
        <f t="shared" si="2"/>
        <v>107</v>
      </c>
      <c r="M3" s="3">
        <f t="shared" si="3"/>
        <v>110</v>
      </c>
      <c r="N3" s="3"/>
      <c r="P3" s="4">
        <v>49.290722363615643</v>
      </c>
      <c r="Q3" s="5">
        <f t="shared" si="4"/>
        <v>49.290722363615643</v>
      </c>
      <c r="R3" s="5">
        <f t="shared" si="5"/>
        <v>4.5639557744088552</v>
      </c>
    </row>
    <row r="4" spans="1:18" x14ac:dyDescent="0.3">
      <c r="A4" s="1">
        <f t="shared" ref="A4:A67" si="6">A3+1</f>
        <v>3</v>
      </c>
      <c r="B4" s="1" t="s">
        <v>259</v>
      </c>
      <c r="C4" s="1" t="s">
        <v>489</v>
      </c>
      <c r="D4" s="1" t="s">
        <v>542</v>
      </c>
      <c r="E4" s="1">
        <v>10400</v>
      </c>
      <c r="F4" s="3" t="s">
        <v>523</v>
      </c>
      <c r="G4" s="1">
        <v>35</v>
      </c>
      <c r="H4" s="3">
        <v>125</v>
      </c>
      <c r="I4" s="1">
        <v>28.15</v>
      </c>
      <c r="J4" s="3">
        <f t="shared" si="0"/>
        <v>102.9</v>
      </c>
      <c r="K4" s="3">
        <f t="shared" si="1"/>
        <v>104.2</v>
      </c>
      <c r="L4" s="3">
        <f t="shared" si="2"/>
        <v>108.8</v>
      </c>
      <c r="M4" s="3">
        <f t="shared" si="3"/>
        <v>107.9</v>
      </c>
      <c r="N4" s="3"/>
      <c r="P4" s="4">
        <v>54.13750835907846</v>
      </c>
      <c r="Q4" s="5">
        <f t="shared" si="4"/>
        <v>54.13750835907846</v>
      </c>
      <c r="R4" s="5">
        <f t="shared" si="5"/>
        <v>5.2055296499113899</v>
      </c>
    </row>
    <row r="5" spans="1:18" x14ac:dyDescent="0.3">
      <c r="A5" s="1">
        <f t="shared" si="6"/>
        <v>4</v>
      </c>
      <c r="B5" s="1" t="s">
        <v>192</v>
      </c>
      <c r="C5" s="1" t="s">
        <v>523</v>
      </c>
      <c r="D5" s="1" t="s">
        <v>544</v>
      </c>
      <c r="E5" s="1">
        <v>9700</v>
      </c>
      <c r="F5" s="3" t="s">
        <v>489</v>
      </c>
      <c r="G5" s="1">
        <v>38</v>
      </c>
      <c r="H5" s="3">
        <v>118</v>
      </c>
      <c r="I5" s="1">
        <v>28.56</v>
      </c>
      <c r="J5" s="3">
        <f t="shared" si="0"/>
        <v>104.2</v>
      </c>
      <c r="K5" s="3">
        <f t="shared" si="1"/>
        <v>102.9</v>
      </c>
      <c r="L5" s="3">
        <f t="shared" si="2"/>
        <v>110.5</v>
      </c>
      <c r="M5" s="3">
        <f t="shared" si="3"/>
        <v>108.4</v>
      </c>
      <c r="N5" s="3"/>
      <c r="P5" s="4">
        <v>51.141203832879498</v>
      </c>
      <c r="Q5" s="5">
        <f t="shared" si="4"/>
        <v>51.141203832879498</v>
      </c>
      <c r="R5" s="5">
        <f t="shared" si="5"/>
        <v>5.2722890549360315</v>
      </c>
    </row>
    <row r="6" spans="1:18" x14ac:dyDescent="0.3">
      <c r="A6" s="1">
        <f t="shared" si="6"/>
        <v>5</v>
      </c>
      <c r="B6" s="1" t="s">
        <v>7</v>
      </c>
      <c r="C6" s="1" t="s">
        <v>519</v>
      </c>
      <c r="D6" s="1" t="s">
        <v>543</v>
      </c>
      <c r="E6" s="1">
        <v>9000</v>
      </c>
      <c r="F6" s="3" t="s">
        <v>517</v>
      </c>
      <c r="G6" s="1">
        <v>36</v>
      </c>
      <c r="H6" s="3">
        <v>114.25</v>
      </c>
      <c r="I6" s="1">
        <v>29.75</v>
      </c>
      <c r="J6" s="3">
        <f t="shared" si="0"/>
        <v>101.6</v>
      </c>
      <c r="K6" s="3">
        <f t="shared" si="1"/>
        <v>105.8</v>
      </c>
      <c r="L6" s="3">
        <f t="shared" si="2"/>
        <v>103.8</v>
      </c>
      <c r="M6" s="3">
        <f t="shared" si="3"/>
        <v>105.4</v>
      </c>
      <c r="N6" s="3"/>
      <c r="P6" s="4">
        <v>48.70848648607074</v>
      </c>
      <c r="Q6" s="5">
        <f t="shared" si="4"/>
        <v>48.70848648607074</v>
      </c>
      <c r="R6" s="5">
        <f t="shared" si="5"/>
        <v>5.4120540540078599</v>
      </c>
    </row>
    <row r="7" spans="1:18" x14ac:dyDescent="0.3">
      <c r="A7" s="1">
        <f t="shared" si="6"/>
        <v>6</v>
      </c>
      <c r="B7" s="1" t="s">
        <v>330</v>
      </c>
      <c r="C7" s="1" t="s">
        <v>492</v>
      </c>
      <c r="D7" s="1" t="s">
        <v>543</v>
      </c>
      <c r="E7" s="1">
        <v>8800</v>
      </c>
      <c r="F7" s="3" t="s">
        <v>493</v>
      </c>
      <c r="G7" s="1">
        <v>36</v>
      </c>
      <c r="H7" s="3">
        <v>119.75</v>
      </c>
      <c r="I7" s="1">
        <v>30.47</v>
      </c>
      <c r="J7" s="3">
        <f t="shared" si="0"/>
        <v>101.8</v>
      </c>
      <c r="K7" s="3">
        <f t="shared" si="1"/>
        <v>102.8</v>
      </c>
      <c r="L7" s="3">
        <f t="shared" si="2"/>
        <v>107.7</v>
      </c>
      <c r="M7" s="3">
        <f t="shared" si="3"/>
        <v>102.5</v>
      </c>
      <c r="N7" s="3"/>
      <c r="P7" s="4">
        <v>45.151066165544037</v>
      </c>
      <c r="Q7" s="5">
        <f t="shared" si="4"/>
        <v>45.151066165544037</v>
      </c>
      <c r="R7" s="5">
        <f t="shared" si="5"/>
        <v>5.1308029733572766</v>
      </c>
    </row>
    <row r="8" spans="1:18" x14ac:dyDescent="0.3">
      <c r="A8" s="1">
        <f t="shared" si="6"/>
        <v>7</v>
      </c>
      <c r="B8" s="1" t="s">
        <v>327</v>
      </c>
      <c r="C8" s="1" t="s">
        <v>493</v>
      </c>
      <c r="D8" s="1" t="s">
        <v>543</v>
      </c>
      <c r="E8" s="1">
        <v>8400</v>
      </c>
      <c r="F8" s="3" t="s">
        <v>492</v>
      </c>
      <c r="G8" s="1">
        <v>36</v>
      </c>
      <c r="H8" s="1">
        <v>108.25</v>
      </c>
      <c r="I8" s="1">
        <v>31.94</v>
      </c>
      <c r="J8" s="3">
        <f t="shared" si="0"/>
        <v>102.8</v>
      </c>
      <c r="K8" s="3">
        <f t="shared" si="1"/>
        <v>101.8</v>
      </c>
      <c r="L8" s="3">
        <f t="shared" si="2"/>
        <v>111.9</v>
      </c>
      <c r="M8" s="3">
        <f t="shared" si="3"/>
        <v>110.5</v>
      </c>
      <c r="N8" s="3"/>
      <c r="P8" s="4">
        <v>43.723322578832907</v>
      </c>
      <c r="Q8" s="5">
        <f t="shared" si="4"/>
        <v>43.723322578832907</v>
      </c>
      <c r="R8" s="5">
        <f t="shared" si="5"/>
        <v>5.2051574498610602</v>
      </c>
    </row>
    <row r="9" spans="1:18" x14ac:dyDescent="0.3">
      <c r="A9" s="1">
        <f t="shared" si="6"/>
        <v>8</v>
      </c>
      <c r="B9" s="1" t="s">
        <v>319</v>
      </c>
      <c r="C9" s="1" t="s">
        <v>514</v>
      </c>
      <c r="D9" s="1" t="s">
        <v>543</v>
      </c>
      <c r="E9" s="1">
        <v>8300</v>
      </c>
      <c r="F9" s="3" t="s">
        <v>485</v>
      </c>
      <c r="G9" s="1">
        <v>36</v>
      </c>
      <c r="H9" s="3">
        <v>107.25</v>
      </c>
      <c r="I9" s="1">
        <v>31.02</v>
      </c>
      <c r="J9" s="3">
        <f t="shared" si="0"/>
        <v>101.6</v>
      </c>
      <c r="K9" s="3">
        <f t="shared" si="1"/>
        <v>105</v>
      </c>
      <c r="L9" s="3">
        <f t="shared" si="2"/>
        <v>109.3</v>
      </c>
      <c r="M9" s="3">
        <f t="shared" si="3"/>
        <v>111.5</v>
      </c>
      <c r="N9" s="3"/>
      <c r="P9" s="4">
        <v>43.268334673838545</v>
      </c>
      <c r="Q9" s="5">
        <f t="shared" si="4"/>
        <v>43.268334673838545</v>
      </c>
      <c r="R9" s="5">
        <f t="shared" si="5"/>
        <v>5.2130523703419929</v>
      </c>
    </row>
    <row r="10" spans="1:18" x14ac:dyDescent="0.3">
      <c r="A10" s="1">
        <f t="shared" si="6"/>
        <v>9</v>
      </c>
      <c r="B10" s="1" t="s">
        <v>106</v>
      </c>
      <c r="C10" s="1" t="s">
        <v>507</v>
      </c>
      <c r="D10" s="1" t="s">
        <v>543</v>
      </c>
      <c r="E10" s="1">
        <v>8200</v>
      </c>
      <c r="F10" s="1" t="s">
        <v>512</v>
      </c>
      <c r="G10" s="1">
        <v>34</v>
      </c>
      <c r="H10" s="1">
        <v>117.25</v>
      </c>
      <c r="I10" s="1">
        <v>30.9</v>
      </c>
      <c r="J10" s="3">
        <f t="shared" si="0"/>
        <v>106.3</v>
      </c>
      <c r="K10" s="3">
        <f t="shared" si="1"/>
        <v>102.9</v>
      </c>
      <c r="L10" s="3">
        <f t="shared" si="2"/>
        <v>111</v>
      </c>
      <c r="M10" s="3">
        <f t="shared" si="3"/>
        <v>107.1</v>
      </c>
      <c r="N10" s="3"/>
      <c r="P10" s="4">
        <v>42.58320975653151</v>
      </c>
      <c r="Q10" s="5">
        <f t="shared" si="4"/>
        <v>42.58320975653151</v>
      </c>
      <c r="R10" s="5">
        <f t="shared" si="5"/>
        <v>5.1930743605526235</v>
      </c>
    </row>
    <row r="11" spans="1:18" x14ac:dyDescent="0.3">
      <c r="A11" s="1">
        <f t="shared" si="6"/>
        <v>10</v>
      </c>
      <c r="B11" s="1" t="s">
        <v>326</v>
      </c>
      <c r="C11" s="1" t="s">
        <v>512</v>
      </c>
      <c r="D11" s="1" t="s">
        <v>543</v>
      </c>
      <c r="E11" s="1">
        <v>8100</v>
      </c>
      <c r="F11" s="3" t="s">
        <v>507</v>
      </c>
      <c r="G11" s="1">
        <v>32</v>
      </c>
      <c r="H11" s="3">
        <v>121.75</v>
      </c>
      <c r="I11" s="1">
        <v>32.340000000000003</v>
      </c>
      <c r="J11" s="3">
        <f t="shared" si="0"/>
        <v>102.9</v>
      </c>
      <c r="K11" s="3">
        <f t="shared" si="1"/>
        <v>106.3</v>
      </c>
      <c r="L11" s="3">
        <f t="shared" si="2"/>
        <v>107.8</v>
      </c>
      <c r="M11" s="3">
        <f t="shared" si="3"/>
        <v>104.4</v>
      </c>
      <c r="N11" s="3"/>
      <c r="P11" s="4">
        <v>41.840820949263318</v>
      </c>
      <c r="Q11" s="5">
        <f t="shared" si="4"/>
        <v>41.840820949263318</v>
      </c>
      <c r="R11" s="5">
        <f t="shared" si="5"/>
        <v>5.1655334505263362</v>
      </c>
    </row>
    <row r="12" spans="1:18" x14ac:dyDescent="0.3">
      <c r="A12" s="1">
        <f t="shared" si="6"/>
        <v>11</v>
      </c>
      <c r="B12" s="1" t="s">
        <v>189</v>
      </c>
      <c r="C12" s="1" t="s">
        <v>507</v>
      </c>
      <c r="D12" s="1" t="s">
        <v>545</v>
      </c>
      <c r="E12" s="1">
        <v>7200</v>
      </c>
      <c r="F12" s="1" t="s">
        <v>512</v>
      </c>
      <c r="G12" s="1">
        <v>32</v>
      </c>
      <c r="H12" s="1">
        <v>117.25</v>
      </c>
      <c r="I12" s="1">
        <v>23.92</v>
      </c>
      <c r="J12" s="3">
        <f t="shared" si="0"/>
        <v>106.3</v>
      </c>
      <c r="K12" s="3">
        <f t="shared" si="1"/>
        <v>102.9</v>
      </c>
      <c r="L12" s="3">
        <f t="shared" si="2"/>
        <v>111</v>
      </c>
      <c r="M12" s="3">
        <f t="shared" si="3"/>
        <v>107.1</v>
      </c>
      <c r="N12" s="3"/>
      <c r="P12" s="4">
        <f t="shared" ref="P12:P43" si="7">-87.868852+(LN(E12))*9.365713+G12*0.73241+I12*0.27241+H12*0.0924+((J12+K12)/2)*0.015315+((L12+M12)/2)*-0.032803</f>
        <v>34.127726795649281</v>
      </c>
      <c r="Q12" s="5">
        <f t="shared" si="4"/>
        <v>34.127726795649281</v>
      </c>
      <c r="R12" s="5">
        <f t="shared" si="5"/>
        <v>4.7399620549512891</v>
      </c>
    </row>
    <row r="13" spans="1:18" x14ac:dyDescent="0.3">
      <c r="A13" s="1">
        <f t="shared" si="6"/>
        <v>12</v>
      </c>
      <c r="B13" s="1" t="s">
        <v>294</v>
      </c>
      <c r="C13" s="1" t="s">
        <v>492</v>
      </c>
      <c r="D13" s="1" t="s">
        <v>542</v>
      </c>
      <c r="E13" s="1">
        <v>7000</v>
      </c>
      <c r="F13" s="3" t="s">
        <v>493</v>
      </c>
      <c r="G13" s="1">
        <v>29</v>
      </c>
      <c r="H13" s="3">
        <v>119.75</v>
      </c>
      <c r="I13" s="1">
        <v>24.39</v>
      </c>
      <c r="J13" s="3">
        <f t="shared" si="0"/>
        <v>101.8</v>
      </c>
      <c r="K13" s="3">
        <f t="shared" si="1"/>
        <v>102.8</v>
      </c>
      <c r="L13" s="3">
        <f t="shared" si="2"/>
        <v>107.7</v>
      </c>
      <c r="M13" s="3">
        <f t="shared" si="3"/>
        <v>102.5</v>
      </c>
      <c r="N13" s="3"/>
      <c r="P13" s="4">
        <f t="shared" si="7"/>
        <v>32.120036497020905</v>
      </c>
      <c r="Q13" s="5">
        <f t="shared" si="4"/>
        <v>32.120036497020905</v>
      </c>
      <c r="R13" s="5">
        <f t="shared" si="5"/>
        <v>4.5885766424315575</v>
      </c>
    </row>
    <row r="14" spans="1:18" x14ac:dyDescent="0.3">
      <c r="A14" s="1">
        <f t="shared" si="6"/>
        <v>13</v>
      </c>
      <c r="B14" s="1" t="s">
        <v>388</v>
      </c>
      <c r="C14" s="1" t="s">
        <v>485</v>
      </c>
      <c r="D14" s="1" t="s">
        <v>544</v>
      </c>
      <c r="E14" s="1">
        <v>6900</v>
      </c>
      <c r="F14" s="3" t="s">
        <v>514</v>
      </c>
      <c r="G14" s="1">
        <v>32</v>
      </c>
      <c r="H14" s="3">
        <v>119.25</v>
      </c>
      <c r="I14" s="1">
        <v>25</v>
      </c>
      <c r="J14" s="3">
        <f t="shared" si="0"/>
        <v>105</v>
      </c>
      <c r="K14" s="3">
        <f t="shared" si="1"/>
        <v>101.6</v>
      </c>
      <c r="L14" s="3">
        <f t="shared" si="2"/>
        <v>102.3</v>
      </c>
      <c r="M14" s="3">
        <f t="shared" si="3"/>
        <v>108.3</v>
      </c>
      <c r="N14" s="3"/>
      <c r="P14" s="4">
        <f t="shared" si="7"/>
        <v>34.311230211612184</v>
      </c>
      <c r="Q14" s="5">
        <f t="shared" si="4"/>
        <v>34.311230211612184</v>
      </c>
      <c r="R14" s="5">
        <f t="shared" si="5"/>
        <v>4.9726420596539391</v>
      </c>
    </row>
    <row r="15" spans="1:18" x14ac:dyDescent="0.3">
      <c r="A15" s="1">
        <f t="shared" si="6"/>
        <v>14</v>
      </c>
      <c r="B15" s="1" t="s">
        <v>84</v>
      </c>
      <c r="C15" s="1" t="s">
        <v>517</v>
      </c>
      <c r="D15" s="1" t="s">
        <v>543</v>
      </c>
      <c r="E15" s="1">
        <v>6700</v>
      </c>
      <c r="F15" s="3" t="s">
        <v>519</v>
      </c>
      <c r="G15" s="1">
        <v>34</v>
      </c>
      <c r="H15" s="3">
        <v>107.75</v>
      </c>
      <c r="I15" s="1">
        <v>20.41</v>
      </c>
      <c r="J15" s="3">
        <f t="shared" si="0"/>
        <v>105.8</v>
      </c>
      <c r="K15" s="3">
        <f t="shared" si="1"/>
        <v>101.6</v>
      </c>
      <c r="L15" s="3">
        <f t="shared" si="2"/>
        <v>107</v>
      </c>
      <c r="M15" s="3">
        <f t="shared" si="3"/>
        <v>110</v>
      </c>
      <c r="N15" s="3"/>
      <c r="P15" s="4">
        <f t="shared" si="7"/>
        <v>33.088762704555087</v>
      </c>
      <c r="Q15" s="5">
        <f t="shared" si="4"/>
        <v>33.088762704555087</v>
      </c>
      <c r="R15" s="5">
        <f t="shared" si="5"/>
        <v>4.938621299187326</v>
      </c>
    </row>
    <row r="16" spans="1:18" x14ac:dyDescent="0.3">
      <c r="A16" s="1">
        <f t="shared" si="6"/>
        <v>15</v>
      </c>
      <c r="B16" s="1" t="s">
        <v>190</v>
      </c>
      <c r="C16" s="1" t="s">
        <v>519</v>
      </c>
      <c r="D16" s="1" t="s">
        <v>545</v>
      </c>
      <c r="E16" s="1">
        <v>6600</v>
      </c>
      <c r="F16" s="3" t="s">
        <v>517</v>
      </c>
      <c r="G16" s="1">
        <v>31</v>
      </c>
      <c r="H16" s="3">
        <v>114.25</v>
      </c>
      <c r="I16" s="1">
        <v>19.170000000000002</v>
      </c>
      <c r="J16" s="3">
        <f t="shared" si="0"/>
        <v>101.6</v>
      </c>
      <c r="K16" s="3">
        <f t="shared" si="1"/>
        <v>105.8</v>
      </c>
      <c r="L16" s="3">
        <f t="shared" si="2"/>
        <v>103.8</v>
      </c>
      <c r="M16" s="3">
        <f t="shared" si="3"/>
        <v>105.4</v>
      </c>
      <c r="N16" s="3"/>
      <c r="P16" s="4">
        <f t="shared" si="7"/>
        <v>31.141435561029613</v>
      </c>
      <c r="Q16" s="5">
        <f t="shared" si="4"/>
        <v>31.141435561029613</v>
      </c>
      <c r="R16" s="5">
        <f t="shared" si="5"/>
        <v>4.7183993274287293</v>
      </c>
    </row>
    <row r="17" spans="1:18" x14ac:dyDescent="0.3">
      <c r="A17" s="1">
        <f t="shared" si="6"/>
        <v>16</v>
      </c>
      <c r="B17" s="1" t="s">
        <v>161</v>
      </c>
      <c r="C17" s="1" t="s">
        <v>493</v>
      </c>
      <c r="D17" s="1" t="s">
        <v>542</v>
      </c>
      <c r="E17" s="1">
        <v>6500</v>
      </c>
      <c r="F17" s="3" t="s">
        <v>492</v>
      </c>
      <c r="G17" s="1">
        <v>33</v>
      </c>
      <c r="H17" s="3">
        <v>108.25</v>
      </c>
      <c r="I17" s="1">
        <v>20.39</v>
      </c>
      <c r="J17" s="3">
        <f t="shared" si="0"/>
        <v>102.8</v>
      </c>
      <c r="K17" s="3">
        <f t="shared" si="1"/>
        <v>101.8</v>
      </c>
      <c r="L17" s="3">
        <f t="shared" si="2"/>
        <v>111.9</v>
      </c>
      <c r="M17" s="3">
        <f t="shared" si="3"/>
        <v>110.5</v>
      </c>
      <c r="N17" s="3"/>
      <c r="P17" s="4">
        <f t="shared" si="7"/>
        <v>32.003264198817149</v>
      </c>
      <c r="Q17" s="5">
        <f t="shared" si="4"/>
        <v>32.003264198817149</v>
      </c>
      <c r="R17" s="5">
        <f t="shared" si="5"/>
        <v>4.9235791075103306</v>
      </c>
    </row>
    <row r="18" spans="1:18" x14ac:dyDescent="0.3">
      <c r="A18" s="1">
        <f t="shared" si="6"/>
        <v>17</v>
      </c>
      <c r="B18" s="1" t="s">
        <v>467</v>
      </c>
      <c r="C18" s="1" t="s">
        <v>485</v>
      </c>
      <c r="D18" s="1" t="s">
        <v>543</v>
      </c>
      <c r="E18" s="1">
        <v>6300</v>
      </c>
      <c r="F18" s="3" t="s">
        <v>514</v>
      </c>
      <c r="G18" s="1">
        <v>31</v>
      </c>
      <c r="H18" s="3">
        <v>119.25</v>
      </c>
      <c r="I18" s="1">
        <v>24.08</v>
      </c>
      <c r="J18" s="3">
        <f t="shared" si="0"/>
        <v>105</v>
      </c>
      <c r="K18" s="3">
        <f t="shared" si="1"/>
        <v>101.6</v>
      </c>
      <c r="L18" s="3">
        <f t="shared" si="2"/>
        <v>102.3</v>
      </c>
      <c r="M18" s="3">
        <f t="shared" si="3"/>
        <v>108.3</v>
      </c>
      <c r="N18" s="3"/>
      <c r="P18" s="4">
        <f t="shared" si="7"/>
        <v>32.476187445837681</v>
      </c>
      <c r="Q18" s="5">
        <f t="shared" si="4"/>
        <v>32.476187445837681</v>
      </c>
      <c r="R18" s="5">
        <f t="shared" si="5"/>
        <v>5.1549503882282037</v>
      </c>
    </row>
    <row r="19" spans="1:18" x14ac:dyDescent="0.3">
      <c r="A19" s="1">
        <f t="shared" si="6"/>
        <v>18</v>
      </c>
      <c r="B19" s="1" t="s">
        <v>123</v>
      </c>
      <c r="C19" s="1" t="s">
        <v>493</v>
      </c>
      <c r="D19" s="1" t="s">
        <v>544</v>
      </c>
      <c r="E19" s="1">
        <v>6200</v>
      </c>
      <c r="F19" s="3" t="s">
        <v>492</v>
      </c>
      <c r="G19" s="1">
        <v>33</v>
      </c>
      <c r="H19" s="3">
        <v>108.25</v>
      </c>
      <c r="I19" s="1">
        <v>22</v>
      </c>
      <c r="J19" s="3">
        <f t="shared" si="0"/>
        <v>102.8</v>
      </c>
      <c r="K19" s="3">
        <f t="shared" si="1"/>
        <v>101.8</v>
      </c>
      <c r="L19" s="3">
        <f t="shared" si="2"/>
        <v>111.9</v>
      </c>
      <c r="M19" s="3">
        <f t="shared" si="3"/>
        <v>110.5</v>
      </c>
      <c r="N19" s="3"/>
      <c r="P19" s="4">
        <f t="shared" si="7"/>
        <v>31.999287340884894</v>
      </c>
      <c r="Q19" s="5">
        <f t="shared" si="4"/>
        <v>31.999287340884894</v>
      </c>
      <c r="R19" s="5">
        <f t="shared" si="5"/>
        <v>5.1611753775620794</v>
      </c>
    </row>
    <row r="20" spans="1:18" x14ac:dyDescent="0.3">
      <c r="A20" s="1">
        <f t="shared" si="6"/>
        <v>19</v>
      </c>
      <c r="B20" s="1" t="s">
        <v>133</v>
      </c>
      <c r="C20" s="1" t="s">
        <v>517</v>
      </c>
      <c r="D20" s="1" t="s">
        <v>546</v>
      </c>
      <c r="E20" s="1">
        <v>6100</v>
      </c>
      <c r="F20" s="3" t="s">
        <v>519</v>
      </c>
      <c r="G20" s="1">
        <v>30</v>
      </c>
      <c r="H20" s="3">
        <v>107.75</v>
      </c>
      <c r="I20" s="1">
        <v>24.25</v>
      </c>
      <c r="J20" s="3">
        <f t="shared" si="0"/>
        <v>105.8</v>
      </c>
      <c r="K20" s="3">
        <f t="shared" si="1"/>
        <v>101.6</v>
      </c>
      <c r="L20" s="3">
        <f t="shared" si="2"/>
        <v>107</v>
      </c>
      <c r="M20" s="3">
        <f t="shared" si="3"/>
        <v>110</v>
      </c>
      <c r="N20" s="3"/>
      <c r="P20" s="4">
        <f t="shared" si="7"/>
        <v>30.326497569169291</v>
      </c>
      <c r="Q20" s="5">
        <f t="shared" si="4"/>
        <v>30.326497569169291</v>
      </c>
      <c r="R20" s="5">
        <f t="shared" si="5"/>
        <v>4.9715569785523428</v>
      </c>
    </row>
    <row r="21" spans="1:18" x14ac:dyDescent="0.3">
      <c r="A21" s="1">
        <f t="shared" si="6"/>
        <v>20</v>
      </c>
      <c r="B21" s="1" t="s">
        <v>54</v>
      </c>
      <c r="C21" s="1" t="s">
        <v>492</v>
      </c>
      <c r="D21" s="1" t="s">
        <v>543</v>
      </c>
      <c r="E21" s="1">
        <v>6100</v>
      </c>
      <c r="F21" s="1" t="s">
        <v>493</v>
      </c>
      <c r="G21" s="1">
        <v>35</v>
      </c>
      <c r="H21" s="1">
        <v>119.75</v>
      </c>
      <c r="I21" s="1">
        <v>25.36</v>
      </c>
      <c r="J21" s="3">
        <f t="shared" si="0"/>
        <v>101.8</v>
      </c>
      <c r="K21" s="3">
        <f t="shared" si="1"/>
        <v>102.8</v>
      </c>
      <c r="L21" s="3">
        <f t="shared" si="2"/>
        <v>107.7</v>
      </c>
      <c r="M21" s="3">
        <f t="shared" si="3"/>
        <v>102.5</v>
      </c>
      <c r="N21" s="3"/>
      <c r="P21" s="4">
        <f t="shared" si="7"/>
        <v>35.489811869169287</v>
      </c>
      <c r="Q21" s="5">
        <f t="shared" si="4"/>
        <v>35.489811869169287</v>
      </c>
      <c r="R21" s="5">
        <f t="shared" si="5"/>
        <v>5.8180019457654568</v>
      </c>
    </row>
    <row r="22" spans="1:18" x14ac:dyDescent="0.3">
      <c r="A22" s="1">
        <f t="shared" si="6"/>
        <v>21</v>
      </c>
      <c r="B22" s="1" t="s">
        <v>129</v>
      </c>
      <c r="C22" s="1" t="s">
        <v>519</v>
      </c>
      <c r="D22" s="1" t="s">
        <v>546</v>
      </c>
      <c r="E22" s="1">
        <v>6000</v>
      </c>
      <c r="F22" s="3" t="s">
        <v>517</v>
      </c>
      <c r="G22" s="1">
        <v>31</v>
      </c>
      <c r="H22" s="3">
        <v>114.25</v>
      </c>
      <c r="I22" s="1">
        <v>21.73</v>
      </c>
      <c r="J22" s="3">
        <f t="shared" si="0"/>
        <v>101.6</v>
      </c>
      <c r="K22" s="3">
        <f t="shared" si="1"/>
        <v>105.8</v>
      </c>
      <c r="L22" s="3">
        <f t="shared" si="2"/>
        <v>103.8</v>
      </c>
      <c r="M22" s="3">
        <f t="shared" si="3"/>
        <v>105.4</v>
      </c>
      <c r="N22" s="3"/>
      <c r="P22" s="4">
        <f t="shared" si="7"/>
        <v>30.94615737100391</v>
      </c>
      <c r="Q22" s="5">
        <f t="shared" si="4"/>
        <v>30.94615737100391</v>
      </c>
      <c r="R22" s="5">
        <f t="shared" si="5"/>
        <v>5.157692895167318</v>
      </c>
    </row>
    <row r="23" spans="1:18" x14ac:dyDescent="0.3">
      <c r="A23" s="1">
        <f t="shared" si="6"/>
        <v>22</v>
      </c>
      <c r="B23" s="1" t="s">
        <v>52</v>
      </c>
      <c r="C23" s="1" t="s">
        <v>514</v>
      </c>
      <c r="D23" s="1" t="s">
        <v>544</v>
      </c>
      <c r="E23" s="1">
        <v>5900</v>
      </c>
      <c r="F23" s="3" t="s">
        <v>485</v>
      </c>
      <c r="G23" s="1">
        <v>33</v>
      </c>
      <c r="H23" s="1">
        <v>107.25</v>
      </c>
      <c r="I23" s="1">
        <v>21.77</v>
      </c>
      <c r="J23" s="3">
        <f t="shared" si="0"/>
        <v>101.6</v>
      </c>
      <c r="K23" s="3">
        <f t="shared" si="1"/>
        <v>105</v>
      </c>
      <c r="L23" s="3">
        <f t="shared" si="2"/>
        <v>109.3</v>
      </c>
      <c r="M23" s="3">
        <f t="shared" si="3"/>
        <v>111.5</v>
      </c>
      <c r="N23" s="3"/>
      <c r="P23" s="4">
        <f t="shared" si="7"/>
        <v>31.421279724495637</v>
      </c>
      <c r="Q23" s="5">
        <f t="shared" si="4"/>
        <v>31.421279724495637</v>
      </c>
      <c r="R23" s="5">
        <f t="shared" si="5"/>
        <v>5.3256406312704465</v>
      </c>
    </row>
    <row r="24" spans="1:18" x14ac:dyDescent="0.3">
      <c r="A24" s="1">
        <f t="shared" si="6"/>
        <v>23</v>
      </c>
      <c r="B24" s="1" t="s">
        <v>85</v>
      </c>
      <c r="C24" s="1" t="s">
        <v>489</v>
      </c>
      <c r="D24" s="1" t="s">
        <v>544</v>
      </c>
      <c r="E24" s="1">
        <v>5900</v>
      </c>
      <c r="F24" s="1" t="s">
        <v>523</v>
      </c>
      <c r="G24" s="1">
        <v>35</v>
      </c>
      <c r="H24" s="1">
        <v>125</v>
      </c>
      <c r="I24" s="1">
        <v>23.94</v>
      </c>
      <c r="J24" s="3">
        <f t="shared" si="0"/>
        <v>102.9</v>
      </c>
      <c r="K24" s="3">
        <f t="shared" si="1"/>
        <v>104.2</v>
      </c>
      <c r="L24" s="3">
        <f t="shared" si="2"/>
        <v>108.8</v>
      </c>
      <c r="M24" s="3">
        <f t="shared" si="3"/>
        <v>107.9</v>
      </c>
      <c r="N24" s="3"/>
      <c r="P24" s="4">
        <f t="shared" si="7"/>
        <v>35.188404324495636</v>
      </c>
      <c r="Q24" s="5">
        <f t="shared" si="4"/>
        <v>35.188404324495636</v>
      </c>
      <c r="R24" s="5">
        <f t="shared" si="5"/>
        <v>5.9641363261857006</v>
      </c>
    </row>
    <row r="25" spans="1:18" x14ac:dyDescent="0.3">
      <c r="A25" s="1">
        <f t="shared" si="6"/>
        <v>24</v>
      </c>
      <c r="B25" s="1" t="s">
        <v>141</v>
      </c>
      <c r="C25" s="1" t="s">
        <v>523</v>
      </c>
      <c r="D25" s="1" t="s">
        <v>546</v>
      </c>
      <c r="E25" s="1">
        <v>5800</v>
      </c>
      <c r="F25" s="3" t="s">
        <v>489</v>
      </c>
      <c r="G25" s="1">
        <v>35</v>
      </c>
      <c r="H25" s="3">
        <v>118</v>
      </c>
      <c r="I25" s="1">
        <v>17.010000000000002</v>
      </c>
      <c r="J25" s="3">
        <f t="shared" si="0"/>
        <v>104.2</v>
      </c>
      <c r="K25" s="3">
        <f t="shared" si="1"/>
        <v>102.9</v>
      </c>
      <c r="L25" s="3">
        <f t="shared" si="2"/>
        <v>110.5</v>
      </c>
      <c r="M25" s="3">
        <f t="shared" si="3"/>
        <v>108.4</v>
      </c>
      <c r="N25" s="3"/>
      <c r="P25" s="4">
        <f t="shared" si="7"/>
        <v>32.457618167754809</v>
      </c>
      <c r="Q25" s="5">
        <f t="shared" si="4"/>
        <v>32.457618167754809</v>
      </c>
      <c r="R25" s="5">
        <f t="shared" si="5"/>
        <v>5.5961410634060016</v>
      </c>
    </row>
    <row r="26" spans="1:18" x14ac:dyDescent="0.3">
      <c r="A26" s="1">
        <f t="shared" si="6"/>
        <v>25</v>
      </c>
      <c r="B26" s="1" t="s">
        <v>476</v>
      </c>
      <c r="C26" s="1" t="s">
        <v>489</v>
      </c>
      <c r="D26" s="1" t="s">
        <v>543</v>
      </c>
      <c r="E26" s="1">
        <v>5800</v>
      </c>
      <c r="F26" s="3" t="s">
        <v>523</v>
      </c>
      <c r="G26" s="1">
        <v>32</v>
      </c>
      <c r="H26" s="1">
        <v>125</v>
      </c>
      <c r="I26" s="1">
        <v>21.73</v>
      </c>
      <c r="J26" s="3">
        <f t="shared" si="0"/>
        <v>102.9</v>
      </c>
      <c r="K26" s="3">
        <f t="shared" si="1"/>
        <v>104.2</v>
      </c>
      <c r="L26" s="3">
        <f t="shared" si="2"/>
        <v>108.8</v>
      </c>
      <c r="M26" s="3">
        <f t="shared" si="3"/>
        <v>107.9</v>
      </c>
      <c r="N26" s="3"/>
      <c r="P26" s="4">
        <f t="shared" si="7"/>
        <v>32.229046667754808</v>
      </c>
      <c r="Q26" s="5">
        <f t="shared" si="4"/>
        <v>32.229046667754808</v>
      </c>
      <c r="R26" s="5">
        <f t="shared" si="5"/>
        <v>5.5567321840956572</v>
      </c>
    </row>
    <row r="27" spans="1:18" x14ac:dyDescent="0.3">
      <c r="A27" s="1">
        <f t="shared" si="6"/>
        <v>26</v>
      </c>
      <c r="B27" s="1" t="s">
        <v>36</v>
      </c>
      <c r="C27" s="1" t="s">
        <v>514</v>
      </c>
      <c r="D27" s="1" t="s">
        <v>544</v>
      </c>
      <c r="E27" s="1">
        <v>5700</v>
      </c>
      <c r="F27" s="3" t="s">
        <v>485</v>
      </c>
      <c r="G27" s="1">
        <v>36</v>
      </c>
      <c r="H27" s="3">
        <v>107.25</v>
      </c>
      <c r="I27" s="1">
        <v>13.9</v>
      </c>
      <c r="J27" s="3">
        <f t="shared" si="0"/>
        <v>101.6</v>
      </c>
      <c r="K27" s="3">
        <f t="shared" si="1"/>
        <v>105</v>
      </c>
      <c r="L27" s="3">
        <f t="shared" si="2"/>
        <v>109.3</v>
      </c>
      <c r="M27" s="3">
        <f t="shared" si="3"/>
        <v>111.5</v>
      </c>
      <c r="N27" s="3"/>
      <c r="P27" s="4">
        <f t="shared" si="7"/>
        <v>31.151655396945603</v>
      </c>
      <c r="Q27" s="5">
        <f t="shared" si="4"/>
        <v>31.151655396945603</v>
      </c>
      <c r="R27" s="5">
        <f t="shared" si="5"/>
        <v>5.4652027012185265</v>
      </c>
    </row>
    <row r="28" spans="1:18" x14ac:dyDescent="0.3">
      <c r="A28" s="1">
        <f t="shared" si="6"/>
        <v>27</v>
      </c>
      <c r="B28" s="1" t="s">
        <v>251</v>
      </c>
      <c r="C28" s="1" t="s">
        <v>523</v>
      </c>
      <c r="D28" s="1" t="s">
        <v>545</v>
      </c>
      <c r="E28" s="1">
        <v>5700</v>
      </c>
      <c r="F28" s="3" t="s">
        <v>489</v>
      </c>
      <c r="G28" s="1">
        <v>27</v>
      </c>
      <c r="H28" s="1">
        <v>118</v>
      </c>
      <c r="I28" s="1">
        <v>24.59</v>
      </c>
      <c r="J28" s="3">
        <f t="shared" si="0"/>
        <v>104.2</v>
      </c>
      <c r="K28" s="3">
        <f t="shared" si="1"/>
        <v>102.9</v>
      </c>
      <c r="L28" s="3">
        <f t="shared" si="2"/>
        <v>110.5</v>
      </c>
      <c r="M28" s="3">
        <f t="shared" si="3"/>
        <v>108.4</v>
      </c>
      <c r="N28" s="3"/>
      <c r="P28" s="4">
        <f t="shared" si="7"/>
        <v>28.500319896945598</v>
      </c>
      <c r="Q28" s="5">
        <f t="shared" si="4"/>
        <v>28.500319896945598</v>
      </c>
      <c r="R28" s="5">
        <f t="shared" si="5"/>
        <v>5.0000561222711575</v>
      </c>
    </row>
    <row r="29" spans="1:18" x14ac:dyDescent="0.3">
      <c r="A29" s="1">
        <f t="shared" si="6"/>
        <v>28</v>
      </c>
      <c r="B29" s="1" t="s">
        <v>111</v>
      </c>
      <c r="C29" s="1" t="s">
        <v>512</v>
      </c>
      <c r="D29" s="1" t="s">
        <v>543</v>
      </c>
      <c r="E29" s="1">
        <v>5600</v>
      </c>
      <c r="F29" s="3" t="s">
        <v>507</v>
      </c>
      <c r="G29" s="1">
        <v>28</v>
      </c>
      <c r="H29" s="3">
        <v>121.75</v>
      </c>
      <c r="I29" s="1">
        <v>26.08</v>
      </c>
      <c r="J29" s="3">
        <f t="shared" si="0"/>
        <v>102.9</v>
      </c>
      <c r="K29" s="3">
        <f t="shared" si="1"/>
        <v>106.3</v>
      </c>
      <c r="L29" s="3">
        <f t="shared" si="2"/>
        <v>107.8</v>
      </c>
      <c r="M29" s="3">
        <f t="shared" si="3"/>
        <v>104.4</v>
      </c>
      <c r="N29" s="3"/>
      <c r="P29" s="4">
        <f t="shared" si="7"/>
        <v>29.945322437611249</v>
      </c>
      <c r="Q29" s="5">
        <f t="shared" si="4"/>
        <v>29.945322437611249</v>
      </c>
      <c r="R29" s="5">
        <f t="shared" si="5"/>
        <v>5.3473790067162952</v>
      </c>
    </row>
    <row r="30" spans="1:18" x14ac:dyDescent="0.3">
      <c r="A30" s="1">
        <f t="shared" si="6"/>
        <v>29</v>
      </c>
      <c r="B30" s="1" t="s">
        <v>33</v>
      </c>
      <c r="C30" s="1" t="s">
        <v>523</v>
      </c>
      <c r="D30" s="1" t="s">
        <v>543</v>
      </c>
      <c r="E30" s="1">
        <v>5600</v>
      </c>
      <c r="F30" s="3" t="s">
        <v>489</v>
      </c>
      <c r="G30" s="1">
        <v>36</v>
      </c>
      <c r="H30" s="3">
        <v>118</v>
      </c>
      <c r="I30" s="1">
        <v>15.62</v>
      </c>
      <c r="J30" s="3">
        <f t="shared" si="0"/>
        <v>104.2</v>
      </c>
      <c r="K30" s="3">
        <f t="shared" si="1"/>
        <v>102.9</v>
      </c>
      <c r="L30" s="3">
        <f t="shared" si="2"/>
        <v>110.5</v>
      </c>
      <c r="M30" s="3">
        <f t="shared" si="3"/>
        <v>108.4</v>
      </c>
      <c r="N30" s="3"/>
      <c r="P30" s="4">
        <f t="shared" si="7"/>
        <v>32.482723037611251</v>
      </c>
      <c r="Q30" s="5">
        <f t="shared" si="4"/>
        <v>32.482723037611251</v>
      </c>
      <c r="R30" s="5">
        <f t="shared" si="5"/>
        <v>5.8004862567162956</v>
      </c>
    </row>
    <row r="31" spans="1:18" x14ac:dyDescent="0.3">
      <c r="A31" s="1">
        <f t="shared" si="6"/>
        <v>30</v>
      </c>
      <c r="B31" s="1" t="s">
        <v>315</v>
      </c>
      <c r="C31" s="1" t="s">
        <v>519</v>
      </c>
      <c r="D31" s="1" t="s">
        <v>543</v>
      </c>
      <c r="E31" s="1">
        <v>5500</v>
      </c>
      <c r="F31" s="3" t="s">
        <v>517</v>
      </c>
      <c r="G31" s="1">
        <v>19</v>
      </c>
      <c r="H31" s="3">
        <v>114.25</v>
      </c>
      <c r="I31" s="1">
        <v>18.89</v>
      </c>
      <c r="J31" s="3">
        <f t="shared" si="0"/>
        <v>101.6</v>
      </c>
      <c r="K31" s="3">
        <f t="shared" si="1"/>
        <v>105.8</v>
      </c>
      <c r="L31" s="3">
        <f t="shared" si="2"/>
        <v>103.8</v>
      </c>
      <c r="M31" s="3">
        <f t="shared" si="3"/>
        <v>105.4</v>
      </c>
      <c r="N31" s="3"/>
      <c r="P31" s="4">
        <f t="shared" si="7"/>
        <v>20.56866938638424</v>
      </c>
      <c r="Q31" s="5">
        <f t="shared" si="4"/>
        <v>20.56866938638424</v>
      </c>
      <c r="R31" s="5">
        <f t="shared" si="5"/>
        <v>3.7397580702516802</v>
      </c>
    </row>
    <row r="32" spans="1:18" x14ac:dyDescent="0.3">
      <c r="A32" s="1">
        <f t="shared" si="6"/>
        <v>31</v>
      </c>
      <c r="B32" s="1" t="s">
        <v>297</v>
      </c>
      <c r="C32" s="1" t="s">
        <v>485</v>
      </c>
      <c r="D32" s="1" t="s">
        <v>543</v>
      </c>
      <c r="E32" s="1">
        <v>5500</v>
      </c>
      <c r="F32" s="3" t="s">
        <v>514</v>
      </c>
      <c r="G32" s="1">
        <v>31</v>
      </c>
      <c r="H32" s="3">
        <v>119.25</v>
      </c>
      <c r="I32" s="1">
        <v>21.1</v>
      </c>
      <c r="J32" s="3">
        <f t="shared" si="0"/>
        <v>105</v>
      </c>
      <c r="K32" s="3">
        <f t="shared" si="1"/>
        <v>101.6</v>
      </c>
      <c r="L32" s="3">
        <f t="shared" si="2"/>
        <v>102.3</v>
      </c>
      <c r="M32" s="3">
        <f t="shared" si="3"/>
        <v>108.3</v>
      </c>
      <c r="N32" s="3"/>
      <c r="P32" s="4">
        <f t="shared" si="7"/>
        <v>30.392527386384241</v>
      </c>
      <c r="Q32" s="5">
        <f t="shared" si="4"/>
        <v>30.392527386384241</v>
      </c>
      <c r="R32" s="5">
        <f t="shared" si="5"/>
        <v>5.5259140702516802</v>
      </c>
    </row>
    <row r="33" spans="1:18" x14ac:dyDescent="0.3">
      <c r="A33" s="1">
        <f t="shared" si="6"/>
        <v>32</v>
      </c>
      <c r="B33" s="1" t="s">
        <v>238</v>
      </c>
      <c r="C33" s="1" t="s">
        <v>514</v>
      </c>
      <c r="D33" s="1" t="s">
        <v>542</v>
      </c>
      <c r="E33" s="1">
        <v>5400</v>
      </c>
      <c r="F33" s="3" t="s">
        <v>485</v>
      </c>
      <c r="G33" s="1">
        <v>27</v>
      </c>
      <c r="H33" s="1">
        <v>107.25</v>
      </c>
      <c r="I33" s="1">
        <v>16.09</v>
      </c>
      <c r="J33" s="3">
        <f t="shared" si="0"/>
        <v>101.6</v>
      </c>
      <c r="K33" s="3">
        <f t="shared" si="1"/>
        <v>105</v>
      </c>
      <c r="L33" s="3">
        <f t="shared" si="2"/>
        <v>109.3</v>
      </c>
      <c r="M33" s="3">
        <f t="shared" si="3"/>
        <v>111.5</v>
      </c>
      <c r="N33" s="3"/>
      <c r="P33" s="4">
        <f t="shared" si="7"/>
        <v>24.65016521982071</v>
      </c>
      <c r="Q33" s="5">
        <f t="shared" si="4"/>
        <v>24.65016521982071</v>
      </c>
      <c r="R33" s="5">
        <f t="shared" si="5"/>
        <v>4.5648454110779086</v>
      </c>
    </row>
    <row r="34" spans="1:18" x14ac:dyDescent="0.3">
      <c r="A34" s="1">
        <f t="shared" si="6"/>
        <v>33</v>
      </c>
      <c r="B34" s="1" t="s">
        <v>281</v>
      </c>
      <c r="C34" s="1" t="s">
        <v>485</v>
      </c>
      <c r="D34" s="1" t="s">
        <v>542</v>
      </c>
      <c r="E34" s="1">
        <v>5400</v>
      </c>
      <c r="F34" s="1" t="s">
        <v>514</v>
      </c>
      <c r="G34" s="1">
        <v>29</v>
      </c>
      <c r="H34" s="1">
        <v>119.25</v>
      </c>
      <c r="I34" s="1">
        <v>16.45</v>
      </c>
      <c r="J34" s="3">
        <f t="shared" ref="J34:J65" si="8">VLOOKUP(C34,$B$109:$E$138,2,FALSE)</f>
        <v>105</v>
      </c>
      <c r="K34" s="3">
        <f t="shared" ref="K34:K65" si="9">VLOOKUP(F34,$B$109:$E$138,2,FALSE)</f>
        <v>101.6</v>
      </c>
      <c r="L34" s="3">
        <f t="shared" ref="L34:L65" si="10">VLOOKUP(C34,$B$109:$E$138,4,FALSE)</f>
        <v>102.3</v>
      </c>
      <c r="M34" s="3">
        <f t="shared" ref="M34:M65" si="11">VLOOKUP(F34,$B$109:$E$138,3,FALSE)</f>
        <v>108.3</v>
      </c>
      <c r="N34" s="3"/>
      <c r="P34" s="4">
        <f t="shared" si="7"/>
        <v>27.489148119820708</v>
      </c>
      <c r="Q34" s="5">
        <f t="shared" ref="Q34:Q65" si="12">P34-O34</f>
        <v>27.489148119820708</v>
      </c>
      <c r="R34" s="5">
        <f t="shared" ref="R34:R65" si="13">P34/(E34/1000)</f>
        <v>5.0905829851519826</v>
      </c>
    </row>
    <row r="35" spans="1:18" x14ac:dyDescent="0.3">
      <c r="A35" s="1">
        <f t="shared" si="6"/>
        <v>34</v>
      </c>
      <c r="B35" s="1" t="s">
        <v>359</v>
      </c>
      <c r="C35" s="1" t="s">
        <v>512</v>
      </c>
      <c r="D35" s="1" t="s">
        <v>543</v>
      </c>
      <c r="E35" s="1">
        <v>5300</v>
      </c>
      <c r="F35" s="3" t="s">
        <v>507</v>
      </c>
      <c r="G35" s="1">
        <v>27</v>
      </c>
      <c r="H35" s="3">
        <v>121.75</v>
      </c>
      <c r="I35" s="1">
        <v>25.77</v>
      </c>
      <c r="J35" s="3">
        <f t="shared" si="8"/>
        <v>102.9</v>
      </c>
      <c r="K35" s="3">
        <f t="shared" si="9"/>
        <v>106.3</v>
      </c>
      <c r="L35" s="3">
        <f t="shared" si="10"/>
        <v>107.8</v>
      </c>
      <c r="M35" s="3">
        <f t="shared" si="11"/>
        <v>104.4</v>
      </c>
      <c r="N35" s="3"/>
      <c r="P35" s="4">
        <f t="shared" si="7"/>
        <v>28.612791266671042</v>
      </c>
      <c r="Q35" s="5">
        <f t="shared" si="12"/>
        <v>28.612791266671042</v>
      </c>
      <c r="R35" s="5">
        <f t="shared" si="13"/>
        <v>5.3986398616360463</v>
      </c>
    </row>
    <row r="36" spans="1:18" x14ac:dyDescent="0.3">
      <c r="A36" s="1">
        <f t="shared" si="6"/>
        <v>35</v>
      </c>
      <c r="B36" s="1" t="s">
        <v>469</v>
      </c>
      <c r="C36" s="1" t="s">
        <v>523</v>
      </c>
      <c r="D36" s="1" t="s">
        <v>546</v>
      </c>
      <c r="E36" s="1">
        <v>5300</v>
      </c>
      <c r="F36" s="3" t="s">
        <v>489</v>
      </c>
      <c r="G36" s="1">
        <v>26</v>
      </c>
      <c r="H36" s="3">
        <v>118</v>
      </c>
      <c r="I36" s="1">
        <v>23.71</v>
      </c>
      <c r="J36" s="3">
        <f t="shared" si="8"/>
        <v>104.2</v>
      </c>
      <c r="K36" s="3">
        <f t="shared" si="9"/>
        <v>102.9</v>
      </c>
      <c r="L36" s="3">
        <f t="shared" si="10"/>
        <v>110.5</v>
      </c>
      <c r="M36" s="3">
        <f t="shared" si="11"/>
        <v>108.4</v>
      </c>
      <c r="N36" s="3"/>
      <c r="P36" s="4">
        <f t="shared" si="7"/>
        <v>26.846745866671057</v>
      </c>
      <c r="Q36" s="5">
        <f t="shared" si="12"/>
        <v>26.846745866671057</v>
      </c>
      <c r="R36" s="5">
        <f t="shared" si="13"/>
        <v>5.0654237484285014</v>
      </c>
    </row>
    <row r="37" spans="1:18" x14ac:dyDescent="0.3">
      <c r="A37" s="1">
        <f t="shared" si="6"/>
        <v>36</v>
      </c>
      <c r="B37" s="1" t="s">
        <v>105</v>
      </c>
      <c r="C37" s="1" t="s">
        <v>493</v>
      </c>
      <c r="D37" s="1" t="s">
        <v>543</v>
      </c>
      <c r="E37" s="1">
        <v>5300</v>
      </c>
      <c r="F37" s="1" t="s">
        <v>492</v>
      </c>
      <c r="G37" s="1">
        <v>32</v>
      </c>
      <c r="H37" s="1">
        <v>108.25</v>
      </c>
      <c r="I37" s="1">
        <v>18.63</v>
      </c>
      <c r="J37" s="3">
        <f t="shared" si="8"/>
        <v>102.8</v>
      </c>
      <c r="K37" s="3">
        <f t="shared" si="9"/>
        <v>101.8</v>
      </c>
      <c r="L37" s="3">
        <f t="shared" si="10"/>
        <v>111.9</v>
      </c>
      <c r="M37" s="3">
        <f t="shared" si="11"/>
        <v>110.5</v>
      </c>
      <c r="N37" s="3"/>
      <c r="P37" s="4">
        <f t="shared" si="7"/>
        <v>28.879914066671052</v>
      </c>
      <c r="Q37" s="5">
        <f t="shared" si="12"/>
        <v>28.879914066671052</v>
      </c>
      <c r="R37" s="5">
        <f t="shared" si="13"/>
        <v>5.4490403899379345</v>
      </c>
    </row>
    <row r="38" spans="1:18" x14ac:dyDescent="0.3">
      <c r="A38" s="1">
        <f t="shared" si="6"/>
        <v>37</v>
      </c>
      <c r="B38" s="1" t="s">
        <v>194</v>
      </c>
      <c r="C38" s="1" t="s">
        <v>519</v>
      </c>
      <c r="D38" s="1" t="s">
        <v>543</v>
      </c>
      <c r="E38" s="1">
        <v>5200</v>
      </c>
      <c r="F38" s="3" t="s">
        <v>517</v>
      </c>
      <c r="G38" s="1">
        <v>30</v>
      </c>
      <c r="H38" s="3">
        <v>114.25</v>
      </c>
      <c r="I38" s="1">
        <v>15.17</v>
      </c>
      <c r="J38" s="3">
        <f t="shared" si="8"/>
        <v>101.6</v>
      </c>
      <c r="K38" s="3">
        <f t="shared" si="9"/>
        <v>105.8</v>
      </c>
      <c r="L38" s="3">
        <f t="shared" si="10"/>
        <v>103.8</v>
      </c>
      <c r="M38" s="3">
        <f t="shared" si="11"/>
        <v>105.4</v>
      </c>
      <c r="N38" s="3"/>
      <c r="P38" s="4">
        <f t="shared" si="7"/>
        <v>27.086496339407496</v>
      </c>
      <c r="Q38" s="5">
        <f t="shared" si="12"/>
        <v>27.086496339407496</v>
      </c>
      <c r="R38" s="5">
        <f t="shared" si="13"/>
        <v>5.2089416037322103</v>
      </c>
    </row>
    <row r="39" spans="1:18" x14ac:dyDescent="0.3">
      <c r="A39" s="1">
        <f t="shared" si="6"/>
        <v>38</v>
      </c>
      <c r="B39" s="1" t="s">
        <v>43</v>
      </c>
      <c r="C39" s="1" t="s">
        <v>507</v>
      </c>
      <c r="D39" s="1" t="s">
        <v>544</v>
      </c>
      <c r="E39" s="1">
        <v>5100</v>
      </c>
      <c r="F39" s="3" t="s">
        <v>512</v>
      </c>
      <c r="G39" s="1">
        <v>21</v>
      </c>
      <c r="H39" s="1">
        <v>117.25</v>
      </c>
      <c r="I39" s="1">
        <v>23.21</v>
      </c>
      <c r="J39" s="3">
        <f t="shared" si="8"/>
        <v>106.3</v>
      </c>
      <c r="K39" s="3">
        <f t="shared" si="9"/>
        <v>102.9</v>
      </c>
      <c r="L39" s="3">
        <f t="shared" si="10"/>
        <v>111</v>
      </c>
      <c r="M39" s="3">
        <f t="shared" si="11"/>
        <v>107.1</v>
      </c>
      <c r="N39" s="3"/>
      <c r="P39" s="4">
        <f t="shared" si="7"/>
        <v>22.648128670260522</v>
      </c>
      <c r="Q39" s="5">
        <f t="shared" si="12"/>
        <v>22.648128670260522</v>
      </c>
      <c r="R39" s="5">
        <f t="shared" si="13"/>
        <v>4.4408095431883376</v>
      </c>
    </row>
    <row r="40" spans="1:18" x14ac:dyDescent="0.3">
      <c r="A40" s="1">
        <f t="shared" si="6"/>
        <v>39</v>
      </c>
      <c r="B40" s="1" t="s">
        <v>58</v>
      </c>
      <c r="C40" s="1" t="s">
        <v>507</v>
      </c>
      <c r="D40" s="1" t="s">
        <v>542</v>
      </c>
      <c r="E40" s="1">
        <v>5000</v>
      </c>
      <c r="F40" s="3" t="s">
        <v>512</v>
      </c>
      <c r="G40" s="1">
        <v>28</v>
      </c>
      <c r="H40" s="1">
        <v>117.25</v>
      </c>
      <c r="I40" s="1">
        <v>22.11</v>
      </c>
      <c r="J40" s="3">
        <f t="shared" si="8"/>
        <v>106.3</v>
      </c>
      <c r="K40" s="3">
        <f t="shared" si="9"/>
        <v>102.9</v>
      </c>
      <c r="L40" s="3">
        <f t="shared" si="10"/>
        <v>111</v>
      </c>
      <c r="M40" s="3">
        <f t="shared" si="11"/>
        <v>107.1</v>
      </c>
      <c r="N40" s="3"/>
      <c r="P40" s="4">
        <f t="shared" si="7"/>
        <v>27.289881946358538</v>
      </c>
      <c r="Q40" s="5">
        <f t="shared" si="12"/>
        <v>27.289881946358538</v>
      </c>
      <c r="R40" s="5">
        <f t="shared" si="13"/>
        <v>5.4579763892717077</v>
      </c>
    </row>
    <row r="41" spans="1:18" x14ac:dyDescent="0.3">
      <c r="A41" s="1">
        <f t="shared" si="6"/>
        <v>40</v>
      </c>
      <c r="B41" s="1" t="s">
        <v>159</v>
      </c>
      <c r="C41" s="1" t="s">
        <v>489</v>
      </c>
      <c r="D41" s="1" t="s">
        <v>543</v>
      </c>
      <c r="E41" s="1">
        <v>4900</v>
      </c>
      <c r="F41" s="3" t="s">
        <v>523</v>
      </c>
      <c r="G41" s="1">
        <v>23</v>
      </c>
      <c r="H41" s="3">
        <v>125</v>
      </c>
      <c r="I41" s="1">
        <v>27.86</v>
      </c>
      <c r="J41" s="3">
        <f t="shared" si="8"/>
        <v>102.9</v>
      </c>
      <c r="K41" s="3">
        <f t="shared" si="9"/>
        <v>104.2</v>
      </c>
      <c r="L41" s="3">
        <f t="shared" si="10"/>
        <v>108.8</v>
      </c>
      <c r="M41" s="3">
        <f t="shared" si="11"/>
        <v>107.9</v>
      </c>
      <c r="N41" s="3"/>
      <c r="P41" s="4">
        <f t="shared" si="7"/>
        <v>25.727958037799656</v>
      </c>
      <c r="Q41" s="5">
        <f t="shared" si="12"/>
        <v>25.727958037799656</v>
      </c>
      <c r="R41" s="5">
        <f t="shared" si="13"/>
        <v>5.2506036811836028</v>
      </c>
    </row>
    <row r="42" spans="1:18" x14ac:dyDescent="0.3">
      <c r="A42" s="1">
        <f t="shared" si="6"/>
        <v>41</v>
      </c>
      <c r="B42" s="1" t="s">
        <v>303</v>
      </c>
      <c r="C42" s="1" t="s">
        <v>512</v>
      </c>
      <c r="D42" s="1" t="s">
        <v>542</v>
      </c>
      <c r="E42" s="1">
        <v>4800</v>
      </c>
      <c r="F42" s="3" t="s">
        <v>507</v>
      </c>
      <c r="G42" s="1">
        <v>24</v>
      </c>
      <c r="H42" s="1">
        <v>121.75</v>
      </c>
      <c r="I42" s="1">
        <v>16.010000000000002</v>
      </c>
      <c r="J42" s="3">
        <f t="shared" si="8"/>
        <v>102.9</v>
      </c>
      <c r="K42" s="3">
        <f t="shared" si="9"/>
        <v>106.3</v>
      </c>
      <c r="L42" s="3">
        <f t="shared" si="10"/>
        <v>107.8</v>
      </c>
      <c r="M42" s="3">
        <f t="shared" si="11"/>
        <v>104.4</v>
      </c>
      <c r="N42" s="3"/>
      <c r="P42" s="4">
        <f t="shared" si="7"/>
        <v>22.828782711594251</v>
      </c>
      <c r="Q42" s="5">
        <f t="shared" si="12"/>
        <v>22.828782711594251</v>
      </c>
      <c r="R42" s="5">
        <f t="shared" si="13"/>
        <v>4.7559963982488025</v>
      </c>
    </row>
    <row r="43" spans="1:18" x14ac:dyDescent="0.3">
      <c r="A43" s="1">
        <f t="shared" si="6"/>
        <v>42</v>
      </c>
      <c r="B43" s="1" t="s">
        <v>430</v>
      </c>
      <c r="C43" s="1" t="s">
        <v>514</v>
      </c>
      <c r="D43" s="1" t="s">
        <v>546</v>
      </c>
      <c r="E43" s="1">
        <v>4700</v>
      </c>
      <c r="F43" s="3" t="s">
        <v>485</v>
      </c>
      <c r="G43" s="1">
        <v>32</v>
      </c>
      <c r="H43" s="3">
        <v>107.25</v>
      </c>
      <c r="I43" s="1">
        <v>14.53</v>
      </c>
      <c r="J43" s="3">
        <f t="shared" si="8"/>
        <v>101.6</v>
      </c>
      <c r="K43" s="3">
        <f t="shared" si="9"/>
        <v>105</v>
      </c>
      <c r="L43" s="3">
        <f t="shared" si="10"/>
        <v>109.3</v>
      </c>
      <c r="M43" s="3">
        <f t="shared" si="11"/>
        <v>111.5</v>
      </c>
      <c r="N43" s="3"/>
      <c r="P43" s="4">
        <f t="shared" si="7"/>
        <v>26.586953323375784</v>
      </c>
      <c r="Q43" s="5">
        <f t="shared" si="12"/>
        <v>26.586953323375784</v>
      </c>
      <c r="R43" s="5">
        <f t="shared" si="13"/>
        <v>5.6567985794416558</v>
      </c>
    </row>
    <row r="44" spans="1:18" x14ac:dyDescent="0.3">
      <c r="A44" s="1">
        <f t="shared" si="6"/>
        <v>43</v>
      </c>
      <c r="B44" s="1" t="s">
        <v>414</v>
      </c>
      <c r="C44" s="1" t="s">
        <v>485</v>
      </c>
      <c r="D44" s="1" t="s">
        <v>546</v>
      </c>
      <c r="E44" s="1">
        <v>4700</v>
      </c>
      <c r="F44" s="1" t="s">
        <v>514</v>
      </c>
      <c r="G44" s="1">
        <v>21</v>
      </c>
      <c r="H44" s="1">
        <v>119.25</v>
      </c>
      <c r="I44" s="1">
        <v>21.42</v>
      </c>
      <c r="J44" s="3">
        <f t="shared" si="8"/>
        <v>105</v>
      </c>
      <c r="K44" s="3">
        <f t="shared" si="9"/>
        <v>101.6</v>
      </c>
      <c r="L44" s="3">
        <f t="shared" si="10"/>
        <v>102.3</v>
      </c>
      <c r="M44" s="3">
        <f t="shared" si="11"/>
        <v>108.3</v>
      </c>
      <c r="N44" s="3"/>
      <c r="P44" s="4">
        <f t="shared" ref="P44:P75" si="14">-87.868852+(LN(E44))*9.365713+G44*0.73241+I44*0.27241+H44*0.0924+((J44+K44)/2)*0.015315+((L44+M44)/2)*-0.032803</f>
        <v>21.683443523375786</v>
      </c>
      <c r="Q44" s="5">
        <f t="shared" si="12"/>
        <v>21.683443523375786</v>
      </c>
      <c r="R44" s="5">
        <f t="shared" si="13"/>
        <v>4.6134986219948475</v>
      </c>
    </row>
    <row r="45" spans="1:18" x14ac:dyDescent="0.3">
      <c r="A45" s="1">
        <f t="shared" si="6"/>
        <v>44</v>
      </c>
      <c r="B45" s="1" t="s">
        <v>255</v>
      </c>
      <c r="C45" s="1" t="s">
        <v>512</v>
      </c>
      <c r="D45" s="1" t="s">
        <v>546</v>
      </c>
      <c r="E45" s="1">
        <v>4600</v>
      </c>
      <c r="F45" s="3" t="s">
        <v>507</v>
      </c>
      <c r="G45" s="1">
        <v>26</v>
      </c>
      <c r="H45" s="3">
        <v>121.75</v>
      </c>
      <c r="I45" s="1">
        <v>18.16</v>
      </c>
      <c r="J45" s="3">
        <f t="shared" si="8"/>
        <v>102.9</v>
      </c>
      <c r="K45" s="3">
        <f t="shared" si="9"/>
        <v>106.3</v>
      </c>
      <c r="L45" s="3">
        <f t="shared" si="10"/>
        <v>107.8</v>
      </c>
      <c r="M45" s="3">
        <f t="shared" si="11"/>
        <v>104.4</v>
      </c>
      <c r="N45" s="3"/>
      <c r="P45" s="4">
        <f t="shared" si="14"/>
        <v>24.48068307755716</v>
      </c>
      <c r="Q45" s="5">
        <f t="shared" si="12"/>
        <v>24.48068307755716</v>
      </c>
      <c r="R45" s="5">
        <f t="shared" si="13"/>
        <v>5.3218876255559051</v>
      </c>
    </row>
    <row r="46" spans="1:18" x14ac:dyDescent="0.3">
      <c r="A46" s="1">
        <f t="shared" si="6"/>
        <v>45</v>
      </c>
      <c r="B46" s="1" t="s">
        <v>450</v>
      </c>
      <c r="C46" s="1" t="s">
        <v>519</v>
      </c>
      <c r="D46" s="1" t="s">
        <v>544</v>
      </c>
      <c r="E46" s="1">
        <v>4600</v>
      </c>
      <c r="F46" s="3" t="s">
        <v>517</v>
      </c>
      <c r="G46" s="1">
        <v>25</v>
      </c>
      <c r="H46" s="1">
        <v>114.25</v>
      </c>
      <c r="I46" s="1">
        <v>21.26</v>
      </c>
      <c r="J46" s="3">
        <f t="shared" si="8"/>
        <v>101.6</v>
      </c>
      <c r="K46" s="3">
        <f t="shared" si="9"/>
        <v>105.8</v>
      </c>
      <c r="L46" s="3">
        <f t="shared" si="10"/>
        <v>103.8</v>
      </c>
      <c r="M46" s="3">
        <f t="shared" si="11"/>
        <v>105.4</v>
      </c>
      <c r="N46" s="3"/>
      <c r="P46" s="4">
        <f t="shared" si="14"/>
        <v>23.935165077557158</v>
      </c>
      <c r="Q46" s="5">
        <f t="shared" si="12"/>
        <v>23.935165077557158</v>
      </c>
      <c r="R46" s="5">
        <f t="shared" si="13"/>
        <v>5.2032967559906869</v>
      </c>
    </row>
    <row r="47" spans="1:18" x14ac:dyDescent="0.3">
      <c r="A47" s="1">
        <f t="shared" si="6"/>
        <v>46</v>
      </c>
      <c r="B47" s="1" t="s">
        <v>48</v>
      </c>
      <c r="C47" s="1" t="s">
        <v>523</v>
      </c>
      <c r="D47" s="1" t="s">
        <v>545</v>
      </c>
      <c r="E47" s="1">
        <v>4500</v>
      </c>
      <c r="F47" s="3" t="s">
        <v>489</v>
      </c>
      <c r="G47" s="1">
        <v>27</v>
      </c>
      <c r="H47" s="1">
        <v>118</v>
      </c>
      <c r="I47" s="1">
        <v>17.43</v>
      </c>
      <c r="J47" s="3">
        <f t="shared" si="8"/>
        <v>104.2</v>
      </c>
      <c r="K47" s="3">
        <f t="shared" si="9"/>
        <v>102.9</v>
      </c>
      <c r="L47" s="3">
        <f t="shared" si="10"/>
        <v>110.5</v>
      </c>
      <c r="M47" s="3">
        <f t="shared" si="11"/>
        <v>108.4</v>
      </c>
      <c r="N47" s="3"/>
      <c r="P47" s="4">
        <f t="shared" si="14"/>
        <v>24.335914845175331</v>
      </c>
      <c r="Q47" s="5">
        <f t="shared" si="12"/>
        <v>24.335914845175331</v>
      </c>
      <c r="R47" s="5">
        <f t="shared" si="13"/>
        <v>5.4079810767056289</v>
      </c>
    </row>
    <row r="48" spans="1:18" x14ac:dyDescent="0.3">
      <c r="A48" s="1">
        <f t="shared" si="6"/>
        <v>47</v>
      </c>
      <c r="B48" s="1" t="s">
        <v>166</v>
      </c>
      <c r="C48" s="1" t="s">
        <v>507</v>
      </c>
      <c r="D48" s="1" t="s">
        <v>546</v>
      </c>
      <c r="E48" s="1">
        <v>4500</v>
      </c>
      <c r="F48" s="3" t="s">
        <v>512</v>
      </c>
      <c r="G48" s="1">
        <v>30</v>
      </c>
      <c r="H48" s="3">
        <v>117.25</v>
      </c>
      <c r="I48" s="1">
        <v>20.28</v>
      </c>
      <c r="J48" s="3">
        <f t="shared" si="8"/>
        <v>106.3</v>
      </c>
      <c r="K48" s="3">
        <f t="shared" si="9"/>
        <v>102.9</v>
      </c>
      <c r="L48" s="3">
        <f t="shared" si="10"/>
        <v>111</v>
      </c>
      <c r="M48" s="3">
        <f t="shared" si="11"/>
        <v>107.1</v>
      </c>
      <c r="N48" s="3"/>
      <c r="P48" s="4">
        <f t="shared" si="14"/>
        <v>27.269415295175328</v>
      </c>
      <c r="Q48" s="5">
        <f t="shared" si="12"/>
        <v>27.269415295175328</v>
      </c>
      <c r="R48" s="5">
        <f t="shared" si="13"/>
        <v>6.0598700655945175</v>
      </c>
    </row>
    <row r="49" spans="1:18" x14ac:dyDescent="0.3">
      <c r="A49" s="1">
        <f t="shared" si="6"/>
        <v>48</v>
      </c>
      <c r="B49" s="1" t="s">
        <v>104</v>
      </c>
      <c r="C49" s="1" t="s">
        <v>519</v>
      </c>
      <c r="D49" s="1" t="s">
        <v>546</v>
      </c>
      <c r="E49" s="1">
        <v>4400</v>
      </c>
      <c r="F49" s="3" t="s">
        <v>517</v>
      </c>
      <c r="G49" s="1">
        <v>28</v>
      </c>
      <c r="H49" s="1">
        <v>114.25</v>
      </c>
      <c r="I49" s="1">
        <v>20.12</v>
      </c>
      <c r="J49" s="3">
        <f t="shared" si="8"/>
        <v>101.6</v>
      </c>
      <c r="K49" s="3">
        <f t="shared" si="9"/>
        <v>105.8</v>
      </c>
      <c r="L49" s="3">
        <f t="shared" si="10"/>
        <v>103.8</v>
      </c>
      <c r="M49" s="3">
        <f t="shared" si="11"/>
        <v>105.4</v>
      </c>
      <c r="N49" s="3"/>
      <c r="P49" s="4">
        <f t="shared" si="14"/>
        <v>25.405525226974589</v>
      </c>
      <c r="Q49" s="5">
        <f t="shared" si="12"/>
        <v>25.405525226974589</v>
      </c>
      <c r="R49" s="5">
        <f t="shared" si="13"/>
        <v>5.7739830061305879</v>
      </c>
    </row>
    <row r="50" spans="1:18" x14ac:dyDescent="0.3">
      <c r="A50" s="1">
        <f t="shared" si="6"/>
        <v>49</v>
      </c>
      <c r="B50" s="1" t="s">
        <v>304</v>
      </c>
      <c r="C50" s="1" t="s">
        <v>514</v>
      </c>
      <c r="D50" s="1" t="s">
        <v>545</v>
      </c>
      <c r="E50" s="1">
        <v>4400</v>
      </c>
      <c r="F50" s="3" t="s">
        <v>485</v>
      </c>
      <c r="G50" s="1">
        <v>20</v>
      </c>
      <c r="H50" s="3">
        <v>107.25</v>
      </c>
      <c r="I50" s="1">
        <v>21.52</v>
      </c>
      <c r="J50" s="3">
        <f t="shared" si="8"/>
        <v>101.6</v>
      </c>
      <c r="K50" s="3">
        <f t="shared" si="9"/>
        <v>105</v>
      </c>
      <c r="L50" s="3">
        <f t="shared" si="10"/>
        <v>109.3</v>
      </c>
      <c r="M50" s="3">
        <f t="shared" si="11"/>
        <v>111.5</v>
      </c>
      <c r="N50" s="3"/>
      <c r="P50" s="4">
        <f t="shared" si="14"/>
        <v>19.084435826974588</v>
      </c>
      <c r="Q50" s="5">
        <f t="shared" si="12"/>
        <v>19.084435826974588</v>
      </c>
      <c r="R50" s="5">
        <f t="shared" si="13"/>
        <v>4.3373717788578601</v>
      </c>
    </row>
    <row r="51" spans="1:18" x14ac:dyDescent="0.3">
      <c r="A51" s="1">
        <f t="shared" si="6"/>
        <v>50</v>
      </c>
      <c r="B51" s="1" t="s">
        <v>165</v>
      </c>
      <c r="C51" s="1" t="s">
        <v>523</v>
      </c>
      <c r="D51" s="1" t="s">
        <v>545</v>
      </c>
      <c r="E51" s="1">
        <v>4400</v>
      </c>
      <c r="F51" s="1" t="s">
        <v>489</v>
      </c>
      <c r="G51" s="1">
        <v>18</v>
      </c>
      <c r="H51" s="1">
        <v>118</v>
      </c>
      <c r="I51" s="1">
        <v>17.239999999999998</v>
      </c>
      <c r="J51" s="3">
        <f t="shared" si="8"/>
        <v>104.2</v>
      </c>
      <c r="K51" s="3">
        <f t="shared" si="9"/>
        <v>102.9</v>
      </c>
      <c r="L51" s="3">
        <f t="shared" si="10"/>
        <v>110.5</v>
      </c>
      <c r="M51" s="3">
        <f t="shared" si="11"/>
        <v>108.4</v>
      </c>
      <c r="N51" s="3"/>
      <c r="P51" s="4">
        <f t="shared" si="14"/>
        <v>17.481992626974588</v>
      </c>
      <c r="Q51" s="5">
        <f t="shared" si="12"/>
        <v>17.481992626974588</v>
      </c>
      <c r="R51" s="5">
        <f t="shared" si="13"/>
        <v>3.9731801424942241</v>
      </c>
    </row>
    <row r="52" spans="1:18" x14ac:dyDescent="0.3">
      <c r="A52" s="1">
        <f t="shared" si="6"/>
        <v>51</v>
      </c>
      <c r="B52" s="1" t="s">
        <v>93</v>
      </c>
      <c r="C52" s="1" t="s">
        <v>519</v>
      </c>
      <c r="D52" s="1" t="s">
        <v>546</v>
      </c>
      <c r="E52" s="1">
        <v>4300</v>
      </c>
      <c r="F52" s="3" t="s">
        <v>517</v>
      </c>
      <c r="G52" s="1">
        <v>26</v>
      </c>
      <c r="H52" s="3">
        <v>114.25</v>
      </c>
      <c r="I52" s="1">
        <v>19.39</v>
      </c>
      <c r="J52" s="3">
        <f t="shared" si="8"/>
        <v>101.6</v>
      </c>
      <c r="K52" s="3">
        <f t="shared" si="9"/>
        <v>105.8</v>
      </c>
      <c r="L52" s="3">
        <f t="shared" si="10"/>
        <v>103.8</v>
      </c>
      <c r="M52" s="3">
        <f t="shared" si="11"/>
        <v>105.4</v>
      </c>
      <c r="N52" s="3"/>
      <c r="P52" s="4">
        <f t="shared" si="14"/>
        <v>23.52653269727378</v>
      </c>
      <c r="Q52" s="5">
        <f t="shared" si="12"/>
        <v>23.52653269727378</v>
      </c>
      <c r="R52" s="5">
        <f t="shared" si="13"/>
        <v>5.4712866737845998</v>
      </c>
    </row>
    <row r="53" spans="1:18" x14ac:dyDescent="0.3">
      <c r="A53" s="1">
        <f t="shared" si="6"/>
        <v>52</v>
      </c>
      <c r="B53" s="1" t="s">
        <v>188</v>
      </c>
      <c r="C53" s="1" t="s">
        <v>517</v>
      </c>
      <c r="D53" s="1" t="s">
        <v>542</v>
      </c>
      <c r="E53" s="1">
        <v>4300</v>
      </c>
      <c r="F53" s="3" t="s">
        <v>519</v>
      </c>
      <c r="G53" s="1">
        <v>16</v>
      </c>
      <c r="H53" s="3">
        <v>107.75</v>
      </c>
      <c r="I53" s="1">
        <v>19.84</v>
      </c>
      <c r="J53" s="3">
        <f t="shared" si="8"/>
        <v>105.8</v>
      </c>
      <c r="K53" s="3">
        <f t="shared" si="9"/>
        <v>101.6</v>
      </c>
      <c r="L53" s="3">
        <f t="shared" si="10"/>
        <v>107</v>
      </c>
      <c r="M53" s="3">
        <f t="shared" si="11"/>
        <v>110</v>
      </c>
      <c r="N53" s="3"/>
      <c r="P53" s="4">
        <f t="shared" si="14"/>
        <v>15.596485497273775</v>
      </c>
      <c r="Q53" s="5">
        <f t="shared" si="12"/>
        <v>15.596485497273775</v>
      </c>
      <c r="R53" s="5">
        <f t="shared" si="13"/>
        <v>3.6270896505287853</v>
      </c>
    </row>
    <row r="54" spans="1:18" x14ac:dyDescent="0.3">
      <c r="A54" s="1">
        <f t="shared" si="6"/>
        <v>53</v>
      </c>
      <c r="B54" s="1" t="s">
        <v>262</v>
      </c>
      <c r="C54" s="1" t="s">
        <v>512</v>
      </c>
      <c r="D54" s="1" t="s">
        <v>544</v>
      </c>
      <c r="E54" s="1">
        <v>4200</v>
      </c>
      <c r="F54" s="3" t="s">
        <v>507</v>
      </c>
      <c r="G54" s="1">
        <v>31</v>
      </c>
      <c r="H54" s="3">
        <v>121.75</v>
      </c>
      <c r="I54" s="1">
        <v>17.3</v>
      </c>
      <c r="J54" s="3">
        <f t="shared" si="8"/>
        <v>102.9</v>
      </c>
      <c r="K54" s="3">
        <f t="shared" si="9"/>
        <v>106.3</v>
      </c>
      <c r="L54" s="3">
        <f t="shared" si="10"/>
        <v>107.8</v>
      </c>
      <c r="M54" s="3">
        <f t="shared" si="11"/>
        <v>104.4</v>
      </c>
      <c r="N54" s="3"/>
      <c r="P54" s="4">
        <f t="shared" si="14"/>
        <v>27.056444911782663</v>
      </c>
      <c r="Q54" s="5">
        <f t="shared" si="12"/>
        <v>27.056444911782663</v>
      </c>
      <c r="R54" s="5">
        <f t="shared" si="13"/>
        <v>6.4420106932815857</v>
      </c>
    </row>
    <row r="55" spans="1:18" x14ac:dyDescent="0.3">
      <c r="A55" s="1">
        <f t="shared" si="6"/>
        <v>54</v>
      </c>
      <c r="B55" s="1" t="s">
        <v>61</v>
      </c>
      <c r="C55" s="1" t="s">
        <v>492</v>
      </c>
      <c r="D55" s="1" t="s">
        <v>546</v>
      </c>
      <c r="E55" s="1">
        <v>4200</v>
      </c>
      <c r="F55" s="3" t="s">
        <v>493</v>
      </c>
      <c r="G55" s="1">
        <v>29</v>
      </c>
      <c r="H55" s="1">
        <v>119.75</v>
      </c>
      <c r="I55" s="1">
        <v>13.04</v>
      </c>
      <c r="J55" s="3">
        <f t="shared" si="8"/>
        <v>101.8</v>
      </c>
      <c r="K55" s="3">
        <f t="shared" si="9"/>
        <v>102.8</v>
      </c>
      <c r="L55" s="3">
        <f t="shared" si="10"/>
        <v>107.7</v>
      </c>
      <c r="M55" s="3">
        <f t="shared" si="11"/>
        <v>102.5</v>
      </c>
      <c r="N55" s="3"/>
      <c r="P55" s="4">
        <f t="shared" si="14"/>
        <v>24.243936811782664</v>
      </c>
      <c r="Q55" s="5">
        <f t="shared" si="12"/>
        <v>24.243936811782664</v>
      </c>
      <c r="R55" s="5">
        <f t="shared" si="13"/>
        <v>5.7723659075673011</v>
      </c>
    </row>
    <row r="56" spans="1:18" x14ac:dyDescent="0.3">
      <c r="A56" s="1">
        <f t="shared" si="6"/>
        <v>55</v>
      </c>
      <c r="B56" s="1" t="s">
        <v>306</v>
      </c>
      <c r="C56" s="1" t="s">
        <v>492</v>
      </c>
      <c r="D56" s="1" t="s">
        <v>546</v>
      </c>
      <c r="E56" s="1">
        <v>4200</v>
      </c>
      <c r="F56" s="3" t="s">
        <v>493</v>
      </c>
      <c r="G56" s="1">
        <v>29</v>
      </c>
      <c r="H56" s="3">
        <v>119.75</v>
      </c>
      <c r="I56" s="1">
        <v>13.39</v>
      </c>
      <c r="J56" s="3">
        <f t="shared" si="8"/>
        <v>101.8</v>
      </c>
      <c r="K56" s="3">
        <f t="shared" si="9"/>
        <v>102.8</v>
      </c>
      <c r="L56" s="3">
        <f t="shared" si="10"/>
        <v>107.7</v>
      </c>
      <c r="M56" s="3">
        <f t="shared" si="11"/>
        <v>102.5</v>
      </c>
      <c r="N56" s="3"/>
      <c r="P56" s="4">
        <f t="shared" si="14"/>
        <v>24.339280311782662</v>
      </c>
      <c r="Q56" s="5">
        <f t="shared" si="12"/>
        <v>24.339280311782662</v>
      </c>
      <c r="R56" s="5">
        <f t="shared" si="13"/>
        <v>5.7950667409006336</v>
      </c>
    </row>
    <row r="57" spans="1:18" x14ac:dyDescent="0.3">
      <c r="A57" s="1">
        <f t="shared" si="6"/>
        <v>56</v>
      </c>
      <c r="B57" s="1" t="s">
        <v>482</v>
      </c>
      <c r="C57" s="1" t="s">
        <v>493</v>
      </c>
      <c r="D57" s="1" t="s">
        <v>546</v>
      </c>
      <c r="E57" s="1">
        <v>4100</v>
      </c>
      <c r="F57" s="1" t="s">
        <v>492</v>
      </c>
      <c r="G57" s="1">
        <v>21</v>
      </c>
      <c r="H57" s="1">
        <v>108.25</v>
      </c>
      <c r="I57" s="1">
        <v>24.07</v>
      </c>
      <c r="J57" s="3">
        <f t="shared" si="8"/>
        <v>102.8</v>
      </c>
      <c r="K57" s="3">
        <f t="shared" si="9"/>
        <v>101.8</v>
      </c>
      <c r="L57" s="3">
        <f t="shared" si="10"/>
        <v>111.9</v>
      </c>
      <c r="M57" s="3">
        <f t="shared" si="11"/>
        <v>110.5</v>
      </c>
      <c r="N57" s="3"/>
      <c r="P57" s="4">
        <f t="shared" si="14"/>
        <v>19.900950059690476</v>
      </c>
      <c r="Q57" s="5">
        <f t="shared" si="12"/>
        <v>19.900950059690476</v>
      </c>
      <c r="R57" s="5">
        <f t="shared" si="13"/>
        <v>4.8538902584610923</v>
      </c>
    </row>
    <row r="58" spans="1:18" x14ac:dyDescent="0.3">
      <c r="A58" s="1">
        <f t="shared" si="6"/>
        <v>57</v>
      </c>
      <c r="B58" s="1" t="s">
        <v>204</v>
      </c>
      <c r="C58" s="1" t="s">
        <v>507</v>
      </c>
      <c r="D58" s="1" t="s">
        <v>544</v>
      </c>
      <c r="E58" s="1">
        <v>4000</v>
      </c>
      <c r="F58" s="1" t="s">
        <v>512</v>
      </c>
      <c r="G58" s="1">
        <v>28</v>
      </c>
      <c r="H58" s="1">
        <v>117.25</v>
      </c>
      <c r="I58" s="1">
        <v>16.3</v>
      </c>
      <c r="J58" s="3">
        <f t="shared" si="8"/>
        <v>106.3</v>
      </c>
      <c r="K58" s="3">
        <f t="shared" si="9"/>
        <v>102.9</v>
      </c>
      <c r="L58" s="3">
        <f t="shared" si="10"/>
        <v>111</v>
      </c>
      <c r="M58" s="3">
        <f t="shared" si="11"/>
        <v>107.1</v>
      </c>
      <c r="N58" s="3"/>
      <c r="P58" s="4">
        <f t="shared" si="14"/>
        <v>23.617281386948871</v>
      </c>
      <c r="Q58" s="5">
        <f t="shared" si="12"/>
        <v>23.617281386948871</v>
      </c>
      <c r="R58" s="5">
        <f t="shared" si="13"/>
        <v>5.9043203467372178</v>
      </c>
    </row>
    <row r="59" spans="1:18" x14ac:dyDescent="0.3">
      <c r="A59" s="1">
        <f t="shared" si="6"/>
        <v>58</v>
      </c>
      <c r="B59" s="1" t="s">
        <v>260</v>
      </c>
      <c r="C59" s="1" t="s">
        <v>517</v>
      </c>
      <c r="D59" s="1" t="s">
        <v>544</v>
      </c>
      <c r="E59" s="1">
        <v>4000</v>
      </c>
      <c r="F59" s="3" t="s">
        <v>519</v>
      </c>
      <c r="G59" s="1">
        <v>26</v>
      </c>
      <c r="H59" s="3">
        <v>107.75</v>
      </c>
      <c r="I59" s="1">
        <v>15.72</v>
      </c>
      <c r="J59" s="3">
        <f t="shared" si="8"/>
        <v>105.8</v>
      </c>
      <c r="K59" s="3">
        <f t="shared" si="9"/>
        <v>101.6</v>
      </c>
      <c r="L59" s="3">
        <f t="shared" si="10"/>
        <v>107</v>
      </c>
      <c r="M59" s="3">
        <f t="shared" si="11"/>
        <v>110</v>
      </c>
      <c r="N59" s="3"/>
      <c r="P59" s="4">
        <f t="shared" si="14"/>
        <v>21.120921736948869</v>
      </c>
      <c r="Q59" s="5">
        <f t="shared" si="12"/>
        <v>21.120921736948869</v>
      </c>
      <c r="R59" s="5">
        <f t="shared" si="13"/>
        <v>5.2802304342372173</v>
      </c>
    </row>
    <row r="60" spans="1:18" x14ac:dyDescent="0.3">
      <c r="A60" s="1">
        <f t="shared" si="6"/>
        <v>59</v>
      </c>
      <c r="B60" s="1" t="s">
        <v>473</v>
      </c>
      <c r="C60" s="1" t="s">
        <v>492</v>
      </c>
      <c r="D60" s="1" t="s">
        <v>542</v>
      </c>
      <c r="E60" s="1">
        <v>4000</v>
      </c>
      <c r="F60" s="1" t="s">
        <v>493</v>
      </c>
      <c r="G60" s="1">
        <v>20</v>
      </c>
      <c r="H60" s="1">
        <v>119.75</v>
      </c>
      <c r="I60" s="1">
        <v>22.41</v>
      </c>
      <c r="J60" s="3">
        <f t="shared" si="8"/>
        <v>101.8</v>
      </c>
      <c r="K60" s="3">
        <f t="shared" si="9"/>
        <v>102.8</v>
      </c>
      <c r="L60" s="3">
        <f t="shared" si="10"/>
        <v>107.7</v>
      </c>
      <c r="M60" s="3">
        <f t="shared" si="11"/>
        <v>102.5</v>
      </c>
      <c r="N60" s="3"/>
      <c r="P60" s="4">
        <f t="shared" si="14"/>
        <v>19.74777383694887</v>
      </c>
      <c r="Q60" s="5">
        <f t="shared" si="12"/>
        <v>19.74777383694887</v>
      </c>
      <c r="R60" s="5">
        <f t="shared" si="13"/>
        <v>4.9369434592372174</v>
      </c>
    </row>
    <row r="61" spans="1:18" x14ac:dyDescent="0.3">
      <c r="A61" s="1">
        <f t="shared" si="6"/>
        <v>60</v>
      </c>
      <c r="B61" s="1" t="s">
        <v>137</v>
      </c>
      <c r="C61" s="1" t="s">
        <v>489</v>
      </c>
      <c r="D61" s="1" t="s">
        <v>545</v>
      </c>
      <c r="E61" s="1">
        <v>4000</v>
      </c>
      <c r="F61" s="3" t="s">
        <v>523</v>
      </c>
      <c r="G61" s="1">
        <v>17</v>
      </c>
      <c r="H61" s="1">
        <v>125</v>
      </c>
      <c r="I61" s="1">
        <v>16.71</v>
      </c>
      <c r="J61" s="3">
        <f t="shared" si="8"/>
        <v>102.9</v>
      </c>
      <c r="K61" s="3">
        <f t="shared" si="9"/>
        <v>104.2</v>
      </c>
      <c r="L61" s="3">
        <f t="shared" si="10"/>
        <v>108.8</v>
      </c>
      <c r="M61" s="3">
        <f t="shared" si="11"/>
        <v>107.9</v>
      </c>
      <c r="N61" s="3"/>
      <c r="P61" s="4">
        <f t="shared" si="14"/>
        <v>16.395440836948868</v>
      </c>
      <c r="Q61" s="5">
        <f t="shared" si="12"/>
        <v>16.395440836948868</v>
      </c>
      <c r="R61" s="5">
        <f t="shared" si="13"/>
        <v>4.0988602092372171</v>
      </c>
    </row>
    <row r="62" spans="1:18" x14ac:dyDescent="0.3">
      <c r="A62" s="1">
        <f t="shared" si="6"/>
        <v>61</v>
      </c>
      <c r="B62" s="1" t="s">
        <v>440</v>
      </c>
      <c r="C62" s="1" t="s">
        <v>512</v>
      </c>
      <c r="D62" s="1" t="s">
        <v>546</v>
      </c>
      <c r="E62" s="1">
        <v>3900</v>
      </c>
      <c r="F62" s="3" t="s">
        <v>507</v>
      </c>
      <c r="G62" s="1">
        <v>21</v>
      </c>
      <c r="H62" s="3">
        <v>121.75</v>
      </c>
      <c r="I62" s="1">
        <v>18.47</v>
      </c>
      <c r="J62" s="3">
        <f t="shared" si="8"/>
        <v>102.9</v>
      </c>
      <c r="K62" s="3">
        <f t="shared" si="9"/>
        <v>106.3</v>
      </c>
      <c r="L62" s="3">
        <f t="shared" si="10"/>
        <v>107.8</v>
      </c>
      <c r="M62" s="3">
        <f t="shared" si="11"/>
        <v>104.4</v>
      </c>
      <c r="N62" s="3"/>
      <c r="P62" s="4">
        <f t="shared" si="14"/>
        <v>19.356990613578901</v>
      </c>
      <c r="Q62" s="5">
        <f t="shared" si="12"/>
        <v>19.356990613578901</v>
      </c>
      <c r="R62" s="5">
        <f t="shared" si="13"/>
        <v>4.9633309265586929</v>
      </c>
    </row>
    <row r="63" spans="1:18" x14ac:dyDescent="0.3">
      <c r="A63" s="1">
        <f t="shared" si="6"/>
        <v>62</v>
      </c>
      <c r="B63" s="1" t="s">
        <v>369</v>
      </c>
      <c r="C63" s="1" t="s">
        <v>493</v>
      </c>
      <c r="D63" s="1" t="s">
        <v>544</v>
      </c>
      <c r="E63" s="1">
        <v>3900</v>
      </c>
      <c r="F63" s="1" t="s">
        <v>492</v>
      </c>
      <c r="G63" s="1">
        <v>29</v>
      </c>
      <c r="H63" s="1">
        <v>108.25</v>
      </c>
      <c r="I63" s="1">
        <v>12.38</v>
      </c>
      <c r="J63" s="3">
        <f t="shared" si="8"/>
        <v>102.8</v>
      </c>
      <c r="K63" s="3">
        <f t="shared" si="9"/>
        <v>101.8</v>
      </c>
      <c r="L63" s="3">
        <f t="shared" si="10"/>
        <v>111.9</v>
      </c>
      <c r="M63" s="3">
        <f t="shared" si="11"/>
        <v>110.5</v>
      </c>
      <c r="N63" s="3"/>
      <c r="P63" s="4">
        <f t="shared" si="14"/>
        <v>22.1073739135789</v>
      </c>
      <c r="Q63" s="5">
        <f t="shared" si="12"/>
        <v>22.1073739135789</v>
      </c>
      <c r="R63" s="5">
        <f t="shared" si="13"/>
        <v>5.6685574137381796</v>
      </c>
    </row>
    <row r="64" spans="1:18" x14ac:dyDescent="0.3">
      <c r="A64" s="1">
        <f t="shared" si="6"/>
        <v>63</v>
      </c>
      <c r="B64" s="1" t="s">
        <v>402</v>
      </c>
      <c r="C64" s="1" t="s">
        <v>489</v>
      </c>
      <c r="D64" s="1" t="s">
        <v>545</v>
      </c>
      <c r="E64" s="1">
        <v>3900</v>
      </c>
      <c r="F64" s="3" t="s">
        <v>523</v>
      </c>
      <c r="G64" s="1">
        <v>24</v>
      </c>
      <c r="H64" s="3">
        <v>125</v>
      </c>
      <c r="I64" s="1">
        <v>17.29</v>
      </c>
      <c r="J64" s="3">
        <f t="shared" si="8"/>
        <v>102.9</v>
      </c>
      <c r="K64" s="3">
        <f t="shared" si="9"/>
        <v>104.2</v>
      </c>
      <c r="L64" s="3">
        <f t="shared" si="10"/>
        <v>108.8</v>
      </c>
      <c r="M64" s="3">
        <f t="shared" si="11"/>
        <v>107.9</v>
      </c>
      <c r="N64" s="3"/>
      <c r="P64" s="4">
        <f t="shared" si="14"/>
        <v>21.443189313578902</v>
      </c>
      <c r="Q64" s="5">
        <f t="shared" si="12"/>
        <v>21.443189313578902</v>
      </c>
      <c r="R64" s="5">
        <f t="shared" si="13"/>
        <v>5.4982536701484364</v>
      </c>
    </row>
    <row r="65" spans="1:18" x14ac:dyDescent="0.3">
      <c r="A65" s="1">
        <f t="shared" si="6"/>
        <v>64</v>
      </c>
      <c r="B65" s="1" t="s">
        <v>349</v>
      </c>
      <c r="C65" s="1" t="s">
        <v>489</v>
      </c>
      <c r="D65" s="1" t="s">
        <v>543</v>
      </c>
      <c r="E65" s="1">
        <v>3700</v>
      </c>
      <c r="F65" s="3" t="s">
        <v>523</v>
      </c>
      <c r="G65" s="1">
        <v>16</v>
      </c>
      <c r="H65" s="3">
        <v>125</v>
      </c>
      <c r="I65" s="1">
        <v>15.32</v>
      </c>
      <c r="J65" s="3">
        <f t="shared" si="8"/>
        <v>102.9</v>
      </c>
      <c r="K65" s="3">
        <f t="shared" si="9"/>
        <v>104.2</v>
      </c>
      <c r="L65" s="3">
        <f t="shared" si="10"/>
        <v>108.8</v>
      </c>
      <c r="M65" s="3">
        <f t="shared" si="11"/>
        <v>107.9</v>
      </c>
      <c r="N65" s="3"/>
      <c r="P65" s="4">
        <f t="shared" si="14"/>
        <v>14.554215514505945</v>
      </c>
      <c r="Q65" s="5">
        <f t="shared" si="12"/>
        <v>14.554215514505945</v>
      </c>
      <c r="R65" s="5">
        <f t="shared" si="13"/>
        <v>3.9335717606772822</v>
      </c>
    </row>
    <row r="66" spans="1:18" x14ac:dyDescent="0.3">
      <c r="A66" s="1">
        <f t="shared" si="6"/>
        <v>65</v>
      </c>
      <c r="B66" s="1" t="s">
        <v>348</v>
      </c>
      <c r="C66" s="1" t="s">
        <v>507</v>
      </c>
      <c r="D66" s="1" t="s">
        <v>544</v>
      </c>
      <c r="E66" s="1">
        <v>3600</v>
      </c>
      <c r="F66" s="3" t="s">
        <v>512</v>
      </c>
      <c r="G66" s="1">
        <v>23</v>
      </c>
      <c r="H66" s="3">
        <v>117.25</v>
      </c>
      <c r="I66" s="1">
        <v>17.690000000000001</v>
      </c>
      <c r="J66" s="3">
        <f t="shared" ref="J66:J102" si="15">VLOOKUP(C66,$B$109:$E$138,2,FALSE)</f>
        <v>106.3</v>
      </c>
      <c r="K66" s="3">
        <f t="shared" ref="K66:K102" si="16">VLOOKUP(F66,$B$109:$E$138,2,FALSE)</f>
        <v>102.9</v>
      </c>
      <c r="L66" s="3">
        <f t="shared" ref="L66:L102" si="17">VLOOKUP(C66,$B$109:$E$138,4,FALSE)</f>
        <v>111</v>
      </c>
      <c r="M66" s="3">
        <f t="shared" ref="M66:M102" si="18">VLOOKUP(F66,$B$109:$E$138,3,FALSE)</f>
        <v>107.1</v>
      </c>
      <c r="N66" s="3"/>
      <c r="P66" s="4">
        <f t="shared" si="14"/>
        <v>19.34710493576566</v>
      </c>
      <c r="Q66" s="5">
        <f t="shared" ref="Q66:Q97" si="19">P66-O66</f>
        <v>19.34710493576566</v>
      </c>
      <c r="R66" s="5">
        <f t="shared" ref="R66:R102" si="20">P66/(E66/1000)</f>
        <v>5.3741958154904612</v>
      </c>
    </row>
    <row r="67" spans="1:18" x14ac:dyDescent="0.3">
      <c r="A67" s="1">
        <f t="shared" si="6"/>
        <v>66</v>
      </c>
      <c r="B67" s="1" t="s">
        <v>222</v>
      </c>
      <c r="C67" s="1" t="s">
        <v>517</v>
      </c>
      <c r="D67" s="1" t="s">
        <v>544</v>
      </c>
      <c r="E67" s="1">
        <v>3600</v>
      </c>
      <c r="F67" s="3" t="s">
        <v>519</v>
      </c>
      <c r="G67" s="1">
        <v>30</v>
      </c>
      <c r="H67" s="1">
        <v>107.75</v>
      </c>
      <c r="I67" s="1">
        <v>13.92</v>
      </c>
      <c r="J67" s="3">
        <f t="shared" si="15"/>
        <v>105.8</v>
      </c>
      <c r="K67" s="3">
        <f t="shared" si="16"/>
        <v>101.6</v>
      </c>
      <c r="L67" s="3">
        <f t="shared" si="17"/>
        <v>107</v>
      </c>
      <c r="M67" s="3">
        <f t="shared" si="18"/>
        <v>110</v>
      </c>
      <c r="N67" s="3"/>
      <c r="P67" s="4">
        <f t="shared" si="14"/>
        <v>22.573447385765657</v>
      </c>
      <c r="Q67" s="5">
        <f t="shared" si="19"/>
        <v>22.573447385765657</v>
      </c>
      <c r="R67" s="5">
        <f t="shared" si="20"/>
        <v>6.2704020516015717</v>
      </c>
    </row>
    <row r="68" spans="1:18" x14ac:dyDescent="0.3">
      <c r="A68" s="1">
        <f t="shared" ref="A68:A102" si="21">A67+1</f>
        <v>67</v>
      </c>
      <c r="B68" s="1" t="s">
        <v>16</v>
      </c>
      <c r="C68" s="1" t="s">
        <v>507</v>
      </c>
      <c r="D68" s="1" t="s">
        <v>546</v>
      </c>
      <c r="E68" s="1">
        <v>3500</v>
      </c>
      <c r="F68" s="3" t="s">
        <v>512</v>
      </c>
      <c r="G68" s="1">
        <v>20</v>
      </c>
      <c r="H68" s="3">
        <v>117.25</v>
      </c>
      <c r="I68" s="1">
        <v>17.170000000000002</v>
      </c>
      <c r="J68" s="3">
        <f t="shared" si="15"/>
        <v>106.3</v>
      </c>
      <c r="K68" s="3">
        <f t="shared" si="16"/>
        <v>102.9</v>
      </c>
      <c r="L68" s="3">
        <f t="shared" si="17"/>
        <v>111</v>
      </c>
      <c r="M68" s="3">
        <f t="shared" si="18"/>
        <v>107.1</v>
      </c>
      <c r="N68" s="3"/>
      <c r="P68" s="4">
        <f t="shared" si="14"/>
        <v>16.744381387137281</v>
      </c>
      <c r="Q68" s="5">
        <f t="shared" si="19"/>
        <v>16.744381387137281</v>
      </c>
      <c r="R68" s="5">
        <f t="shared" si="20"/>
        <v>4.7841089677535091</v>
      </c>
    </row>
    <row r="69" spans="1:18" x14ac:dyDescent="0.3">
      <c r="A69" s="1">
        <f t="shared" si="21"/>
        <v>68</v>
      </c>
      <c r="B69" s="1" t="s">
        <v>225</v>
      </c>
      <c r="C69" s="1" t="s">
        <v>512</v>
      </c>
      <c r="D69" s="1" t="s">
        <v>544</v>
      </c>
      <c r="E69" s="1">
        <v>3400</v>
      </c>
      <c r="F69" s="3" t="s">
        <v>507</v>
      </c>
      <c r="G69" s="1">
        <v>26</v>
      </c>
      <c r="H69" s="1">
        <v>121.75</v>
      </c>
      <c r="I69" s="1">
        <v>16.28</v>
      </c>
      <c r="J69" s="3">
        <f t="shared" si="15"/>
        <v>102.9</v>
      </c>
      <c r="K69" s="3">
        <f t="shared" si="16"/>
        <v>106.3</v>
      </c>
      <c r="L69" s="3">
        <f t="shared" si="17"/>
        <v>107.8</v>
      </c>
      <c r="M69" s="3">
        <f t="shared" si="18"/>
        <v>104.4</v>
      </c>
      <c r="N69" s="3"/>
      <c r="P69" s="4">
        <f t="shared" si="14"/>
        <v>21.137476386205471</v>
      </c>
      <c r="Q69" s="5">
        <f t="shared" si="19"/>
        <v>21.137476386205471</v>
      </c>
      <c r="R69" s="5">
        <f t="shared" si="20"/>
        <v>6.2169048194721972</v>
      </c>
    </row>
    <row r="70" spans="1:18" x14ac:dyDescent="0.3">
      <c r="A70" s="1">
        <f t="shared" si="21"/>
        <v>69</v>
      </c>
      <c r="B70" s="1" t="s">
        <v>174</v>
      </c>
      <c r="C70" s="1" t="s">
        <v>493</v>
      </c>
      <c r="D70" s="1" t="s">
        <v>545</v>
      </c>
      <c r="E70" s="1">
        <v>3400</v>
      </c>
      <c r="F70" s="3" t="s">
        <v>492</v>
      </c>
      <c r="G70" s="1">
        <v>14</v>
      </c>
      <c r="H70" s="3">
        <v>108.25</v>
      </c>
      <c r="I70" s="1">
        <v>16.78</v>
      </c>
      <c r="J70" s="3">
        <f t="shared" si="15"/>
        <v>102.8</v>
      </c>
      <c r="K70" s="3">
        <f t="shared" si="16"/>
        <v>101.8</v>
      </c>
      <c r="L70" s="3">
        <f t="shared" si="17"/>
        <v>111.9</v>
      </c>
      <c r="M70" s="3">
        <f t="shared" si="18"/>
        <v>110.5</v>
      </c>
      <c r="N70" s="3"/>
      <c r="P70" s="4">
        <f t="shared" si="14"/>
        <v>11.03484158620547</v>
      </c>
      <c r="Q70" s="5">
        <f t="shared" si="19"/>
        <v>11.03484158620547</v>
      </c>
      <c r="R70" s="5">
        <f t="shared" si="20"/>
        <v>3.2455416430016091</v>
      </c>
    </row>
    <row r="71" spans="1:18" x14ac:dyDescent="0.3">
      <c r="A71" s="1">
        <f t="shared" si="21"/>
        <v>70</v>
      </c>
      <c r="B71" s="1" t="s">
        <v>12</v>
      </c>
      <c r="C71" s="1" t="s">
        <v>517</v>
      </c>
      <c r="D71" s="1" t="s">
        <v>543</v>
      </c>
      <c r="E71" s="1">
        <v>3300</v>
      </c>
      <c r="F71" s="1" t="s">
        <v>519</v>
      </c>
      <c r="G71" s="1">
        <v>14</v>
      </c>
      <c r="H71" s="1">
        <v>107.75</v>
      </c>
      <c r="I71" s="1">
        <v>21.9</v>
      </c>
      <c r="J71" s="3">
        <f t="shared" si="15"/>
        <v>105.8</v>
      </c>
      <c r="K71" s="3">
        <f t="shared" si="16"/>
        <v>101.6</v>
      </c>
      <c r="L71" s="3">
        <f t="shared" si="17"/>
        <v>107</v>
      </c>
      <c r="M71" s="3">
        <f t="shared" si="18"/>
        <v>110</v>
      </c>
      <c r="N71" s="3"/>
      <c r="P71" s="4">
        <f t="shared" si="14"/>
        <v>12.213795601145996</v>
      </c>
      <c r="Q71" s="5">
        <f t="shared" si="19"/>
        <v>12.213795601145996</v>
      </c>
      <c r="R71" s="5">
        <f t="shared" si="20"/>
        <v>3.7011501821654536</v>
      </c>
    </row>
    <row r="72" spans="1:18" x14ac:dyDescent="0.3">
      <c r="A72" s="1">
        <f t="shared" si="21"/>
        <v>71</v>
      </c>
      <c r="B72" s="1" t="s">
        <v>280</v>
      </c>
      <c r="C72" s="1" t="s">
        <v>492</v>
      </c>
      <c r="D72" s="1" t="s">
        <v>544</v>
      </c>
      <c r="E72" s="1">
        <v>3300</v>
      </c>
      <c r="F72" s="1" t="s">
        <v>493</v>
      </c>
      <c r="G72" s="1">
        <v>22</v>
      </c>
      <c r="H72" s="1">
        <v>119.75</v>
      </c>
      <c r="I72" s="1">
        <v>17.8</v>
      </c>
      <c r="J72" s="3">
        <f t="shared" si="15"/>
        <v>101.8</v>
      </c>
      <c r="K72" s="3">
        <f t="shared" si="16"/>
        <v>102.8</v>
      </c>
      <c r="L72" s="3">
        <f t="shared" si="17"/>
        <v>107.7</v>
      </c>
      <c r="M72" s="3">
        <f t="shared" si="18"/>
        <v>102.5</v>
      </c>
      <c r="N72" s="3"/>
      <c r="P72" s="4">
        <f t="shared" si="14"/>
        <v>18.155083801145995</v>
      </c>
      <c r="Q72" s="5">
        <f t="shared" si="19"/>
        <v>18.155083801145995</v>
      </c>
      <c r="R72" s="5">
        <f t="shared" si="20"/>
        <v>5.5015405458018174</v>
      </c>
    </row>
    <row r="73" spans="1:18" x14ac:dyDescent="0.3">
      <c r="A73" s="1">
        <f t="shared" si="21"/>
        <v>72</v>
      </c>
      <c r="B73" s="1" t="s">
        <v>435</v>
      </c>
      <c r="C73" s="1" t="s">
        <v>489</v>
      </c>
      <c r="D73" s="1" t="s">
        <v>544</v>
      </c>
      <c r="E73" s="1">
        <v>3300</v>
      </c>
      <c r="F73" s="1" t="s">
        <v>523</v>
      </c>
      <c r="G73" s="1">
        <v>26</v>
      </c>
      <c r="H73" s="1">
        <v>125</v>
      </c>
      <c r="I73" s="1">
        <v>16.14</v>
      </c>
      <c r="J73" s="3">
        <f t="shared" si="15"/>
        <v>102.9</v>
      </c>
      <c r="K73" s="3">
        <f t="shared" si="16"/>
        <v>104.2</v>
      </c>
      <c r="L73" s="3">
        <f t="shared" si="17"/>
        <v>108.8</v>
      </c>
      <c r="M73" s="3">
        <f t="shared" si="18"/>
        <v>107.9</v>
      </c>
      <c r="N73" s="3"/>
      <c r="P73" s="4">
        <f t="shared" si="14"/>
        <v>21.030157201146</v>
      </c>
      <c r="Q73" s="5">
        <f t="shared" si="19"/>
        <v>21.030157201146</v>
      </c>
      <c r="R73" s="5">
        <f t="shared" si="20"/>
        <v>6.3727749094381823</v>
      </c>
    </row>
    <row r="74" spans="1:18" x14ac:dyDescent="0.3">
      <c r="A74" s="1">
        <f t="shared" si="21"/>
        <v>73</v>
      </c>
      <c r="B74" s="1" t="s">
        <v>339</v>
      </c>
      <c r="C74" s="1" t="s">
        <v>512</v>
      </c>
      <c r="D74" s="1" t="s">
        <v>542</v>
      </c>
      <c r="E74" s="1">
        <v>3200</v>
      </c>
      <c r="F74" s="3" t="s">
        <v>507</v>
      </c>
      <c r="G74" s="1">
        <v>19</v>
      </c>
      <c r="H74" s="3">
        <v>121.75</v>
      </c>
      <c r="I74" s="1">
        <v>12.64</v>
      </c>
      <c r="J74" s="3">
        <f t="shared" si="15"/>
        <v>102.9</v>
      </c>
      <c r="K74" s="3">
        <f t="shared" si="16"/>
        <v>106.3</v>
      </c>
      <c r="L74" s="3">
        <f t="shared" si="17"/>
        <v>107.8</v>
      </c>
      <c r="M74" s="3">
        <f t="shared" si="18"/>
        <v>104.4</v>
      </c>
      <c r="N74" s="3"/>
      <c r="P74" s="4">
        <f t="shared" si="14"/>
        <v>14.451241177539218</v>
      </c>
      <c r="Q74" s="5">
        <f t="shared" si="19"/>
        <v>14.451241177539218</v>
      </c>
      <c r="R74" s="5">
        <f t="shared" si="20"/>
        <v>4.5160128679810052</v>
      </c>
    </row>
    <row r="75" spans="1:18" x14ac:dyDescent="0.3">
      <c r="A75" s="1">
        <f t="shared" si="21"/>
        <v>74</v>
      </c>
      <c r="B75" s="1" t="s">
        <v>448</v>
      </c>
      <c r="C75" s="1" t="s">
        <v>517</v>
      </c>
      <c r="D75" s="1" t="s">
        <v>544</v>
      </c>
      <c r="E75" s="1">
        <v>3200</v>
      </c>
      <c r="F75" s="1" t="s">
        <v>519</v>
      </c>
      <c r="G75" s="1">
        <v>20</v>
      </c>
      <c r="H75" s="1">
        <v>107.75</v>
      </c>
      <c r="I75" s="1">
        <v>16.48</v>
      </c>
      <c r="J75" s="3">
        <f t="shared" si="15"/>
        <v>105.8</v>
      </c>
      <c r="K75" s="3">
        <f t="shared" si="16"/>
        <v>101.6</v>
      </c>
      <c r="L75" s="3">
        <f t="shared" si="17"/>
        <v>107</v>
      </c>
      <c r="M75" s="3">
        <f t="shared" si="18"/>
        <v>110</v>
      </c>
      <c r="N75" s="3"/>
      <c r="P75" s="4">
        <f t="shared" si="14"/>
        <v>14.843594877539214</v>
      </c>
      <c r="Q75" s="5">
        <f t="shared" si="19"/>
        <v>14.843594877539214</v>
      </c>
      <c r="R75" s="5">
        <f t="shared" si="20"/>
        <v>4.6386233992310038</v>
      </c>
    </row>
    <row r="76" spans="1:18" x14ac:dyDescent="0.3">
      <c r="A76" s="1">
        <f t="shared" si="21"/>
        <v>75</v>
      </c>
      <c r="B76" s="1" t="s">
        <v>110</v>
      </c>
      <c r="C76" s="1" t="s">
        <v>485</v>
      </c>
      <c r="D76" s="1" t="s">
        <v>544</v>
      </c>
      <c r="E76" s="1">
        <v>3200</v>
      </c>
      <c r="F76" s="3" t="s">
        <v>514</v>
      </c>
      <c r="G76" s="1">
        <v>21</v>
      </c>
      <c r="H76" s="1">
        <v>119.25</v>
      </c>
      <c r="I76" s="1">
        <v>14.67</v>
      </c>
      <c r="J76" s="3">
        <f t="shared" si="15"/>
        <v>105</v>
      </c>
      <c r="K76" s="3">
        <f t="shared" si="16"/>
        <v>101.6</v>
      </c>
      <c r="L76" s="3">
        <f t="shared" si="17"/>
        <v>102.3</v>
      </c>
      <c r="M76" s="3">
        <f t="shared" si="18"/>
        <v>108.3</v>
      </c>
      <c r="N76" s="3"/>
      <c r="P76" s="4">
        <f t="shared" ref="P76:P102" si="22">-87.868852+(LN(E76))*9.365713+G76*0.73241+I76*0.27241+H76*0.0924+((J76+K76)/2)*0.015315+((L76+M76)/2)*-0.032803</f>
        <v>16.244386377539218</v>
      </c>
      <c r="Q76" s="5">
        <f t="shared" si="19"/>
        <v>16.244386377539218</v>
      </c>
      <c r="R76" s="5">
        <f t="shared" si="20"/>
        <v>5.0763707429810054</v>
      </c>
    </row>
    <row r="77" spans="1:18" x14ac:dyDescent="0.3">
      <c r="A77" s="1">
        <f t="shared" si="21"/>
        <v>76</v>
      </c>
      <c r="B77" s="1" t="s">
        <v>257</v>
      </c>
      <c r="C77" s="1" t="s">
        <v>485</v>
      </c>
      <c r="D77" s="1" t="s">
        <v>545</v>
      </c>
      <c r="E77" s="1">
        <v>3200</v>
      </c>
      <c r="F77" s="3" t="s">
        <v>514</v>
      </c>
      <c r="G77" s="1">
        <v>15</v>
      </c>
      <c r="H77" s="3">
        <v>119.25</v>
      </c>
      <c r="I77" s="1">
        <v>15.98</v>
      </c>
      <c r="J77" s="3">
        <f t="shared" si="15"/>
        <v>105</v>
      </c>
      <c r="K77" s="3">
        <f t="shared" si="16"/>
        <v>101.6</v>
      </c>
      <c r="L77" s="3">
        <f t="shared" si="17"/>
        <v>102.3</v>
      </c>
      <c r="M77" s="3">
        <f t="shared" si="18"/>
        <v>108.3</v>
      </c>
      <c r="N77" s="3"/>
      <c r="P77" s="4">
        <f t="shared" si="22"/>
        <v>12.206783477539215</v>
      </c>
      <c r="Q77" s="5">
        <f t="shared" si="19"/>
        <v>12.206783477539215</v>
      </c>
      <c r="R77" s="5">
        <f t="shared" si="20"/>
        <v>3.8146198367310045</v>
      </c>
    </row>
    <row r="78" spans="1:18" x14ac:dyDescent="0.3">
      <c r="A78" s="1">
        <f t="shared" si="21"/>
        <v>77</v>
      </c>
      <c r="B78" s="1" t="s">
        <v>239</v>
      </c>
      <c r="C78" s="1" t="s">
        <v>492</v>
      </c>
      <c r="D78" s="1" t="s">
        <v>546</v>
      </c>
      <c r="E78" s="1">
        <v>3200</v>
      </c>
      <c r="F78" s="1" t="s">
        <v>493</v>
      </c>
      <c r="G78" s="1">
        <v>21</v>
      </c>
      <c r="H78" s="1">
        <v>119.75</v>
      </c>
      <c r="I78" s="1">
        <v>15.56</v>
      </c>
      <c r="J78" s="3">
        <f t="shared" si="15"/>
        <v>101.8</v>
      </c>
      <c r="K78" s="3">
        <f t="shared" si="16"/>
        <v>102.8</v>
      </c>
      <c r="L78" s="3">
        <f t="shared" si="17"/>
        <v>107.7</v>
      </c>
      <c r="M78" s="3">
        <f t="shared" si="18"/>
        <v>102.5</v>
      </c>
      <c r="N78" s="3"/>
      <c r="P78" s="4">
        <f t="shared" si="22"/>
        <v>16.524276877539219</v>
      </c>
      <c r="Q78" s="5">
        <f t="shared" si="19"/>
        <v>16.524276877539219</v>
      </c>
      <c r="R78" s="5">
        <f t="shared" si="20"/>
        <v>5.1638365242310051</v>
      </c>
    </row>
    <row r="79" spans="1:18" x14ac:dyDescent="0.3">
      <c r="A79" s="1">
        <f t="shared" si="21"/>
        <v>78</v>
      </c>
      <c r="B79" s="1" t="s">
        <v>147</v>
      </c>
      <c r="C79" s="1" t="s">
        <v>489</v>
      </c>
      <c r="D79" s="1" t="s">
        <v>546</v>
      </c>
      <c r="E79" s="1">
        <v>3200</v>
      </c>
      <c r="F79" s="3" t="s">
        <v>523</v>
      </c>
      <c r="G79" s="1">
        <v>15</v>
      </c>
      <c r="H79" s="3">
        <v>125</v>
      </c>
      <c r="I79" s="1">
        <v>11.64</v>
      </c>
      <c r="J79" s="3">
        <f t="shared" si="15"/>
        <v>102.9</v>
      </c>
      <c r="K79" s="3">
        <f t="shared" si="16"/>
        <v>104.2</v>
      </c>
      <c r="L79" s="3">
        <f t="shared" si="17"/>
        <v>108.8</v>
      </c>
      <c r="M79" s="3">
        <f t="shared" si="18"/>
        <v>107.9</v>
      </c>
      <c r="N79" s="3"/>
      <c r="P79" s="4">
        <f t="shared" si="22"/>
        <v>11.459603677539215</v>
      </c>
      <c r="Q79" s="5">
        <f t="shared" si="19"/>
        <v>11.459603677539215</v>
      </c>
      <c r="R79" s="5">
        <f t="shared" si="20"/>
        <v>3.5811261492310047</v>
      </c>
    </row>
    <row r="80" spans="1:18" x14ac:dyDescent="0.3">
      <c r="A80" s="1">
        <f t="shared" si="21"/>
        <v>79</v>
      </c>
      <c r="B80" s="1" t="s">
        <v>41</v>
      </c>
      <c r="C80" s="1" t="s">
        <v>512</v>
      </c>
      <c r="D80" s="1" t="s">
        <v>545</v>
      </c>
      <c r="E80" s="1">
        <v>3100</v>
      </c>
      <c r="F80" s="3" t="s">
        <v>507</v>
      </c>
      <c r="G80" s="1">
        <v>6</v>
      </c>
      <c r="H80" s="3">
        <v>121.75</v>
      </c>
      <c r="I80" s="1">
        <v>20.91</v>
      </c>
      <c r="J80" s="3">
        <f t="shared" si="15"/>
        <v>102.9</v>
      </c>
      <c r="K80" s="3">
        <f t="shared" si="16"/>
        <v>106.3</v>
      </c>
      <c r="L80" s="3">
        <f t="shared" si="17"/>
        <v>107.8</v>
      </c>
      <c r="M80" s="3">
        <f t="shared" si="18"/>
        <v>104.4</v>
      </c>
      <c r="N80" s="3"/>
      <c r="P80" s="4">
        <f t="shared" si="22"/>
        <v>6.8853926810012638</v>
      </c>
      <c r="Q80" s="5">
        <f t="shared" si="19"/>
        <v>6.8853926810012638</v>
      </c>
      <c r="R80" s="5">
        <f t="shared" si="20"/>
        <v>2.221094413226214</v>
      </c>
    </row>
    <row r="81" spans="1:18" x14ac:dyDescent="0.3">
      <c r="A81" s="1">
        <f t="shared" si="21"/>
        <v>80</v>
      </c>
      <c r="B81" s="1" t="s">
        <v>479</v>
      </c>
      <c r="C81" s="1" t="s">
        <v>514</v>
      </c>
      <c r="D81" s="1" t="s">
        <v>546</v>
      </c>
      <c r="E81" s="1">
        <v>3100</v>
      </c>
      <c r="F81" s="3" t="s">
        <v>485</v>
      </c>
      <c r="G81" s="1">
        <v>17</v>
      </c>
      <c r="H81" s="1">
        <v>107.25</v>
      </c>
      <c r="I81" s="1">
        <v>15.01</v>
      </c>
      <c r="J81" s="3">
        <f t="shared" si="15"/>
        <v>101.6</v>
      </c>
      <c r="K81" s="3">
        <f t="shared" si="16"/>
        <v>105</v>
      </c>
      <c r="L81" s="3">
        <f t="shared" si="17"/>
        <v>109.3</v>
      </c>
      <c r="M81" s="3">
        <f t="shared" si="18"/>
        <v>111.5</v>
      </c>
      <c r="N81" s="3"/>
      <c r="P81" s="4">
        <f t="shared" si="22"/>
        <v>11.833921281001267</v>
      </c>
      <c r="Q81" s="5">
        <f t="shared" si="19"/>
        <v>11.833921281001267</v>
      </c>
      <c r="R81" s="5">
        <f t="shared" si="20"/>
        <v>3.8173939616133117</v>
      </c>
    </row>
    <row r="82" spans="1:18" x14ac:dyDescent="0.3">
      <c r="A82" s="1">
        <f t="shared" si="21"/>
        <v>81</v>
      </c>
      <c r="B82" s="1" t="s">
        <v>107</v>
      </c>
      <c r="C82" s="1" t="s">
        <v>493</v>
      </c>
      <c r="D82" s="1" t="s">
        <v>543</v>
      </c>
      <c r="E82" s="1">
        <v>3100</v>
      </c>
      <c r="F82" s="3" t="s">
        <v>492</v>
      </c>
      <c r="G82" s="1">
        <v>12</v>
      </c>
      <c r="H82" s="3">
        <v>108.25</v>
      </c>
      <c r="I82" s="1">
        <v>17.05</v>
      </c>
      <c r="J82" s="3">
        <f t="shared" si="15"/>
        <v>102.8</v>
      </c>
      <c r="K82" s="3">
        <f t="shared" si="16"/>
        <v>101.8</v>
      </c>
      <c r="L82" s="3">
        <f t="shared" si="17"/>
        <v>111.9</v>
      </c>
      <c r="M82" s="3">
        <f t="shared" si="18"/>
        <v>110.5</v>
      </c>
      <c r="N82" s="3"/>
      <c r="P82" s="4">
        <f t="shared" si="22"/>
        <v>8.7784302810012651</v>
      </c>
      <c r="Q82" s="5">
        <f t="shared" si="19"/>
        <v>8.7784302810012651</v>
      </c>
      <c r="R82" s="5">
        <f t="shared" si="20"/>
        <v>2.8317517035487949</v>
      </c>
    </row>
    <row r="83" spans="1:18" x14ac:dyDescent="0.3">
      <c r="A83" s="1">
        <f t="shared" si="21"/>
        <v>82</v>
      </c>
      <c r="B83" s="1" t="s">
        <v>205</v>
      </c>
      <c r="C83" s="1" t="s">
        <v>507</v>
      </c>
      <c r="D83" s="1" t="s">
        <v>543</v>
      </c>
      <c r="E83" s="1">
        <v>3100</v>
      </c>
      <c r="F83" s="3" t="s">
        <v>512</v>
      </c>
      <c r="G83" s="1">
        <v>16</v>
      </c>
      <c r="H83" s="3">
        <v>117.25</v>
      </c>
      <c r="I83" s="1">
        <v>15.29</v>
      </c>
      <c r="J83" s="3">
        <f t="shared" si="15"/>
        <v>106.3</v>
      </c>
      <c r="K83" s="3">
        <f t="shared" si="16"/>
        <v>102.9</v>
      </c>
      <c r="L83" s="3">
        <f t="shared" si="17"/>
        <v>111</v>
      </c>
      <c r="M83" s="3">
        <f t="shared" si="18"/>
        <v>107.1</v>
      </c>
      <c r="N83" s="3"/>
      <c r="P83" s="4">
        <f t="shared" si="22"/>
        <v>12.165979631001264</v>
      </c>
      <c r="Q83" s="5">
        <f t="shared" si="19"/>
        <v>12.165979631001264</v>
      </c>
      <c r="R83" s="5">
        <f t="shared" si="20"/>
        <v>3.9245095583875043</v>
      </c>
    </row>
    <row r="84" spans="1:18" x14ac:dyDescent="0.3">
      <c r="A84" s="1">
        <f t="shared" si="21"/>
        <v>83</v>
      </c>
      <c r="B84" s="1" t="s">
        <v>409</v>
      </c>
      <c r="C84" s="1" t="s">
        <v>485</v>
      </c>
      <c r="D84" s="1" t="s">
        <v>544</v>
      </c>
      <c r="E84" s="1">
        <v>3100</v>
      </c>
      <c r="F84" s="3" t="s">
        <v>514</v>
      </c>
      <c r="G84" s="1">
        <v>19</v>
      </c>
      <c r="H84" s="3">
        <v>119.25</v>
      </c>
      <c r="I84" s="1">
        <v>13.02</v>
      </c>
      <c r="J84" s="3">
        <f t="shared" si="15"/>
        <v>105</v>
      </c>
      <c r="K84" s="3">
        <f t="shared" si="16"/>
        <v>101.6</v>
      </c>
      <c r="L84" s="3">
        <f t="shared" si="17"/>
        <v>102.3</v>
      </c>
      <c r="M84" s="3">
        <f t="shared" si="18"/>
        <v>108.3</v>
      </c>
      <c r="N84" s="3"/>
      <c r="P84" s="4">
        <f t="shared" si="22"/>
        <v>14.032740681001265</v>
      </c>
      <c r="Q84" s="5">
        <f t="shared" si="19"/>
        <v>14.032740681001265</v>
      </c>
      <c r="R84" s="5">
        <f t="shared" si="20"/>
        <v>4.5266905422584722</v>
      </c>
    </row>
    <row r="85" spans="1:18" x14ac:dyDescent="0.3">
      <c r="A85" s="1">
        <f t="shared" si="21"/>
        <v>84</v>
      </c>
      <c r="B85" s="1" t="s">
        <v>10</v>
      </c>
      <c r="C85" s="1" t="s">
        <v>492</v>
      </c>
      <c r="D85" s="1" t="s">
        <v>543</v>
      </c>
      <c r="E85" s="1">
        <v>3100</v>
      </c>
      <c r="F85" s="1" t="s">
        <v>493</v>
      </c>
      <c r="G85" s="1">
        <v>19</v>
      </c>
      <c r="H85" s="1">
        <v>119.75</v>
      </c>
      <c r="I85" s="1">
        <v>15.16</v>
      </c>
      <c r="J85" s="3">
        <f t="shared" si="15"/>
        <v>101.8</v>
      </c>
      <c r="K85" s="3">
        <f t="shared" si="16"/>
        <v>102.8</v>
      </c>
      <c r="L85" s="3">
        <f t="shared" si="17"/>
        <v>107.7</v>
      </c>
      <c r="M85" s="3">
        <f t="shared" si="18"/>
        <v>102.5</v>
      </c>
      <c r="N85" s="3"/>
      <c r="P85" s="4">
        <f t="shared" si="22"/>
        <v>14.653143681001264</v>
      </c>
      <c r="Q85" s="5">
        <f t="shared" si="19"/>
        <v>14.653143681001264</v>
      </c>
      <c r="R85" s="5">
        <f t="shared" si="20"/>
        <v>4.7268205422584719</v>
      </c>
    </row>
    <row r="86" spans="1:18" x14ac:dyDescent="0.3">
      <c r="A86" s="1">
        <f t="shared" si="21"/>
        <v>85</v>
      </c>
      <c r="B86" s="1" t="s">
        <v>454</v>
      </c>
      <c r="C86" s="1" t="s">
        <v>519</v>
      </c>
      <c r="D86" s="1" t="s">
        <v>542</v>
      </c>
      <c r="E86" s="1">
        <v>3000</v>
      </c>
      <c r="F86" s="3" t="s">
        <v>517</v>
      </c>
      <c r="G86" s="1">
        <v>14</v>
      </c>
      <c r="H86" s="1">
        <v>114.25</v>
      </c>
      <c r="I86" s="1">
        <v>16.11</v>
      </c>
      <c r="J86" s="3">
        <f t="shared" si="15"/>
        <v>101.6</v>
      </c>
      <c r="K86" s="3">
        <f t="shared" si="16"/>
        <v>105.8</v>
      </c>
      <c r="L86" s="3">
        <f t="shared" si="17"/>
        <v>103.8</v>
      </c>
      <c r="M86" s="3">
        <f t="shared" si="18"/>
        <v>105.4</v>
      </c>
      <c r="N86" s="3"/>
      <c r="P86" s="4">
        <f t="shared" si="22"/>
        <v>10.472425611120277</v>
      </c>
      <c r="Q86" s="5">
        <f t="shared" si="19"/>
        <v>10.472425611120277</v>
      </c>
      <c r="R86" s="5">
        <f t="shared" si="20"/>
        <v>3.4908085370400923</v>
      </c>
    </row>
    <row r="87" spans="1:18" x14ac:dyDescent="0.3">
      <c r="A87" s="1">
        <f t="shared" si="21"/>
        <v>86</v>
      </c>
      <c r="B87" s="1" t="s">
        <v>60</v>
      </c>
      <c r="C87" s="1" t="s">
        <v>514</v>
      </c>
      <c r="D87" s="1" t="s">
        <v>542</v>
      </c>
      <c r="E87" s="1">
        <v>3000</v>
      </c>
      <c r="F87" s="3" t="s">
        <v>485</v>
      </c>
      <c r="G87" s="1">
        <v>14</v>
      </c>
      <c r="H87" s="3">
        <v>107.25</v>
      </c>
      <c r="I87" s="1">
        <v>11.65</v>
      </c>
      <c r="J87" s="3">
        <f t="shared" si="15"/>
        <v>101.6</v>
      </c>
      <c r="K87" s="3">
        <f t="shared" si="16"/>
        <v>105</v>
      </c>
      <c r="L87" s="3">
        <f t="shared" si="17"/>
        <v>109.3</v>
      </c>
      <c r="M87" s="3">
        <f t="shared" si="18"/>
        <v>111.5</v>
      </c>
      <c r="N87" s="3"/>
      <c r="P87" s="4">
        <f t="shared" si="22"/>
        <v>8.4142936111202786</v>
      </c>
      <c r="Q87" s="5">
        <f t="shared" si="19"/>
        <v>8.4142936111202786</v>
      </c>
      <c r="R87" s="5">
        <f t="shared" si="20"/>
        <v>2.8047645370400929</v>
      </c>
    </row>
    <row r="88" spans="1:18" x14ac:dyDescent="0.3">
      <c r="A88" s="1">
        <f t="shared" si="21"/>
        <v>87</v>
      </c>
      <c r="B88" s="1" t="s">
        <v>42</v>
      </c>
      <c r="C88" s="1" t="s">
        <v>514</v>
      </c>
      <c r="D88" s="1" t="s">
        <v>543</v>
      </c>
      <c r="E88" s="1">
        <v>3000</v>
      </c>
      <c r="F88" s="3" t="s">
        <v>485</v>
      </c>
      <c r="G88" s="1">
        <v>10</v>
      </c>
      <c r="H88" s="1">
        <v>107.25</v>
      </c>
      <c r="I88" s="1">
        <v>18.09</v>
      </c>
      <c r="J88" s="3">
        <f t="shared" si="15"/>
        <v>101.6</v>
      </c>
      <c r="K88" s="3">
        <f t="shared" si="16"/>
        <v>105</v>
      </c>
      <c r="L88" s="3">
        <f t="shared" si="17"/>
        <v>109.3</v>
      </c>
      <c r="M88" s="3">
        <f t="shared" si="18"/>
        <v>111.5</v>
      </c>
      <c r="N88" s="3"/>
      <c r="P88" s="4">
        <f t="shared" si="22"/>
        <v>7.2389740111202761</v>
      </c>
      <c r="Q88" s="5">
        <f t="shared" si="19"/>
        <v>7.2389740111202761</v>
      </c>
      <c r="R88" s="5">
        <f t="shared" si="20"/>
        <v>2.4129913370400922</v>
      </c>
    </row>
    <row r="89" spans="1:18" x14ac:dyDescent="0.3">
      <c r="A89" s="1">
        <f t="shared" si="21"/>
        <v>88</v>
      </c>
      <c r="B89" s="1" t="s">
        <v>436</v>
      </c>
      <c r="C89" s="1" t="s">
        <v>514</v>
      </c>
      <c r="D89" s="1" t="s">
        <v>546</v>
      </c>
      <c r="E89" s="1">
        <v>3000</v>
      </c>
      <c r="F89" s="3" t="s">
        <v>485</v>
      </c>
      <c r="G89" s="1">
        <v>8</v>
      </c>
      <c r="H89" s="3">
        <v>107.25</v>
      </c>
      <c r="I89" s="1">
        <v>15.71</v>
      </c>
      <c r="J89" s="3">
        <f t="shared" si="15"/>
        <v>101.6</v>
      </c>
      <c r="K89" s="3">
        <f t="shared" si="16"/>
        <v>105</v>
      </c>
      <c r="L89" s="3">
        <f t="shared" si="17"/>
        <v>109.3</v>
      </c>
      <c r="M89" s="3">
        <f t="shared" si="18"/>
        <v>111.5</v>
      </c>
      <c r="N89" s="3"/>
      <c r="P89" s="4">
        <f t="shared" si="22"/>
        <v>5.1258182111202766</v>
      </c>
      <c r="Q89" s="5">
        <f t="shared" si="19"/>
        <v>5.1258182111202766</v>
      </c>
      <c r="R89" s="5">
        <f t="shared" si="20"/>
        <v>1.7086060703734256</v>
      </c>
    </row>
    <row r="90" spans="1:18" x14ac:dyDescent="0.3">
      <c r="A90" s="1">
        <f t="shared" si="21"/>
        <v>89</v>
      </c>
      <c r="B90" s="1" t="s">
        <v>398</v>
      </c>
      <c r="C90" s="1" t="s">
        <v>514</v>
      </c>
      <c r="D90" s="1" t="s">
        <v>543</v>
      </c>
      <c r="E90" s="1">
        <v>3000</v>
      </c>
      <c r="F90" s="3" t="s">
        <v>485</v>
      </c>
      <c r="G90" s="1">
        <v>6</v>
      </c>
      <c r="H90" s="3">
        <v>107.25</v>
      </c>
      <c r="I90" s="1">
        <v>25.19</v>
      </c>
      <c r="J90" s="3">
        <f t="shared" si="15"/>
        <v>101.6</v>
      </c>
      <c r="K90" s="3">
        <f t="shared" si="16"/>
        <v>105</v>
      </c>
      <c r="L90" s="3">
        <f t="shared" si="17"/>
        <v>109.3</v>
      </c>
      <c r="M90" s="3">
        <f t="shared" si="18"/>
        <v>111.5</v>
      </c>
      <c r="N90" s="3"/>
      <c r="P90" s="4">
        <f t="shared" si="22"/>
        <v>6.2434450111202784</v>
      </c>
      <c r="Q90" s="5">
        <f t="shared" si="19"/>
        <v>6.2434450111202784</v>
      </c>
      <c r="R90" s="5">
        <f t="shared" si="20"/>
        <v>2.0811483370400929</v>
      </c>
    </row>
    <row r="91" spans="1:18" x14ac:dyDescent="0.3">
      <c r="A91" s="1">
        <f t="shared" si="21"/>
        <v>90</v>
      </c>
      <c r="B91" s="1" t="s">
        <v>591</v>
      </c>
      <c r="C91" s="1" t="s">
        <v>514</v>
      </c>
      <c r="D91" s="1" t="s">
        <v>542</v>
      </c>
      <c r="E91" s="1">
        <v>3000</v>
      </c>
      <c r="F91" s="3" t="s">
        <v>485</v>
      </c>
      <c r="G91" s="1">
        <v>1</v>
      </c>
      <c r="H91" s="3">
        <v>107.25</v>
      </c>
      <c r="I91" s="1">
        <v>21.94</v>
      </c>
      <c r="J91" s="3">
        <f t="shared" si="15"/>
        <v>101.6</v>
      </c>
      <c r="K91" s="3">
        <f t="shared" si="16"/>
        <v>105</v>
      </c>
      <c r="L91" s="3">
        <f t="shared" si="17"/>
        <v>109.3</v>
      </c>
      <c r="M91" s="3">
        <f t="shared" si="18"/>
        <v>111.5</v>
      </c>
      <c r="N91" s="3"/>
      <c r="P91" s="4">
        <f t="shared" si="22"/>
        <v>1.6960625111202772</v>
      </c>
      <c r="Q91" s="5">
        <f t="shared" si="19"/>
        <v>1.6960625111202772</v>
      </c>
      <c r="R91" s="5">
        <f t="shared" si="20"/>
        <v>0.56535417037342572</v>
      </c>
    </row>
    <row r="92" spans="1:18" x14ac:dyDescent="0.3">
      <c r="A92" s="1">
        <f t="shared" si="21"/>
        <v>91</v>
      </c>
      <c r="B92" s="1" t="s">
        <v>288</v>
      </c>
      <c r="C92" s="1" t="s">
        <v>523</v>
      </c>
      <c r="D92" s="1" t="s">
        <v>544</v>
      </c>
      <c r="E92" s="1">
        <v>3000</v>
      </c>
      <c r="F92" s="1" t="s">
        <v>489</v>
      </c>
      <c r="G92" s="1">
        <v>17</v>
      </c>
      <c r="H92" s="1">
        <v>118</v>
      </c>
      <c r="I92" s="1">
        <v>18.59</v>
      </c>
      <c r="J92" s="3">
        <f t="shared" si="15"/>
        <v>104.2</v>
      </c>
      <c r="K92" s="3">
        <f t="shared" si="16"/>
        <v>102.9</v>
      </c>
      <c r="L92" s="3">
        <f t="shared" si="17"/>
        <v>110.5</v>
      </c>
      <c r="M92" s="3">
        <f t="shared" si="18"/>
        <v>108.4</v>
      </c>
      <c r="N92" s="3"/>
      <c r="P92" s="4">
        <f t="shared" si="22"/>
        <v>13.530340611120279</v>
      </c>
      <c r="Q92" s="5">
        <f t="shared" si="19"/>
        <v>13.530340611120279</v>
      </c>
      <c r="R92" s="5">
        <f t="shared" si="20"/>
        <v>4.5101135370400929</v>
      </c>
    </row>
    <row r="93" spans="1:18" x14ac:dyDescent="0.3">
      <c r="A93" s="1">
        <f t="shared" si="21"/>
        <v>92</v>
      </c>
      <c r="B93" s="1" t="s">
        <v>305</v>
      </c>
      <c r="C93" s="1" t="s">
        <v>523</v>
      </c>
      <c r="D93" s="1" t="s">
        <v>546</v>
      </c>
      <c r="E93" s="1">
        <v>3000</v>
      </c>
      <c r="F93" s="3" t="s">
        <v>489</v>
      </c>
      <c r="G93" s="1">
        <v>16</v>
      </c>
      <c r="H93" s="3">
        <v>118</v>
      </c>
      <c r="I93" s="1">
        <v>15.94</v>
      </c>
      <c r="J93" s="3">
        <f t="shared" si="15"/>
        <v>104.2</v>
      </c>
      <c r="K93" s="3">
        <f t="shared" si="16"/>
        <v>102.9</v>
      </c>
      <c r="L93" s="3">
        <f t="shared" si="17"/>
        <v>110.5</v>
      </c>
      <c r="M93" s="3">
        <f t="shared" si="18"/>
        <v>108.4</v>
      </c>
      <c r="N93" s="3"/>
      <c r="P93" s="4">
        <f t="shared" si="22"/>
        <v>12.076044111120277</v>
      </c>
      <c r="Q93" s="5">
        <f t="shared" si="19"/>
        <v>12.076044111120277</v>
      </c>
      <c r="R93" s="5">
        <f t="shared" si="20"/>
        <v>4.025348037040092</v>
      </c>
    </row>
    <row r="94" spans="1:18" x14ac:dyDescent="0.3">
      <c r="A94" s="1">
        <f t="shared" si="21"/>
        <v>93</v>
      </c>
      <c r="B94" s="1" t="s">
        <v>39</v>
      </c>
      <c r="C94" s="1" t="s">
        <v>493</v>
      </c>
      <c r="D94" s="1" t="s">
        <v>545</v>
      </c>
      <c r="E94" s="1">
        <v>3000</v>
      </c>
      <c r="F94" s="1" t="s">
        <v>492</v>
      </c>
      <c r="G94" s="1">
        <v>18</v>
      </c>
      <c r="H94" s="1">
        <v>108.25</v>
      </c>
      <c r="I94" s="1">
        <v>13.94</v>
      </c>
      <c r="J94" s="3">
        <f t="shared" si="15"/>
        <v>102.8</v>
      </c>
      <c r="K94" s="3">
        <f t="shared" si="16"/>
        <v>101.8</v>
      </c>
      <c r="L94" s="3">
        <f t="shared" si="17"/>
        <v>111.9</v>
      </c>
      <c r="M94" s="3">
        <f t="shared" si="18"/>
        <v>110.5</v>
      </c>
      <c r="N94" s="3"/>
      <c r="P94" s="4">
        <f t="shared" si="22"/>
        <v>12.018595111120275</v>
      </c>
      <c r="Q94" s="5">
        <f t="shared" si="19"/>
        <v>12.018595111120275</v>
      </c>
      <c r="R94" s="5">
        <f t="shared" si="20"/>
        <v>4.0061983703734247</v>
      </c>
    </row>
    <row r="95" spans="1:18" x14ac:dyDescent="0.3">
      <c r="A95" s="1">
        <f t="shared" si="21"/>
        <v>94</v>
      </c>
      <c r="B95" s="1" t="s">
        <v>65</v>
      </c>
      <c r="C95" s="1" t="s">
        <v>493</v>
      </c>
      <c r="D95" s="1" t="s">
        <v>543</v>
      </c>
      <c r="E95" s="1">
        <v>3000</v>
      </c>
      <c r="F95" s="1" t="s">
        <v>492</v>
      </c>
      <c r="G95" s="1">
        <v>12</v>
      </c>
      <c r="H95" s="1">
        <v>108.25</v>
      </c>
      <c r="I95" s="1">
        <v>21.08</v>
      </c>
      <c r="J95" s="3">
        <f t="shared" si="15"/>
        <v>102.8</v>
      </c>
      <c r="K95" s="3">
        <f t="shared" si="16"/>
        <v>101.8</v>
      </c>
      <c r="L95" s="3">
        <f t="shared" si="17"/>
        <v>111.9</v>
      </c>
      <c r="M95" s="3">
        <f t="shared" si="18"/>
        <v>110.5</v>
      </c>
      <c r="N95" s="3"/>
      <c r="P95" s="4">
        <f t="shared" si="22"/>
        <v>9.5691425111202761</v>
      </c>
      <c r="Q95" s="5">
        <f t="shared" si="19"/>
        <v>9.5691425111202761</v>
      </c>
      <c r="R95" s="5">
        <f t="shared" si="20"/>
        <v>3.1897141703734255</v>
      </c>
    </row>
    <row r="96" spans="1:18" x14ac:dyDescent="0.3">
      <c r="A96" s="1">
        <f t="shared" si="21"/>
        <v>95</v>
      </c>
      <c r="B96" s="1" t="s">
        <v>173</v>
      </c>
      <c r="C96" s="1" t="s">
        <v>507</v>
      </c>
      <c r="D96" s="1" t="s">
        <v>542</v>
      </c>
      <c r="E96" s="1">
        <v>3000</v>
      </c>
      <c r="F96" s="3" t="s">
        <v>512</v>
      </c>
      <c r="G96" s="1">
        <v>8</v>
      </c>
      <c r="H96" s="3">
        <v>117.25</v>
      </c>
      <c r="I96" s="1">
        <v>0</v>
      </c>
      <c r="J96" s="3">
        <f t="shared" si="15"/>
        <v>106.3</v>
      </c>
      <c r="K96" s="3">
        <f t="shared" si="16"/>
        <v>102.9</v>
      </c>
      <c r="L96" s="3">
        <f t="shared" si="17"/>
        <v>111</v>
      </c>
      <c r="M96" s="3">
        <f t="shared" si="18"/>
        <v>107.1</v>
      </c>
      <c r="N96" s="3"/>
      <c r="P96" s="4">
        <f t="shared" si="22"/>
        <v>1.8344506611202775</v>
      </c>
      <c r="Q96" s="5">
        <f t="shared" si="19"/>
        <v>1.8344506611202775</v>
      </c>
      <c r="R96" s="5">
        <f t="shared" si="20"/>
        <v>0.61148355370675922</v>
      </c>
    </row>
    <row r="97" spans="1:18" x14ac:dyDescent="0.3">
      <c r="A97" s="1">
        <f t="shared" si="21"/>
        <v>96</v>
      </c>
      <c r="B97" s="1" t="s">
        <v>88</v>
      </c>
      <c r="C97" s="1" t="s">
        <v>517</v>
      </c>
      <c r="D97" s="1" t="s">
        <v>545</v>
      </c>
      <c r="E97" s="1">
        <v>3000</v>
      </c>
      <c r="F97" s="3" t="s">
        <v>519</v>
      </c>
      <c r="G97" s="1">
        <v>20</v>
      </c>
      <c r="H97" s="1">
        <v>107.75</v>
      </c>
      <c r="I97" s="1">
        <v>22.52</v>
      </c>
      <c r="J97" s="3">
        <f t="shared" si="15"/>
        <v>105.8</v>
      </c>
      <c r="K97" s="3">
        <f t="shared" si="16"/>
        <v>101.6</v>
      </c>
      <c r="L97" s="3">
        <f t="shared" si="17"/>
        <v>107</v>
      </c>
      <c r="M97" s="3">
        <f t="shared" si="18"/>
        <v>110</v>
      </c>
      <c r="N97" s="3"/>
      <c r="P97" s="4">
        <f t="shared" si="22"/>
        <v>15.884502011120272</v>
      </c>
      <c r="Q97" s="5">
        <f t="shared" si="19"/>
        <v>15.884502011120272</v>
      </c>
      <c r="R97" s="5">
        <f t="shared" si="20"/>
        <v>5.2948340037067574</v>
      </c>
    </row>
    <row r="98" spans="1:18" x14ac:dyDescent="0.3">
      <c r="A98" s="1">
        <f t="shared" si="21"/>
        <v>97</v>
      </c>
      <c r="B98" s="1" t="s">
        <v>184</v>
      </c>
      <c r="C98" s="1" t="s">
        <v>517</v>
      </c>
      <c r="D98" s="1" t="s">
        <v>543</v>
      </c>
      <c r="E98" s="1">
        <v>3000</v>
      </c>
      <c r="F98" s="1" t="s">
        <v>519</v>
      </c>
      <c r="G98" s="1">
        <v>10</v>
      </c>
      <c r="H98" s="1">
        <v>107.75</v>
      </c>
      <c r="I98" s="1">
        <v>14.61</v>
      </c>
      <c r="J98" s="3">
        <f t="shared" si="15"/>
        <v>105.8</v>
      </c>
      <c r="K98" s="3">
        <f t="shared" si="16"/>
        <v>101.6</v>
      </c>
      <c r="L98" s="3">
        <f t="shared" si="17"/>
        <v>107</v>
      </c>
      <c r="M98" s="3">
        <f t="shared" si="18"/>
        <v>110</v>
      </c>
      <c r="N98" s="3"/>
      <c r="P98" s="4">
        <f t="shared" si="22"/>
        <v>6.4056389111202758</v>
      </c>
      <c r="Q98" s="5">
        <f t="shared" ref="Q98:Q102" si="23">P98-O98</f>
        <v>6.4056389111202758</v>
      </c>
      <c r="R98" s="5">
        <f t="shared" si="20"/>
        <v>2.1352129703734253</v>
      </c>
    </row>
    <row r="99" spans="1:18" x14ac:dyDescent="0.3">
      <c r="A99" s="1">
        <f t="shared" si="21"/>
        <v>98</v>
      </c>
      <c r="B99" s="1" t="s">
        <v>389</v>
      </c>
      <c r="C99" s="1" t="s">
        <v>517</v>
      </c>
      <c r="D99" s="1" t="s">
        <v>545</v>
      </c>
      <c r="E99" s="1">
        <v>3000</v>
      </c>
      <c r="F99" s="3" t="s">
        <v>519</v>
      </c>
      <c r="G99" s="1">
        <v>5</v>
      </c>
      <c r="H99" s="3">
        <v>107.75</v>
      </c>
      <c r="I99" s="1">
        <v>14.45</v>
      </c>
      <c r="J99" s="3">
        <f t="shared" si="15"/>
        <v>105.8</v>
      </c>
      <c r="K99" s="3">
        <f t="shared" si="16"/>
        <v>101.6</v>
      </c>
      <c r="L99" s="3">
        <f t="shared" si="17"/>
        <v>107</v>
      </c>
      <c r="M99" s="3">
        <f t="shared" si="18"/>
        <v>110</v>
      </c>
      <c r="N99" s="3"/>
      <c r="P99" s="4">
        <f t="shared" si="22"/>
        <v>2.7000033111202764</v>
      </c>
      <c r="Q99" s="5">
        <f t="shared" si="23"/>
        <v>2.7000033111202764</v>
      </c>
      <c r="R99" s="5">
        <f t="shared" si="20"/>
        <v>0.90000110370675879</v>
      </c>
    </row>
    <row r="100" spans="1:18" x14ac:dyDescent="0.3">
      <c r="A100" s="1">
        <f t="shared" si="21"/>
        <v>99</v>
      </c>
      <c r="B100" s="1" t="s">
        <v>155</v>
      </c>
      <c r="C100" s="1" t="s">
        <v>517</v>
      </c>
      <c r="D100" s="1" t="s">
        <v>543</v>
      </c>
      <c r="E100" s="1">
        <v>3000</v>
      </c>
      <c r="F100" s="3" t="s">
        <v>519</v>
      </c>
      <c r="G100" s="1">
        <v>5</v>
      </c>
      <c r="H100" s="1">
        <v>107.75</v>
      </c>
      <c r="I100" s="1">
        <v>23.54</v>
      </c>
      <c r="J100" s="3">
        <f t="shared" si="15"/>
        <v>105.8</v>
      </c>
      <c r="K100" s="3">
        <f t="shared" si="16"/>
        <v>101.6</v>
      </c>
      <c r="L100" s="3">
        <f t="shared" si="17"/>
        <v>107</v>
      </c>
      <c r="M100" s="3">
        <f t="shared" si="18"/>
        <v>110</v>
      </c>
      <c r="N100" s="3"/>
      <c r="P100" s="4">
        <f t="shared" si="22"/>
        <v>5.1762102111202761</v>
      </c>
      <c r="Q100" s="5">
        <f t="shared" si="23"/>
        <v>5.1762102111202761</v>
      </c>
      <c r="R100" s="5">
        <f t="shared" si="20"/>
        <v>1.7254034037067587</v>
      </c>
    </row>
    <row r="101" spans="1:18" x14ac:dyDescent="0.3">
      <c r="A101" s="1">
        <f t="shared" si="21"/>
        <v>100</v>
      </c>
      <c r="B101" s="1" t="s">
        <v>321</v>
      </c>
      <c r="C101" s="1" t="s">
        <v>485</v>
      </c>
      <c r="D101" s="1" t="s">
        <v>542</v>
      </c>
      <c r="E101" s="1">
        <v>3000</v>
      </c>
      <c r="F101" s="1" t="s">
        <v>514</v>
      </c>
      <c r="G101" s="1">
        <v>6</v>
      </c>
      <c r="H101" s="1">
        <v>119.25</v>
      </c>
      <c r="I101" s="1">
        <v>16.350000000000001</v>
      </c>
      <c r="J101" s="3">
        <f t="shared" si="15"/>
        <v>105</v>
      </c>
      <c r="K101" s="3">
        <f t="shared" si="16"/>
        <v>101.6</v>
      </c>
      <c r="L101" s="3">
        <f t="shared" si="17"/>
        <v>102.3</v>
      </c>
      <c r="M101" s="3">
        <f t="shared" si="18"/>
        <v>108.3</v>
      </c>
      <c r="N101" s="3"/>
      <c r="P101" s="4">
        <f t="shared" si="22"/>
        <v>5.1114359111202763</v>
      </c>
      <c r="Q101" s="5">
        <f t="shared" si="23"/>
        <v>5.1114359111202763</v>
      </c>
      <c r="R101" s="5">
        <f t="shared" si="20"/>
        <v>1.7038119703734254</v>
      </c>
    </row>
    <row r="102" spans="1:18" x14ac:dyDescent="0.3">
      <c r="A102" s="1">
        <f t="shared" si="21"/>
        <v>101</v>
      </c>
      <c r="B102" s="1" t="s">
        <v>261</v>
      </c>
      <c r="C102" s="1" t="s">
        <v>489</v>
      </c>
      <c r="D102" s="1" t="s">
        <v>546</v>
      </c>
      <c r="E102" s="1">
        <v>3000</v>
      </c>
      <c r="F102" s="1" t="s">
        <v>523</v>
      </c>
      <c r="G102" s="1">
        <v>17</v>
      </c>
      <c r="H102" s="1">
        <v>125</v>
      </c>
      <c r="I102" s="1">
        <v>12.32</v>
      </c>
      <c r="J102" s="3">
        <f t="shared" si="15"/>
        <v>102.9</v>
      </c>
      <c r="K102" s="3">
        <f t="shared" si="16"/>
        <v>104.2</v>
      </c>
      <c r="L102" s="3">
        <f t="shared" si="17"/>
        <v>108.8</v>
      </c>
      <c r="M102" s="3">
        <f t="shared" si="18"/>
        <v>107.9</v>
      </c>
      <c r="N102" s="3"/>
      <c r="P102" s="4">
        <f t="shared" si="22"/>
        <v>12.505213211120275</v>
      </c>
      <c r="Q102" s="5">
        <f t="shared" si="23"/>
        <v>12.505213211120275</v>
      </c>
      <c r="R102" s="5">
        <f t="shared" si="20"/>
        <v>4.1684044037067585</v>
      </c>
    </row>
    <row r="107" spans="1:18" x14ac:dyDescent="0.3">
      <c r="A107" s="1" t="s">
        <v>565</v>
      </c>
    </row>
    <row r="108" spans="1:18" x14ac:dyDescent="0.3">
      <c r="A108" s="1" t="s">
        <v>509</v>
      </c>
      <c r="B108" s="1" t="s">
        <v>510</v>
      </c>
      <c r="C108" s="1" t="s">
        <v>566</v>
      </c>
      <c r="D108" s="1" t="s">
        <v>567</v>
      </c>
      <c r="E108" s="1" t="s">
        <v>568</v>
      </c>
      <c r="P108" s="1"/>
    </row>
    <row r="109" spans="1:18" x14ac:dyDescent="0.3">
      <c r="A109" s="1">
        <v>1</v>
      </c>
      <c r="B109" s="1" t="s">
        <v>507</v>
      </c>
      <c r="C109" s="1">
        <v>106.3</v>
      </c>
      <c r="D109" s="1">
        <v>104.4</v>
      </c>
      <c r="E109" s="1">
        <v>111</v>
      </c>
      <c r="P109" s="1"/>
    </row>
    <row r="110" spans="1:18" x14ac:dyDescent="0.3">
      <c r="A110" s="1">
        <v>2</v>
      </c>
      <c r="B110" s="1" t="s">
        <v>512</v>
      </c>
      <c r="C110" s="1">
        <v>102.9</v>
      </c>
      <c r="D110" s="1">
        <v>107.1</v>
      </c>
      <c r="E110" s="1">
        <v>107.8</v>
      </c>
      <c r="P110" s="1"/>
    </row>
    <row r="111" spans="1:18" x14ac:dyDescent="0.3">
      <c r="A111" s="1">
        <v>3</v>
      </c>
      <c r="B111" s="1" t="s">
        <v>519</v>
      </c>
      <c r="C111" s="1">
        <v>101.6</v>
      </c>
      <c r="D111" s="1">
        <v>110</v>
      </c>
      <c r="E111" s="1">
        <v>103.8</v>
      </c>
      <c r="P111" s="1"/>
    </row>
    <row r="112" spans="1:18" x14ac:dyDescent="0.3">
      <c r="A112" s="1">
        <v>4</v>
      </c>
      <c r="B112" s="1" t="s">
        <v>514</v>
      </c>
      <c r="C112" s="1">
        <v>101.6</v>
      </c>
      <c r="D112" s="1">
        <v>108.3</v>
      </c>
      <c r="E112" s="1">
        <v>109.3</v>
      </c>
      <c r="P112" s="1"/>
    </row>
    <row r="113" spans="1:16" x14ac:dyDescent="0.3">
      <c r="A113" s="1">
        <v>5</v>
      </c>
      <c r="B113" s="1" t="s">
        <v>499</v>
      </c>
      <c r="C113" s="1">
        <v>101.1</v>
      </c>
      <c r="D113" s="1">
        <v>102.2</v>
      </c>
      <c r="E113" s="1">
        <v>109.8</v>
      </c>
      <c r="P113" s="1"/>
    </row>
    <row r="114" spans="1:16" x14ac:dyDescent="0.3">
      <c r="A114" s="1">
        <v>6</v>
      </c>
      <c r="B114" s="1" t="s">
        <v>505</v>
      </c>
      <c r="C114" s="1">
        <v>98.8</v>
      </c>
      <c r="D114" s="1">
        <v>104.4</v>
      </c>
      <c r="E114" s="1">
        <v>114.2</v>
      </c>
      <c r="P114" s="1"/>
    </row>
    <row r="115" spans="1:16" x14ac:dyDescent="0.3">
      <c r="A115" s="1">
        <v>7</v>
      </c>
      <c r="B115" s="1" t="s">
        <v>518</v>
      </c>
      <c r="C115" s="1">
        <v>101.7</v>
      </c>
      <c r="D115" s="1">
        <v>106.2</v>
      </c>
      <c r="E115" s="1">
        <v>107.3</v>
      </c>
      <c r="P115" s="1"/>
    </row>
    <row r="116" spans="1:16" x14ac:dyDescent="0.3">
      <c r="A116" s="1">
        <v>8</v>
      </c>
      <c r="B116" s="1" t="s">
        <v>520</v>
      </c>
      <c r="C116" s="1">
        <v>100.4</v>
      </c>
      <c r="D116" s="1">
        <v>110.9</v>
      </c>
      <c r="E116" s="1">
        <v>106.7</v>
      </c>
      <c r="P116" s="1"/>
    </row>
    <row r="117" spans="1:16" x14ac:dyDescent="0.3">
      <c r="A117" s="1">
        <v>9</v>
      </c>
      <c r="B117" s="1" t="s">
        <v>491</v>
      </c>
      <c r="C117" s="1">
        <v>100.6</v>
      </c>
      <c r="D117" s="1">
        <v>104.7</v>
      </c>
      <c r="E117" s="1">
        <v>106.7</v>
      </c>
      <c r="P117" s="1"/>
    </row>
    <row r="118" spans="1:16" x14ac:dyDescent="0.3">
      <c r="A118" s="1">
        <v>10</v>
      </c>
      <c r="B118" s="1" t="s">
        <v>549</v>
      </c>
      <c r="C118" s="1">
        <v>103.4</v>
      </c>
      <c r="D118" s="1">
        <v>114.5</v>
      </c>
      <c r="E118" s="1">
        <v>107.1</v>
      </c>
      <c r="P118" s="1"/>
    </row>
    <row r="119" spans="1:16" x14ac:dyDescent="0.3">
      <c r="A119" s="1">
        <v>11</v>
      </c>
      <c r="B119" s="1" t="s">
        <v>487</v>
      </c>
      <c r="C119" s="1">
        <v>100.6</v>
      </c>
      <c r="D119" s="1">
        <v>111.8</v>
      </c>
      <c r="E119" s="1">
        <v>109.7</v>
      </c>
      <c r="P119" s="1"/>
    </row>
    <row r="120" spans="1:16" x14ac:dyDescent="0.3">
      <c r="A120" s="1">
        <v>12</v>
      </c>
      <c r="B120" s="1" t="s">
        <v>506</v>
      </c>
      <c r="C120" s="1">
        <v>100.5</v>
      </c>
      <c r="D120" s="1">
        <v>107.8</v>
      </c>
      <c r="E120" s="1">
        <v>103.1</v>
      </c>
      <c r="P120" s="1"/>
    </row>
    <row r="121" spans="1:16" x14ac:dyDescent="0.3">
      <c r="A121" s="1">
        <v>13</v>
      </c>
      <c r="B121" s="1" t="s">
        <v>498</v>
      </c>
      <c r="C121" s="1">
        <v>103.8</v>
      </c>
      <c r="D121" s="1">
        <v>108.6</v>
      </c>
      <c r="E121" s="1">
        <v>108.8</v>
      </c>
      <c r="P121" s="1"/>
    </row>
    <row r="122" spans="1:16" x14ac:dyDescent="0.3">
      <c r="A122" s="1">
        <v>14</v>
      </c>
      <c r="B122" s="1" t="s">
        <v>517</v>
      </c>
      <c r="C122" s="1">
        <v>105.8</v>
      </c>
      <c r="D122" s="1">
        <v>105.4</v>
      </c>
      <c r="E122" s="1">
        <v>107</v>
      </c>
      <c r="P122" s="1"/>
    </row>
    <row r="123" spans="1:16" x14ac:dyDescent="0.3">
      <c r="A123" s="1">
        <v>15</v>
      </c>
      <c r="B123" s="1" t="s">
        <v>495</v>
      </c>
      <c r="C123" s="1">
        <v>98.2</v>
      </c>
      <c r="D123" s="1">
        <v>102.2</v>
      </c>
      <c r="E123" s="1">
        <v>105</v>
      </c>
      <c r="P123" s="1"/>
    </row>
    <row r="124" spans="1:16" x14ac:dyDescent="0.3">
      <c r="A124" s="1">
        <v>16</v>
      </c>
      <c r="B124" s="1" t="s">
        <v>513</v>
      </c>
      <c r="C124" s="1">
        <v>100.7</v>
      </c>
      <c r="D124" s="1">
        <v>104.5</v>
      </c>
      <c r="E124" s="1">
        <v>106</v>
      </c>
      <c r="P124" s="1"/>
    </row>
    <row r="125" spans="1:16" x14ac:dyDescent="0.3">
      <c r="A125" s="1">
        <v>17</v>
      </c>
      <c r="B125" s="1" t="s">
        <v>485</v>
      </c>
      <c r="C125" s="1">
        <v>105</v>
      </c>
      <c r="D125" s="1">
        <v>111.5</v>
      </c>
      <c r="E125" s="1">
        <v>102.3</v>
      </c>
      <c r="P125" s="1"/>
    </row>
    <row r="126" spans="1:16" x14ac:dyDescent="0.3">
      <c r="A126" s="1">
        <v>18</v>
      </c>
      <c r="B126" s="1" t="s">
        <v>489</v>
      </c>
      <c r="C126" s="1">
        <v>102.9</v>
      </c>
      <c r="D126" s="1">
        <v>108.4</v>
      </c>
      <c r="E126" s="1">
        <v>108.8</v>
      </c>
      <c r="P126" s="1"/>
    </row>
    <row r="127" spans="1:16" x14ac:dyDescent="0.3">
      <c r="A127" s="1">
        <v>19</v>
      </c>
      <c r="B127" s="1" t="s">
        <v>564</v>
      </c>
      <c r="C127" s="1">
        <v>105.1</v>
      </c>
      <c r="D127" s="1">
        <v>110</v>
      </c>
      <c r="E127" s="1">
        <v>109.8</v>
      </c>
      <c r="P127" s="1"/>
    </row>
    <row r="128" spans="1:16" x14ac:dyDescent="0.3">
      <c r="A128" s="1">
        <v>20</v>
      </c>
      <c r="B128" s="1" t="s">
        <v>556</v>
      </c>
      <c r="C128" s="1">
        <v>102.3</v>
      </c>
      <c r="D128" s="1">
        <v>102.8</v>
      </c>
      <c r="E128" s="1">
        <v>110.8</v>
      </c>
      <c r="P128" s="1"/>
    </row>
    <row r="129" spans="1:16" x14ac:dyDescent="0.3">
      <c r="A129" s="1">
        <v>21</v>
      </c>
      <c r="B129" s="1" t="s">
        <v>486</v>
      </c>
      <c r="C129" s="1">
        <v>106</v>
      </c>
      <c r="D129" s="1">
        <v>108.2</v>
      </c>
      <c r="E129" s="1">
        <v>103.9</v>
      </c>
      <c r="P129" s="1"/>
    </row>
    <row r="130" spans="1:16" x14ac:dyDescent="0.3">
      <c r="A130" s="1">
        <v>22</v>
      </c>
      <c r="B130" s="1" t="s">
        <v>508</v>
      </c>
      <c r="C130" s="1">
        <v>100.5</v>
      </c>
      <c r="D130" s="1">
        <v>104.9</v>
      </c>
      <c r="E130" s="1">
        <v>105.6</v>
      </c>
      <c r="P130" s="1"/>
    </row>
    <row r="131" spans="1:16" x14ac:dyDescent="0.3">
      <c r="A131" s="1">
        <v>23</v>
      </c>
      <c r="B131" s="1" t="s">
        <v>488</v>
      </c>
      <c r="C131" s="1">
        <v>104.3</v>
      </c>
      <c r="D131" s="1">
        <v>110.2</v>
      </c>
      <c r="E131" s="1">
        <v>106.3</v>
      </c>
      <c r="P131" s="1"/>
    </row>
    <row r="132" spans="1:16" x14ac:dyDescent="0.3">
      <c r="A132" s="1">
        <v>24</v>
      </c>
      <c r="B132" s="1" t="s">
        <v>493</v>
      </c>
      <c r="C132" s="1">
        <v>102.8</v>
      </c>
      <c r="D132" s="1">
        <v>102.5</v>
      </c>
      <c r="E132" s="1">
        <v>111.9</v>
      </c>
      <c r="P132" s="1"/>
    </row>
    <row r="133" spans="1:16" x14ac:dyDescent="0.3">
      <c r="A133" s="1">
        <v>25</v>
      </c>
      <c r="B133" s="1" t="s">
        <v>492</v>
      </c>
      <c r="C133" s="1">
        <v>101.8</v>
      </c>
      <c r="D133" s="1">
        <v>110.5</v>
      </c>
      <c r="E133" s="1">
        <v>107.7</v>
      </c>
      <c r="P133" s="1"/>
    </row>
    <row r="134" spans="1:16" x14ac:dyDescent="0.3">
      <c r="A134" s="1">
        <v>26</v>
      </c>
      <c r="B134" s="1" t="s">
        <v>497</v>
      </c>
      <c r="C134" s="1">
        <v>106.1</v>
      </c>
      <c r="D134" s="1">
        <v>107.3</v>
      </c>
      <c r="E134" s="1">
        <v>107.9</v>
      </c>
      <c r="P134" s="1"/>
    </row>
    <row r="135" spans="1:16" x14ac:dyDescent="0.3">
      <c r="A135" s="1">
        <v>27</v>
      </c>
      <c r="B135" s="1" t="s">
        <v>557</v>
      </c>
      <c r="C135" s="1">
        <v>100.7</v>
      </c>
      <c r="D135" s="1">
        <v>111</v>
      </c>
      <c r="E135" s="1">
        <v>109.3</v>
      </c>
      <c r="P135" s="1"/>
    </row>
    <row r="136" spans="1:16" x14ac:dyDescent="0.3">
      <c r="A136" s="1">
        <v>28</v>
      </c>
      <c r="B136" s="1" t="s">
        <v>516</v>
      </c>
      <c r="C136" s="1">
        <v>102.7</v>
      </c>
      <c r="D136" s="1">
        <v>110.5</v>
      </c>
      <c r="E136" s="1">
        <v>104.8</v>
      </c>
      <c r="P136" s="1"/>
    </row>
    <row r="137" spans="1:16" x14ac:dyDescent="0.3">
      <c r="A137" s="1">
        <v>29</v>
      </c>
      <c r="B137" s="1" t="s">
        <v>496</v>
      </c>
      <c r="C137" s="1">
        <v>102.5</v>
      </c>
      <c r="D137" s="1">
        <v>107.2</v>
      </c>
      <c r="E137" s="1">
        <v>103.6</v>
      </c>
      <c r="P137" s="1"/>
    </row>
    <row r="138" spans="1:16" x14ac:dyDescent="0.3">
      <c r="A138" s="1">
        <v>30</v>
      </c>
      <c r="B138" s="1" t="s">
        <v>523</v>
      </c>
      <c r="C138" s="1">
        <v>104.2</v>
      </c>
      <c r="D138" s="1">
        <v>107.9</v>
      </c>
      <c r="E138" s="1">
        <v>110.5</v>
      </c>
      <c r="P138" s="1"/>
    </row>
  </sheetData>
  <sortState ref="B2:R102">
    <sortCondition descending="1" ref="E2:E102"/>
  </sortState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24" sqref="P24:P25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366</v>
      </c>
      <c r="C2" s="1" t="s">
        <v>516</v>
      </c>
      <c r="D2" s="1" t="s">
        <v>546</v>
      </c>
      <c r="E2" s="1">
        <v>3100</v>
      </c>
      <c r="F2" s="1" t="s">
        <v>513</v>
      </c>
      <c r="G2" s="1">
        <v>29</v>
      </c>
      <c r="H2" s="1">
        <v>110</v>
      </c>
      <c r="I2" s="1">
        <v>14.71</v>
      </c>
      <c r="J2" s="3">
        <f t="shared" ref="J2:J41" si="0">VLOOKUP(C2,$B$48:$E$77,2,FALSE)</f>
        <v>102.7</v>
      </c>
      <c r="K2" s="3">
        <f t="shared" ref="K2:K41" si="1">VLOOKUP(F2,$B$48:$E$77,2,FALSE)</f>
        <v>100.7</v>
      </c>
      <c r="L2" s="3">
        <f t="shared" ref="L2:L41" si="2">VLOOKUP(C2,$B$48:$E$77,4,FALSE)</f>
        <v>104.8</v>
      </c>
      <c r="M2" s="3">
        <f t="shared" ref="M2:M41" si="3">VLOOKUP(F2,$B$48:$E$77,3,FALSE)</f>
        <v>104.5</v>
      </c>
      <c r="N2" s="3"/>
      <c r="P2" s="4">
        <f t="shared" ref="P2:P23" si="4">-87.868852+(LN(E2))*9.365713+G2*0.73241+I2*0.27241+H2*0.0924+((J2+K2)/2)*0.015315+((L2+M2)/2)*-0.032803</f>
        <v>20.959331531001265</v>
      </c>
      <c r="Q2" s="5">
        <f t="shared" ref="Q2:Q41" si="5">P2-O2</f>
        <v>20.959331531001265</v>
      </c>
      <c r="R2" s="5">
        <f t="shared" ref="R2:R41" si="6">P2/(E2/1000)</f>
        <v>6.7610746874197627</v>
      </c>
    </row>
    <row r="3" spans="1:18" x14ac:dyDescent="0.3">
      <c r="A3" s="1">
        <f>A2+1</f>
        <v>2</v>
      </c>
      <c r="B3" s="1" t="s">
        <v>187</v>
      </c>
      <c r="C3" s="1" t="s">
        <v>516</v>
      </c>
      <c r="D3" s="1" t="s">
        <v>544</v>
      </c>
      <c r="E3" s="1">
        <v>3900</v>
      </c>
      <c r="F3" s="1" t="s">
        <v>513</v>
      </c>
      <c r="G3" s="1">
        <v>30</v>
      </c>
      <c r="H3" s="1">
        <v>110</v>
      </c>
      <c r="I3" s="1">
        <v>13.49</v>
      </c>
      <c r="J3" s="3">
        <f t="shared" si="0"/>
        <v>102.7</v>
      </c>
      <c r="K3" s="3">
        <f t="shared" si="1"/>
        <v>100.7</v>
      </c>
      <c r="L3" s="3">
        <f t="shared" si="2"/>
        <v>104.8</v>
      </c>
      <c r="M3" s="3">
        <f t="shared" si="3"/>
        <v>104.5</v>
      </c>
      <c r="N3" s="3"/>
      <c r="P3" s="4">
        <f t="shared" si="4"/>
        <v>23.509529663578906</v>
      </c>
      <c r="Q3" s="5">
        <f t="shared" si="5"/>
        <v>23.509529663578906</v>
      </c>
      <c r="R3" s="5">
        <f t="shared" si="6"/>
        <v>6.0280845291227969</v>
      </c>
    </row>
    <row r="4" spans="1:18" x14ac:dyDescent="0.3">
      <c r="A4" s="1">
        <f t="shared" ref="A4:A41" si="7">A3+1</f>
        <v>3</v>
      </c>
      <c r="B4" s="1" t="s">
        <v>416</v>
      </c>
      <c r="C4" s="1" t="s">
        <v>516</v>
      </c>
      <c r="D4" s="1" t="s">
        <v>544</v>
      </c>
      <c r="E4" s="1">
        <v>3100</v>
      </c>
      <c r="F4" s="1" t="s">
        <v>513</v>
      </c>
      <c r="G4" s="1">
        <v>23</v>
      </c>
      <c r="H4" s="1">
        <v>110</v>
      </c>
      <c r="I4" s="1">
        <v>18.489999999999998</v>
      </c>
      <c r="J4" s="3">
        <f t="shared" si="0"/>
        <v>102.7</v>
      </c>
      <c r="K4" s="3">
        <f t="shared" si="1"/>
        <v>100.7</v>
      </c>
      <c r="L4" s="3">
        <f t="shared" si="2"/>
        <v>104.8</v>
      </c>
      <c r="M4" s="3">
        <f t="shared" si="3"/>
        <v>104.5</v>
      </c>
      <c r="N4" s="3"/>
      <c r="P4" s="4">
        <f t="shared" si="4"/>
        <v>17.594581331001265</v>
      </c>
      <c r="Q4" s="5">
        <f t="shared" si="5"/>
        <v>17.594581331001265</v>
      </c>
      <c r="R4" s="5">
        <f t="shared" si="6"/>
        <v>5.6756713970971822</v>
      </c>
    </row>
    <row r="5" spans="1:18" x14ac:dyDescent="0.3">
      <c r="A5" s="1">
        <f t="shared" si="7"/>
        <v>4</v>
      </c>
      <c r="B5" s="1" t="s">
        <v>392</v>
      </c>
      <c r="C5" s="1" t="s">
        <v>516</v>
      </c>
      <c r="D5" s="1" t="s">
        <v>543</v>
      </c>
      <c r="E5" s="1">
        <v>7600</v>
      </c>
      <c r="F5" s="1" t="s">
        <v>513</v>
      </c>
      <c r="G5" s="1">
        <v>36</v>
      </c>
      <c r="H5" s="1">
        <v>110</v>
      </c>
      <c r="I5" s="1">
        <v>21.78</v>
      </c>
      <c r="J5" s="3">
        <f t="shared" si="0"/>
        <v>102.7</v>
      </c>
      <c r="K5" s="3">
        <f t="shared" si="1"/>
        <v>100.7</v>
      </c>
      <c r="L5" s="3">
        <f t="shared" si="2"/>
        <v>104.8</v>
      </c>
      <c r="M5" s="3">
        <f t="shared" si="3"/>
        <v>104.5</v>
      </c>
      <c r="N5" s="3"/>
      <c r="P5" s="4">
        <f t="shared" si="4"/>
        <v>36.410807172774192</v>
      </c>
      <c r="Q5" s="5">
        <f t="shared" si="5"/>
        <v>36.410807172774192</v>
      </c>
      <c r="R5" s="5">
        <f t="shared" si="6"/>
        <v>4.7908956806281831</v>
      </c>
    </row>
    <row r="6" spans="1:18" x14ac:dyDescent="0.3">
      <c r="A6" s="1">
        <f t="shared" si="7"/>
        <v>5</v>
      </c>
      <c r="B6" s="1" t="s">
        <v>291</v>
      </c>
      <c r="C6" s="1" t="s">
        <v>516</v>
      </c>
      <c r="D6" s="1" t="s">
        <v>545</v>
      </c>
      <c r="E6" s="1">
        <v>7100</v>
      </c>
      <c r="F6" s="1" t="s">
        <v>513</v>
      </c>
      <c r="G6" s="1">
        <v>35</v>
      </c>
      <c r="H6" s="1">
        <v>110</v>
      </c>
      <c r="I6" s="1">
        <v>19.87</v>
      </c>
      <c r="J6" s="3">
        <f t="shared" si="0"/>
        <v>102.7</v>
      </c>
      <c r="K6" s="3">
        <f t="shared" si="1"/>
        <v>100.7</v>
      </c>
      <c r="L6" s="3">
        <f t="shared" si="2"/>
        <v>104.8</v>
      </c>
      <c r="M6" s="3">
        <f t="shared" si="3"/>
        <v>104.5</v>
      </c>
      <c r="N6" s="3"/>
      <c r="P6" s="4">
        <f t="shared" si="4"/>
        <v>34.520724867365324</v>
      </c>
      <c r="Q6" s="5">
        <f t="shared" si="5"/>
        <v>34.520724867365324</v>
      </c>
      <c r="R6" s="5">
        <f t="shared" si="6"/>
        <v>4.8620739249810319</v>
      </c>
    </row>
    <row r="7" spans="1:18" x14ac:dyDescent="0.3">
      <c r="A7" s="1">
        <f t="shared" si="7"/>
        <v>6</v>
      </c>
      <c r="B7" s="1" t="s">
        <v>227</v>
      </c>
      <c r="C7" s="1" t="s">
        <v>516</v>
      </c>
      <c r="D7" s="1" t="s">
        <v>542</v>
      </c>
      <c r="E7" s="1">
        <v>5400</v>
      </c>
      <c r="F7" s="1" t="s">
        <v>513</v>
      </c>
      <c r="G7" s="1">
        <v>26</v>
      </c>
      <c r="H7" s="1">
        <v>110</v>
      </c>
      <c r="I7" s="1">
        <v>21.6</v>
      </c>
      <c r="J7" s="3">
        <f t="shared" si="0"/>
        <v>102.7</v>
      </c>
      <c r="K7" s="3">
        <f t="shared" si="1"/>
        <v>100.7</v>
      </c>
      <c r="L7" s="3">
        <f t="shared" si="2"/>
        <v>104.8</v>
      </c>
      <c r="M7" s="3">
        <f t="shared" si="3"/>
        <v>104.5</v>
      </c>
      <c r="N7" s="3"/>
      <c r="P7" s="4">
        <f t="shared" si="4"/>
        <v>25.836947569820712</v>
      </c>
      <c r="Q7" s="5">
        <f t="shared" si="5"/>
        <v>25.836947569820712</v>
      </c>
      <c r="R7" s="5">
        <f t="shared" si="6"/>
        <v>4.7846199203371684</v>
      </c>
    </row>
    <row r="8" spans="1:18" x14ac:dyDescent="0.3">
      <c r="A8" s="1">
        <f t="shared" si="7"/>
        <v>7</v>
      </c>
      <c r="B8" s="1" t="s">
        <v>310</v>
      </c>
      <c r="C8" s="1" t="s">
        <v>516</v>
      </c>
      <c r="D8" s="1" t="s">
        <v>543</v>
      </c>
      <c r="E8" s="1">
        <v>3600</v>
      </c>
      <c r="F8" s="1" t="s">
        <v>513</v>
      </c>
      <c r="G8" s="1">
        <v>22</v>
      </c>
      <c r="H8" s="1">
        <v>110</v>
      </c>
      <c r="I8" s="1">
        <v>24.37</v>
      </c>
      <c r="J8" s="3">
        <f t="shared" si="0"/>
        <v>102.7</v>
      </c>
      <c r="K8" s="3">
        <f t="shared" si="1"/>
        <v>100.7</v>
      </c>
      <c r="L8" s="3">
        <f t="shared" si="2"/>
        <v>104.8</v>
      </c>
      <c r="M8" s="3">
        <f t="shared" si="3"/>
        <v>104.5</v>
      </c>
      <c r="N8" s="3"/>
      <c r="P8" s="4">
        <f t="shared" si="4"/>
        <v>19.864413435765659</v>
      </c>
      <c r="Q8" s="5">
        <f t="shared" si="5"/>
        <v>19.864413435765659</v>
      </c>
      <c r="R8" s="5">
        <f t="shared" si="6"/>
        <v>5.5178926210460162</v>
      </c>
    </row>
    <row r="9" spans="1:18" x14ac:dyDescent="0.3">
      <c r="A9" s="1">
        <f t="shared" si="7"/>
        <v>8</v>
      </c>
      <c r="B9" s="1" t="s">
        <v>154</v>
      </c>
      <c r="C9" s="1" t="s">
        <v>516</v>
      </c>
      <c r="D9" s="1" t="s">
        <v>545</v>
      </c>
      <c r="E9" s="1">
        <v>5600</v>
      </c>
      <c r="F9" s="1" t="s">
        <v>513</v>
      </c>
      <c r="G9" s="1">
        <v>25</v>
      </c>
      <c r="H9" s="1">
        <v>110</v>
      </c>
      <c r="I9" s="1">
        <v>21.8</v>
      </c>
      <c r="J9" s="3">
        <f t="shared" si="0"/>
        <v>102.7</v>
      </c>
      <c r="K9" s="3">
        <f t="shared" si="1"/>
        <v>100.7</v>
      </c>
      <c r="L9" s="3">
        <f t="shared" si="2"/>
        <v>104.8</v>
      </c>
      <c r="M9" s="3">
        <f t="shared" si="3"/>
        <v>104.5</v>
      </c>
      <c r="N9" s="3"/>
      <c r="P9" s="4">
        <f t="shared" si="4"/>
        <v>25.499628487611258</v>
      </c>
      <c r="Q9" s="5">
        <f t="shared" si="5"/>
        <v>25.499628487611258</v>
      </c>
      <c r="R9" s="5">
        <f t="shared" si="6"/>
        <v>4.5535050870734395</v>
      </c>
    </row>
    <row r="10" spans="1:18" x14ac:dyDescent="0.3">
      <c r="A10" s="1">
        <f t="shared" si="7"/>
        <v>9</v>
      </c>
      <c r="B10" s="1" t="s">
        <v>563</v>
      </c>
      <c r="C10" s="1" t="s">
        <v>516</v>
      </c>
      <c r="D10" s="1" t="s">
        <v>544</v>
      </c>
      <c r="E10" s="1">
        <v>3000</v>
      </c>
      <c r="F10" s="1" t="s">
        <v>513</v>
      </c>
      <c r="G10" s="1">
        <v>14</v>
      </c>
      <c r="H10" s="1">
        <v>110</v>
      </c>
      <c r="I10" s="1">
        <v>10.85</v>
      </c>
      <c r="J10" s="3">
        <f t="shared" si="0"/>
        <v>102.7</v>
      </c>
      <c r="K10" s="3">
        <f t="shared" si="1"/>
        <v>100.7</v>
      </c>
      <c r="L10" s="3">
        <f t="shared" si="2"/>
        <v>104.8</v>
      </c>
      <c r="M10" s="3">
        <f t="shared" si="3"/>
        <v>104.5</v>
      </c>
      <c r="N10" s="3"/>
      <c r="P10" s="4">
        <f t="shared" si="4"/>
        <v>8.6145788611202789</v>
      </c>
      <c r="Q10" s="5">
        <f t="shared" si="5"/>
        <v>8.6145788611202789</v>
      </c>
      <c r="R10" s="5">
        <f t="shared" si="6"/>
        <v>2.8715262870400928</v>
      </c>
    </row>
    <row r="11" spans="1:18" x14ac:dyDescent="0.3">
      <c r="A11" s="1">
        <f t="shared" si="7"/>
        <v>10</v>
      </c>
      <c r="B11" s="1" t="s">
        <v>403</v>
      </c>
      <c r="C11" s="1" t="s">
        <v>506</v>
      </c>
      <c r="D11" s="1" t="s">
        <v>546</v>
      </c>
      <c r="E11" s="1">
        <v>5800</v>
      </c>
      <c r="F11" s="3" t="s">
        <v>488</v>
      </c>
      <c r="G11" s="1">
        <v>32</v>
      </c>
      <c r="H11" s="1">
        <v>107.75</v>
      </c>
      <c r="I11" s="1">
        <v>17.440000000000001</v>
      </c>
      <c r="J11" s="3">
        <f t="shared" si="0"/>
        <v>100.5</v>
      </c>
      <c r="K11" s="3">
        <f t="shared" si="1"/>
        <v>104.3</v>
      </c>
      <c r="L11" s="3">
        <f t="shared" si="2"/>
        <v>103.1</v>
      </c>
      <c r="M11" s="3">
        <f t="shared" si="3"/>
        <v>110.2</v>
      </c>
      <c r="N11" s="3"/>
      <c r="P11" s="4">
        <f t="shared" si="4"/>
        <v>29.504660617754809</v>
      </c>
      <c r="Q11" s="5">
        <f t="shared" si="5"/>
        <v>29.504660617754809</v>
      </c>
      <c r="R11" s="5">
        <f t="shared" si="6"/>
        <v>5.0870104513370364</v>
      </c>
    </row>
    <row r="12" spans="1:18" x14ac:dyDescent="0.3">
      <c r="A12" s="1">
        <f t="shared" si="7"/>
        <v>11</v>
      </c>
      <c r="B12" s="1" t="s">
        <v>283</v>
      </c>
      <c r="C12" s="1" t="s">
        <v>506</v>
      </c>
      <c r="D12" s="1" t="s">
        <v>542</v>
      </c>
      <c r="E12" s="1">
        <v>6500</v>
      </c>
      <c r="F12" s="3" t="s">
        <v>488</v>
      </c>
      <c r="G12" s="1">
        <v>30</v>
      </c>
      <c r="H12" s="1">
        <v>107.75</v>
      </c>
      <c r="I12" s="1">
        <v>19.14</v>
      </c>
      <c r="J12" s="3">
        <f t="shared" si="0"/>
        <v>100.5</v>
      </c>
      <c r="K12" s="3">
        <f t="shared" si="1"/>
        <v>104.3</v>
      </c>
      <c r="L12" s="3">
        <f t="shared" si="2"/>
        <v>103.1</v>
      </c>
      <c r="M12" s="3">
        <f t="shared" si="3"/>
        <v>110.2</v>
      </c>
      <c r="N12" s="3"/>
      <c r="P12" s="4">
        <f t="shared" si="4"/>
        <v>29.570106848817147</v>
      </c>
      <c r="Q12" s="5">
        <f t="shared" si="5"/>
        <v>29.570106848817147</v>
      </c>
      <c r="R12" s="5">
        <f t="shared" si="6"/>
        <v>4.5492472075103301</v>
      </c>
    </row>
    <row r="13" spans="1:18" x14ac:dyDescent="0.3">
      <c r="A13" s="1">
        <f t="shared" si="7"/>
        <v>12</v>
      </c>
      <c r="B13" s="1" t="s">
        <v>541</v>
      </c>
      <c r="C13" s="1" t="s">
        <v>506</v>
      </c>
      <c r="D13" s="1" t="s">
        <v>544</v>
      </c>
      <c r="E13" s="1">
        <v>4600</v>
      </c>
      <c r="F13" s="3" t="s">
        <v>488</v>
      </c>
      <c r="G13" s="1">
        <v>32</v>
      </c>
      <c r="H13" s="1">
        <v>107.75</v>
      </c>
      <c r="I13" s="1">
        <v>18.11</v>
      </c>
      <c r="J13" s="3">
        <f t="shared" si="0"/>
        <v>100.5</v>
      </c>
      <c r="K13" s="3">
        <f t="shared" si="1"/>
        <v>104.3</v>
      </c>
      <c r="L13" s="3">
        <f t="shared" si="2"/>
        <v>103.1</v>
      </c>
      <c r="M13" s="3">
        <f t="shared" si="3"/>
        <v>110.2</v>
      </c>
      <c r="N13" s="3"/>
      <c r="P13" s="4">
        <f t="shared" si="4"/>
        <v>27.516187927557162</v>
      </c>
      <c r="Q13" s="5">
        <f t="shared" si="5"/>
        <v>27.516187927557162</v>
      </c>
      <c r="R13" s="5">
        <f t="shared" si="6"/>
        <v>5.9817799842515571</v>
      </c>
    </row>
    <row r="14" spans="1:18" x14ac:dyDescent="0.3">
      <c r="A14" s="1">
        <f t="shared" si="7"/>
        <v>13</v>
      </c>
      <c r="B14" s="1" t="s">
        <v>466</v>
      </c>
      <c r="C14" s="1" t="s">
        <v>506</v>
      </c>
      <c r="D14" s="1" t="s">
        <v>543</v>
      </c>
      <c r="E14" s="1">
        <v>5700</v>
      </c>
      <c r="F14" s="3" t="s">
        <v>488</v>
      </c>
      <c r="G14" s="1">
        <v>32</v>
      </c>
      <c r="H14" s="1">
        <v>107.75</v>
      </c>
      <c r="I14" s="1">
        <v>18.52</v>
      </c>
      <c r="J14" s="3">
        <f t="shared" si="0"/>
        <v>100.5</v>
      </c>
      <c r="K14" s="3">
        <f t="shared" si="1"/>
        <v>104.3</v>
      </c>
      <c r="L14" s="3">
        <f t="shared" si="2"/>
        <v>103.1</v>
      </c>
      <c r="M14" s="3">
        <f t="shared" si="3"/>
        <v>110.2</v>
      </c>
      <c r="N14" s="3"/>
      <c r="P14" s="4">
        <f t="shared" si="4"/>
        <v>29.635977346945602</v>
      </c>
      <c r="Q14" s="5">
        <f t="shared" si="5"/>
        <v>29.635977346945602</v>
      </c>
      <c r="R14" s="5">
        <f t="shared" si="6"/>
        <v>5.1992942713939652</v>
      </c>
    </row>
    <row r="15" spans="1:18" x14ac:dyDescent="0.3">
      <c r="A15" s="1">
        <f t="shared" si="7"/>
        <v>14</v>
      </c>
      <c r="B15" s="1" t="s">
        <v>210</v>
      </c>
      <c r="C15" s="1" t="s">
        <v>506</v>
      </c>
      <c r="D15" s="1" t="s">
        <v>544</v>
      </c>
      <c r="E15" s="1">
        <v>3300</v>
      </c>
      <c r="F15" s="3" t="s">
        <v>488</v>
      </c>
      <c r="G15" s="1">
        <v>13</v>
      </c>
      <c r="H15" s="1">
        <v>107.75</v>
      </c>
      <c r="I15" s="1">
        <v>25.7</v>
      </c>
      <c r="J15" s="3">
        <f t="shared" si="0"/>
        <v>100.5</v>
      </c>
      <c r="K15" s="3">
        <f t="shared" si="1"/>
        <v>104.3</v>
      </c>
      <c r="L15" s="3">
        <f t="shared" si="2"/>
        <v>103.1</v>
      </c>
      <c r="M15" s="3">
        <f t="shared" si="3"/>
        <v>110.2</v>
      </c>
      <c r="N15" s="3"/>
      <c r="P15" s="4">
        <f t="shared" si="4"/>
        <v>12.557319651145997</v>
      </c>
      <c r="Q15" s="5">
        <f t="shared" si="5"/>
        <v>12.557319651145997</v>
      </c>
      <c r="R15" s="5">
        <f t="shared" si="6"/>
        <v>3.805248379135151</v>
      </c>
    </row>
    <row r="16" spans="1:18" x14ac:dyDescent="0.3">
      <c r="A16" s="1">
        <f t="shared" si="7"/>
        <v>15</v>
      </c>
      <c r="B16" s="1" t="s">
        <v>70</v>
      </c>
      <c r="C16" s="1" t="s">
        <v>506</v>
      </c>
      <c r="D16" s="1" t="s">
        <v>545</v>
      </c>
      <c r="E16" s="1">
        <v>5700</v>
      </c>
      <c r="F16" s="3" t="s">
        <v>488</v>
      </c>
      <c r="G16" s="1">
        <v>25</v>
      </c>
      <c r="H16" s="1">
        <v>107.75</v>
      </c>
      <c r="I16" s="1">
        <v>22.59</v>
      </c>
      <c r="J16" s="3">
        <f t="shared" si="0"/>
        <v>100.5</v>
      </c>
      <c r="K16" s="3">
        <f t="shared" si="1"/>
        <v>104.3</v>
      </c>
      <c r="L16" s="3">
        <f t="shared" si="2"/>
        <v>103.1</v>
      </c>
      <c r="M16" s="3">
        <f t="shared" si="3"/>
        <v>110.2</v>
      </c>
      <c r="N16" s="3"/>
      <c r="P16" s="4">
        <f t="shared" si="4"/>
        <v>25.617816046945606</v>
      </c>
      <c r="Q16" s="5">
        <f t="shared" si="5"/>
        <v>25.617816046945606</v>
      </c>
      <c r="R16" s="5">
        <f t="shared" si="6"/>
        <v>4.4943536924465972</v>
      </c>
    </row>
    <row r="17" spans="1:18" x14ac:dyDescent="0.3">
      <c r="A17" s="1">
        <f t="shared" si="7"/>
        <v>16</v>
      </c>
      <c r="B17" s="1" t="s">
        <v>77</v>
      </c>
      <c r="C17" s="1" t="s">
        <v>506</v>
      </c>
      <c r="D17" s="1" t="s">
        <v>544</v>
      </c>
      <c r="E17" s="1">
        <v>5900</v>
      </c>
      <c r="F17" s="3" t="s">
        <v>488</v>
      </c>
      <c r="G17" s="1">
        <v>32</v>
      </c>
      <c r="H17" s="1">
        <v>107.75</v>
      </c>
      <c r="I17" s="1">
        <v>20.74</v>
      </c>
      <c r="J17" s="3">
        <f t="shared" si="0"/>
        <v>100.5</v>
      </c>
      <c r="K17" s="3">
        <f t="shared" si="1"/>
        <v>104.3</v>
      </c>
      <c r="L17" s="3">
        <f t="shared" si="2"/>
        <v>103.1</v>
      </c>
      <c r="M17" s="3">
        <f t="shared" si="3"/>
        <v>110.2</v>
      </c>
      <c r="N17" s="3"/>
      <c r="P17" s="4">
        <f t="shared" si="4"/>
        <v>30.563715174495641</v>
      </c>
      <c r="Q17" s="5">
        <f t="shared" si="5"/>
        <v>30.563715174495641</v>
      </c>
      <c r="R17" s="5">
        <f t="shared" si="6"/>
        <v>5.1802907075416336</v>
      </c>
    </row>
    <row r="18" spans="1:18" x14ac:dyDescent="0.3">
      <c r="A18" s="1">
        <f t="shared" si="7"/>
        <v>17</v>
      </c>
      <c r="B18" s="1" t="s">
        <v>121</v>
      </c>
      <c r="C18" s="1" t="s">
        <v>506</v>
      </c>
      <c r="D18" s="1" t="s">
        <v>543</v>
      </c>
      <c r="E18" s="1">
        <v>3700</v>
      </c>
      <c r="F18" s="3" t="s">
        <v>488</v>
      </c>
      <c r="G18" s="1">
        <v>22</v>
      </c>
      <c r="H18" s="1">
        <v>107.75</v>
      </c>
      <c r="I18" s="1">
        <v>14.9</v>
      </c>
      <c r="J18" s="3">
        <f t="shared" si="0"/>
        <v>100.5</v>
      </c>
      <c r="K18" s="3">
        <f t="shared" si="1"/>
        <v>104.3</v>
      </c>
      <c r="L18" s="3">
        <f t="shared" si="2"/>
        <v>103.1</v>
      </c>
      <c r="M18" s="3">
        <f t="shared" si="3"/>
        <v>110.2</v>
      </c>
      <c r="N18" s="3"/>
      <c r="P18" s="4">
        <f t="shared" si="4"/>
        <v>17.278516164505945</v>
      </c>
      <c r="Q18" s="5">
        <f t="shared" si="5"/>
        <v>17.278516164505945</v>
      </c>
      <c r="R18" s="5">
        <f t="shared" si="6"/>
        <v>4.669869233650255</v>
      </c>
    </row>
    <row r="19" spans="1:18" x14ac:dyDescent="0.3">
      <c r="A19" s="1">
        <f t="shared" si="7"/>
        <v>18</v>
      </c>
      <c r="B19" s="1" t="s">
        <v>151</v>
      </c>
      <c r="C19" s="1" t="s">
        <v>506</v>
      </c>
      <c r="D19" s="1" t="s">
        <v>546</v>
      </c>
      <c r="E19" s="1">
        <v>3000</v>
      </c>
      <c r="F19" s="3" t="s">
        <v>488</v>
      </c>
      <c r="G19" s="1">
        <v>16</v>
      </c>
      <c r="H19" s="1">
        <v>107.75</v>
      </c>
      <c r="I19" s="1">
        <v>14.87</v>
      </c>
      <c r="J19" s="3">
        <f t="shared" si="0"/>
        <v>100.5</v>
      </c>
      <c r="K19" s="3">
        <f t="shared" si="1"/>
        <v>104.3</v>
      </c>
      <c r="L19" s="3">
        <f t="shared" si="2"/>
        <v>103.1</v>
      </c>
      <c r="M19" s="3">
        <f t="shared" si="3"/>
        <v>110.2</v>
      </c>
      <c r="N19" s="3"/>
      <c r="P19" s="4">
        <f t="shared" si="4"/>
        <v>10.911701561120276</v>
      </c>
      <c r="Q19" s="5">
        <f t="shared" si="5"/>
        <v>10.911701561120276</v>
      </c>
      <c r="R19" s="5">
        <f t="shared" si="6"/>
        <v>3.6372338537067588</v>
      </c>
    </row>
    <row r="20" spans="1:18" x14ac:dyDescent="0.3">
      <c r="A20" s="1">
        <f t="shared" si="7"/>
        <v>19</v>
      </c>
      <c r="B20" s="1" t="s">
        <v>249</v>
      </c>
      <c r="C20" s="1" t="s">
        <v>506</v>
      </c>
      <c r="D20" s="1" t="s">
        <v>546</v>
      </c>
      <c r="E20" s="1">
        <v>3000</v>
      </c>
      <c r="F20" s="3" t="s">
        <v>488</v>
      </c>
      <c r="G20" s="1">
        <v>6</v>
      </c>
      <c r="H20" s="1">
        <v>107.75</v>
      </c>
      <c r="I20" s="1">
        <v>15.67</v>
      </c>
      <c r="J20" s="3">
        <f t="shared" si="0"/>
        <v>100.5</v>
      </c>
      <c r="K20" s="3">
        <f t="shared" si="1"/>
        <v>104.3</v>
      </c>
      <c r="L20" s="3">
        <f t="shared" si="2"/>
        <v>103.1</v>
      </c>
      <c r="M20" s="3">
        <f t="shared" si="3"/>
        <v>110.2</v>
      </c>
      <c r="N20" s="3"/>
      <c r="P20" s="4">
        <f t="shared" si="4"/>
        <v>3.8055295611202764</v>
      </c>
      <c r="Q20" s="5">
        <f t="shared" si="5"/>
        <v>3.8055295611202764</v>
      </c>
      <c r="R20" s="5">
        <f t="shared" si="6"/>
        <v>1.2685098537067587</v>
      </c>
    </row>
    <row r="21" spans="1:18" x14ac:dyDescent="0.3">
      <c r="A21" s="1">
        <f t="shared" si="7"/>
        <v>20</v>
      </c>
      <c r="B21" s="1" t="s">
        <v>407</v>
      </c>
      <c r="C21" s="1" t="s">
        <v>488</v>
      </c>
      <c r="D21" s="1" t="s">
        <v>544</v>
      </c>
      <c r="E21" s="1">
        <v>5100</v>
      </c>
      <c r="F21" s="3" t="s">
        <v>506</v>
      </c>
      <c r="G21" s="1">
        <v>32</v>
      </c>
      <c r="H21" s="1">
        <v>113.25</v>
      </c>
      <c r="I21" s="1">
        <v>22.03</v>
      </c>
      <c r="J21" s="3">
        <f t="shared" si="0"/>
        <v>104.3</v>
      </c>
      <c r="K21" s="3">
        <f t="shared" si="1"/>
        <v>100.5</v>
      </c>
      <c r="L21" s="3">
        <f t="shared" si="2"/>
        <v>106.3</v>
      </c>
      <c r="M21" s="3">
        <f t="shared" si="3"/>
        <v>107.8</v>
      </c>
      <c r="N21" s="3"/>
      <c r="P21" s="4">
        <f t="shared" si="4"/>
        <v>30.045507870260522</v>
      </c>
      <c r="Q21" s="5">
        <f t="shared" si="5"/>
        <v>30.045507870260522</v>
      </c>
      <c r="R21" s="5">
        <f t="shared" si="6"/>
        <v>5.8912760529922599</v>
      </c>
    </row>
    <row r="22" spans="1:18" x14ac:dyDescent="0.3">
      <c r="A22" s="1">
        <f t="shared" si="7"/>
        <v>21</v>
      </c>
      <c r="B22" s="1" t="s">
        <v>172</v>
      </c>
      <c r="C22" s="1" t="s">
        <v>488</v>
      </c>
      <c r="D22" s="1" t="s">
        <v>544</v>
      </c>
      <c r="E22" s="1">
        <v>7200</v>
      </c>
      <c r="F22" s="1" t="s">
        <v>506</v>
      </c>
      <c r="G22" s="1">
        <v>35</v>
      </c>
      <c r="H22" s="1">
        <v>113.25</v>
      </c>
      <c r="I22" s="1">
        <v>22.99</v>
      </c>
      <c r="J22" s="3">
        <f t="shared" si="0"/>
        <v>104.3</v>
      </c>
      <c r="K22" s="3">
        <f t="shared" si="1"/>
        <v>100.5</v>
      </c>
      <c r="L22" s="3">
        <f t="shared" si="2"/>
        <v>106.3</v>
      </c>
      <c r="M22" s="3">
        <f t="shared" si="3"/>
        <v>107.8</v>
      </c>
      <c r="N22" s="3"/>
      <c r="P22" s="4">
        <f t="shared" si="4"/>
        <v>35.733928495649288</v>
      </c>
      <c r="Q22" s="5">
        <f t="shared" si="5"/>
        <v>35.733928495649288</v>
      </c>
      <c r="R22" s="5">
        <f t="shared" si="6"/>
        <v>4.9630456243957344</v>
      </c>
    </row>
    <row r="23" spans="1:18" x14ac:dyDescent="0.3">
      <c r="A23" s="1">
        <f t="shared" si="7"/>
        <v>22</v>
      </c>
      <c r="B23" s="1" t="s">
        <v>362</v>
      </c>
      <c r="C23" s="1" t="s">
        <v>488</v>
      </c>
      <c r="D23" s="1" t="s">
        <v>543</v>
      </c>
      <c r="E23" s="1">
        <v>3100</v>
      </c>
      <c r="F23" s="1" t="s">
        <v>506</v>
      </c>
      <c r="G23" s="1">
        <v>17</v>
      </c>
      <c r="H23" s="1">
        <v>113.25</v>
      </c>
      <c r="I23" s="1">
        <v>16.36</v>
      </c>
      <c r="J23" s="3">
        <f t="shared" si="0"/>
        <v>104.3</v>
      </c>
      <c r="K23" s="3">
        <f t="shared" si="1"/>
        <v>100.5</v>
      </c>
      <c r="L23" s="3">
        <f t="shared" si="2"/>
        <v>106.3</v>
      </c>
      <c r="M23" s="3">
        <f t="shared" si="3"/>
        <v>107.8</v>
      </c>
      <c r="N23" s="3"/>
      <c r="P23" s="4">
        <f t="shared" si="4"/>
        <v>12.852181331001267</v>
      </c>
      <c r="Q23" s="5">
        <f t="shared" si="5"/>
        <v>12.852181331001267</v>
      </c>
      <c r="R23" s="5">
        <f t="shared" si="6"/>
        <v>4.1458649454842798</v>
      </c>
    </row>
    <row r="24" spans="1:18" x14ac:dyDescent="0.3">
      <c r="A24" s="1">
        <f t="shared" si="7"/>
        <v>23</v>
      </c>
      <c r="B24" s="1" t="s">
        <v>101</v>
      </c>
      <c r="C24" s="1" t="s">
        <v>488</v>
      </c>
      <c r="D24" s="1" t="s">
        <v>543</v>
      </c>
      <c r="E24" s="1">
        <v>9000</v>
      </c>
      <c r="F24" s="3" t="s">
        <v>506</v>
      </c>
      <c r="G24" s="1">
        <v>35</v>
      </c>
      <c r="H24" s="1">
        <v>113.25</v>
      </c>
      <c r="I24" s="1">
        <v>24.57</v>
      </c>
      <c r="J24" s="3">
        <f t="shared" si="0"/>
        <v>104.3</v>
      </c>
      <c r="K24" s="3">
        <f t="shared" si="1"/>
        <v>100.5</v>
      </c>
      <c r="L24" s="3">
        <f t="shared" si="2"/>
        <v>106.3</v>
      </c>
      <c r="M24" s="3">
        <f t="shared" si="3"/>
        <v>107.8</v>
      </c>
      <c r="N24" s="3"/>
      <c r="P24" s="4">
        <v>43.992369968317803</v>
      </c>
      <c r="Q24" s="5">
        <f t="shared" si="5"/>
        <v>43.992369968317803</v>
      </c>
      <c r="R24" s="5">
        <f t="shared" si="6"/>
        <v>4.8880411075908672</v>
      </c>
    </row>
    <row r="25" spans="1:18" x14ac:dyDescent="0.3">
      <c r="A25" s="1">
        <f t="shared" si="7"/>
        <v>24</v>
      </c>
      <c r="B25" s="1" t="s">
        <v>437</v>
      </c>
      <c r="C25" s="1" t="s">
        <v>488</v>
      </c>
      <c r="D25" s="1" t="s">
        <v>542</v>
      </c>
      <c r="E25" s="1">
        <v>9900</v>
      </c>
      <c r="F25" s="3" t="s">
        <v>506</v>
      </c>
      <c r="G25" s="1">
        <v>27</v>
      </c>
      <c r="H25" s="1">
        <v>113.25</v>
      </c>
      <c r="I25" s="1">
        <v>32.83</v>
      </c>
      <c r="J25" s="3">
        <f t="shared" si="0"/>
        <v>104.3</v>
      </c>
      <c r="K25" s="3">
        <f t="shared" si="1"/>
        <v>100.5</v>
      </c>
      <c r="L25" s="3">
        <f t="shared" si="2"/>
        <v>106.3</v>
      </c>
      <c r="M25" s="3">
        <f t="shared" si="3"/>
        <v>107.8</v>
      </c>
      <c r="N25" s="3"/>
      <c r="P25" s="4">
        <v>44.42213643135581</v>
      </c>
      <c r="Q25" s="5">
        <f t="shared" si="5"/>
        <v>44.42213643135581</v>
      </c>
      <c r="R25" s="5">
        <f t="shared" si="6"/>
        <v>4.4870844880157383</v>
      </c>
    </row>
    <row r="26" spans="1:18" x14ac:dyDescent="0.3">
      <c r="A26" s="1">
        <f t="shared" si="7"/>
        <v>25</v>
      </c>
      <c r="B26" s="1" t="s">
        <v>115</v>
      </c>
      <c r="C26" s="1" t="s">
        <v>488</v>
      </c>
      <c r="D26" s="1" t="s">
        <v>546</v>
      </c>
      <c r="E26" s="1">
        <v>7400</v>
      </c>
      <c r="F26" s="3" t="s">
        <v>506</v>
      </c>
      <c r="G26" s="1">
        <v>34</v>
      </c>
      <c r="H26" s="1">
        <v>113.25</v>
      </c>
      <c r="I26" s="1">
        <v>22.91</v>
      </c>
      <c r="J26" s="3">
        <f t="shared" si="0"/>
        <v>104.3</v>
      </c>
      <c r="K26" s="3">
        <f t="shared" si="1"/>
        <v>100.5</v>
      </c>
      <c r="L26" s="3">
        <f t="shared" si="2"/>
        <v>106.3</v>
      </c>
      <c r="M26" s="3">
        <f t="shared" si="3"/>
        <v>107.8</v>
      </c>
      <c r="N26" s="3"/>
      <c r="P26" s="4">
        <f t="shared" ref="P26:P41" si="8">-87.868852+(LN(E26))*9.365713+G26*0.73241+I26*0.27241+H26*0.0924+((J26+K26)/2)*0.015315+((L26+M26)/2)*-0.032803</f>
        <v>35.236336624389573</v>
      </c>
      <c r="Q26" s="5">
        <f t="shared" si="5"/>
        <v>35.236336624389573</v>
      </c>
      <c r="R26" s="5">
        <f t="shared" si="6"/>
        <v>4.7616671114039963</v>
      </c>
    </row>
    <row r="27" spans="1:18" x14ac:dyDescent="0.3">
      <c r="A27" s="1">
        <f t="shared" si="7"/>
        <v>26</v>
      </c>
      <c r="B27" s="1" t="s">
        <v>320</v>
      </c>
      <c r="C27" s="1" t="s">
        <v>488</v>
      </c>
      <c r="D27" s="1" t="s">
        <v>546</v>
      </c>
      <c r="E27" s="1">
        <v>3800</v>
      </c>
      <c r="F27" s="3" t="s">
        <v>506</v>
      </c>
      <c r="G27" s="1">
        <v>16</v>
      </c>
      <c r="H27" s="1">
        <v>113.25</v>
      </c>
      <c r="I27" s="1">
        <v>15.11</v>
      </c>
      <c r="J27" s="3">
        <f t="shared" si="0"/>
        <v>104.3</v>
      </c>
      <c r="K27" s="3">
        <f t="shared" si="1"/>
        <v>100.5</v>
      </c>
      <c r="L27" s="3">
        <f t="shared" si="2"/>
        <v>106.3</v>
      </c>
      <c r="M27" s="3">
        <f t="shared" si="3"/>
        <v>107.8</v>
      </c>
      <c r="N27" s="3"/>
      <c r="P27" s="4">
        <f t="shared" si="8"/>
        <v>13.686108212890568</v>
      </c>
      <c r="Q27" s="5">
        <f t="shared" si="5"/>
        <v>13.686108212890568</v>
      </c>
      <c r="R27" s="5">
        <f t="shared" si="6"/>
        <v>3.6016074244448864</v>
      </c>
    </row>
    <row r="28" spans="1:18" x14ac:dyDescent="0.3">
      <c r="A28" s="1">
        <f t="shared" si="7"/>
        <v>27</v>
      </c>
      <c r="B28" s="1" t="s">
        <v>131</v>
      </c>
      <c r="C28" s="1" t="s">
        <v>488</v>
      </c>
      <c r="D28" s="1" t="s">
        <v>545</v>
      </c>
      <c r="E28" s="1">
        <v>4100</v>
      </c>
      <c r="F28" s="3" t="s">
        <v>506</v>
      </c>
      <c r="G28" s="1">
        <v>18</v>
      </c>
      <c r="H28" s="1">
        <v>113.25</v>
      </c>
      <c r="I28" s="1">
        <v>14.11</v>
      </c>
      <c r="J28" s="3">
        <f t="shared" si="0"/>
        <v>104.3</v>
      </c>
      <c r="K28" s="3">
        <f t="shared" si="1"/>
        <v>100.5</v>
      </c>
      <c r="L28" s="3">
        <f t="shared" si="2"/>
        <v>106.3</v>
      </c>
      <c r="M28" s="3">
        <f t="shared" si="3"/>
        <v>107.8</v>
      </c>
      <c r="N28" s="3"/>
      <c r="P28" s="4">
        <f t="shared" si="8"/>
        <v>15.590180409690474</v>
      </c>
      <c r="Q28" s="5">
        <f t="shared" si="5"/>
        <v>15.590180409690474</v>
      </c>
      <c r="R28" s="5">
        <f t="shared" si="6"/>
        <v>3.8024830267537744</v>
      </c>
    </row>
    <row r="29" spans="1:18" x14ac:dyDescent="0.3">
      <c r="A29" s="1">
        <f t="shared" si="7"/>
        <v>28</v>
      </c>
      <c r="B29" s="1" t="s">
        <v>266</v>
      </c>
      <c r="C29" s="1" t="s">
        <v>488</v>
      </c>
      <c r="D29" s="1" t="s">
        <v>546</v>
      </c>
      <c r="E29" s="1">
        <v>3100</v>
      </c>
      <c r="F29" s="1" t="s">
        <v>506</v>
      </c>
      <c r="G29" s="1">
        <v>13</v>
      </c>
      <c r="H29" s="1">
        <v>113.25</v>
      </c>
      <c r="I29" s="1">
        <v>11.78</v>
      </c>
      <c r="J29" s="3">
        <f t="shared" si="0"/>
        <v>104.3</v>
      </c>
      <c r="K29" s="3">
        <f t="shared" si="1"/>
        <v>100.5</v>
      </c>
      <c r="L29" s="3">
        <f t="shared" si="2"/>
        <v>106.3</v>
      </c>
      <c r="M29" s="3">
        <f t="shared" si="3"/>
        <v>107.8</v>
      </c>
      <c r="N29" s="3"/>
      <c r="P29" s="4">
        <f t="shared" si="8"/>
        <v>8.6749035310012648</v>
      </c>
      <c r="Q29" s="5">
        <f t="shared" si="5"/>
        <v>8.6749035310012648</v>
      </c>
      <c r="R29" s="5">
        <f t="shared" si="6"/>
        <v>2.7983559777423435</v>
      </c>
    </row>
    <row r="30" spans="1:18" x14ac:dyDescent="0.3">
      <c r="A30" s="1">
        <f t="shared" si="7"/>
        <v>29</v>
      </c>
      <c r="B30" s="1" t="s">
        <v>277</v>
      </c>
      <c r="C30" s="1" t="s">
        <v>488</v>
      </c>
      <c r="D30" s="1" t="s">
        <v>545</v>
      </c>
      <c r="E30" s="1">
        <v>3500</v>
      </c>
      <c r="F30" s="3" t="s">
        <v>506</v>
      </c>
      <c r="G30" s="1">
        <v>7</v>
      </c>
      <c r="H30" s="1">
        <v>113.25</v>
      </c>
      <c r="I30" s="1">
        <v>18.95</v>
      </c>
      <c r="J30" s="3">
        <f t="shared" si="0"/>
        <v>104.3</v>
      </c>
      <c r="K30" s="3">
        <f t="shared" si="1"/>
        <v>100.5</v>
      </c>
      <c r="L30" s="3">
        <f t="shared" si="2"/>
        <v>106.3</v>
      </c>
      <c r="M30" s="3">
        <f t="shared" si="3"/>
        <v>107.8</v>
      </c>
      <c r="N30" s="3"/>
      <c r="P30" s="4">
        <f t="shared" si="8"/>
        <v>7.3702541871372809</v>
      </c>
      <c r="Q30" s="5">
        <f t="shared" si="5"/>
        <v>7.3702541871372809</v>
      </c>
      <c r="R30" s="5">
        <f t="shared" si="6"/>
        <v>2.1057869106106515</v>
      </c>
    </row>
    <row r="31" spans="1:18" x14ac:dyDescent="0.3">
      <c r="A31" s="1">
        <f t="shared" si="7"/>
        <v>30</v>
      </c>
      <c r="B31" s="1" t="s">
        <v>158</v>
      </c>
      <c r="C31" s="1" t="s">
        <v>488</v>
      </c>
      <c r="D31" s="1" t="s">
        <v>544</v>
      </c>
      <c r="E31" s="1">
        <v>3000</v>
      </c>
      <c r="F31" s="3" t="s">
        <v>506</v>
      </c>
      <c r="G31" s="1">
        <v>6</v>
      </c>
      <c r="H31" s="1">
        <v>113.25</v>
      </c>
      <c r="I31" s="1">
        <v>18.79</v>
      </c>
      <c r="J31" s="3">
        <f t="shared" si="0"/>
        <v>104.3</v>
      </c>
      <c r="K31" s="3">
        <f t="shared" si="1"/>
        <v>100.5</v>
      </c>
      <c r="L31" s="3">
        <f t="shared" si="2"/>
        <v>106.3</v>
      </c>
      <c r="M31" s="3">
        <f t="shared" si="3"/>
        <v>107.8</v>
      </c>
      <c r="N31" s="3"/>
      <c r="P31" s="4">
        <f t="shared" si="8"/>
        <v>5.1505275611202759</v>
      </c>
      <c r="Q31" s="5">
        <f t="shared" si="5"/>
        <v>5.1505275611202759</v>
      </c>
      <c r="R31" s="5">
        <f t="shared" si="6"/>
        <v>1.7168425203734252</v>
      </c>
    </row>
    <row r="32" spans="1:18" x14ac:dyDescent="0.3">
      <c r="A32" s="1">
        <f t="shared" si="7"/>
        <v>31</v>
      </c>
      <c r="B32" s="1" t="s">
        <v>371</v>
      </c>
      <c r="C32" s="1" t="s">
        <v>513</v>
      </c>
      <c r="D32" s="1" t="s">
        <v>545</v>
      </c>
      <c r="E32" s="1">
        <v>5500</v>
      </c>
      <c r="F32" s="3" t="s">
        <v>516</v>
      </c>
      <c r="G32" s="1">
        <v>31</v>
      </c>
      <c r="H32" s="1">
        <v>108.5</v>
      </c>
      <c r="I32" s="1">
        <v>18.829999999999998</v>
      </c>
      <c r="J32" s="3">
        <f t="shared" si="0"/>
        <v>100.7</v>
      </c>
      <c r="K32" s="3">
        <f t="shared" si="1"/>
        <v>102.7</v>
      </c>
      <c r="L32" s="3">
        <f t="shared" si="2"/>
        <v>106</v>
      </c>
      <c r="M32" s="3">
        <f t="shared" si="3"/>
        <v>110.5</v>
      </c>
      <c r="N32" s="3"/>
      <c r="P32" s="4">
        <f t="shared" si="8"/>
        <v>28.659583836384236</v>
      </c>
      <c r="Q32" s="5">
        <f t="shared" si="5"/>
        <v>28.659583836384236</v>
      </c>
      <c r="R32" s="5">
        <f t="shared" si="6"/>
        <v>5.2108334247971335</v>
      </c>
    </row>
    <row r="33" spans="1:18" x14ac:dyDescent="0.3">
      <c r="A33" s="1">
        <f t="shared" si="7"/>
        <v>32</v>
      </c>
      <c r="B33" s="1" t="s">
        <v>367</v>
      </c>
      <c r="C33" s="1" t="s">
        <v>513</v>
      </c>
      <c r="D33" s="1" t="s">
        <v>545</v>
      </c>
      <c r="E33" s="1">
        <v>5300</v>
      </c>
      <c r="F33" s="3" t="s">
        <v>516</v>
      </c>
      <c r="G33" s="1">
        <v>27</v>
      </c>
      <c r="H33" s="1">
        <v>108.5</v>
      </c>
      <c r="I33" s="1">
        <v>15.53</v>
      </c>
      <c r="J33" s="3">
        <f t="shared" si="0"/>
        <v>100.7</v>
      </c>
      <c r="K33" s="3">
        <f t="shared" si="1"/>
        <v>102.7</v>
      </c>
      <c r="L33" s="3">
        <f t="shared" si="2"/>
        <v>106</v>
      </c>
      <c r="M33" s="3">
        <f t="shared" si="3"/>
        <v>110.5</v>
      </c>
      <c r="N33" s="3"/>
      <c r="P33" s="4">
        <f t="shared" si="8"/>
        <v>24.484072916671046</v>
      </c>
      <c r="Q33" s="5">
        <f t="shared" si="5"/>
        <v>24.484072916671046</v>
      </c>
      <c r="R33" s="5">
        <f t="shared" si="6"/>
        <v>4.6196363993718954</v>
      </c>
    </row>
    <row r="34" spans="1:18" x14ac:dyDescent="0.3">
      <c r="A34" s="1">
        <f t="shared" si="7"/>
        <v>33</v>
      </c>
      <c r="B34" s="1" t="s">
        <v>21</v>
      </c>
      <c r="C34" s="1" t="s">
        <v>513</v>
      </c>
      <c r="D34" s="1" t="s">
        <v>544</v>
      </c>
      <c r="E34" s="1">
        <v>6100</v>
      </c>
      <c r="F34" s="3" t="s">
        <v>516</v>
      </c>
      <c r="G34" s="1">
        <v>33</v>
      </c>
      <c r="H34" s="1">
        <v>108.5</v>
      </c>
      <c r="I34" s="1">
        <v>21.61</v>
      </c>
      <c r="J34" s="3">
        <f t="shared" si="0"/>
        <v>100.7</v>
      </c>
      <c r="K34" s="3">
        <f t="shared" si="1"/>
        <v>102.7</v>
      </c>
      <c r="L34" s="3">
        <f t="shared" si="2"/>
        <v>106</v>
      </c>
      <c r="M34" s="3">
        <f t="shared" si="3"/>
        <v>110.5</v>
      </c>
      <c r="N34" s="3"/>
      <c r="P34" s="4">
        <f t="shared" si="8"/>
        <v>31.85143591916929</v>
      </c>
      <c r="Q34" s="5">
        <f t="shared" si="5"/>
        <v>31.85143591916929</v>
      </c>
      <c r="R34" s="5">
        <f t="shared" si="6"/>
        <v>5.221546871994966</v>
      </c>
    </row>
    <row r="35" spans="1:18" x14ac:dyDescent="0.3">
      <c r="A35" s="1">
        <f t="shared" si="7"/>
        <v>34</v>
      </c>
      <c r="B35" s="1" t="s">
        <v>45</v>
      </c>
      <c r="C35" s="1" t="s">
        <v>513</v>
      </c>
      <c r="D35" s="1" t="s">
        <v>543</v>
      </c>
      <c r="E35" s="1">
        <v>5200</v>
      </c>
      <c r="F35" s="3" t="s">
        <v>516</v>
      </c>
      <c r="G35" s="1">
        <v>27</v>
      </c>
      <c r="H35" s="1">
        <v>108.5</v>
      </c>
      <c r="I35" s="1">
        <v>27.69</v>
      </c>
      <c r="J35" s="3">
        <f t="shared" si="0"/>
        <v>100.7</v>
      </c>
      <c r="K35" s="3">
        <f t="shared" si="1"/>
        <v>102.7</v>
      </c>
      <c r="L35" s="3">
        <f t="shared" si="2"/>
        <v>106</v>
      </c>
      <c r="M35" s="3">
        <f t="shared" si="3"/>
        <v>110.5</v>
      </c>
      <c r="N35" s="3"/>
      <c r="P35" s="4">
        <f t="shared" si="8"/>
        <v>27.618178589407492</v>
      </c>
      <c r="Q35" s="5">
        <f t="shared" si="5"/>
        <v>27.618178589407492</v>
      </c>
      <c r="R35" s="5">
        <f t="shared" si="6"/>
        <v>5.3111881902706717</v>
      </c>
    </row>
    <row r="36" spans="1:18" x14ac:dyDescent="0.3">
      <c r="A36" s="1">
        <f t="shared" si="7"/>
        <v>35</v>
      </c>
      <c r="B36" s="1" t="s">
        <v>157</v>
      </c>
      <c r="C36" s="1" t="s">
        <v>513</v>
      </c>
      <c r="D36" s="1" t="s">
        <v>543</v>
      </c>
      <c r="E36" s="1">
        <v>6300</v>
      </c>
      <c r="F36" s="1" t="s">
        <v>516</v>
      </c>
      <c r="G36" s="1">
        <v>30</v>
      </c>
      <c r="H36" s="1">
        <v>108.5</v>
      </c>
      <c r="I36" s="1">
        <v>21.17</v>
      </c>
      <c r="J36" s="3">
        <f t="shared" si="0"/>
        <v>100.7</v>
      </c>
      <c r="K36" s="3">
        <f t="shared" si="1"/>
        <v>102.7</v>
      </c>
      <c r="L36" s="3">
        <f t="shared" si="2"/>
        <v>106</v>
      </c>
      <c r="M36" s="3">
        <f t="shared" si="3"/>
        <v>110.5</v>
      </c>
      <c r="N36" s="3"/>
      <c r="P36" s="4">
        <f t="shared" si="8"/>
        <v>29.836491495837684</v>
      </c>
      <c r="Q36" s="5">
        <f t="shared" si="5"/>
        <v>29.836491495837684</v>
      </c>
      <c r="R36" s="5">
        <f t="shared" si="6"/>
        <v>4.7359510310853468</v>
      </c>
    </row>
    <row r="37" spans="1:18" x14ac:dyDescent="0.3">
      <c r="A37" s="1">
        <f t="shared" si="7"/>
        <v>36</v>
      </c>
      <c r="B37" s="1" t="s">
        <v>287</v>
      </c>
      <c r="C37" s="1" t="s">
        <v>513</v>
      </c>
      <c r="D37" s="1" t="s">
        <v>542</v>
      </c>
      <c r="E37" s="1">
        <v>5800</v>
      </c>
      <c r="F37" s="3" t="s">
        <v>516</v>
      </c>
      <c r="G37" s="1">
        <v>21</v>
      </c>
      <c r="H37" s="1">
        <v>108.5</v>
      </c>
      <c r="I37" s="1">
        <v>21.55</v>
      </c>
      <c r="J37" s="3">
        <f t="shared" si="0"/>
        <v>100.7</v>
      </c>
      <c r="K37" s="3">
        <f t="shared" si="1"/>
        <v>102.7</v>
      </c>
      <c r="L37" s="3">
        <f t="shared" si="2"/>
        <v>106</v>
      </c>
      <c r="M37" s="3">
        <f t="shared" si="3"/>
        <v>110.5</v>
      </c>
      <c r="N37" s="3"/>
      <c r="P37" s="4">
        <f t="shared" si="8"/>
        <v>22.573850417754812</v>
      </c>
      <c r="Q37" s="5">
        <f t="shared" si="5"/>
        <v>22.573850417754812</v>
      </c>
      <c r="R37" s="5">
        <f t="shared" si="6"/>
        <v>3.8920431754749676</v>
      </c>
    </row>
    <row r="38" spans="1:18" x14ac:dyDescent="0.3">
      <c r="A38" s="1">
        <f t="shared" si="7"/>
        <v>37</v>
      </c>
      <c r="B38" s="1" t="s">
        <v>160</v>
      </c>
      <c r="C38" s="1" t="s">
        <v>513</v>
      </c>
      <c r="D38" s="1" t="s">
        <v>543</v>
      </c>
      <c r="E38" s="1">
        <v>4700</v>
      </c>
      <c r="F38" s="3" t="s">
        <v>516</v>
      </c>
      <c r="G38" s="1">
        <v>22</v>
      </c>
      <c r="H38" s="1">
        <v>108.5</v>
      </c>
      <c r="I38" s="1">
        <v>26.44</v>
      </c>
      <c r="J38" s="3">
        <f t="shared" si="0"/>
        <v>100.7</v>
      </c>
      <c r="K38" s="3">
        <f t="shared" si="1"/>
        <v>102.7</v>
      </c>
      <c r="L38" s="3">
        <f t="shared" si="2"/>
        <v>106</v>
      </c>
      <c r="M38" s="3">
        <f t="shared" si="3"/>
        <v>110.5</v>
      </c>
      <c r="N38" s="3"/>
      <c r="P38" s="4">
        <f t="shared" si="8"/>
        <v>22.668778873375786</v>
      </c>
      <c r="Q38" s="5">
        <f t="shared" si="5"/>
        <v>22.668778873375786</v>
      </c>
      <c r="R38" s="5">
        <f t="shared" si="6"/>
        <v>4.8231444411437838</v>
      </c>
    </row>
    <row r="39" spans="1:18" x14ac:dyDescent="0.3">
      <c r="A39" s="1">
        <f t="shared" si="7"/>
        <v>38</v>
      </c>
      <c r="B39" s="1" t="s">
        <v>139</v>
      </c>
      <c r="C39" s="1" t="s">
        <v>513</v>
      </c>
      <c r="D39" s="1" t="s">
        <v>544</v>
      </c>
      <c r="E39" s="1">
        <v>4900</v>
      </c>
      <c r="F39" s="3" t="s">
        <v>516</v>
      </c>
      <c r="G39" s="1">
        <v>23</v>
      </c>
      <c r="H39" s="1">
        <v>108.5</v>
      </c>
      <c r="I39" s="1">
        <v>20.59</v>
      </c>
      <c r="J39" s="3">
        <f t="shared" si="0"/>
        <v>100.7</v>
      </c>
      <c r="K39" s="3">
        <f t="shared" si="1"/>
        <v>102.7</v>
      </c>
      <c r="L39" s="3">
        <f t="shared" si="2"/>
        <v>106</v>
      </c>
      <c r="M39" s="3">
        <f t="shared" si="3"/>
        <v>110.5</v>
      </c>
      <c r="N39" s="3"/>
      <c r="P39" s="4">
        <f t="shared" si="8"/>
        <v>22.197884887799653</v>
      </c>
      <c r="Q39" s="5">
        <f t="shared" si="5"/>
        <v>22.197884887799653</v>
      </c>
      <c r="R39" s="5">
        <f t="shared" si="6"/>
        <v>4.5301805893468678</v>
      </c>
    </row>
    <row r="40" spans="1:18" x14ac:dyDescent="0.3">
      <c r="A40" s="1">
        <f t="shared" si="7"/>
        <v>39</v>
      </c>
      <c r="B40" s="1" t="s">
        <v>462</v>
      </c>
      <c r="C40" s="1" t="s">
        <v>513</v>
      </c>
      <c r="D40" s="1" t="s">
        <v>544</v>
      </c>
      <c r="E40" s="1">
        <v>3600</v>
      </c>
      <c r="F40" s="3" t="s">
        <v>516</v>
      </c>
      <c r="G40" s="1">
        <v>18</v>
      </c>
      <c r="H40" s="1">
        <v>108.5</v>
      </c>
      <c r="I40" s="1">
        <v>15.39</v>
      </c>
      <c r="J40" s="3">
        <f t="shared" si="0"/>
        <v>100.7</v>
      </c>
      <c r="K40" s="3">
        <f t="shared" si="1"/>
        <v>102.7</v>
      </c>
      <c r="L40" s="3">
        <f t="shared" si="2"/>
        <v>106</v>
      </c>
      <c r="M40" s="3">
        <f t="shared" si="3"/>
        <v>110.5</v>
      </c>
      <c r="N40" s="3"/>
      <c r="P40" s="4">
        <f t="shared" si="8"/>
        <v>14.231840835765659</v>
      </c>
      <c r="Q40" s="5">
        <f t="shared" si="5"/>
        <v>14.231840835765659</v>
      </c>
      <c r="R40" s="5">
        <f t="shared" si="6"/>
        <v>3.9532891210460166</v>
      </c>
    </row>
    <row r="41" spans="1:18" x14ac:dyDescent="0.3">
      <c r="A41" s="1">
        <f t="shared" si="7"/>
        <v>40</v>
      </c>
      <c r="B41" s="1" t="s">
        <v>539</v>
      </c>
      <c r="C41" s="1" t="s">
        <v>513</v>
      </c>
      <c r="D41" s="1" t="s">
        <v>546</v>
      </c>
      <c r="E41" s="1">
        <v>3400</v>
      </c>
      <c r="F41" s="3" t="s">
        <v>516</v>
      </c>
      <c r="G41" s="1">
        <v>8</v>
      </c>
      <c r="H41" s="1">
        <v>108.5</v>
      </c>
      <c r="I41" s="1">
        <v>15.77</v>
      </c>
      <c r="J41" s="3">
        <f t="shared" si="0"/>
        <v>100.7</v>
      </c>
      <c r="K41" s="3">
        <f t="shared" si="1"/>
        <v>102.7</v>
      </c>
      <c r="L41" s="3">
        <f t="shared" si="2"/>
        <v>106</v>
      </c>
      <c r="M41" s="3">
        <f t="shared" si="3"/>
        <v>110.5</v>
      </c>
      <c r="N41" s="3"/>
      <c r="P41" s="4">
        <f t="shared" si="8"/>
        <v>6.4759273362054692</v>
      </c>
      <c r="Q41" s="5">
        <f t="shared" si="5"/>
        <v>6.4759273362054692</v>
      </c>
      <c r="R41" s="5">
        <f t="shared" si="6"/>
        <v>1.9046845106486674</v>
      </c>
    </row>
    <row r="46" spans="1:18" x14ac:dyDescent="0.3">
      <c r="A46" s="1" t="s">
        <v>565</v>
      </c>
    </row>
    <row r="47" spans="1:18" x14ac:dyDescent="0.3">
      <c r="A47" s="1" t="s">
        <v>509</v>
      </c>
      <c r="B47" s="1" t="s">
        <v>510</v>
      </c>
      <c r="C47" s="1" t="s">
        <v>566</v>
      </c>
      <c r="D47" s="1" t="s">
        <v>567</v>
      </c>
      <c r="E47" s="1" t="s">
        <v>568</v>
      </c>
      <c r="P47" s="1"/>
    </row>
    <row r="48" spans="1:18" x14ac:dyDescent="0.3">
      <c r="A48" s="1">
        <v>1</v>
      </c>
      <c r="B48" s="1" t="s">
        <v>507</v>
      </c>
      <c r="C48" s="1">
        <v>106.3</v>
      </c>
      <c r="D48" s="1">
        <v>104.4</v>
      </c>
      <c r="E48" s="1">
        <v>111</v>
      </c>
      <c r="P48" s="1"/>
    </row>
    <row r="49" spans="1:16" x14ac:dyDescent="0.3">
      <c r="A49" s="1">
        <v>2</v>
      </c>
      <c r="B49" s="1" t="s">
        <v>512</v>
      </c>
      <c r="C49" s="1">
        <v>102.9</v>
      </c>
      <c r="D49" s="1">
        <v>107.1</v>
      </c>
      <c r="E49" s="1">
        <v>107.8</v>
      </c>
      <c r="P49" s="1"/>
    </row>
    <row r="50" spans="1:16" x14ac:dyDescent="0.3">
      <c r="A50" s="1">
        <v>3</v>
      </c>
      <c r="B50" s="1" t="s">
        <v>519</v>
      </c>
      <c r="C50" s="1">
        <v>101.6</v>
      </c>
      <c r="D50" s="1">
        <v>110</v>
      </c>
      <c r="E50" s="1">
        <v>103.8</v>
      </c>
      <c r="P50" s="1"/>
    </row>
    <row r="51" spans="1:16" x14ac:dyDescent="0.3">
      <c r="A51" s="1">
        <v>4</v>
      </c>
      <c r="B51" s="1" t="s">
        <v>514</v>
      </c>
      <c r="C51" s="1">
        <v>101.6</v>
      </c>
      <c r="D51" s="1">
        <v>108.3</v>
      </c>
      <c r="E51" s="1">
        <v>109.3</v>
      </c>
      <c r="P51" s="1"/>
    </row>
    <row r="52" spans="1:16" x14ac:dyDescent="0.3">
      <c r="A52" s="1">
        <v>5</v>
      </c>
      <c r="B52" s="1" t="s">
        <v>499</v>
      </c>
      <c r="C52" s="1">
        <v>101.1</v>
      </c>
      <c r="D52" s="1">
        <v>102.2</v>
      </c>
      <c r="E52" s="1">
        <v>109.8</v>
      </c>
      <c r="P52" s="1"/>
    </row>
    <row r="53" spans="1:16" x14ac:dyDescent="0.3">
      <c r="A53" s="1">
        <v>6</v>
      </c>
      <c r="B53" s="1" t="s">
        <v>505</v>
      </c>
      <c r="C53" s="1">
        <v>98.8</v>
      </c>
      <c r="D53" s="1">
        <v>104.4</v>
      </c>
      <c r="E53" s="1">
        <v>114.2</v>
      </c>
      <c r="P53" s="1"/>
    </row>
    <row r="54" spans="1:16" x14ac:dyDescent="0.3">
      <c r="A54" s="1">
        <v>7</v>
      </c>
      <c r="B54" s="1" t="s">
        <v>518</v>
      </c>
      <c r="C54" s="1">
        <v>101.7</v>
      </c>
      <c r="D54" s="1">
        <v>106.2</v>
      </c>
      <c r="E54" s="1">
        <v>107.3</v>
      </c>
      <c r="P54" s="1"/>
    </row>
    <row r="55" spans="1:16" x14ac:dyDescent="0.3">
      <c r="A55" s="1">
        <v>8</v>
      </c>
      <c r="B55" s="1" t="s">
        <v>520</v>
      </c>
      <c r="C55" s="1">
        <v>100.4</v>
      </c>
      <c r="D55" s="1">
        <v>110.9</v>
      </c>
      <c r="E55" s="1">
        <v>106.7</v>
      </c>
      <c r="P55" s="1"/>
    </row>
    <row r="56" spans="1:16" x14ac:dyDescent="0.3">
      <c r="A56" s="1">
        <v>9</v>
      </c>
      <c r="B56" s="1" t="s">
        <v>491</v>
      </c>
      <c r="C56" s="1">
        <v>100.6</v>
      </c>
      <c r="D56" s="1">
        <v>104.7</v>
      </c>
      <c r="E56" s="1">
        <v>106.7</v>
      </c>
      <c r="P56" s="1"/>
    </row>
    <row r="57" spans="1:16" x14ac:dyDescent="0.3">
      <c r="A57" s="1">
        <v>10</v>
      </c>
      <c r="B57" s="1" t="s">
        <v>549</v>
      </c>
      <c r="C57" s="1">
        <v>103.4</v>
      </c>
      <c r="D57" s="1">
        <v>114.5</v>
      </c>
      <c r="E57" s="1">
        <v>107.1</v>
      </c>
      <c r="P57" s="1"/>
    </row>
    <row r="58" spans="1:16" x14ac:dyDescent="0.3">
      <c r="A58" s="1">
        <v>11</v>
      </c>
      <c r="B58" s="1" t="s">
        <v>487</v>
      </c>
      <c r="C58" s="1">
        <v>100.6</v>
      </c>
      <c r="D58" s="1">
        <v>111.8</v>
      </c>
      <c r="E58" s="1">
        <v>109.7</v>
      </c>
      <c r="P58" s="1"/>
    </row>
    <row r="59" spans="1:16" x14ac:dyDescent="0.3">
      <c r="A59" s="1">
        <v>12</v>
      </c>
      <c r="B59" s="1" t="s">
        <v>506</v>
      </c>
      <c r="C59" s="1">
        <v>100.5</v>
      </c>
      <c r="D59" s="1">
        <v>107.8</v>
      </c>
      <c r="E59" s="1">
        <v>103.1</v>
      </c>
      <c r="P59" s="1"/>
    </row>
    <row r="60" spans="1:16" x14ac:dyDescent="0.3">
      <c r="A60" s="1">
        <v>13</v>
      </c>
      <c r="B60" s="1" t="s">
        <v>498</v>
      </c>
      <c r="C60" s="1">
        <v>103.8</v>
      </c>
      <c r="D60" s="1">
        <v>108.6</v>
      </c>
      <c r="E60" s="1">
        <v>108.8</v>
      </c>
      <c r="P60" s="1"/>
    </row>
    <row r="61" spans="1:16" x14ac:dyDescent="0.3">
      <c r="A61" s="1">
        <v>14</v>
      </c>
      <c r="B61" s="1" t="s">
        <v>517</v>
      </c>
      <c r="C61" s="1">
        <v>105.8</v>
      </c>
      <c r="D61" s="1">
        <v>105.4</v>
      </c>
      <c r="E61" s="1">
        <v>107</v>
      </c>
      <c r="P61" s="1"/>
    </row>
    <row r="62" spans="1:16" x14ac:dyDescent="0.3">
      <c r="A62" s="1">
        <v>15</v>
      </c>
      <c r="B62" s="1" t="s">
        <v>495</v>
      </c>
      <c r="C62" s="1">
        <v>98.2</v>
      </c>
      <c r="D62" s="1">
        <v>102.2</v>
      </c>
      <c r="E62" s="1">
        <v>105</v>
      </c>
      <c r="P62" s="1"/>
    </row>
    <row r="63" spans="1:16" x14ac:dyDescent="0.3">
      <c r="A63" s="1">
        <v>16</v>
      </c>
      <c r="B63" s="1" t="s">
        <v>513</v>
      </c>
      <c r="C63" s="1">
        <v>100.7</v>
      </c>
      <c r="D63" s="1">
        <v>104.5</v>
      </c>
      <c r="E63" s="1">
        <v>106</v>
      </c>
      <c r="P63" s="1"/>
    </row>
    <row r="64" spans="1:16" x14ac:dyDescent="0.3">
      <c r="A64" s="1">
        <v>17</v>
      </c>
      <c r="B64" s="1" t="s">
        <v>485</v>
      </c>
      <c r="C64" s="1">
        <v>105</v>
      </c>
      <c r="D64" s="1">
        <v>111.5</v>
      </c>
      <c r="E64" s="1">
        <v>102.3</v>
      </c>
      <c r="P64" s="1"/>
    </row>
    <row r="65" spans="1:16" x14ac:dyDescent="0.3">
      <c r="A65" s="1">
        <v>18</v>
      </c>
      <c r="B65" s="1" t="s">
        <v>489</v>
      </c>
      <c r="C65" s="1">
        <v>102.9</v>
      </c>
      <c r="D65" s="1">
        <v>108.4</v>
      </c>
      <c r="E65" s="1">
        <v>108.8</v>
      </c>
      <c r="P65" s="1"/>
    </row>
    <row r="66" spans="1:16" x14ac:dyDescent="0.3">
      <c r="A66" s="1">
        <v>19</v>
      </c>
      <c r="B66" s="1" t="s">
        <v>564</v>
      </c>
      <c r="C66" s="1">
        <v>105.1</v>
      </c>
      <c r="D66" s="1">
        <v>110</v>
      </c>
      <c r="E66" s="1">
        <v>109.8</v>
      </c>
      <c r="P66" s="1"/>
    </row>
    <row r="67" spans="1:16" x14ac:dyDescent="0.3">
      <c r="A67" s="1">
        <v>20</v>
      </c>
      <c r="B67" s="1" t="s">
        <v>556</v>
      </c>
      <c r="C67" s="1">
        <v>102.3</v>
      </c>
      <c r="D67" s="1">
        <v>102.8</v>
      </c>
      <c r="E67" s="1">
        <v>110.8</v>
      </c>
      <c r="P67" s="1"/>
    </row>
    <row r="68" spans="1:16" x14ac:dyDescent="0.3">
      <c r="A68" s="1">
        <v>21</v>
      </c>
      <c r="B68" s="1" t="s">
        <v>486</v>
      </c>
      <c r="C68" s="1">
        <v>106</v>
      </c>
      <c r="D68" s="1">
        <v>108.2</v>
      </c>
      <c r="E68" s="1">
        <v>103.9</v>
      </c>
      <c r="P68" s="1"/>
    </row>
    <row r="69" spans="1:16" x14ac:dyDescent="0.3">
      <c r="A69" s="1">
        <v>22</v>
      </c>
      <c r="B69" s="1" t="s">
        <v>508</v>
      </c>
      <c r="C69" s="1">
        <v>100.5</v>
      </c>
      <c r="D69" s="1">
        <v>104.9</v>
      </c>
      <c r="E69" s="1">
        <v>105.6</v>
      </c>
      <c r="P69" s="1"/>
    </row>
    <row r="70" spans="1:16" x14ac:dyDescent="0.3">
      <c r="A70" s="1">
        <v>23</v>
      </c>
      <c r="B70" s="1" t="s">
        <v>488</v>
      </c>
      <c r="C70" s="1">
        <v>104.3</v>
      </c>
      <c r="D70" s="1">
        <v>110.2</v>
      </c>
      <c r="E70" s="1">
        <v>106.3</v>
      </c>
      <c r="P70" s="1"/>
    </row>
    <row r="71" spans="1:16" x14ac:dyDescent="0.3">
      <c r="A71" s="1">
        <v>24</v>
      </c>
      <c r="B71" s="1" t="s">
        <v>493</v>
      </c>
      <c r="C71" s="1">
        <v>102.8</v>
      </c>
      <c r="D71" s="1">
        <v>102.5</v>
      </c>
      <c r="E71" s="1">
        <v>111.9</v>
      </c>
      <c r="P71" s="1"/>
    </row>
    <row r="72" spans="1:16" x14ac:dyDescent="0.3">
      <c r="A72" s="1">
        <v>25</v>
      </c>
      <c r="B72" s="1" t="s">
        <v>492</v>
      </c>
      <c r="C72" s="1">
        <v>101.8</v>
      </c>
      <c r="D72" s="1">
        <v>110.5</v>
      </c>
      <c r="E72" s="1">
        <v>107.7</v>
      </c>
      <c r="P72" s="1"/>
    </row>
    <row r="73" spans="1:16" x14ac:dyDescent="0.3">
      <c r="A73" s="1">
        <v>26</v>
      </c>
      <c r="B73" s="1" t="s">
        <v>497</v>
      </c>
      <c r="C73" s="1">
        <v>106.1</v>
      </c>
      <c r="D73" s="1">
        <v>107.3</v>
      </c>
      <c r="E73" s="1">
        <v>107.9</v>
      </c>
      <c r="P73" s="1"/>
    </row>
    <row r="74" spans="1:16" x14ac:dyDescent="0.3">
      <c r="A74" s="1">
        <v>27</v>
      </c>
      <c r="B74" s="1" t="s">
        <v>557</v>
      </c>
      <c r="C74" s="1">
        <v>100.7</v>
      </c>
      <c r="D74" s="1">
        <v>111</v>
      </c>
      <c r="E74" s="1">
        <v>109.3</v>
      </c>
      <c r="P74" s="1"/>
    </row>
    <row r="75" spans="1:16" x14ac:dyDescent="0.3">
      <c r="A75" s="1">
        <v>28</v>
      </c>
      <c r="B75" s="1" t="s">
        <v>516</v>
      </c>
      <c r="C75" s="1">
        <v>102.7</v>
      </c>
      <c r="D75" s="1">
        <v>110.5</v>
      </c>
      <c r="E75" s="1">
        <v>104.8</v>
      </c>
      <c r="P75" s="1"/>
    </row>
    <row r="76" spans="1:16" x14ac:dyDescent="0.3">
      <c r="A76" s="1">
        <v>29</v>
      </c>
      <c r="B76" s="1" t="s">
        <v>496</v>
      </c>
      <c r="C76" s="1">
        <v>102.5</v>
      </c>
      <c r="D76" s="1">
        <v>107.2</v>
      </c>
      <c r="E76" s="1">
        <v>103.6</v>
      </c>
      <c r="P76" s="1"/>
    </row>
    <row r="77" spans="1:16" x14ac:dyDescent="0.3">
      <c r="A77" s="1">
        <v>30</v>
      </c>
      <c r="B77" s="1" t="s">
        <v>523</v>
      </c>
      <c r="C77" s="1">
        <v>104.2</v>
      </c>
      <c r="D77" s="1">
        <v>107.9</v>
      </c>
      <c r="E77" s="1">
        <v>110.5</v>
      </c>
      <c r="P77" s="1"/>
    </row>
  </sheetData>
  <sortState ref="B2:R41">
    <sortCondition ref="F2:F41"/>
  </sortState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7" sqref="O7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543</v>
      </c>
      <c r="E2" s="1">
        <v>11300</v>
      </c>
      <c r="F2" s="3" t="s">
        <v>518</v>
      </c>
      <c r="G2" s="1">
        <v>36</v>
      </c>
      <c r="H2" s="1">
        <v>115.75</v>
      </c>
      <c r="I2" s="1">
        <v>39.86</v>
      </c>
      <c r="J2" s="3">
        <f t="shared" ref="J2:J33" si="0">VLOOKUP(C2,$B$129:$E$158,2,FALSE)</f>
        <v>100.6</v>
      </c>
      <c r="K2" s="3">
        <f t="shared" ref="K2:K33" si="1">VLOOKUP(F2,$B$129:$E$158,2,FALSE)</f>
        <v>101.7</v>
      </c>
      <c r="L2" s="3">
        <f t="shared" ref="L2:L33" si="2">VLOOKUP(C2,$B$129:$E$158,4,FALSE)</f>
        <v>109.7</v>
      </c>
      <c r="M2" s="3">
        <f t="shared" ref="M2:M33" si="3">VLOOKUP(F2,$B$129:$E$158,3,FALSE)</f>
        <v>106.2</v>
      </c>
      <c r="N2" s="3"/>
      <c r="P2" s="4">
        <v>63.651782359027663</v>
      </c>
      <c r="Q2" s="5">
        <f t="shared" ref="Q2:Q33" si="4">P2-O2</f>
        <v>63.651782359027663</v>
      </c>
      <c r="R2" s="5">
        <f t="shared" ref="R2:R33" si="5">P2/(E2/1000)</f>
        <v>5.6329010937192621</v>
      </c>
    </row>
    <row r="3" spans="1:18" x14ac:dyDescent="0.3">
      <c r="A3" s="1">
        <v>2</v>
      </c>
      <c r="B3" s="1" t="s">
        <v>363</v>
      </c>
      <c r="C3" s="1" t="s">
        <v>485</v>
      </c>
      <c r="D3" s="1" t="s">
        <v>546</v>
      </c>
      <c r="E3" s="1">
        <v>11100</v>
      </c>
      <c r="F3" s="3" t="s">
        <v>557</v>
      </c>
      <c r="G3" s="1">
        <v>34</v>
      </c>
      <c r="H3" s="1">
        <v>114.25</v>
      </c>
      <c r="I3" s="1">
        <v>32.840000000000003</v>
      </c>
      <c r="J3" s="3">
        <f t="shared" si="0"/>
        <v>105</v>
      </c>
      <c r="K3" s="3">
        <f t="shared" si="1"/>
        <v>100.7</v>
      </c>
      <c r="L3" s="3">
        <f t="shared" si="2"/>
        <v>102.3</v>
      </c>
      <c r="M3" s="3">
        <f t="shared" si="3"/>
        <v>111</v>
      </c>
      <c r="N3" s="3"/>
      <c r="P3" s="4">
        <v>58.591750991822451</v>
      </c>
      <c r="Q3" s="5">
        <f t="shared" si="4"/>
        <v>58.591750991822451</v>
      </c>
      <c r="R3" s="5">
        <f t="shared" si="5"/>
        <v>5.2785361253894099</v>
      </c>
    </row>
    <row r="4" spans="1:18" x14ac:dyDescent="0.3">
      <c r="A4" s="1">
        <v>3</v>
      </c>
      <c r="B4" s="1" t="s">
        <v>259</v>
      </c>
      <c r="C4" s="1" t="s">
        <v>489</v>
      </c>
      <c r="D4" s="1" t="s">
        <v>542</v>
      </c>
      <c r="E4" s="1">
        <v>10300</v>
      </c>
      <c r="F4" s="3" t="s">
        <v>556</v>
      </c>
      <c r="G4" s="1">
        <v>33</v>
      </c>
      <c r="H4" s="1">
        <v>115.5</v>
      </c>
      <c r="I4" s="1">
        <v>28.21</v>
      </c>
      <c r="J4" s="3">
        <f t="shared" si="0"/>
        <v>102.9</v>
      </c>
      <c r="K4" s="3">
        <f t="shared" si="1"/>
        <v>102.3</v>
      </c>
      <c r="L4" s="3">
        <f t="shared" si="2"/>
        <v>108.8</v>
      </c>
      <c r="M4" s="3">
        <f t="shared" si="3"/>
        <v>102.8</v>
      </c>
      <c r="N4" s="3"/>
      <c r="P4" s="4">
        <v>51.085540369058315</v>
      </c>
      <c r="Q4" s="5">
        <f t="shared" si="4"/>
        <v>51.085540369058315</v>
      </c>
      <c r="R4" s="5">
        <f t="shared" si="5"/>
        <v>4.9597612008794476</v>
      </c>
    </row>
    <row r="5" spans="1:18" x14ac:dyDescent="0.3">
      <c r="A5" s="1">
        <v>4</v>
      </c>
      <c r="B5" s="1" t="s">
        <v>376</v>
      </c>
      <c r="C5" s="1" t="s">
        <v>508</v>
      </c>
      <c r="D5" s="1" t="s">
        <v>542</v>
      </c>
      <c r="E5" s="1">
        <v>9300</v>
      </c>
      <c r="F5" s="3" t="s">
        <v>495</v>
      </c>
      <c r="G5" s="1">
        <v>31</v>
      </c>
      <c r="H5" s="1">
        <v>104.25</v>
      </c>
      <c r="I5" s="1">
        <v>26.9</v>
      </c>
      <c r="J5" s="3">
        <f t="shared" si="0"/>
        <v>100.5</v>
      </c>
      <c r="K5" s="3">
        <f t="shared" si="1"/>
        <v>98.2</v>
      </c>
      <c r="L5" s="3">
        <f t="shared" si="2"/>
        <v>105.6</v>
      </c>
      <c r="M5" s="3">
        <f t="shared" si="3"/>
        <v>102.2</v>
      </c>
      <c r="N5" s="3"/>
      <c r="P5" s="4">
        <v>42.589714589927929</v>
      </c>
      <c r="Q5" s="5">
        <f t="shared" si="4"/>
        <v>42.589714589927929</v>
      </c>
      <c r="R5" s="5">
        <f t="shared" si="5"/>
        <v>4.5795392032180562</v>
      </c>
    </row>
    <row r="6" spans="1:18" x14ac:dyDescent="0.3">
      <c r="A6" s="1">
        <v>5</v>
      </c>
      <c r="B6" s="1" t="s">
        <v>30</v>
      </c>
      <c r="C6" s="1" t="s">
        <v>549</v>
      </c>
      <c r="D6" s="1" t="s">
        <v>546</v>
      </c>
      <c r="E6" s="1">
        <v>9200</v>
      </c>
      <c r="F6" s="3" t="s">
        <v>493</v>
      </c>
      <c r="G6" s="1">
        <v>35</v>
      </c>
      <c r="H6" s="1">
        <v>126</v>
      </c>
      <c r="I6" s="1">
        <v>30.26</v>
      </c>
      <c r="J6" s="3">
        <f t="shared" si="0"/>
        <v>103.4</v>
      </c>
      <c r="K6" s="3">
        <f t="shared" si="1"/>
        <v>102.8</v>
      </c>
      <c r="L6" s="3">
        <f t="shared" si="2"/>
        <v>107.1</v>
      </c>
      <c r="M6" s="3">
        <f t="shared" si="3"/>
        <v>102.5</v>
      </c>
      <c r="N6" s="3"/>
      <c r="P6" s="4">
        <v>49.527267644928948</v>
      </c>
      <c r="Q6" s="5">
        <f t="shared" si="4"/>
        <v>49.527267644928948</v>
      </c>
      <c r="R6" s="5">
        <f t="shared" si="5"/>
        <v>5.3833986570574943</v>
      </c>
    </row>
    <row r="7" spans="1:18" x14ac:dyDescent="0.3">
      <c r="A7" s="1">
        <v>6</v>
      </c>
      <c r="B7" s="1" t="s">
        <v>128</v>
      </c>
      <c r="C7" s="1" t="s">
        <v>549</v>
      </c>
      <c r="D7" s="1" t="s">
        <v>543</v>
      </c>
      <c r="E7" s="1">
        <v>9100</v>
      </c>
      <c r="F7" s="3" t="s">
        <v>493</v>
      </c>
      <c r="G7" s="1">
        <v>35</v>
      </c>
      <c r="H7" s="1">
        <v>126</v>
      </c>
      <c r="I7" s="1">
        <v>30.78</v>
      </c>
      <c r="J7" s="3">
        <f t="shared" si="0"/>
        <v>103.4</v>
      </c>
      <c r="K7" s="3">
        <f t="shared" si="1"/>
        <v>102.8</v>
      </c>
      <c r="L7" s="3">
        <f t="shared" si="2"/>
        <v>107.1</v>
      </c>
      <c r="M7" s="3">
        <f t="shared" si="3"/>
        <v>102.5</v>
      </c>
      <c r="N7" s="3"/>
      <c r="P7" s="4">
        <v>49.574421239375432</v>
      </c>
      <c r="Q7" s="5">
        <f t="shared" si="4"/>
        <v>49.574421239375432</v>
      </c>
      <c r="R7" s="5">
        <f t="shared" si="5"/>
        <v>5.4477385977335642</v>
      </c>
    </row>
    <row r="8" spans="1:18" x14ac:dyDescent="0.3">
      <c r="A8" s="1">
        <v>7</v>
      </c>
      <c r="B8" s="1" t="s">
        <v>461</v>
      </c>
      <c r="C8" s="1" t="s">
        <v>518</v>
      </c>
      <c r="D8" s="1" t="s">
        <v>543</v>
      </c>
      <c r="E8" s="1">
        <v>8800</v>
      </c>
      <c r="F8" s="3" t="s">
        <v>487</v>
      </c>
      <c r="G8" s="1">
        <v>34</v>
      </c>
      <c r="H8" s="1">
        <v>107.75</v>
      </c>
      <c r="I8" s="1">
        <v>29.98</v>
      </c>
      <c r="J8" s="3">
        <f t="shared" si="0"/>
        <v>101.7</v>
      </c>
      <c r="K8" s="3">
        <f t="shared" si="1"/>
        <v>100.6</v>
      </c>
      <c r="L8" s="3">
        <f t="shared" si="2"/>
        <v>107.3</v>
      </c>
      <c r="M8" s="3">
        <f t="shared" si="3"/>
        <v>111.8</v>
      </c>
      <c r="N8" s="3"/>
      <c r="P8" s="4">
        <v>41.993311015544037</v>
      </c>
      <c r="Q8" s="5">
        <f t="shared" si="4"/>
        <v>41.993311015544037</v>
      </c>
      <c r="R8" s="5">
        <f t="shared" si="5"/>
        <v>4.7719671608572769</v>
      </c>
    </row>
    <row r="9" spans="1:18" x14ac:dyDescent="0.3">
      <c r="A9" s="1">
        <v>8</v>
      </c>
      <c r="B9" s="1" t="s">
        <v>250</v>
      </c>
      <c r="C9" s="1" t="s">
        <v>564</v>
      </c>
      <c r="D9" s="1" t="s">
        <v>545</v>
      </c>
      <c r="E9" s="1">
        <v>8500</v>
      </c>
      <c r="F9" s="1" t="s">
        <v>507</v>
      </c>
      <c r="G9" s="1">
        <v>35</v>
      </c>
      <c r="H9" s="1">
        <v>115.5</v>
      </c>
      <c r="I9" s="1">
        <v>27.44</v>
      </c>
      <c r="J9" s="3">
        <f t="shared" si="0"/>
        <v>105.1</v>
      </c>
      <c r="K9" s="3">
        <f t="shared" si="1"/>
        <v>106.3</v>
      </c>
      <c r="L9" s="3">
        <f t="shared" si="2"/>
        <v>109.8</v>
      </c>
      <c r="M9" s="3">
        <f t="shared" si="3"/>
        <v>104.4</v>
      </c>
      <c r="N9" s="3"/>
      <c r="P9" s="4">
        <v>42.633273656048665</v>
      </c>
      <c r="Q9" s="5">
        <f t="shared" si="4"/>
        <v>42.633273656048665</v>
      </c>
      <c r="R9" s="5">
        <f t="shared" si="5"/>
        <v>5.0156792536527846</v>
      </c>
    </row>
    <row r="10" spans="1:18" x14ac:dyDescent="0.3">
      <c r="A10" s="1">
        <v>9</v>
      </c>
      <c r="B10" s="1" t="s">
        <v>327</v>
      </c>
      <c r="C10" s="1" t="s">
        <v>493</v>
      </c>
      <c r="D10" s="1" t="s">
        <v>543</v>
      </c>
      <c r="E10" s="1">
        <v>8300</v>
      </c>
      <c r="F10" s="1" t="s">
        <v>549</v>
      </c>
      <c r="G10" s="1">
        <v>36</v>
      </c>
      <c r="H10" s="1">
        <v>109</v>
      </c>
      <c r="I10" s="1">
        <v>32.020000000000003</v>
      </c>
      <c r="J10" s="3">
        <f t="shared" si="0"/>
        <v>102.8</v>
      </c>
      <c r="K10" s="3">
        <f t="shared" si="1"/>
        <v>103.4</v>
      </c>
      <c r="L10" s="3">
        <f t="shared" si="2"/>
        <v>111.9</v>
      </c>
      <c r="M10" s="3">
        <f t="shared" si="3"/>
        <v>114.5</v>
      </c>
      <c r="N10" s="3"/>
      <c r="P10" s="4">
        <v>43.641453133838553</v>
      </c>
      <c r="Q10" s="5">
        <f t="shared" si="4"/>
        <v>43.641453133838553</v>
      </c>
      <c r="R10" s="5">
        <f t="shared" si="5"/>
        <v>5.2580064016672949</v>
      </c>
    </row>
    <row r="11" spans="1:18" x14ac:dyDescent="0.3">
      <c r="A11" s="1">
        <v>10</v>
      </c>
      <c r="B11" s="1" t="s">
        <v>81</v>
      </c>
      <c r="C11" s="1" t="s">
        <v>557</v>
      </c>
      <c r="D11" s="1" t="s">
        <v>544</v>
      </c>
      <c r="E11" s="1">
        <v>8200</v>
      </c>
      <c r="F11" s="3" t="s">
        <v>485</v>
      </c>
      <c r="G11" s="1">
        <v>34</v>
      </c>
      <c r="H11" s="1">
        <v>114.25</v>
      </c>
      <c r="I11" s="1">
        <v>28.14</v>
      </c>
      <c r="J11" s="3">
        <f t="shared" si="0"/>
        <v>100.7</v>
      </c>
      <c r="K11" s="3">
        <f t="shared" si="1"/>
        <v>105</v>
      </c>
      <c r="L11" s="3">
        <f t="shared" si="2"/>
        <v>109.3</v>
      </c>
      <c r="M11" s="3">
        <f t="shared" si="3"/>
        <v>111.5</v>
      </c>
      <c r="N11" s="3"/>
      <c r="P11" s="4">
        <v>41.373059166531512</v>
      </c>
      <c r="Q11" s="5">
        <f t="shared" si="4"/>
        <v>41.373059166531512</v>
      </c>
      <c r="R11" s="5">
        <f t="shared" si="5"/>
        <v>5.0454950203087217</v>
      </c>
    </row>
    <row r="12" spans="1:18" x14ac:dyDescent="0.3">
      <c r="A12" s="1">
        <v>11</v>
      </c>
      <c r="B12" s="1" t="s">
        <v>106</v>
      </c>
      <c r="C12" s="1" t="s">
        <v>507</v>
      </c>
      <c r="D12" s="1" t="s">
        <v>543</v>
      </c>
      <c r="E12" s="1">
        <v>8100</v>
      </c>
      <c r="F12" s="3" t="s">
        <v>564</v>
      </c>
      <c r="G12" s="1">
        <v>34</v>
      </c>
      <c r="H12" s="1">
        <v>119</v>
      </c>
      <c r="I12" s="1">
        <v>30.99</v>
      </c>
      <c r="J12" s="3">
        <f t="shared" si="0"/>
        <v>106.3</v>
      </c>
      <c r="K12" s="3">
        <f t="shared" si="1"/>
        <v>105.1</v>
      </c>
      <c r="L12" s="3">
        <f t="shared" si="2"/>
        <v>111</v>
      </c>
      <c r="M12" s="3">
        <f t="shared" si="3"/>
        <v>110</v>
      </c>
      <c r="N12" s="3"/>
      <c r="P12" s="4">
        <v>42.627848729263313</v>
      </c>
      <c r="Q12" s="5">
        <f t="shared" si="4"/>
        <v>42.627848729263313</v>
      </c>
      <c r="R12" s="5">
        <f t="shared" si="5"/>
        <v>5.2626973739831255</v>
      </c>
    </row>
    <row r="13" spans="1:18" x14ac:dyDescent="0.3">
      <c r="A13" s="1">
        <v>12</v>
      </c>
      <c r="B13" s="1" t="s">
        <v>114</v>
      </c>
      <c r="C13" s="1" t="s">
        <v>557</v>
      </c>
      <c r="D13" s="1" t="s">
        <v>545</v>
      </c>
      <c r="E13" s="1">
        <v>8000</v>
      </c>
      <c r="F13" s="1" t="s">
        <v>485</v>
      </c>
      <c r="G13" s="1">
        <v>32</v>
      </c>
      <c r="H13" s="1">
        <v>114.25</v>
      </c>
      <c r="I13" s="1">
        <v>25.69</v>
      </c>
      <c r="J13" s="3">
        <f t="shared" si="0"/>
        <v>100.7</v>
      </c>
      <c r="K13" s="3">
        <f t="shared" si="1"/>
        <v>105</v>
      </c>
      <c r="L13" s="3">
        <f t="shared" si="2"/>
        <v>109.3</v>
      </c>
      <c r="M13" s="3">
        <f t="shared" si="3"/>
        <v>111.5</v>
      </c>
      <c r="N13" s="3"/>
      <c r="P13" s="4">
        <v>38.773221901515747</v>
      </c>
      <c r="Q13" s="5">
        <f t="shared" si="4"/>
        <v>38.773221901515747</v>
      </c>
      <c r="R13" s="5">
        <f t="shared" si="5"/>
        <v>4.8466527376894684</v>
      </c>
    </row>
    <row r="14" spans="1:18" x14ac:dyDescent="0.3">
      <c r="A14" s="1">
        <v>13</v>
      </c>
      <c r="B14" s="1" t="s">
        <v>185</v>
      </c>
      <c r="C14" s="1" t="s">
        <v>549</v>
      </c>
      <c r="D14" s="1" t="s">
        <v>542</v>
      </c>
      <c r="E14" s="1">
        <v>7900</v>
      </c>
      <c r="F14" s="3" t="s">
        <v>493</v>
      </c>
      <c r="G14" s="1">
        <v>30</v>
      </c>
      <c r="H14" s="1">
        <v>126</v>
      </c>
      <c r="I14" s="1">
        <v>27.7</v>
      </c>
      <c r="J14" s="3">
        <f t="shared" si="0"/>
        <v>103.4</v>
      </c>
      <c r="K14" s="3">
        <f t="shared" si="1"/>
        <v>102.8</v>
      </c>
      <c r="L14" s="3">
        <f t="shared" si="2"/>
        <v>107.1</v>
      </c>
      <c r="M14" s="3">
        <f t="shared" si="3"/>
        <v>102.5</v>
      </c>
      <c r="N14" s="3"/>
      <c r="P14" s="4">
        <f t="shared" ref="P14:P45" si="6">-87.868852+(LN(E14))*9.365713+G14*0.73241+I14*0.27241+H14*0.0924+((J14+K14)/2)*0.015315+((L14+M14)/2)*-0.032803</f>
        <v>35.486523932793546</v>
      </c>
      <c r="Q14" s="5">
        <f t="shared" si="4"/>
        <v>35.486523932793546</v>
      </c>
      <c r="R14" s="5">
        <f t="shared" si="5"/>
        <v>4.4919650547839929</v>
      </c>
    </row>
    <row r="15" spans="1:18" x14ac:dyDescent="0.3">
      <c r="A15" s="1">
        <v>14</v>
      </c>
      <c r="B15" s="1" t="s">
        <v>189</v>
      </c>
      <c r="C15" s="1" t="s">
        <v>507</v>
      </c>
      <c r="D15" s="1" t="s">
        <v>545</v>
      </c>
      <c r="E15" s="1">
        <v>7500</v>
      </c>
      <c r="F15" s="1" t="s">
        <v>564</v>
      </c>
      <c r="G15" s="1">
        <v>31</v>
      </c>
      <c r="H15" s="1">
        <v>119</v>
      </c>
      <c r="I15" s="1">
        <v>24.15</v>
      </c>
      <c r="J15" s="3">
        <f t="shared" si="0"/>
        <v>106.3</v>
      </c>
      <c r="K15" s="3">
        <f t="shared" si="1"/>
        <v>105.1</v>
      </c>
      <c r="L15" s="3">
        <f t="shared" si="2"/>
        <v>111</v>
      </c>
      <c r="M15" s="3">
        <f t="shared" si="3"/>
        <v>110</v>
      </c>
      <c r="N15" s="3"/>
      <c r="P15" s="4">
        <f t="shared" si="6"/>
        <v>33.971280330413563</v>
      </c>
      <c r="Q15" s="5">
        <f t="shared" si="4"/>
        <v>33.971280330413563</v>
      </c>
      <c r="R15" s="5">
        <f t="shared" si="5"/>
        <v>4.529504044055142</v>
      </c>
    </row>
    <row r="16" spans="1:18" x14ac:dyDescent="0.3">
      <c r="A16" s="1">
        <v>15</v>
      </c>
      <c r="B16" s="1" t="s">
        <v>53</v>
      </c>
      <c r="C16" s="1" t="s">
        <v>487</v>
      </c>
      <c r="D16" s="1" t="s">
        <v>543</v>
      </c>
      <c r="E16" s="1">
        <v>7400</v>
      </c>
      <c r="F16" s="3" t="s">
        <v>518</v>
      </c>
      <c r="G16" s="1">
        <v>33</v>
      </c>
      <c r="H16" s="1">
        <v>115.75</v>
      </c>
      <c r="I16" s="1">
        <v>23.97</v>
      </c>
      <c r="J16" s="3">
        <f t="shared" si="0"/>
        <v>100.6</v>
      </c>
      <c r="K16" s="3">
        <f t="shared" si="1"/>
        <v>101.7</v>
      </c>
      <c r="L16" s="3">
        <f t="shared" si="2"/>
        <v>109.7</v>
      </c>
      <c r="M16" s="3">
        <f t="shared" si="3"/>
        <v>106.2</v>
      </c>
      <c r="N16" s="3"/>
      <c r="P16" s="4">
        <f t="shared" si="6"/>
        <v>34.975014774389578</v>
      </c>
      <c r="Q16" s="5">
        <f t="shared" si="4"/>
        <v>34.975014774389578</v>
      </c>
      <c r="R16" s="5">
        <f t="shared" si="5"/>
        <v>4.7263533478904831</v>
      </c>
    </row>
    <row r="17" spans="1:18" x14ac:dyDescent="0.3">
      <c r="A17" s="1">
        <v>16</v>
      </c>
      <c r="B17" s="1" t="s">
        <v>329</v>
      </c>
      <c r="C17" s="1" t="s">
        <v>495</v>
      </c>
      <c r="D17" s="1" t="s">
        <v>543</v>
      </c>
      <c r="E17" s="1">
        <v>7200</v>
      </c>
      <c r="F17" s="3" t="s">
        <v>508</v>
      </c>
      <c r="G17" s="1">
        <v>34</v>
      </c>
      <c r="H17" s="1">
        <v>103.25</v>
      </c>
      <c r="I17" s="1">
        <v>26.74</v>
      </c>
      <c r="J17" s="3">
        <f t="shared" si="0"/>
        <v>98.2</v>
      </c>
      <c r="K17" s="3">
        <f t="shared" si="1"/>
        <v>100.5</v>
      </c>
      <c r="L17" s="3">
        <f t="shared" si="2"/>
        <v>105</v>
      </c>
      <c r="M17" s="3">
        <f t="shared" si="3"/>
        <v>104.9</v>
      </c>
      <c r="N17" s="3"/>
      <c r="P17" s="4">
        <f t="shared" si="6"/>
        <v>35.121231545649287</v>
      </c>
      <c r="Q17" s="5">
        <f t="shared" si="4"/>
        <v>35.121231545649287</v>
      </c>
      <c r="R17" s="5">
        <f t="shared" si="5"/>
        <v>4.8779488257846229</v>
      </c>
    </row>
    <row r="18" spans="1:18" x14ac:dyDescent="0.3">
      <c r="A18" s="1">
        <v>17</v>
      </c>
      <c r="B18" s="1" t="s">
        <v>388</v>
      </c>
      <c r="C18" s="1" t="s">
        <v>485</v>
      </c>
      <c r="D18" s="1" t="s">
        <v>544</v>
      </c>
      <c r="E18" s="1">
        <v>7100</v>
      </c>
      <c r="F18" s="3" t="s">
        <v>557</v>
      </c>
      <c r="G18" s="1">
        <v>32</v>
      </c>
      <c r="H18" s="1">
        <v>114.25</v>
      </c>
      <c r="I18" s="1">
        <v>24.92</v>
      </c>
      <c r="J18" s="3">
        <f t="shared" si="0"/>
        <v>105</v>
      </c>
      <c r="K18" s="3">
        <f t="shared" si="1"/>
        <v>100.7</v>
      </c>
      <c r="L18" s="3">
        <f t="shared" si="2"/>
        <v>102.3</v>
      </c>
      <c r="M18" s="3">
        <f t="shared" si="3"/>
        <v>111</v>
      </c>
      <c r="N18" s="3"/>
      <c r="P18" s="4">
        <f t="shared" si="6"/>
        <v>34.043871617365319</v>
      </c>
      <c r="Q18" s="5">
        <f t="shared" si="4"/>
        <v>34.043871617365319</v>
      </c>
      <c r="R18" s="5">
        <f t="shared" si="5"/>
        <v>4.7949114954035661</v>
      </c>
    </row>
    <row r="19" spans="1:18" x14ac:dyDescent="0.3">
      <c r="A19" s="1">
        <v>18</v>
      </c>
      <c r="B19" s="1" t="s">
        <v>55</v>
      </c>
      <c r="C19" s="1" t="s">
        <v>487</v>
      </c>
      <c r="D19" s="1" t="s">
        <v>542</v>
      </c>
      <c r="E19" s="1">
        <v>7000</v>
      </c>
      <c r="F19" s="3" t="s">
        <v>518</v>
      </c>
      <c r="G19" s="1">
        <v>34</v>
      </c>
      <c r="H19" s="1">
        <v>115.75</v>
      </c>
      <c r="I19" s="1">
        <v>17.57</v>
      </c>
      <c r="J19" s="3">
        <f t="shared" si="0"/>
        <v>100.6</v>
      </c>
      <c r="K19" s="3">
        <f t="shared" si="1"/>
        <v>101.7</v>
      </c>
      <c r="L19" s="3">
        <f t="shared" si="2"/>
        <v>109.7</v>
      </c>
      <c r="M19" s="3">
        <f t="shared" si="3"/>
        <v>106.2</v>
      </c>
      <c r="N19" s="3"/>
      <c r="P19" s="4">
        <f t="shared" si="6"/>
        <v>33.443549497020911</v>
      </c>
      <c r="Q19" s="5">
        <f t="shared" si="4"/>
        <v>33.443549497020911</v>
      </c>
      <c r="R19" s="5">
        <f t="shared" si="5"/>
        <v>4.777649928145844</v>
      </c>
    </row>
    <row r="20" spans="1:18" x14ac:dyDescent="0.3">
      <c r="A20" s="1">
        <v>19</v>
      </c>
      <c r="B20" s="1" t="s">
        <v>246</v>
      </c>
      <c r="C20" s="1" t="s">
        <v>508</v>
      </c>
      <c r="D20" s="1" t="s">
        <v>546</v>
      </c>
      <c r="E20" s="1">
        <v>6900</v>
      </c>
      <c r="F20" s="3" t="s">
        <v>495</v>
      </c>
      <c r="G20" s="1">
        <v>33</v>
      </c>
      <c r="H20" s="1">
        <v>104.25</v>
      </c>
      <c r="I20" s="1">
        <v>21.65</v>
      </c>
      <c r="J20" s="3">
        <f t="shared" si="0"/>
        <v>100.5</v>
      </c>
      <c r="K20" s="3">
        <f t="shared" si="1"/>
        <v>98.2</v>
      </c>
      <c r="L20" s="3">
        <f t="shared" si="2"/>
        <v>105.6</v>
      </c>
      <c r="M20" s="3">
        <f t="shared" si="3"/>
        <v>102.2</v>
      </c>
      <c r="N20" s="3"/>
      <c r="P20" s="4">
        <f t="shared" si="6"/>
        <v>32.730496661612179</v>
      </c>
      <c r="Q20" s="5">
        <f t="shared" si="4"/>
        <v>32.730496661612179</v>
      </c>
      <c r="R20" s="5">
        <f t="shared" si="5"/>
        <v>4.7435502408133594</v>
      </c>
    </row>
    <row r="21" spans="1:18" x14ac:dyDescent="0.3">
      <c r="A21" s="1">
        <v>20</v>
      </c>
      <c r="B21" s="1" t="s">
        <v>148</v>
      </c>
      <c r="C21" s="1" t="s">
        <v>564</v>
      </c>
      <c r="D21" s="1" t="s">
        <v>545</v>
      </c>
      <c r="E21" s="1">
        <v>6800</v>
      </c>
      <c r="F21" s="1" t="s">
        <v>507</v>
      </c>
      <c r="G21" s="1">
        <v>21</v>
      </c>
      <c r="H21" s="1">
        <v>115.5</v>
      </c>
      <c r="I21" s="1">
        <v>30.22</v>
      </c>
      <c r="J21" s="3">
        <f t="shared" si="0"/>
        <v>105.1</v>
      </c>
      <c r="K21" s="3">
        <f t="shared" si="1"/>
        <v>106.3</v>
      </c>
      <c r="L21" s="3">
        <f t="shared" si="2"/>
        <v>109.8</v>
      </c>
      <c r="M21" s="3">
        <f t="shared" si="3"/>
        <v>104.4</v>
      </c>
      <c r="N21" s="3"/>
      <c r="P21" s="4">
        <f t="shared" si="6"/>
        <v>27.171182846089103</v>
      </c>
      <c r="Q21" s="5">
        <f t="shared" si="4"/>
        <v>27.171182846089103</v>
      </c>
      <c r="R21" s="5">
        <f t="shared" si="5"/>
        <v>3.9957621832483974</v>
      </c>
    </row>
    <row r="22" spans="1:18" x14ac:dyDescent="0.3">
      <c r="A22" s="1">
        <v>21</v>
      </c>
      <c r="B22" s="1" t="s">
        <v>340</v>
      </c>
      <c r="C22" s="1" t="s">
        <v>495</v>
      </c>
      <c r="D22" s="1" t="s">
        <v>542</v>
      </c>
      <c r="E22" s="1">
        <v>6600</v>
      </c>
      <c r="F22" s="3" t="s">
        <v>508</v>
      </c>
      <c r="G22" s="1">
        <v>27</v>
      </c>
      <c r="H22" s="1">
        <v>103.25</v>
      </c>
      <c r="I22" s="1">
        <v>25.48</v>
      </c>
      <c r="J22" s="3">
        <f t="shared" si="0"/>
        <v>98.2</v>
      </c>
      <c r="K22" s="3">
        <f t="shared" si="1"/>
        <v>100.5</v>
      </c>
      <c r="L22" s="3">
        <f t="shared" si="2"/>
        <v>105</v>
      </c>
      <c r="M22" s="3">
        <f t="shared" si="3"/>
        <v>104.9</v>
      </c>
      <c r="N22" s="3"/>
      <c r="P22" s="4">
        <f t="shared" si="6"/>
        <v>28.836201361029612</v>
      </c>
      <c r="Q22" s="5">
        <f t="shared" si="4"/>
        <v>28.836201361029612</v>
      </c>
      <c r="R22" s="5">
        <f t="shared" si="5"/>
        <v>4.3691214183378202</v>
      </c>
    </row>
    <row r="23" spans="1:18" x14ac:dyDescent="0.3">
      <c r="A23" s="1">
        <v>22</v>
      </c>
      <c r="B23" s="1" t="s">
        <v>396</v>
      </c>
      <c r="C23" s="1" t="s">
        <v>549</v>
      </c>
      <c r="D23" s="1" t="s">
        <v>544</v>
      </c>
      <c r="E23" s="1">
        <v>6600</v>
      </c>
      <c r="F23" s="3" t="s">
        <v>493</v>
      </c>
      <c r="G23" s="1">
        <v>35</v>
      </c>
      <c r="H23" s="1">
        <v>126</v>
      </c>
      <c r="I23" s="1">
        <v>25.17</v>
      </c>
      <c r="J23" s="3">
        <f t="shared" si="0"/>
        <v>103.4</v>
      </c>
      <c r="K23" s="3">
        <f t="shared" si="1"/>
        <v>102.8</v>
      </c>
      <c r="L23" s="3">
        <f t="shared" si="2"/>
        <v>107.1</v>
      </c>
      <c r="M23" s="3">
        <f t="shared" si="3"/>
        <v>102.5</v>
      </c>
      <c r="N23" s="3"/>
      <c r="P23" s="4">
        <f t="shared" si="6"/>
        <v>36.775485961029617</v>
      </c>
      <c r="Q23" s="5">
        <f t="shared" si="4"/>
        <v>36.775485961029617</v>
      </c>
      <c r="R23" s="5">
        <f t="shared" si="5"/>
        <v>5.5720433274287302</v>
      </c>
    </row>
    <row r="24" spans="1:18" x14ac:dyDescent="0.3">
      <c r="A24" s="1">
        <v>23</v>
      </c>
      <c r="B24" s="1" t="s">
        <v>161</v>
      </c>
      <c r="C24" s="1" t="s">
        <v>493</v>
      </c>
      <c r="D24" s="1" t="s">
        <v>542</v>
      </c>
      <c r="E24" s="1">
        <v>6500</v>
      </c>
      <c r="F24" s="1" t="s">
        <v>549</v>
      </c>
      <c r="G24" s="1">
        <v>33</v>
      </c>
      <c r="H24" s="1">
        <v>109</v>
      </c>
      <c r="I24" s="1">
        <v>20.420000000000002</v>
      </c>
      <c r="J24" s="3">
        <f t="shared" si="0"/>
        <v>102.8</v>
      </c>
      <c r="K24" s="3">
        <f t="shared" si="1"/>
        <v>103.4</v>
      </c>
      <c r="L24" s="3">
        <f t="shared" si="2"/>
        <v>111.9</v>
      </c>
      <c r="M24" s="3">
        <f t="shared" si="3"/>
        <v>114.5</v>
      </c>
      <c r="N24" s="3"/>
      <c r="P24" s="4">
        <f t="shared" si="6"/>
        <v>32.027382498817154</v>
      </c>
      <c r="Q24" s="5">
        <f t="shared" si="4"/>
        <v>32.027382498817154</v>
      </c>
      <c r="R24" s="5">
        <f t="shared" si="5"/>
        <v>4.9272896152026391</v>
      </c>
    </row>
    <row r="25" spans="1:18" x14ac:dyDescent="0.3">
      <c r="A25" s="1">
        <v>24</v>
      </c>
      <c r="B25" s="1" t="s">
        <v>123</v>
      </c>
      <c r="C25" s="1" t="s">
        <v>493</v>
      </c>
      <c r="D25" s="1" t="s">
        <v>544</v>
      </c>
      <c r="E25" s="1">
        <v>6400</v>
      </c>
      <c r="F25" s="1" t="s">
        <v>549</v>
      </c>
      <c r="G25" s="1">
        <v>32</v>
      </c>
      <c r="H25" s="1">
        <v>109</v>
      </c>
      <c r="I25" s="1">
        <v>22.08</v>
      </c>
      <c r="J25" s="3">
        <f t="shared" si="0"/>
        <v>102.8</v>
      </c>
      <c r="K25" s="3">
        <f t="shared" si="1"/>
        <v>103.4</v>
      </c>
      <c r="L25" s="3">
        <f t="shared" si="2"/>
        <v>111.9</v>
      </c>
      <c r="M25" s="3">
        <f t="shared" si="3"/>
        <v>114.5</v>
      </c>
      <c r="N25" s="3"/>
      <c r="P25" s="4">
        <f t="shared" si="6"/>
        <v>31.601965337422833</v>
      </c>
      <c r="Q25" s="5">
        <f t="shared" si="4"/>
        <v>31.601965337422833</v>
      </c>
      <c r="R25" s="5">
        <f t="shared" si="5"/>
        <v>4.9378070839723174</v>
      </c>
    </row>
    <row r="26" spans="1:18" x14ac:dyDescent="0.3">
      <c r="A26" s="1">
        <v>25</v>
      </c>
      <c r="B26" s="1" t="s">
        <v>132</v>
      </c>
      <c r="C26" s="1" t="s">
        <v>518</v>
      </c>
      <c r="D26" s="1" t="s">
        <v>542</v>
      </c>
      <c r="E26" s="1">
        <v>6300</v>
      </c>
      <c r="F26" s="3" t="s">
        <v>487</v>
      </c>
      <c r="G26" s="1">
        <v>34</v>
      </c>
      <c r="H26" s="1">
        <v>107.75</v>
      </c>
      <c r="I26" s="1">
        <v>17.46</v>
      </c>
      <c r="J26" s="3">
        <f t="shared" si="0"/>
        <v>101.7</v>
      </c>
      <c r="K26" s="3">
        <f t="shared" si="1"/>
        <v>100.6</v>
      </c>
      <c r="L26" s="3">
        <f t="shared" si="2"/>
        <v>107.3</v>
      </c>
      <c r="M26" s="3">
        <f t="shared" si="3"/>
        <v>111.8</v>
      </c>
      <c r="N26" s="3"/>
      <c r="P26" s="4">
        <f t="shared" si="6"/>
        <v>31.635123245837683</v>
      </c>
      <c r="Q26" s="5">
        <f t="shared" si="4"/>
        <v>31.635123245837683</v>
      </c>
      <c r="R26" s="5">
        <f t="shared" si="5"/>
        <v>5.0214481342599502</v>
      </c>
    </row>
    <row r="27" spans="1:18" x14ac:dyDescent="0.3">
      <c r="A27" s="1">
        <v>26</v>
      </c>
      <c r="B27" s="1" t="s">
        <v>27</v>
      </c>
      <c r="C27" s="1" t="s">
        <v>557</v>
      </c>
      <c r="D27" s="1" t="s">
        <v>543</v>
      </c>
      <c r="E27" s="1">
        <v>6300</v>
      </c>
      <c r="F27" s="3" t="s">
        <v>485</v>
      </c>
      <c r="G27" s="1">
        <v>30</v>
      </c>
      <c r="H27" s="1">
        <v>114.25</v>
      </c>
      <c r="I27" s="1">
        <v>17.73</v>
      </c>
      <c r="J27" s="3">
        <f t="shared" si="0"/>
        <v>100.7</v>
      </c>
      <c r="K27" s="3">
        <f t="shared" si="1"/>
        <v>105</v>
      </c>
      <c r="L27" s="3">
        <f t="shared" si="2"/>
        <v>109.3</v>
      </c>
      <c r="M27" s="3">
        <f t="shared" si="3"/>
        <v>111.5</v>
      </c>
      <c r="N27" s="3"/>
      <c r="P27" s="4">
        <f t="shared" si="6"/>
        <v>29.377786895837691</v>
      </c>
      <c r="Q27" s="5">
        <f t="shared" si="4"/>
        <v>29.377786895837691</v>
      </c>
      <c r="R27" s="5">
        <f t="shared" si="5"/>
        <v>4.6631407771170936</v>
      </c>
    </row>
    <row r="28" spans="1:18" x14ac:dyDescent="0.3">
      <c r="A28" s="1">
        <v>27</v>
      </c>
      <c r="B28" s="1" t="s">
        <v>467</v>
      </c>
      <c r="C28" s="1" t="s">
        <v>485</v>
      </c>
      <c r="D28" s="1" t="s">
        <v>543</v>
      </c>
      <c r="E28" s="1">
        <v>6200</v>
      </c>
      <c r="F28" s="3" t="s">
        <v>557</v>
      </c>
      <c r="G28" s="1">
        <v>31</v>
      </c>
      <c r="H28" s="1">
        <v>114.25</v>
      </c>
      <c r="I28" s="1">
        <v>24.02</v>
      </c>
      <c r="J28" s="3">
        <f t="shared" si="0"/>
        <v>105</v>
      </c>
      <c r="K28" s="3">
        <f t="shared" si="1"/>
        <v>100.7</v>
      </c>
      <c r="L28" s="3">
        <f t="shared" si="2"/>
        <v>102.3</v>
      </c>
      <c r="M28" s="3">
        <f t="shared" si="3"/>
        <v>111</v>
      </c>
      <c r="N28" s="3"/>
      <c r="P28" s="4">
        <f t="shared" si="6"/>
        <v>31.796812440884892</v>
      </c>
      <c r="Q28" s="5">
        <f t="shared" si="4"/>
        <v>31.796812440884892</v>
      </c>
      <c r="R28" s="5">
        <f t="shared" si="5"/>
        <v>5.128518135626595</v>
      </c>
    </row>
    <row r="29" spans="1:18" x14ac:dyDescent="0.3">
      <c r="A29" s="1">
        <v>28</v>
      </c>
      <c r="B29" s="1" t="s">
        <v>73</v>
      </c>
      <c r="C29" s="1" t="s">
        <v>556</v>
      </c>
      <c r="D29" s="1" t="s">
        <v>542</v>
      </c>
      <c r="E29" s="1">
        <v>6100</v>
      </c>
      <c r="F29" s="3" t="s">
        <v>489</v>
      </c>
      <c r="G29" s="1">
        <v>25</v>
      </c>
      <c r="H29" s="1">
        <v>108</v>
      </c>
      <c r="I29" s="1">
        <v>14.57</v>
      </c>
      <c r="J29" s="3">
        <f t="shared" si="0"/>
        <v>102.3</v>
      </c>
      <c r="K29" s="3">
        <f t="shared" si="1"/>
        <v>102.9</v>
      </c>
      <c r="L29" s="3">
        <f t="shared" si="2"/>
        <v>110.8</v>
      </c>
      <c r="M29" s="3">
        <f t="shared" si="3"/>
        <v>108.4</v>
      </c>
      <c r="N29" s="3"/>
      <c r="P29" s="4">
        <f t="shared" si="6"/>
        <v>23.997688969169289</v>
      </c>
      <c r="Q29" s="5">
        <f t="shared" si="4"/>
        <v>23.997688969169289</v>
      </c>
      <c r="R29" s="5">
        <f t="shared" si="5"/>
        <v>3.9340473719949656</v>
      </c>
    </row>
    <row r="30" spans="1:18" x14ac:dyDescent="0.3">
      <c r="A30" s="1">
        <v>29</v>
      </c>
      <c r="B30" s="1" t="s">
        <v>477</v>
      </c>
      <c r="C30" s="1" t="s">
        <v>556</v>
      </c>
      <c r="D30" s="1" t="s">
        <v>543</v>
      </c>
      <c r="E30" s="1">
        <v>6000</v>
      </c>
      <c r="F30" s="3" t="s">
        <v>489</v>
      </c>
      <c r="G30" s="1">
        <v>28</v>
      </c>
      <c r="H30" s="1">
        <v>108</v>
      </c>
      <c r="I30" s="1">
        <v>24.77</v>
      </c>
      <c r="J30" s="3">
        <f t="shared" si="0"/>
        <v>102.3</v>
      </c>
      <c r="K30" s="3">
        <f t="shared" si="1"/>
        <v>102.9</v>
      </c>
      <c r="L30" s="3">
        <f t="shared" si="2"/>
        <v>110.8</v>
      </c>
      <c r="M30" s="3">
        <f t="shared" si="3"/>
        <v>108.4</v>
      </c>
      <c r="N30" s="3"/>
      <c r="P30" s="4">
        <f t="shared" si="6"/>
        <v>28.818692271003908</v>
      </c>
      <c r="Q30" s="5">
        <f t="shared" si="4"/>
        <v>28.818692271003908</v>
      </c>
      <c r="R30" s="5">
        <f t="shared" si="5"/>
        <v>4.8031153785006513</v>
      </c>
    </row>
    <row r="31" spans="1:18" x14ac:dyDescent="0.3">
      <c r="A31" s="1">
        <v>30</v>
      </c>
      <c r="B31" s="1" t="s">
        <v>385</v>
      </c>
      <c r="C31" s="1" t="s">
        <v>556</v>
      </c>
      <c r="D31" s="1" t="s">
        <v>542</v>
      </c>
      <c r="E31" s="1">
        <v>6000</v>
      </c>
      <c r="F31" s="3" t="s">
        <v>489</v>
      </c>
      <c r="G31" s="1">
        <v>24</v>
      </c>
      <c r="H31" s="1">
        <v>108</v>
      </c>
      <c r="I31" s="1">
        <v>12</v>
      </c>
      <c r="J31" s="3">
        <f t="shared" si="0"/>
        <v>102.3</v>
      </c>
      <c r="K31" s="3">
        <f t="shared" si="1"/>
        <v>102.9</v>
      </c>
      <c r="L31" s="3">
        <f t="shared" si="2"/>
        <v>110.8</v>
      </c>
      <c r="M31" s="3">
        <f t="shared" si="3"/>
        <v>108.4</v>
      </c>
      <c r="N31" s="3"/>
      <c r="P31" s="4">
        <f t="shared" si="6"/>
        <v>22.410376571003908</v>
      </c>
      <c r="Q31" s="5">
        <f t="shared" si="4"/>
        <v>22.410376571003908</v>
      </c>
      <c r="R31" s="5">
        <f t="shared" si="5"/>
        <v>3.7350627618339849</v>
      </c>
    </row>
    <row r="32" spans="1:18" x14ac:dyDescent="0.3">
      <c r="A32" s="1">
        <v>31</v>
      </c>
      <c r="B32" s="1" t="s">
        <v>85</v>
      </c>
      <c r="C32" s="1" t="s">
        <v>489</v>
      </c>
      <c r="D32" s="1" t="s">
        <v>544</v>
      </c>
      <c r="E32" s="1">
        <v>6000</v>
      </c>
      <c r="F32" s="3" t="s">
        <v>556</v>
      </c>
      <c r="G32" s="1">
        <v>34</v>
      </c>
      <c r="H32" s="1">
        <v>115.5</v>
      </c>
      <c r="I32" s="1">
        <v>23.94</v>
      </c>
      <c r="J32" s="3">
        <f t="shared" si="0"/>
        <v>102.9</v>
      </c>
      <c r="K32" s="3">
        <f t="shared" si="1"/>
        <v>102.3</v>
      </c>
      <c r="L32" s="3">
        <f t="shared" si="2"/>
        <v>108.8</v>
      </c>
      <c r="M32" s="3">
        <f t="shared" si="3"/>
        <v>102.8</v>
      </c>
      <c r="N32" s="3"/>
      <c r="P32" s="4">
        <f t="shared" si="6"/>
        <v>33.80470337100391</v>
      </c>
      <c r="Q32" s="5">
        <f t="shared" si="4"/>
        <v>33.80470337100391</v>
      </c>
      <c r="R32" s="5">
        <f t="shared" si="5"/>
        <v>5.634117228500652</v>
      </c>
    </row>
    <row r="33" spans="1:18" x14ac:dyDescent="0.3">
      <c r="A33" s="1">
        <v>32</v>
      </c>
      <c r="B33" s="1" t="s">
        <v>207</v>
      </c>
      <c r="C33" s="1" t="s">
        <v>557</v>
      </c>
      <c r="D33" s="1" t="s">
        <v>546</v>
      </c>
      <c r="E33" s="1">
        <v>5900</v>
      </c>
      <c r="F33" s="3" t="s">
        <v>485</v>
      </c>
      <c r="G33" s="1">
        <v>28</v>
      </c>
      <c r="H33" s="1">
        <v>114.25</v>
      </c>
      <c r="I33" s="1">
        <v>21.25</v>
      </c>
      <c r="J33" s="3">
        <f t="shared" si="0"/>
        <v>100.7</v>
      </c>
      <c r="K33" s="3">
        <f t="shared" si="1"/>
        <v>105</v>
      </c>
      <c r="L33" s="3">
        <f t="shared" si="2"/>
        <v>109.3</v>
      </c>
      <c r="M33" s="3">
        <f t="shared" si="3"/>
        <v>111.5</v>
      </c>
      <c r="N33" s="3"/>
      <c r="P33" s="4">
        <f t="shared" si="6"/>
        <v>28.257484774495637</v>
      </c>
      <c r="Q33" s="5">
        <f t="shared" si="4"/>
        <v>28.257484774495637</v>
      </c>
      <c r="R33" s="5">
        <f t="shared" si="5"/>
        <v>4.7894041990670573</v>
      </c>
    </row>
    <row r="34" spans="1:18" x14ac:dyDescent="0.3">
      <c r="A34" s="1">
        <v>33</v>
      </c>
      <c r="B34" s="1" t="s">
        <v>476</v>
      </c>
      <c r="C34" s="1" t="s">
        <v>489</v>
      </c>
      <c r="D34" s="1" t="s">
        <v>543</v>
      </c>
      <c r="E34" s="1">
        <v>5900</v>
      </c>
      <c r="F34" s="3" t="s">
        <v>556</v>
      </c>
      <c r="G34" s="1">
        <v>32</v>
      </c>
      <c r="H34" s="1">
        <v>115.5</v>
      </c>
      <c r="I34" s="1">
        <v>21.72</v>
      </c>
      <c r="J34" s="3">
        <f t="shared" ref="J34:J65" si="7">VLOOKUP(C34,$B$129:$E$158,2,FALSE)</f>
        <v>102.9</v>
      </c>
      <c r="K34" s="3">
        <f t="shared" ref="K34:K65" si="8">VLOOKUP(F34,$B$129:$E$158,2,FALSE)</f>
        <v>102.3</v>
      </c>
      <c r="L34" s="3">
        <f t="shared" ref="L34:L65" si="9">VLOOKUP(C34,$B$129:$E$158,4,FALSE)</f>
        <v>108.8</v>
      </c>
      <c r="M34" s="3">
        <f t="shared" ref="M34:M65" si="10">VLOOKUP(F34,$B$129:$E$158,3,FALSE)</f>
        <v>102.8</v>
      </c>
      <c r="N34" s="3"/>
      <c r="P34" s="4">
        <f t="shared" si="6"/>
        <v>31.577722524495645</v>
      </c>
      <c r="Q34" s="5">
        <f t="shared" ref="Q34:Q65" si="11">P34-O34</f>
        <v>31.577722524495645</v>
      </c>
      <c r="R34" s="5">
        <f t="shared" ref="R34:R65" si="12">P34/(E34/1000)</f>
        <v>5.352156360084007</v>
      </c>
    </row>
    <row r="35" spans="1:18" x14ac:dyDescent="0.3">
      <c r="A35" s="1">
        <v>34</v>
      </c>
      <c r="B35" s="1" t="s">
        <v>120</v>
      </c>
      <c r="C35" s="1" t="s">
        <v>564</v>
      </c>
      <c r="D35" s="1" t="s">
        <v>543</v>
      </c>
      <c r="E35" s="1">
        <v>5800</v>
      </c>
      <c r="F35" s="1" t="s">
        <v>507</v>
      </c>
      <c r="G35" s="1">
        <v>33</v>
      </c>
      <c r="H35" s="1">
        <v>115.5</v>
      </c>
      <c r="I35" s="1">
        <v>20.65</v>
      </c>
      <c r="J35" s="3">
        <f t="shared" si="7"/>
        <v>105.1</v>
      </c>
      <c r="K35" s="3">
        <f t="shared" si="8"/>
        <v>106.3</v>
      </c>
      <c r="L35" s="3">
        <f t="shared" si="9"/>
        <v>109.8</v>
      </c>
      <c r="M35" s="3">
        <f t="shared" si="10"/>
        <v>104.4</v>
      </c>
      <c r="N35" s="3"/>
      <c r="P35" s="4">
        <f t="shared" si="6"/>
        <v>31.86338486775481</v>
      </c>
      <c r="Q35" s="5">
        <f t="shared" si="11"/>
        <v>31.86338486775481</v>
      </c>
      <c r="R35" s="5">
        <f t="shared" si="12"/>
        <v>5.4936870461646228</v>
      </c>
    </row>
    <row r="36" spans="1:18" x14ac:dyDescent="0.3">
      <c r="A36" s="1">
        <v>35</v>
      </c>
      <c r="B36" s="1" t="s">
        <v>153</v>
      </c>
      <c r="C36" s="1" t="s">
        <v>549</v>
      </c>
      <c r="D36" s="1" t="s">
        <v>545</v>
      </c>
      <c r="E36" s="1">
        <v>5800</v>
      </c>
      <c r="F36" s="1" t="s">
        <v>493</v>
      </c>
      <c r="G36" s="1">
        <v>32</v>
      </c>
      <c r="H36" s="1">
        <v>126</v>
      </c>
      <c r="I36" s="1">
        <v>15.03</v>
      </c>
      <c r="J36" s="3">
        <f t="shared" si="7"/>
        <v>103.4</v>
      </c>
      <c r="K36" s="3">
        <f t="shared" si="8"/>
        <v>102.8</v>
      </c>
      <c r="L36" s="3">
        <f t="shared" si="9"/>
        <v>107.1</v>
      </c>
      <c r="M36" s="3">
        <f t="shared" si="10"/>
        <v>102.5</v>
      </c>
      <c r="N36" s="3"/>
      <c r="P36" s="4">
        <f t="shared" si="6"/>
        <v>30.605858567754819</v>
      </c>
      <c r="Q36" s="5">
        <f t="shared" si="11"/>
        <v>30.605858567754819</v>
      </c>
      <c r="R36" s="5">
        <f t="shared" si="12"/>
        <v>5.2768721668542788</v>
      </c>
    </row>
    <row r="37" spans="1:18" x14ac:dyDescent="0.3">
      <c r="A37" s="1">
        <v>36</v>
      </c>
      <c r="B37" s="1" t="s">
        <v>58</v>
      </c>
      <c r="C37" s="1" t="s">
        <v>507</v>
      </c>
      <c r="D37" s="1" t="s">
        <v>542</v>
      </c>
      <c r="E37" s="1">
        <v>5600</v>
      </c>
      <c r="F37" s="3" t="s">
        <v>564</v>
      </c>
      <c r="G37" s="1">
        <v>30</v>
      </c>
      <c r="H37" s="1">
        <v>119</v>
      </c>
      <c r="I37" s="1">
        <v>22.07</v>
      </c>
      <c r="J37" s="3">
        <f t="shared" si="7"/>
        <v>106.3</v>
      </c>
      <c r="K37" s="3">
        <f t="shared" si="8"/>
        <v>105.1</v>
      </c>
      <c r="L37" s="3">
        <f t="shared" si="9"/>
        <v>111</v>
      </c>
      <c r="M37" s="3">
        <f t="shared" si="10"/>
        <v>110</v>
      </c>
      <c r="N37" s="3"/>
      <c r="P37" s="4">
        <f t="shared" si="6"/>
        <v>29.936191637611255</v>
      </c>
      <c r="Q37" s="5">
        <f t="shared" si="11"/>
        <v>29.936191637611255</v>
      </c>
      <c r="R37" s="5">
        <f t="shared" si="12"/>
        <v>5.345748506716296</v>
      </c>
    </row>
    <row r="38" spans="1:18" x14ac:dyDescent="0.3">
      <c r="A38" s="1">
        <v>37</v>
      </c>
      <c r="B38" s="1" t="s">
        <v>297</v>
      </c>
      <c r="C38" s="1" t="s">
        <v>485</v>
      </c>
      <c r="D38" s="1" t="s">
        <v>543</v>
      </c>
      <c r="E38" s="1">
        <v>5500</v>
      </c>
      <c r="F38" s="3" t="s">
        <v>557</v>
      </c>
      <c r="G38" s="1">
        <v>30</v>
      </c>
      <c r="H38" s="1">
        <v>114.25</v>
      </c>
      <c r="I38" s="1">
        <v>21.17</v>
      </c>
      <c r="J38" s="3">
        <f t="shared" si="7"/>
        <v>105</v>
      </c>
      <c r="K38" s="3">
        <f t="shared" si="8"/>
        <v>100.7</v>
      </c>
      <c r="L38" s="3">
        <f t="shared" si="9"/>
        <v>102.3</v>
      </c>
      <c r="M38" s="3">
        <f t="shared" si="10"/>
        <v>111</v>
      </c>
      <c r="N38" s="3"/>
      <c r="P38" s="4">
        <f t="shared" si="6"/>
        <v>29.166010286384243</v>
      </c>
      <c r="Q38" s="5">
        <f t="shared" si="11"/>
        <v>29.166010286384243</v>
      </c>
      <c r="R38" s="5">
        <f t="shared" si="12"/>
        <v>5.3029109611607712</v>
      </c>
    </row>
    <row r="39" spans="1:18" x14ac:dyDescent="0.3">
      <c r="A39" s="1">
        <v>38</v>
      </c>
      <c r="B39" s="1" t="s">
        <v>285</v>
      </c>
      <c r="C39" s="1" t="s">
        <v>508</v>
      </c>
      <c r="D39" s="1" t="s">
        <v>544</v>
      </c>
      <c r="E39" s="1">
        <v>5400</v>
      </c>
      <c r="F39" s="3" t="s">
        <v>495</v>
      </c>
      <c r="G39" s="1">
        <v>33</v>
      </c>
      <c r="H39" s="1">
        <v>104.25</v>
      </c>
      <c r="I39" s="1">
        <v>21.9</v>
      </c>
      <c r="J39" s="3">
        <f t="shared" si="7"/>
        <v>100.5</v>
      </c>
      <c r="K39" s="3">
        <f t="shared" si="8"/>
        <v>98.2</v>
      </c>
      <c r="L39" s="3">
        <f t="shared" si="9"/>
        <v>105.6</v>
      </c>
      <c r="M39" s="3">
        <f t="shared" si="10"/>
        <v>102.2</v>
      </c>
      <c r="N39" s="3"/>
      <c r="P39" s="4">
        <f t="shared" si="6"/>
        <v>30.50285256982071</v>
      </c>
      <c r="Q39" s="5">
        <f t="shared" si="11"/>
        <v>30.50285256982071</v>
      </c>
      <c r="R39" s="5">
        <f t="shared" si="12"/>
        <v>5.6486764018186495</v>
      </c>
    </row>
    <row r="40" spans="1:18" x14ac:dyDescent="0.3">
      <c r="A40" s="1">
        <v>39</v>
      </c>
      <c r="B40" s="1" t="s">
        <v>281</v>
      </c>
      <c r="C40" s="1" t="s">
        <v>485</v>
      </c>
      <c r="D40" s="1" t="s">
        <v>542</v>
      </c>
      <c r="E40" s="1">
        <v>5300</v>
      </c>
      <c r="F40" s="3" t="s">
        <v>557</v>
      </c>
      <c r="G40" s="1">
        <v>29</v>
      </c>
      <c r="H40" s="1">
        <v>114.25</v>
      </c>
      <c r="I40" s="1">
        <v>16.57</v>
      </c>
      <c r="J40" s="3">
        <f t="shared" si="7"/>
        <v>105</v>
      </c>
      <c r="K40" s="3">
        <f t="shared" si="8"/>
        <v>100.7</v>
      </c>
      <c r="L40" s="3">
        <f t="shared" si="9"/>
        <v>102.3</v>
      </c>
      <c r="M40" s="3">
        <f t="shared" si="10"/>
        <v>111</v>
      </c>
      <c r="N40" s="3"/>
      <c r="P40" s="4">
        <f t="shared" si="6"/>
        <v>26.833596366671046</v>
      </c>
      <c r="Q40" s="5">
        <f t="shared" si="11"/>
        <v>26.833596366671046</v>
      </c>
      <c r="R40" s="5">
        <f t="shared" si="12"/>
        <v>5.0629427106926501</v>
      </c>
    </row>
    <row r="41" spans="1:18" x14ac:dyDescent="0.3">
      <c r="A41" s="1">
        <v>40</v>
      </c>
      <c r="B41" s="1" t="s">
        <v>181</v>
      </c>
      <c r="C41" s="1" t="s">
        <v>508</v>
      </c>
      <c r="D41" s="1" t="s">
        <v>546</v>
      </c>
      <c r="E41" s="1">
        <v>5200</v>
      </c>
      <c r="F41" s="3" t="s">
        <v>495</v>
      </c>
      <c r="G41" s="1">
        <v>30</v>
      </c>
      <c r="H41" s="1">
        <v>104.25</v>
      </c>
      <c r="I41" s="1">
        <v>15.27</v>
      </c>
      <c r="J41" s="3">
        <f t="shared" si="7"/>
        <v>100.5</v>
      </c>
      <c r="K41" s="3">
        <f t="shared" si="8"/>
        <v>98.2</v>
      </c>
      <c r="L41" s="3">
        <f t="shared" si="9"/>
        <v>105.6</v>
      </c>
      <c r="M41" s="3">
        <f t="shared" si="10"/>
        <v>102.2</v>
      </c>
      <c r="N41" s="3"/>
      <c r="P41" s="4">
        <f t="shared" si="6"/>
        <v>26.146079189407494</v>
      </c>
      <c r="Q41" s="5">
        <f t="shared" si="11"/>
        <v>26.146079189407494</v>
      </c>
      <c r="R41" s="5">
        <f t="shared" si="12"/>
        <v>5.0280921518091333</v>
      </c>
    </row>
    <row r="42" spans="1:18" x14ac:dyDescent="0.3">
      <c r="A42" s="1">
        <v>41</v>
      </c>
      <c r="B42" s="1" t="s">
        <v>375</v>
      </c>
      <c r="C42" s="1" t="s">
        <v>487</v>
      </c>
      <c r="D42" s="1" t="s">
        <v>544</v>
      </c>
      <c r="E42" s="1">
        <v>5100</v>
      </c>
      <c r="F42" s="3" t="s">
        <v>518</v>
      </c>
      <c r="G42" s="1">
        <v>32</v>
      </c>
      <c r="H42" s="1">
        <v>115.75</v>
      </c>
      <c r="I42" s="1">
        <v>21.52</v>
      </c>
      <c r="J42" s="3">
        <f t="shared" si="7"/>
        <v>100.6</v>
      </c>
      <c r="K42" s="3">
        <f t="shared" si="8"/>
        <v>101.7</v>
      </c>
      <c r="L42" s="3">
        <f t="shared" si="9"/>
        <v>109.7</v>
      </c>
      <c r="M42" s="3">
        <f t="shared" si="10"/>
        <v>106.2</v>
      </c>
      <c r="N42" s="3"/>
      <c r="P42" s="4">
        <f t="shared" si="6"/>
        <v>30.088912320260519</v>
      </c>
      <c r="Q42" s="5">
        <f t="shared" si="11"/>
        <v>30.088912320260519</v>
      </c>
      <c r="R42" s="5">
        <f t="shared" si="12"/>
        <v>5.8997867294628472</v>
      </c>
    </row>
    <row r="43" spans="1:18" x14ac:dyDescent="0.3">
      <c r="A43" s="1">
        <v>42</v>
      </c>
      <c r="B43" s="1" t="s">
        <v>105</v>
      </c>
      <c r="C43" s="1" t="s">
        <v>493</v>
      </c>
      <c r="D43" s="1" t="s">
        <v>543</v>
      </c>
      <c r="E43" s="1">
        <v>5100</v>
      </c>
      <c r="F43" s="1" t="s">
        <v>549</v>
      </c>
      <c r="G43" s="1">
        <v>31</v>
      </c>
      <c r="H43" s="1">
        <v>109</v>
      </c>
      <c r="I43" s="1">
        <v>18.68</v>
      </c>
      <c r="J43" s="3">
        <f t="shared" si="7"/>
        <v>102.8</v>
      </c>
      <c r="K43" s="3">
        <f t="shared" si="8"/>
        <v>103.4</v>
      </c>
      <c r="L43" s="3">
        <f t="shared" si="9"/>
        <v>111.9</v>
      </c>
      <c r="M43" s="3">
        <f t="shared" si="10"/>
        <v>114.5</v>
      </c>
      <c r="N43" s="3"/>
      <c r="P43" s="4">
        <f t="shared" si="6"/>
        <v>27.816806420260519</v>
      </c>
      <c r="Q43" s="5">
        <f t="shared" si="11"/>
        <v>27.816806420260519</v>
      </c>
      <c r="R43" s="5">
        <f t="shared" si="12"/>
        <v>5.4542757686785333</v>
      </c>
    </row>
    <row r="44" spans="1:18" x14ac:dyDescent="0.3">
      <c r="A44" s="1">
        <v>43</v>
      </c>
      <c r="B44" s="1" t="s">
        <v>43</v>
      </c>
      <c r="C44" s="1" t="s">
        <v>507</v>
      </c>
      <c r="D44" s="1" t="s">
        <v>544</v>
      </c>
      <c r="E44" s="1">
        <v>5100</v>
      </c>
      <c r="F44" s="1" t="s">
        <v>564</v>
      </c>
      <c r="G44" s="1">
        <v>20</v>
      </c>
      <c r="H44" s="1">
        <v>119</v>
      </c>
      <c r="I44" s="1">
        <v>23.11</v>
      </c>
      <c r="J44" s="3">
        <f t="shared" si="7"/>
        <v>106.3</v>
      </c>
      <c r="K44" s="3">
        <f t="shared" si="8"/>
        <v>105.1</v>
      </c>
      <c r="L44" s="3">
        <f t="shared" si="9"/>
        <v>111</v>
      </c>
      <c r="M44" s="3">
        <f t="shared" si="10"/>
        <v>110</v>
      </c>
      <c r="N44" s="3"/>
      <c r="P44" s="4">
        <f t="shared" si="6"/>
        <v>22.019459820260522</v>
      </c>
      <c r="Q44" s="5">
        <f t="shared" si="11"/>
        <v>22.019459820260522</v>
      </c>
      <c r="R44" s="5">
        <f t="shared" si="12"/>
        <v>4.3175411412275535</v>
      </c>
    </row>
    <row r="45" spans="1:18" x14ac:dyDescent="0.3">
      <c r="A45" s="1">
        <v>44</v>
      </c>
      <c r="B45" s="1" t="s">
        <v>159</v>
      </c>
      <c r="C45" s="1" t="s">
        <v>489</v>
      </c>
      <c r="D45" s="1" t="s">
        <v>543</v>
      </c>
      <c r="E45" s="1">
        <v>5000</v>
      </c>
      <c r="F45" s="3" t="s">
        <v>556</v>
      </c>
      <c r="G45" s="1">
        <v>23</v>
      </c>
      <c r="H45" s="1">
        <v>115.5</v>
      </c>
      <c r="I45" s="1">
        <v>28.05</v>
      </c>
      <c r="J45" s="3">
        <f t="shared" si="7"/>
        <v>102.9</v>
      </c>
      <c r="K45" s="3">
        <f t="shared" si="8"/>
        <v>102.3</v>
      </c>
      <c r="L45" s="3">
        <f t="shared" si="9"/>
        <v>108.8</v>
      </c>
      <c r="M45" s="3">
        <f t="shared" si="10"/>
        <v>102.8</v>
      </c>
      <c r="N45" s="3"/>
      <c r="P45" s="4">
        <f t="shared" si="6"/>
        <v>25.160227096358536</v>
      </c>
      <c r="Q45" s="5">
        <f t="shared" si="11"/>
        <v>25.160227096358536</v>
      </c>
      <c r="R45" s="5">
        <f t="shared" si="12"/>
        <v>5.0320454192717072</v>
      </c>
    </row>
    <row r="46" spans="1:18" x14ac:dyDescent="0.3">
      <c r="A46" s="1">
        <v>45</v>
      </c>
      <c r="B46" s="1" t="s">
        <v>242</v>
      </c>
      <c r="C46" s="1" t="s">
        <v>564</v>
      </c>
      <c r="D46" s="1" t="s">
        <v>546</v>
      </c>
      <c r="E46" s="1">
        <v>4900</v>
      </c>
      <c r="F46" s="1" t="s">
        <v>507</v>
      </c>
      <c r="G46" s="1">
        <v>32</v>
      </c>
      <c r="H46" s="1">
        <v>115.5</v>
      </c>
      <c r="I46" s="1">
        <v>13.26</v>
      </c>
      <c r="J46" s="3">
        <f t="shared" si="7"/>
        <v>105.1</v>
      </c>
      <c r="K46" s="3">
        <f t="shared" si="8"/>
        <v>106.3</v>
      </c>
      <c r="L46" s="3">
        <f t="shared" si="9"/>
        <v>109.8</v>
      </c>
      <c r="M46" s="3">
        <f t="shared" si="10"/>
        <v>104.4</v>
      </c>
      <c r="N46" s="3"/>
      <c r="P46" s="4">
        <f t="shared" ref="P46:P77" si="13">-87.868852+(LN(E46))*9.365713+G46*0.73241+I46*0.27241+H46*0.0924+((J46+K46)/2)*0.015315+((L46+M46)/2)*-0.032803</f>
        <v>27.538593037799657</v>
      </c>
      <c r="Q46" s="5">
        <f t="shared" si="11"/>
        <v>27.538593037799657</v>
      </c>
      <c r="R46" s="5">
        <f t="shared" si="12"/>
        <v>5.6201210281223783</v>
      </c>
    </row>
    <row r="47" spans="1:18" x14ac:dyDescent="0.3">
      <c r="A47" s="1">
        <v>46</v>
      </c>
      <c r="B47" s="1" t="s">
        <v>245</v>
      </c>
      <c r="C47" s="1" t="s">
        <v>495</v>
      </c>
      <c r="D47" s="1" t="s">
        <v>542</v>
      </c>
      <c r="E47" s="1">
        <v>4900</v>
      </c>
      <c r="F47" s="1" t="s">
        <v>508</v>
      </c>
      <c r="G47" s="1">
        <v>20</v>
      </c>
      <c r="H47" s="1">
        <v>103.25</v>
      </c>
      <c r="I47" s="1">
        <v>19.57</v>
      </c>
      <c r="J47" s="3">
        <f t="shared" si="7"/>
        <v>98.2</v>
      </c>
      <c r="K47" s="3">
        <f t="shared" si="8"/>
        <v>100.5</v>
      </c>
      <c r="L47" s="3">
        <f t="shared" si="9"/>
        <v>105</v>
      </c>
      <c r="M47" s="3">
        <f t="shared" si="10"/>
        <v>104.9</v>
      </c>
      <c r="N47" s="3"/>
      <c r="P47" s="4">
        <f t="shared" si="13"/>
        <v>19.309956337799655</v>
      </c>
      <c r="Q47" s="5">
        <f t="shared" si="11"/>
        <v>19.309956337799655</v>
      </c>
      <c r="R47" s="5">
        <f t="shared" si="12"/>
        <v>3.9408074158774804</v>
      </c>
    </row>
    <row r="48" spans="1:18" x14ac:dyDescent="0.3">
      <c r="A48" s="1">
        <v>47</v>
      </c>
      <c r="B48" s="1" t="s">
        <v>417</v>
      </c>
      <c r="C48" s="1" t="s">
        <v>564</v>
      </c>
      <c r="D48" s="1" t="s">
        <v>545</v>
      </c>
      <c r="E48" s="1">
        <v>4800</v>
      </c>
      <c r="F48" s="1" t="s">
        <v>507</v>
      </c>
      <c r="G48" s="1">
        <v>18</v>
      </c>
      <c r="H48" s="1">
        <v>115.5</v>
      </c>
      <c r="I48" s="1">
        <v>16.45</v>
      </c>
      <c r="J48" s="3">
        <f t="shared" si="7"/>
        <v>105.1</v>
      </c>
      <c r="K48" s="3">
        <f t="shared" si="8"/>
        <v>106.3</v>
      </c>
      <c r="L48" s="3">
        <f t="shared" si="9"/>
        <v>109.8</v>
      </c>
      <c r="M48" s="3">
        <f t="shared" si="10"/>
        <v>104.4</v>
      </c>
      <c r="N48" s="3"/>
      <c r="P48" s="4">
        <f t="shared" si="13"/>
        <v>17.960726611594254</v>
      </c>
      <c r="Q48" s="5">
        <f t="shared" si="11"/>
        <v>17.960726611594254</v>
      </c>
      <c r="R48" s="5">
        <f t="shared" si="12"/>
        <v>3.7418180440821365</v>
      </c>
    </row>
    <row r="49" spans="1:18" x14ac:dyDescent="0.3">
      <c r="A49" s="1">
        <v>48</v>
      </c>
      <c r="B49" s="1" t="s">
        <v>244</v>
      </c>
      <c r="C49" s="1" t="s">
        <v>508</v>
      </c>
      <c r="D49" s="1" t="s">
        <v>544</v>
      </c>
      <c r="E49" s="1">
        <v>4800</v>
      </c>
      <c r="F49" s="3" t="s">
        <v>495</v>
      </c>
      <c r="G49" s="1">
        <v>28</v>
      </c>
      <c r="H49" s="1">
        <v>104.25</v>
      </c>
      <c r="I49" s="1">
        <v>22.72</v>
      </c>
      <c r="J49" s="3">
        <f t="shared" si="7"/>
        <v>100.5</v>
      </c>
      <c r="K49" s="3">
        <f t="shared" si="8"/>
        <v>98.2</v>
      </c>
      <c r="L49" s="3">
        <f t="shared" si="9"/>
        <v>105.6</v>
      </c>
      <c r="M49" s="3">
        <f t="shared" si="10"/>
        <v>102.2</v>
      </c>
      <c r="N49" s="3"/>
      <c r="P49" s="4">
        <f t="shared" si="13"/>
        <v>25.961056661594249</v>
      </c>
      <c r="Q49" s="5">
        <f t="shared" si="11"/>
        <v>25.961056661594249</v>
      </c>
      <c r="R49" s="5">
        <f t="shared" si="12"/>
        <v>5.4085534711654688</v>
      </c>
    </row>
    <row r="50" spans="1:18" x14ac:dyDescent="0.3">
      <c r="A50" s="1">
        <v>49</v>
      </c>
      <c r="B50" s="1" t="s">
        <v>414</v>
      </c>
      <c r="C50" s="1" t="s">
        <v>485</v>
      </c>
      <c r="D50" s="1" t="s">
        <v>546</v>
      </c>
      <c r="E50" s="1">
        <v>4800</v>
      </c>
      <c r="F50" s="3" t="s">
        <v>557</v>
      </c>
      <c r="G50" s="1">
        <v>24</v>
      </c>
      <c r="H50" s="1">
        <v>114.25</v>
      </c>
      <c r="I50" s="1">
        <v>21.4</v>
      </c>
      <c r="J50" s="3">
        <f t="shared" si="7"/>
        <v>105</v>
      </c>
      <c r="K50" s="3">
        <f t="shared" si="8"/>
        <v>100.7</v>
      </c>
      <c r="L50" s="3">
        <f t="shared" si="9"/>
        <v>102.3</v>
      </c>
      <c r="M50" s="3">
        <f t="shared" si="10"/>
        <v>111</v>
      </c>
      <c r="N50" s="3"/>
      <c r="P50" s="4">
        <f t="shared" si="13"/>
        <v>23.559229711594256</v>
      </c>
      <c r="Q50" s="5">
        <f t="shared" si="11"/>
        <v>23.559229711594256</v>
      </c>
      <c r="R50" s="5">
        <f t="shared" si="12"/>
        <v>4.9081728565821372</v>
      </c>
    </row>
    <row r="51" spans="1:18" x14ac:dyDescent="0.3">
      <c r="A51" s="1">
        <v>50</v>
      </c>
      <c r="B51" s="1" t="s">
        <v>9</v>
      </c>
      <c r="C51" s="1" t="s">
        <v>518</v>
      </c>
      <c r="D51" s="1" t="s">
        <v>544</v>
      </c>
      <c r="E51" s="1">
        <v>4800</v>
      </c>
      <c r="F51" s="3" t="s">
        <v>487</v>
      </c>
      <c r="G51" s="1">
        <v>29</v>
      </c>
      <c r="H51" s="1">
        <v>107.75</v>
      </c>
      <c r="I51" s="1">
        <v>25.04</v>
      </c>
      <c r="J51" s="3">
        <f t="shared" si="7"/>
        <v>101.7</v>
      </c>
      <c r="K51" s="3">
        <f t="shared" si="8"/>
        <v>100.6</v>
      </c>
      <c r="L51" s="3">
        <f t="shared" si="9"/>
        <v>107.3</v>
      </c>
      <c r="M51" s="3">
        <f t="shared" si="10"/>
        <v>111.8</v>
      </c>
      <c r="N51" s="3"/>
      <c r="P51" s="4">
        <f t="shared" si="13"/>
        <v>27.491087911594249</v>
      </c>
      <c r="Q51" s="5">
        <f t="shared" si="11"/>
        <v>27.491087911594249</v>
      </c>
      <c r="R51" s="5">
        <f t="shared" si="12"/>
        <v>5.7273099815821356</v>
      </c>
    </row>
    <row r="52" spans="1:18" x14ac:dyDescent="0.3">
      <c r="A52" s="1">
        <v>51</v>
      </c>
      <c r="B52" s="1" t="s">
        <v>46</v>
      </c>
      <c r="C52" s="1" t="s">
        <v>556</v>
      </c>
      <c r="D52" s="1" t="s">
        <v>545</v>
      </c>
      <c r="E52" s="1">
        <v>4700</v>
      </c>
      <c r="F52" s="3" t="s">
        <v>489</v>
      </c>
      <c r="G52" s="1">
        <v>26</v>
      </c>
      <c r="H52" s="1">
        <v>108</v>
      </c>
      <c r="I52" s="1">
        <v>14.92</v>
      </c>
      <c r="J52" s="3">
        <f t="shared" si="7"/>
        <v>102.3</v>
      </c>
      <c r="K52" s="3">
        <f t="shared" si="8"/>
        <v>102.9</v>
      </c>
      <c r="L52" s="3">
        <f t="shared" si="9"/>
        <v>110.8</v>
      </c>
      <c r="M52" s="3">
        <f t="shared" si="10"/>
        <v>108.4</v>
      </c>
      <c r="N52" s="3"/>
      <c r="P52" s="4">
        <f t="shared" si="13"/>
        <v>22.383555123375785</v>
      </c>
      <c r="Q52" s="5">
        <f t="shared" si="11"/>
        <v>22.383555123375785</v>
      </c>
      <c r="R52" s="5">
        <f t="shared" si="12"/>
        <v>4.7624585368884649</v>
      </c>
    </row>
    <row r="53" spans="1:18" x14ac:dyDescent="0.3">
      <c r="A53" s="1">
        <v>52</v>
      </c>
      <c r="B53" s="1" t="s">
        <v>136</v>
      </c>
      <c r="C53" s="1" t="s">
        <v>556</v>
      </c>
      <c r="D53" s="1" t="s">
        <v>543</v>
      </c>
      <c r="E53" s="1">
        <v>4700</v>
      </c>
      <c r="F53" s="3" t="s">
        <v>489</v>
      </c>
      <c r="G53" s="1">
        <v>27</v>
      </c>
      <c r="H53" s="1">
        <v>108</v>
      </c>
      <c r="I53" s="1">
        <v>20.81</v>
      </c>
      <c r="J53" s="3">
        <f t="shared" si="7"/>
        <v>102.3</v>
      </c>
      <c r="K53" s="3">
        <f t="shared" si="8"/>
        <v>102.9</v>
      </c>
      <c r="L53" s="3">
        <f t="shared" si="9"/>
        <v>110.8</v>
      </c>
      <c r="M53" s="3">
        <f t="shared" si="10"/>
        <v>108.4</v>
      </c>
      <c r="N53" s="3"/>
      <c r="P53" s="4">
        <f t="shared" si="13"/>
        <v>24.720460023375782</v>
      </c>
      <c r="Q53" s="5">
        <f t="shared" si="11"/>
        <v>24.720460023375782</v>
      </c>
      <c r="R53" s="5">
        <f t="shared" si="12"/>
        <v>5.2596723453991023</v>
      </c>
    </row>
    <row r="54" spans="1:18" x14ac:dyDescent="0.3">
      <c r="A54" s="1">
        <v>53</v>
      </c>
      <c r="B54" s="1" t="s">
        <v>268</v>
      </c>
      <c r="C54" s="1" t="s">
        <v>556</v>
      </c>
      <c r="D54" s="1" t="s">
        <v>544</v>
      </c>
      <c r="E54" s="1">
        <v>4600</v>
      </c>
      <c r="F54" s="3" t="s">
        <v>489</v>
      </c>
      <c r="G54" s="1">
        <v>29</v>
      </c>
      <c r="H54" s="1">
        <v>108</v>
      </c>
      <c r="I54" s="1">
        <v>16.82</v>
      </c>
      <c r="J54" s="3">
        <f t="shared" si="7"/>
        <v>102.3</v>
      </c>
      <c r="K54" s="3">
        <f t="shared" si="8"/>
        <v>102.9</v>
      </c>
      <c r="L54" s="3">
        <f t="shared" si="9"/>
        <v>110.8</v>
      </c>
      <c r="M54" s="3">
        <f t="shared" si="10"/>
        <v>108.4</v>
      </c>
      <c r="N54" s="3"/>
      <c r="P54" s="4">
        <f t="shared" si="13"/>
        <v>24.896943177557155</v>
      </c>
      <c r="Q54" s="5">
        <f t="shared" si="11"/>
        <v>24.896943177557155</v>
      </c>
      <c r="R54" s="5">
        <f t="shared" si="12"/>
        <v>5.41237895164286</v>
      </c>
    </row>
    <row r="55" spans="1:18" x14ac:dyDescent="0.3">
      <c r="A55" s="1">
        <v>54</v>
      </c>
      <c r="B55" s="1" t="s">
        <v>66</v>
      </c>
      <c r="C55" s="1" t="s">
        <v>495</v>
      </c>
      <c r="D55" s="1" t="s">
        <v>543</v>
      </c>
      <c r="E55" s="1">
        <v>4600</v>
      </c>
      <c r="F55" s="1" t="s">
        <v>508</v>
      </c>
      <c r="G55" s="1">
        <v>33</v>
      </c>
      <c r="H55" s="1">
        <v>103.25</v>
      </c>
      <c r="I55" s="1">
        <v>15.8</v>
      </c>
      <c r="J55" s="3">
        <f t="shared" si="7"/>
        <v>98.2</v>
      </c>
      <c r="K55" s="3">
        <f t="shared" si="8"/>
        <v>100.5</v>
      </c>
      <c r="L55" s="3">
        <f t="shared" si="9"/>
        <v>105</v>
      </c>
      <c r="M55" s="3">
        <f t="shared" si="10"/>
        <v>104.9</v>
      </c>
      <c r="N55" s="3"/>
      <c r="P55" s="4">
        <f t="shared" si="13"/>
        <v>27.212585177557159</v>
      </c>
      <c r="Q55" s="5">
        <f t="shared" si="11"/>
        <v>27.212585177557159</v>
      </c>
      <c r="R55" s="5">
        <f t="shared" si="12"/>
        <v>5.91577938642547</v>
      </c>
    </row>
    <row r="56" spans="1:18" x14ac:dyDescent="0.3">
      <c r="A56" s="1">
        <v>55</v>
      </c>
      <c r="B56" s="1" t="s">
        <v>434</v>
      </c>
      <c r="C56" s="1" t="s">
        <v>495</v>
      </c>
      <c r="D56" s="1" t="s">
        <v>543</v>
      </c>
      <c r="E56" s="1">
        <v>4600</v>
      </c>
      <c r="F56" s="3" t="s">
        <v>508</v>
      </c>
      <c r="G56" s="1">
        <v>27</v>
      </c>
      <c r="H56" s="1">
        <v>103.25</v>
      </c>
      <c r="I56" s="1">
        <v>17.84</v>
      </c>
      <c r="J56" s="3">
        <f t="shared" si="7"/>
        <v>98.2</v>
      </c>
      <c r="K56" s="3">
        <f t="shared" si="8"/>
        <v>100.5</v>
      </c>
      <c r="L56" s="3">
        <f t="shared" si="9"/>
        <v>105</v>
      </c>
      <c r="M56" s="3">
        <f t="shared" si="10"/>
        <v>104.9</v>
      </c>
      <c r="N56" s="3"/>
      <c r="P56" s="4">
        <f t="shared" si="13"/>
        <v>23.373841577557158</v>
      </c>
      <c r="Q56" s="5">
        <f t="shared" si="11"/>
        <v>23.373841577557158</v>
      </c>
      <c r="R56" s="5">
        <f t="shared" si="12"/>
        <v>5.0812699081646002</v>
      </c>
    </row>
    <row r="57" spans="1:18" x14ac:dyDescent="0.3">
      <c r="A57" s="1">
        <v>56</v>
      </c>
      <c r="B57" s="1" t="s">
        <v>232</v>
      </c>
      <c r="C57" s="1" t="s">
        <v>508</v>
      </c>
      <c r="D57" s="1" t="s">
        <v>543</v>
      </c>
      <c r="E57" s="1">
        <v>4500</v>
      </c>
      <c r="F57" s="3" t="s">
        <v>495</v>
      </c>
      <c r="G57" s="1">
        <v>28</v>
      </c>
      <c r="H57" s="1">
        <v>104.25</v>
      </c>
      <c r="I57" s="1">
        <v>17.75</v>
      </c>
      <c r="J57" s="3">
        <f t="shared" si="7"/>
        <v>100.5</v>
      </c>
      <c r="K57" s="3">
        <f t="shared" si="8"/>
        <v>98.2</v>
      </c>
      <c r="L57" s="3">
        <f t="shared" si="9"/>
        <v>105.6</v>
      </c>
      <c r="M57" s="3">
        <f t="shared" si="10"/>
        <v>102.2</v>
      </c>
      <c r="N57" s="3"/>
      <c r="P57" s="4">
        <f t="shared" si="13"/>
        <v>24.002729695175326</v>
      </c>
      <c r="Q57" s="5">
        <f t="shared" si="11"/>
        <v>24.002729695175326</v>
      </c>
      <c r="R57" s="5">
        <f t="shared" si="12"/>
        <v>5.3339399322611838</v>
      </c>
    </row>
    <row r="58" spans="1:18" x14ac:dyDescent="0.3">
      <c r="A58" s="1">
        <v>57</v>
      </c>
      <c r="B58" s="1" t="s">
        <v>197</v>
      </c>
      <c r="C58" s="1" t="s">
        <v>556</v>
      </c>
      <c r="D58" s="1" t="s">
        <v>543</v>
      </c>
      <c r="E58" s="1">
        <v>4500</v>
      </c>
      <c r="F58" s="3" t="s">
        <v>489</v>
      </c>
      <c r="G58" s="1">
        <v>24</v>
      </c>
      <c r="H58" s="1">
        <v>108</v>
      </c>
      <c r="I58" s="1">
        <v>26.05</v>
      </c>
      <c r="J58" s="3">
        <f t="shared" si="7"/>
        <v>102.3</v>
      </c>
      <c r="K58" s="3">
        <f t="shared" si="8"/>
        <v>102.9</v>
      </c>
      <c r="L58" s="3">
        <f t="shared" si="9"/>
        <v>110.8</v>
      </c>
      <c r="M58" s="3">
        <f t="shared" si="10"/>
        <v>108.4</v>
      </c>
      <c r="N58" s="3"/>
      <c r="P58" s="4">
        <f t="shared" si="13"/>
        <v>23.543389345175328</v>
      </c>
      <c r="Q58" s="5">
        <f t="shared" si="11"/>
        <v>23.543389345175328</v>
      </c>
      <c r="R58" s="5">
        <f t="shared" si="12"/>
        <v>5.2318642989278503</v>
      </c>
    </row>
    <row r="59" spans="1:18" x14ac:dyDescent="0.3">
      <c r="A59" s="1">
        <v>58</v>
      </c>
      <c r="B59" s="1" t="s">
        <v>381</v>
      </c>
      <c r="C59" s="1" t="s">
        <v>556</v>
      </c>
      <c r="D59" s="1" t="s">
        <v>546</v>
      </c>
      <c r="E59" s="1">
        <v>4500</v>
      </c>
      <c r="F59" s="3" t="s">
        <v>489</v>
      </c>
      <c r="G59" s="1">
        <v>25</v>
      </c>
      <c r="H59" s="1">
        <v>108</v>
      </c>
      <c r="I59" s="1">
        <v>21.52</v>
      </c>
      <c r="J59" s="3">
        <f t="shared" si="7"/>
        <v>102.3</v>
      </c>
      <c r="K59" s="3">
        <f t="shared" si="8"/>
        <v>102.9</v>
      </c>
      <c r="L59" s="3">
        <f t="shared" si="9"/>
        <v>110.8</v>
      </c>
      <c r="M59" s="3">
        <f t="shared" si="10"/>
        <v>108.4</v>
      </c>
      <c r="N59" s="3"/>
      <c r="P59" s="4">
        <f t="shared" si="13"/>
        <v>23.041782045175324</v>
      </c>
      <c r="Q59" s="5">
        <f t="shared" si="11"/>
        <v>23.041782045175324</v>
      </c>
      <c r="R59" s="5">
        <f t="shared" si="12"/>
        <v>5.1203960100389612</v>
      </c>
    </row>
    <row r="60" spans="1:18" x14ac:dyDescent="0.3">
      <c r="A60" s="1">
        <v>59</v>
      </c>
      <c r="B60" s="1" t="s">
        <v>166</v>
      </c>
      <c r="C60" s="1" t="s">
        <v>507</v>
      </c>
      <c r="D60" s="1" t="s">
        <v>546</v>
      </c>
      <c r="E60" s="1">
        <v>4400</v>
      </c>
      <c r="F60" s="1" t="s">
        <v>564</v>
      </c>
      <c r="G60" s="1">
        <v>30</v>
      </c>
      <c r="H60" s="1">
        <v>119</v>
      </c>
      <c r="I60" s="1">
        <v>20.23</v>
      </c>
      <c r="J60" s="3">
        <f t="shared" si="7"/>
        <v>106.3</v>
      </c>
      <c r="K60" s="3">
        <f t="shared" si="8"/>
        <v>105.1</v>
      </c>
      <c r="L60" s="3">
        <f t="shared" si="9"/>
        <v>111</v>
      </c>
      <c r="M60" s="3">
        <f t="shared" si="10"/>
        <v>110</v>
      </c>
      <c r="N60" s="3"/>
      <c r="P60" s="4">
        <f t="shared" si="13"/>
        <v>27.176302626974593</v>
      </c>
      <c r="Q60" s="5">
        <f t="shared" si="11"/>
        <v>27.176302626974593</v>
      </c>
      <c r="R60" s="5">
        <f t="shared" si="12"/>
        <v>6.1764324152214982</v>
      </c>
    </row>
    <row r="61" spans="1:18" x14ac:dyDescent="0.3">
      <c r="A61" s="1">
        <v>60</v>
      </c>
      <c r="B61" s="1" t="s">
        <v>122</v>
      </c>
      <c r="C61" s="1" t="s">
        <v>557</v>
      </c>
      <c r="D61" s="1" t="s">
        <v>542</v>
      </c>
      <c r="E61" s="1">
        <v>4300</v>
      </c>
      <c r="F61" s="3" t="s">
        <v>485</v>
      </c>
      <c r="G61" s="1">
        <v>22</v>
      </c>
      <c r="H61" s="1">
        <v>114.25</v>
      </c>
      <c r="I61" s="1">
        <v>13.85</v>
      </c>
      <c r="J61" s="3">
        <f t="shared" si="7"/>
        <v>100.7</v>
      </c>
      <c r="K61" s="3">
        <f t="shared" si="8"/>
        <v>105</v>
      </c>
      <c r="L61" s="3">
        <f t="shared" si="9"/>
        <v>109.3</v>
      </c>
      <c r="M61" s="3">
        <f t="shared" si="10"/>
        <v>111.5</v>
      </c>
      <c r="N61" s="3"/>
      <c r="P61" s="4">
        <f t="shared" si="13"/>
        <v>18.884466147273773</v>
      </c>
      <c r="Q61" s="5">
        <f t="shared" si="11"/>
        <v>18.884466147273773</v>
      </c>
      <c r="R61" s="5">
        <f t="shared" si="12"/>
        <v>4.3917363133194822</v>
      </c>
    </row>
    <row r="62" spans="1:18" x14ac:dyDescent="0.3">
      <c r="A62" s="1">
        <v>61</v>
      </c>
      <c r="B62" s="1" t="s">
        <v>336</v>
      </c>
      <c r="C62" s="1" t="s">
        <v>564</v>
      </c>
      <c r="D62" s="1" t="s">
        <v>543</v>
      </c>
      <c r="E62" s="1">
        <v>4200</v>
      </c>
      <c r="F62" s="1" t="s">
        <v>507</v>
      </c>
      <c r="G62" s="1">
        <v>32</v>
      </c>
      <c r="H62" s="1">
        <v>115.5</v>
      </c>
      <c r="I62" s="1">
        <v>17.77</v>
      </c>
      <c r="J62" s="3">
        <f t="shared" si="7"/>
        <v>105.1</v>
      </c>
      <c r="K62" s="3">
        <f t="shared" si="8"/>
        <v>106.3</v>
      </c>
      <c r="L62" s="3">
        <f t="shared" si="9"/>
        <v>109.8</v>
      </c>
      <c r="M62" s="3">
        <f t="shared" si="10"/>
        <v>104.4</v>
      </c>
      <c r="N62" s="3"/>
      <c r="P62" s="4">
        <f t="shared" si="13"/>
        <v>27.323431111782668</v>
      </c>
      <c r="Q62" s="5">
        <f t="shared" si="11"/>
        <v>27.323431111782668</v>
      </c>
      <c r="R62" s="5">
        <f t="shared" si="12"/>
        <v>6.5055788361387306</v>
      </c>
    </row>
    <row r="63" spans="1:18" x14ac:dyDescent="0.3">
      <c r="A63" s="1">
        <v>62</v>
      </c>
      <c r="B63" s="1" t="s">
        <v>482</v>
      </c>
      <c r="C63" s="1" t="s">
        <v>493</v>
      </c>
      <c r="D63" s="1" t="s">
        <v>546</v>
      </c>
      <c r="E63" s="1">
        <v>4100</v>
      </c>
      <c r="F63" s="1" t="s">
        <v>549</v>
      </c>
      <c r="G63" s="1">
        <v>21</v>
      </c>
      <c r="H63" s="1">
        <v>109</v>
      </c>
      <c r="I63" s="1">
        <v>23.98</v>
      </c>
      <c r="J63" s="3">
        <f t="shared" si="7"/>
        <v>102.8</v>
      </c>
      <c r="K63" s="3">
        <f t="shared" si="8"/>
        <v>103.4</v>
      </c>
      <c r="L63" s="3">
        <f t="shared" si="9"/>
        <v>111.9</v>
      </c>
      <c r="M63" s="3">
        <f t="shared" si="10"/>
        <v>114.5</v>
      </c>
      <c r="N63" s="3"/>
      <c r="P63" s="4">
        <f t="shared" si="13"/>
        <v>19.892379159690474</v>
      </c>
      <c r="Q63" s="5">
        <f t="shared" si="11"/>
        <v>19.892379159690474</v>
      </c>
      <c r="R63" s="5">
        <f t="shared" si="12"/>
        <v>4.8517997950464578</v>
      </c>
    </row>
    <row r="64" spans="1:18" x14ac:dyDescent="0.3">
      <c r="A64" s="1">
        <v>63</v>
      </c>
      <c r="B64" s="1" t="s">
        <v>364</v>
      </c>
      <c r="C64" s="1" t="s">
        <v>518</v>
      </c>
      <c r="D64" s="1" t="s">
        <v>543</v>
      </c>
      <c r="E64" s="1">
        <v>4100</v>
      </c>
      <c r="F64" s="1" t="s">
        <v>487</v>
      </c>
      <c r="G64" s="1">
        <v>32</v>
      </c>
      <c r="H64" s="1">
        <v>107.75</v>
      </c>
      <c r="I64" s="1">
        <v>19.04</v>
      </c>
      <c r="J64" s="3">
        <f t="shared" si="7"/>
        <v>101.7</v>
      </c>
      <c r="K64" s="3">
        <f t="shared" si="8"/>
        <v>100.6</v>
      </c>
      <c r="L64" s="3">
        <f t="shared" si="9"/>
        <v>107.3</v>
      </c>
      <c r="M64" s="3">
        <f t="shared" si="10"/>
        <v>111.8</v>
      </c>
      <c r="N64" s="3"/>
      <c r="P64" s="4">
        <f t="shared" si="13"/>
        <v>26.577550459690471</v>
      </c>
      <c r="Q64" s="5">
        <f t="shared" si="11"/>
        <v>26.577550459690471</v>
      </c>
      <c r="R64" s="5">
        <f t="shared" si="12"/>
        <v>6.4823293804123105</v>
      </c>
    </row>
    <row r="65" spans="1:18" x14ac:dyDescent="0.3">
      <c r="A65" s="1">
        <v>64</v>
      </c>
      <c r="B65" s="1" t="s">
        <v>137</v>
      </c>
      <c r="C65" s="1" t="s">
        <v>489</v>
      </c>
      <c r="D65" s="1" t="s">
        <v>545</v>
      </c>
      <c r="E65" s="1">
        <v>4100</v>
      </c>
      <c r="F65" s="1" t="s">
        <v>556</v>
      </c>
      <c r="G65" s="1">
        <v>19</v>
      </c>
      <c r="H65" s="1">
        <v>115.5</v>
      </c>
      <c r="I65" s="1">
        <v>16.78</v>
      </c>
      <c r="J65" s="3">
        <f t="shared" si="7"/>
        <v>102.9</v>
      </c>
      <c r="K65" s="3">
        <f t="shared" si="8"/>
        <v>102.3</v>
      </c>
      <c r="L65" s="3">
        <f t="shared" si="9"/>
        <v>108.8</v>
      </c>
      <c r="M65" s="3">
        <f t="shared" si="10"/>
        <v>102.8</v>
      </c>
      <c r="N65" s="3"/>
      <c r="P65" s="4">
        <f t="shared" si="13"/>
        <v>17.301891859690471</v>
      </c>
      <c r="Q65" s="5">
        <f t="shared" si="11"/>
        <v>17.301891859690471</v>
      </c>
      <c r="R65" s="5">
        <f t="shared" si="12"/>
        <v>4.2199736243147496</v>
      </c>
    </row>
    <row r="66" spans="1:18" x14ac:dyDescent="0.3">
      <c r="A66" s="1">
        <v>65</v>
      </c>
      <c r="B66" s="1" t="s">
        <v>204</v>
      </c>
      <c r="C66" s="1" t="s">
        <v>507</v>
      </c>
      <c r="D66" s="1" t="s">
        <v>544</v>
      </c>
      <c r="E66" s="1">
        <v>4000</v>
      </c>
      <c r="F66" s="3" t="s">
        <v>564</v>
      </c>
      <c r="G66" s="1">
        <v>28</v>
      </c>
      <c r="H66" s="1">
        <v>119</v>
      </c>
      <c r="I66" s="1">
        <v>16.32</v>
      </c>
      <c r="J66" s="3">
        <f t="shared" ref="J66:J97" si="14">VLOOKUP(C66,$B$129:$E$158,2,FALSE)</f>
        <v>106.3</v>
      </c>
      <c r="K66" s="3">
        <f t="shared" ref="K66:K97" si="15">VLOOKUP(F66,$B$129:$E$158,2,FALSE)</f>
        <v>105.1</v>
      </c>
      <c r="L66" s="3">
        <f t="shared" ref="L66:L97" si="16">VLOOKUP(C66,$B$129:$E$158,4,FALSE)</f>
        <v>111</v>
      </c>
      <c r="M66" s="3">
        <f t="shared" ref="M66:M97" si="17">VLOOKUP(F66,$B$129:$E$158,3,FALSE)</f>
        <v>110</v>
      </c>
      <c r="N66" s="3"/>
      <c r="P66" s="4">
        <f t="shared" si="13"/>
        <v>23.753711736948873</v>
      </c>
      <c r="Q66" s="5">
        <f t="shared" ref="Q66:Q97" si="18">P66-O66</f>
        <v>23.753711736948873</v>
      </c>
      <c r="R66" s="5">
        <f t="shared" ref="R66:R97" si="19">P66/(E66/1000)</f>
        <v>5.9384279342372182</v>
      </c>
    </row>
    <row r="67" spans="1:18" x14ac:dyDescent="0.3">
      <c r="A67" s="1">
        <v>66</v>
      </c>
      <c r="B67" s="1" t="s">
        <v>402</v>
      </c>
      <c r="C67" s="1" t="s">
        <v>489</v>
      </c>
      <c r="D67" s="1" t="s">
        <v>545</v>
      </c>
      <c r="E67" s="1">
        <v>4000</v>
      </c>
      <c r="F67" s="1" t="s">
        <v>556</v>
      </c>
      <c r="G67" s="1">
        <v>24</v>
      </c>
      <c r="H67" s="1">
        <v>115.5</v>
      </c>
      <c r="I67" s="1">
        <v>17.38</v>
      </c>
      <c r="J67" s="3">
        <f t="shared" si="14"/>
        <v>102.9</v>
      </c>
      <c r="K67" s="3">
        <f t="shared" si="15"/>
        <v>102.3</v>
      </c>
      <c r="L67" s="3">
        <f t="shared" si="16"/>
        <v>108.8</v>
      </c>
      <c r="M67" s="3">
        <f t="shared" si="17"/>
        <v>102.8</v>
      </c>
      <c r="N67" s="3"/>
      <c r="P67" s="4">
        <f t="shared" si="13"/>
        <v>20.896123936948868</v>
      </c>
      <c r="Q67" s="5">
        <f t="shared" si="18"/>
        <v>20.896123936948868</v>
      </c>
      <c r="R67" s="5">
        <f t="shared" si="19"/>
        <v>5.224030984237217</v>
      </c>
    </row>
    <row r="68" spans="1:18" x14ac:dyDescent="0.3">
      <c r="A68" s="1">
        <v>67</v>
      </c>
      <c r="B68" s="1" t="s">
        <v>369</v>
      </c>
      <c r="C68" s="1" t="s">
        <v>493</v>
      </c>
      <c r="D68" s="1" t="s">
        <v>544</v>
      </c>
      <c r="E68" s="1">
        <v>3900</v>
      </c>
      <c r="F68" s="1" t="s">
        <v>549</v>
      </c>
      <c r="G68" s="1">
        <v>28</v>
      </c>
      <c r="H68" s="1">
        <v>109</v>
      </c>
      <c r="I68" s="1">
        <v>12.42</v>
      </c>
      <c r="J68" s="3">
        <f t="shared" si="14"/>
        <v>102.8</v>
      </c>
      <c r="K68" s="3">
        <f t="shared" si="15"/>
        <v>103.4</v>
      </c>
      <c r="L68" s="3">
        <f t="shared" si="16"/>
        <v>111.9</v>
      </c>
      <c r="M68" s="3">
        <f t="shared" si="17"/>
        <v>114.5</v>
      </c>
      <c r="N68" s="3"/>
      <c r="P68" s="4">
        <f t="shared" si="13"/>
        <v>21.401806313578906</v>
      </c>
      <c r="Q68" s="5">
        <f t="shared" si="18"/>
        <v>21.401806313578906</v>
      </c>
      <c r="R68" s="5">
        <f t="shared" si="19"/>
        <v>5.487642644507412</v>
      </c>
    </row>
    <row r="69" spans="1:18" x14ac:dyDescent="0.3">
      <c r="A69" s="1">
        <v>68</v>
      </c>
      <c r="B69" s="1" t="s">
        <v>199</v>
      </c>
      <c r="C69" s="1" t="s">
        <v>549</v>
      </c>
      <c r="D69" s="1" t="s">
        <v>544</v>
      </c>
      <c r="E69" s="1">
        <v>3900</v>
      </c>
      <c r="F69" s="3" t="s">
        <v>493</v>
      </c>
      <c r="G69" s="1">
        <v>25</v>
      </c>
      <c r="H69" s="1">
        <v>126</v>
      </c>
      <c r="I69" s="1">
        <v>11.58</v>
      </c>
      <c r="J69" s="3">
        <f t="shared" si="14"/>
        <v>103.4</v>
      </c>
      <c r="K69" s="3">
        <f t="shared" si="15"/>
        <v>102.8</v>
      </c>
      <c r="L69" s="3">
        <f t="shared" si="16"/>
        <v>107.1</v>
      </c>
      <c r="M69" s="3">
        <f t="shared" si="17"/>
        <v>102.5</v>
      </c>
      <c r="N69" s="3"/>
      <c r="P69" s="4">
        <f t="shared" si="13"/>
        <v>20.822097113578902</v>
      </c>
      <c r="Q69" s="5">
        <f t="shared" si="18"/>
        <v>20.822097113578902</v>
      </c>
      <c r="R69" s="5">
        <f t="shared" si="19"/>
        <v>5.3389992598920264</v>
      </c>
    </row>
    <row r="70" spans="1:18" x14ac:dyDescent="0.3">
      <c r="A70" s="1">
        <v>69</v>
      </c>
      <c r="B70" s="1" t="s">
        <v>96</v>
      </c>
      <c r="C70" s="1" t="s">
        <v>487</v>
      </c>
      <c r="D70" s="1" t="s">
        <v>546</v>
      </c>
      <c r="E70" s="1">
        <v>3800</v>
      </c>
      <c r="F70" s="3" t="s">
        <v>518</v>
      </c>
      <c r="G70" s="1">
        <v>33</v>
      </c>
      <c r="H70" s="1">
        <v>115.75</v>
      </c>
      <c r="I70" s="1">
        <v>9.48</v>
      </c>
      <c r="J70" s="3">
        <f t="shared" si="14"/>
        <v>100.6</v>
      </c>
      <c r="K70" s="3">
        <f t="shared" si="15"/>
        <v>101.7</v>
      </c>
      <c r="L70" s="3">
        <f t="shared" si="16"/>
        <v>109.7</v>
      </c>
      <c r="M70" s="3">
        <f t="shared" si="17"/>
        <v>106.2</v>
      </c>
      <c r="N70" s="3"/>
      <c r="P70" s="4">
        <f t="shared" si="13"/>
        <v>24.785743462890569</v>
      </c>
      <c r="Q70" s="5">
        <f t="shared" si="18"/>
        <v>24.785743462890569</v>
      </c>
      <c r="R70" s="5">
        <f t="shared" si="19"/>
        <v>6.5225640691817288</v>
      </c>
    </row>
    <row r="71" spans="1:18" x14ac:dyDescent="0.3">
      <c r="A71" s="1">
        <v>70</v>
      </c>
      <c r="B71" s="1" t="s">
        <v>422</v>
      </c>
      <c r="C71" s="1" t="s">
        <v>556</v>
      </c>
      <c r="D71" s="1" t="s">
        <v>545</v>
      </c>
      <c r="E71" s="1">
        <v>3800</v>
      </c>
      <c r="F71" s="3" t="s">
        <v>489</v>
      </c>
      <c r="G71" s="1">
        <v>2</v>
      </c>
      <c r="H71" s="1">
        <v>108</v>
      </c>
      <c r="I71" s="1">
        <v>17.41</v>
      </c>
      <c r="J71" s="3">
        <f t="shared" si="14"/>
        <v>102.3</v>
      </c>
      <c r="K71" s="3">
        <f t="shared" si="15"/>
        <v>102.9</v>
      </c>
      <c r="L71" s="3">
        <f t="shared" si="16"/>
        <v>110.8</v>
      </c>
      <c r="M71" s="3">
        <f t="shared" si="17"/>
        <v>108.4</v>
      </c>
      <c r="N71" s="3"/>
      <c r="P71" s="4">
        <f t="shared" si="13"/>
        <v>3.4932265628905657</v>
      </c>
      <c r="Q71" s="5">
        <f t="shared" si="18"/>
        <v>3.4932265628905657</v>
      </c>
      <c r="R71" s="5">
        <f t="shared" si="19"/>
        <v>0.91927014812909624</v>
      </c>
    </row>
    <row r="72" spans="1:18" x14ac:dyDescent="0.3">
      <c r="A72" s="1">
        <v>71</v>
      </c>
      <c r="B72" s="1" t="s">
        <v>16</v>
      </c>
      <c r="C72" s="1" t="s">
        <v>507</v>
      </c>
      <c r="D72" s="1" t="s">
        <v>546</v>
      </c>
      <c r="E72" s="1">
        <v>3800</v>
      </c>
      <c r="F72" s="1" t="s">
        <v>564</v>
      </c>
      <c r="G72" s="1">
        <v>18</v>
      </c>
      <c r="H72" s="1">
        <v>119</v>
      </c>
      <c r="I72" s="1">
        <v>17.309999999999999</v>
      </c>
      <c r="J72" s="3">
        <f t="shared" si="14"/>
        <v>106.3</v>
      </c>
      <c r="K72" s="3">
        <f t="shared" si="15"/>
        <v>105.1</v>
      </c>
      <c r="L72" s="3">
        <f t="shared" si="16"/>
        <v>111</v>
      </c>
      <c r="M72" s="3">
        <f t="shared" si="17"/>
        <v>110</v>
      </c>
      <c r="N72" s="3"/>
      <c r="P72" s="4">
        <f t="shared" si="13"/>
        <v>16.218899362890568</v>
      </c>
      <c r="Q72" s="5">
        <f t="shared" si="18"/>
        <v>16.218899362890568</v>
      </c>
      <c r="R72" s="5">
        <f t="shared" si="19"/>
        <v>4.2681314112869915</v>
      </c>
    </row>
    <row r="73" spans="1:18" x14ac:dyDescent="0.3">
      <c r="A73" s="1">
        <v>72</v>
      </c>
      <c r="B73" s="1" t="s">
        <v>50</v>
      </c>
      <c r="C73" s="1" t="s">
        <v>495</v>
      </c>
      <c r="D73" s="1" t="s">
        <v>545</v>
      </c>
      <c r="E73" s="1">
        <v>3800</v>
      </c>
      <c r="F73" s="3" t="s">
        <v>508</v>
      </c>
      <c r="G73" s="1">
        <v>16</v>
      </c>
      <c r="H73" s="1">
        <v>103.25</v>
      </c>
      <c r="I73" s="1">
        <v>16.98</v>
      </c>
      <c r="J73" s="3">
        <f t="shared" si="14"/>
        <v>98.2</v>
      </c>
      <c r="K73" s="3">
        <f t="shared" si="15"/>
        <v>100.5</v>
      </c>
      <c r="L73" s="3">
        <f t="shared" si="16"/>
        <v>105</v>
      </c>
      <c r="M73" s="3">
        <f t="shared" si="17"/>
        <v>104.9</v>
      </c>
      <c r="N73" s="3"/>
      <c r="P73" s="4">
        <f t="shared" si="13"/>
        <v>13.293690462890567</v>
      </c>
      <c r="Q73" s="5">
        <f t="shared" si="18"/>
        <v>13.293690462890567</v>
      </c>
      <c r="R73" s="5">
        <f t="shared" si="19"/>
        <v>3.4983395954975176</v>
      </c>
    </row>
    <row r="74" spans="1:18" x14ac:dyDescent="0.3">
      <c r="A74" s="1">
        <v>73</v>
      </c>
      <c r="B74" s="1" t="s">
        <v>152</v>
      </c>
      <c r="C74" s="1" t="s">
        <v>557</v>
      </c>
      <c r="D74" s="1" t="s">
        <v>543</v>
      </c>
      <c r="E74" s="1">
        <v>3700</v>
      </c>
      <c r="F74" s="3" t="s">
        <v>485</v>
      </c>
      <c r="G74" s="1">
        <v>29</v>
      </c>
      <c r="H74" s="1">
        <v>114.25</v>
      </c>
      <c r="I74" s="1">
        <v>17.329999999999998</v>
      </c>
      <c r="J74" s="3">
        <f t="shared" si="14"/>
        <v>100.7</v>
      </c>
      <c r="K74" s="3">
        <f t="shared" si="15"/>
        <v>105</v>
      </c>
      <c r="L74" s="3">
        <f t="shared" si="16"/>
        <v>109.3</v>
      </c>
      <c r="M74" s="3">
        <f t="shared" si="17"/>
        <v>111.5</v>
      </c>
      <c r="N74" s="3"/>
      <c r="P74" s="4">
        <f t="shared" si="13"/>
        <v>23.551822964505945</v>
      </c>
      <c r="Q74" s="5">
        <f t="shared" si="18"/>
        <v>23.551822964505945</v>
      </c>
      <c r="R74" s="5">
        <f t="shared" si="19"/>
        <v>6.3653575579745798</v>
      </c>
    </row>
    <row r="75" spans="1:18" x14ac:dyDescent="0.3">
      <c r="A75" s="1">
        <v>74</v>
      </c>
      <c r="B75" s="1" t="s">
        <v>348</v>
      </c>
      <c r="C75" s="1" t="s">
        <v>507</v>
      </c>
      <c r="D75" s="1" t="s">
        <v>544</v>
      </c>
      <c r="E75" s="1">
        <v>3600</v>
      </c>
      <c r="F75" s="1" t="s">
        <v>564</v>
      </c>
      <c r="G75" s="1">
        <v>23</v>
      </c>
      <c r="H75" s="1">
        <v>119</v>
      </c>
      <c r="I75" s="1">
        <v>17.690000000000001</v>
      </c>
      <c r="J75" s="3">
        <f t="shared" si="14"/>
        <v>106.3</v>
      </c>
      <c r="K75" s="3">
        <f t="shared" si="15"/>
        <v>105.1</v>
      </c>
      <c r="L75" s="3">
        <f t="shared" si="16"/>
        <v>111</v>
      </c>
      <c r="M75" s="3">
        <f t="shared" si="17"/>
        <v>110</v>
      </c>
      <c r="N75" s="3"/>
      <c r="P75" s="4">
        <f t="shared" si="13"/>
        <v>19.478087085765662</v>
      </c>
      <c r="Q75" s="5">
        <f t="shared" si="18"/>
        <v>19.478087085765662</v>
      </c>
      <c r="R75" s="5">
        <f t="shared" si="19"/>
        <v>5.4105797460460172</v>
      </c>
    </row>
    <row r="76" spans="1:18" x14ac:dyDescent="0.3">
      <c r="A76" s="1">
        <v>75</v>
      </c>
      <c r="B76" s="1" t="s">
        <v>195</v>
      </c>
      <c r="C76" s="1" t="s">
        <v>495</v>
      </c>
      <c r="D76" s="1" t="s">
        <v>544</v>
      </c>
      <c r="E76" s="1">
        <v>3600</v>
      </c>
      <c r="F76" s="3" t="s">
        <v>508</v>
      </c>
      <c r="G76" s="1">
        <v>26</v>
      </c>
      <c r="H76" s="1">
        <v>103.25</v>
      </c>
      <c r="I76" s="1">
        <v>14.77</v>
      </c>
      <c r="J76" s="3">
        <f t="shared" si="14"/>
        <v>98.2</v>
      </c>
      <c r="K76" s="3">
        <f t="shared" si="15"/>
        <v>100.5</v>
      </c>
      <c r="L76" s="3">
        <f t="shared" si="16"/>
        <v>105</v>
      </c>
      <c r="M76" s="3">
        <f t="shared" si="17"/>
        <v>104.9</v>
      </c>
      <c r="N76" s="3"/>
      <c r="P76" s="4">
        <f t="shared" si="13"/>
        <v>19.509386285765661</v>
      </c>
      <c r="Q76" s="5">
        <f t="shared" si="18"/>
        <v>19.509386285765661</v>
      </c>
      <c r="R76" s="5">
        <f t="shared" si="19"/>
        <v>5.4192739682682394</v>
      </c>
    </row>
    <row r="77" spans="1:18" x14ac:dyDescent="0.3">
      <c r="A77" s="1">
        <v>76</v>
      </c>
      <c r="B77" s="1" t="s">
        <v>401</v>
      </c>
      <c r="C77" s="1" t="s">
        <v>495</v>
      </c>
      <c r="D77" s="1" t="s">
        <v>546</v>
      </c>
      <c r="E77" s="1">
        <v>3600</v>
      </c>
      <c r="F77" s="1" t="s">
        <v>508</v>
      </c>
      <c r="G77" s="1">
        <v>17</v>
      </c>
      <c r="H77" s="1">
        <v>103.25</v>
      </c>
      <c r="I77" s="1">
        <v>13.8</v>
      </c>
      <c r="J77" s="3">
        <f t="shared" si="14"/>
        <v>98.2</v>
      </c>
      <c r="K77" s="3">
        <f t="shared" si="15"/>
        <v>100.5</v>
      </c>
      <c r="L77" s="3">
        <f t="shared" si="16"/>
        <v>105</v>
      </c>
      <c r="M77" s="3">
        <f t="shared" si="17"/>
        <v>104.9</v>
      </c>
      <c r="N77" s="3"/>
      <c r="P77" s="4">
        <f t="shared" si="13"/>
        <v>12.653458585765659</v>
      </c>
      <c r="Q77" s="5">
        <f t="shared" si="18"/>
        <v>12.653458585765659</v>
      </c>
      <c r="R77" s="5">
        <f t="shared" si="19"/>
        <v>3.5148496071571271</v>
      </c>
    </row>
    <row r="78" spans="1:18" x14ac:dyDescent="0.3">
      <c r="A78" s="1">
        <v>77</v>
      </c>
      <c r="B78" s="1" t="s">
        <v>38</v>
      </c>
      <c r="C78" s="1" t="s">
        <v>564</v>
      </c>
      <c r="D78" s="1" t="s">
        <v>542</v>
      </c>
      <c r="E78" s="1">
        <v>3500</v>
      </c>
      <c r="F78" s="1" t="s">
        <v>507</v>
      </c>
      <c r="G78" s="1">
        <v>7</v>
      </c>
      <c r="H78" s="1">
        <v>115.5</v>
      </c>
      <c r="I78" s="1">
        <v>19.39</v>
      </c>
      <c r="J78" s="3">
        <f t="shared" si="14"/>
        <v>105.1</v>
      </c>
      <c r="K78" s="3">
        <f t="shared" si="15"/>
        <v>106.3</v>
      </c>
      <c r="L78" s="3">
        <f t="shared" si="16"/>
        <v>109.8</v>
      </c>
      <c r="M78" s="3">
        <f t="shared" si="17"/>
        <v>104.4</v>
      </c>
      <c r="N78" s="3"/>
      <c r="P78" s="4">
        <f t="shared" ref="P78:P109" si="20">-87.868852+(LN(E78))*9.365713+G78*0.73241+I78*0.27241+H78*0.0924+((J78+K78)/2)*0.015315+((L78+M78)/2)*-0.032803</f>
        <v>7.7469139371372817</v>
      </c>
      <c r="Q78" s="5">
        <f t="shared" si="18"/>
        <v>7.7469139371372817</v>
      </c>
      <c r="R78" s="5">
        <f t="shared" si="19"/>
        <v>2.2134039820392233</v>
      </c>
    </row>
    <row r="79" spans="1:18" x14ac:dyDescent="0.3">
      <c r="A79" s="1">
        <v>78</v>
      </c>
      <c r="B79" s="1" t="s">
        <v>419</v>
      </c>
      <c r="C79" s="1" t="s">
        <v>487</v>
      </c>
      <c r="D79" s="1" t="s">
        <v>544</v>
      </c>
      <c r="E79" s="1">
        <v>3500</v>
      </c>
      <c r="F79" s="3" t="s">
        <v>518</v>
      </c>
      <c r="G79" s="1">
        <v>20</v>
      </c>
      <c r="H79" s="1">
        <v>115.75</v>
      </c>
      <c r="I79" s="1">
        <v>17.91</v>
      </c>
      <c r="J79" s="3">
        <f t="shared" si="14"/>
        <v>100.6</v>
      </c>
      <c r="K79" s="3">
        <f t="shared" si="15"/>
        <v>101.7</v>
      </c>
      <c r="L79" s="3">
        <f t="shared" si="16"/>
        <v>109.7</v>
      </c>
      <c r="M79" s="3">
        <f t="shared" si="17"/>
        <v>106.2</v>
      </c>
      <c r="N79" s="3"/>
      <c r="P79" s="4">
        <f t="shared" si="20"/>
        <v>16.790611337137282</v>
      </c>
      <c r="Q79" s="5">
        <f t="shared" si="18"/>
        <v>16.790611337137282</v>
      </c>
      <c r="R79" s="5">
        <f t="shared" si="19"/>
        <v>4.797317524896366</v>
      </c>
    </row>
    <row r="80" spans="1:18" x14ac:dyDescent="0.3">
      <c r="A80" s="1">
        <v>79</v>
      </c>
      <c r="B80" s="1" t="s">
        <v>174</v>
      </c>
      <c r="C80" s="1" t="s">
        <v>493</v>
      </c>
      <c r="D80" s="1" t="s">
        <v>545</v>
      </c>
      <c r="E80" s="1">
        <v>3500</v>
      </c>
      <c r="F80" s="1" t="s">
        <v>549</v>
      </c>
      <c r="G80" s="1">
        <v>14</v>
      </c>
      <c r="H80" s="1">
        <v>109</v>
      </c>
      <c r="I80" s="1">
        <v>16.93</v>
      </c>
      <c r="J80" s="3">
        <f t="shared" si="14"/>
        <v>102.8</v>
      </c>
      <c r="K80" s="3">
        <f t="shared" si="15"/>
        <v>103.4</v>
      </c>
      <c r="L80" s="3">
        <f t="shared" si="16"/>
        <v>111.9</v>
      </c>
      <c r="M80" s="3">
        <f t="shared" si="17"/>
        <v>114.5</v>
      </c>
      <c r="N80" s="3"/>
      <c r="P80" s="4">
        <f t="shared" si="20"/>
        <v>11.363138037137283</v>
      </c>
      <c r="Q80" s="5">
        <f t="shared" si="18"/>
        <v>11.363138037137283</v>
      </c>
      <c r="R80" s="5">
        <f t="shared" si="19"/>
        <v>3.2466108677535095</v>
      </c>
    </row>
    <row r="81" spans="1:18" x14ac:dyDescent="0.3">
      <c r="A81" s="1">
        <v>80</v>
      </c>
      <c r="B81" s="1" t="s">
        <v>349</v>
      </c>
      <c r="C81" s="1" t="s">
        <v>489</v>
      </c>
      <c r="D81" s="1" t="s">
        <v>543</v>
      </c>
      <c r="E81" s="1">
        <v>3500</v>
      </c>
      <c r="F81" s="1" t="s">
        <v>556</v>
      </c>
      <c r="G81" s="1">
        <v>17</v>
      </c>
      <c r="H81" s="1">
        <v>115.5</v>
      </c>
      <c r="I81" s="1">
        <v>15.35</v>
      </c>
      <c r="J81" s="3">
        <f t="shared" si="14"/>
        <v>102.9</v>
      </c>
      <c r="K81" s="3">
        <f t="shared" si="15"/>
        <v>102.3</v>
      </c>
      <c r="L81" s="3">
        <f t="shared" si="16"/>
        <v>108.8</v>
      </c>
      <c r="M81" s="3">
        <f t="shared" si="17"/>
        <v>102.8</v>
      </c>
      <c r="N81" s="3"/>
      <c r="P81" s="4">
        <f t="shared" si="20"/>
        <v>13.965644937137281</v>
      </c>
      <c r="Q81" s="5">
        <f t="shared" si="18"/>
        <v>13.965644937137281</v>
      </c>
      <c r="R81" s="5">
        <f t="shared" si="19"/>
        <v>3.9901842677535089</v>
      </c>
    </row>
    <row r="82" spans="1:18" x14ac:dyDescent="0.3">
      <c r="A82" s="1">
        <v>81</v>
      </c>
      <c r="B82" s="1" t="s">
        <v>216</v>
      </c>
      <c r="C82" s="1" t="s">
        <v>564</v>
      </c>
      <c r="D82" s="1" t="s">
        <v>546</v>
      </c>
      <c r="E82" s="1">
        <v>3400</v>
      </c>
      <c r="F82" s="1" t="s">
        <v>507</v>
      </c>
      <c r="G82" s="1">
        <v>26</v>
      </c>
      <c r="H82" s="1">
        <v>115.5</v>
      </c>
      <c r="I82" s="1">
        <v>13.68</v>
      </c>
      <c r="J82" s="3">
        <f t="shared" si="14"/>
        <v>105.1</v>
      </c>
      <c r="K82" s="3">
        <f t="shared" si="15"/>
        <v>106.3</v>
      </c>
      <c r="L82" s="3">
        <f t="shared" si="16"/>
        <v>109.8</v>
      </c>
      <c r="M82" s="3">
        <f t="shared" si="17"/>
        <v>104.4</v>
      </c>
      <c r="N82" s="3"/>
      <c r="P82" s="4">
        <f t="shared" si="20"/>
        <v>19.835753886205474</v>
      </c>
      <c r="Q82" s="5">
        <f t="shared" si="18"/>
        <v>19.835753886205474</v>
      </c>
      <c r="R82" s="5">
        <f t="shared" si="19"/>
        <v>5.8340452606486686</v>
      </c>
    </row>
    <row r="83" spans="1:18" x14ac:dyDescent="0.3">
      <c r="A83" s="1">
        <v>82</v>
      </c>
      <c r="B83" s="1" t="s">
        <v>394</v>
      </c>
      <c r="C83" s="1" t="s">
        <v>564</v>
      </c>
      <c r="D83" s="1" t="s">
        <v>543</v>
      </c>
      <c r="E83" s="1">
        <v>3400</v>
      </c>
      <c r="F83" s="1" t="s">
        <v>507</v>
      </c>
      <c r="G83" s="1">
        <v>20</v>
      </c>
      <c r="H83" s="1">
        <v>115.5</v>
      </c>
      <c r="I83" s="1">
        <v>18.05</v>
      </c>
      <c r="J83" s="3">
        <f t="shared" si="14"/>
        <v>105.1</v>
      </c>
      <c r="K83" s="3">
        <f t="shared" si="15"/>
        <v>106.3</v>
      </c>
      <c r="L83" s="3">
        <f t="shared" si="16"/>
        <v>109.8</v>
      </c>
      <c r="M83" s="3">
        <f t="shared" si="17"/>
        <v>104.4</v>
      </c>
      <c r="N83" s="3"/>
      <c r="P83" s="4">
        <f t="shared" si="20"/>
        <v>16.631725586205473</v>
      </c>
      <c r="Q83" s="5">
        <f t="shared" si="18"/>
        <v>16.631725586205473</v>
      </c>
      <c r="R83" s="5">
        <f t="shared" si="19"/>
        <v>4.8916839959427865</v>
      </c>
    </row>
    <row r="84" spans="1:18" x14ac:dyDescent="0.3">
      <c r="A84" s="1">
        <v>83</v>
      </c>
      <c r="B84" s="1" t="s">
        <v>307</v>
      </c>
      <c r="C84" s="1" t="s">
        <v>518</v>
      </c>
      <c r="D84" s="1" t="s">
        <v>545</v>
      </c>
      <c r="E84" s="1">
        <v>3400</v>
      </c>
      <c r="F84" s="3" t="s">
        <v>487</v>
      </c>
      <c r="G84" s="1">
        <v>17</v>
      </c>
      <c r="H84" s="1">
        <v>107.75</v>
      </c>
      <c r="I84" s="1">
        <v>20.56</v>
      </c>
      <c r="J84" s="3">
        <f t="shared" si="14"/>
        <v>101.7</v>
      </c>
      <c r="K84" s="3">
        <f t="shared" si="15"/>
        <v>100.6</v>
      </c>
      <c r="L84" s="3">
        <f t="shared" si="16"/>
        <v>107.3</v>
      </c>
      <c r="M84" s="3">
        <f t="shared" si="17"/>
        <v>111.8</v>
      </c>
      <c r="N84" s="3"/>
      <c r="P84" s="4">
        <f t="shared" si="20"/>
        <v>14.252094086205469</v>
      </c>
      <c r="Q84" s="5">
        <f t="shared" si="18"/>
        <v>14.252094086205469</v>
      </c>
      <c r="R84" s="5">
        <f t="shared" si="19"/>
        <v>4.1917923782957267</v>
      </c>
    </row>
    <row r="85" spans="1:18" x14ac:dyDescent="0.3">
      <c r="A85" s="1">
        <v>84</v>
      </c>
      <c r="B85" s="1" t="s">
        <v>11</v>
      </c>
      <c r="C85" s="1" t="s">
        <v>518</v>
      </c>
      <c r="D85" s="1" t="s">
        <v>546</v>
      </c>
      <c r="E85" s="1">
        <v>3400</v>
      </c>
      <c r="F85" s="3" t="s">
        <v>487</v>
      </c>
      <c r="G85" s="1">
        <v>23</v>
      </c>
      <c r="H85" s="1">
        <v>107.75</v>
      </c>
      <c r="I85" s="1">
        <v>13.3</v>
      </c>
      <c r="J85" s="3">
        <f t="shared" si="14"/>
        <v>101.7</v>
      </c>
      <c r="K85" s="3">
        <f t="shared" si="15"/>
        <v>100.6</v>
      </c>
      <c r="L85" s="3">
        <f t="shared" si="16"/>
        <v>107.3</v>
      </c>
      <c r="M85" s="3">
        <f t="shared" si="17"/>
        <v>111.8</v>
      </c>
      <c r="N85" s="3"/>
      <c r="P85" s="4">
        <f t="shared" si="20"/>
        <v>16.668857486205468</v>
      </c>
      <c r="Q85" s="5">
        <f t="shared" si="18"/>
        <v>16.668857486205468</v>
      </c>
      <c r="R85" s="5">
        <f t="shared" si="19"/>
        <v>4.9026051430016082</v>
      </c>
    </row>
    <row r="86" spans="1:18" x14ac:dyDescent="0.3">
      <c r="A86" s="1">
        <v>85</v>
      </c>
      <c r="B86" s="1" t="s">
        <v>368</v>
      </c>
      <c r="C86" s="1" t="s">
        <v>557</v>
      </c>
      <c r="D86" s="1" t="s">
        <v>546</v>
      </c>
      <c r="E86" s="1">
        <v>3400</v>
      </c>
      <c r="F86" s="3" t="s">
        <v>485</v>
      </c>
      <c r="G86" s="1">
        <v>20</v>
      </c>
      <c r="H86" s="1">
        <v>114.25</v>
      </c>
      <c r="I86" s="1">
        <v>13.16</v>
      </c>
      <c r="J86" s="3">
        <f t="shared" si="14"/>
        <v>100.7</v>
      </c>
      <c r="K86" s="3">
        <f t="shared" si="15"/>
        <v>105</v>
      </c>
      <c r="L86" s="3">
        <f t="shared" si="16"/>
        <v>109.3</v>
      </c>
      <c r="M86" s="3">
        <f t="shared" si="17"/>
        <v>111.5</v>
      </c>
      <c r="N86" s="3"/>
      <c r="P86" s="4">
        <f t="shared" si="20"/>
        <v>15.032243036205468</v>
      </c>
      <c r="Q86" s="5">
        <f t="shared" si="18"/>
        <v>15.032243036205468</v>
      </c>
      <c r="R86" s="5">
        <f t="shared" si="19"/>
        <v>4.421247951825138</v>
      </c>
    </row>
    <row r="87" spans="1:18" x14ac:dyDescent="0.3">
      <c r="A87" s="1">
        <v>86</v>
      </c>
      <c r="B87" s="1" t="s">
        <v>435</v>
      </c>
      <c r="C87" s="1" t="s">
        <v>489</v>
      </c>
      <c r="D87" s="1" t="s">
        <v>544</v>
      </c>
      <c r="E87" s="1">
        <v>3400</v>
      </c>
      <c r="F87" s="1" t="s">
        <v>556</v>
      </c>
      <c r="G87" s="1">
        <v>26</v>
      </c>
      <c r="H87" s="1">
        <v>115.5</v>
      </c>
      <c r="I87" s="1">
        <v>16.100000000000001</v>
      </c>
      <c r="J87" s="3">
        <f t="shared" si="14"/>
        <v>102.9</v>
      </c>
      <c r="K87" s="3">
        <f t="shared" si="15"/>
        <v>102.3</v>
      </c>
      <c r="L87" s="3">
        <f t="shared" si="16"/>
        <v>108.8</v>
      </c>
      <c r="M87" s="3">
        <f t="shared" si="17"/>
        <v>102.8</v>
      </c>
      <c r="N87" s="3"/>
      <c r="P87" s="4">
        <f t="shared" si="20"/>
        <v>20.490153486205472</v>
      </c>
      <c r="Q87" s="5">
        <f t="shared" si="18"/>
        <v>20.490153486205472</v>
      </c>
      <c r="R87" s="5">
        <f t="shared" si="19"/>
        <v>6.0265157312369038</v>
      </c>
    </row>
    <row r="88" spans="1:18" x14ac:dyDescent="0.3">
      <c r="A88" s="1">
        <v>87</v>
      </c>
      <c r="B88" s="1" t="s">
        <v>178</v>
      </c>
      <c r="C88" s="1" t="s">
        <v>508</v>
      </c>
      <c r="D88" s="1" t="s">
        <v>543</v>
      </c>
      <c r="E88" s="1">
        <v>3300</v>
      </c>
      <c r="F88" s="3" t="s">
        <v>495</v>
      </c>
      <c r="G88" s="1">
        <v>20</v>
      </c>
      <c r="H88" s="1">
        <v>104.25</v>
      </c>
      <c r="I88" s="1">
        <v>14.25</v>
      </c>
      <c r="J88" s="3">
        <f t="shared" si="14"/>
        <v>100.5</v>
      </c>
      <c r="K88" s="3">
        <f t="shared" si="15"/>
        <v>98.2</v>
      </c>
      <c r="L88" s="3">
        <f t="shared" si="16"/>
        <v>105.6</v>
      </c>
      <c r="M88" s="3">
        <f t="shared" si="17"/>
        <v>102.2</v>
      </c>
      <c r="N88" s="3"/>
      <c r="P88" s="4">
        <f t="shared" si="20"/>
        <v>14.285192651145996</v>
      </c>
      <c r="Q88" s="5">
        <f t="shared" si="18"/>
        <v>14.285192651145996</v>
      </c>
      <c r="R88" s="5">
        <f t="shared" si="19"/>
        <v>4.3288462579230291</v>
      </c>
    </row>
    <row r="89" spans="1:18" x14ac:dyDescent="0.3">
      <c r="A89" s="1">
        <v>88</v>
      </c>
      <c r="B89" s="1" t="s">
        <v>23</v>
      </c>
      <c r="C89" s="1" t="s">
        <v>556</v>
      </c>
      <c r="D89" s="1" t="s">
        <v>546</v>
      </c>
      <c r="E89" s="1">
        <v>3300</v>
      </c>
      <c r="F89" s="3" t="s">
        <v>489</v>
      </c>
      <c r="G89" s="1">
        <v>10</v>
      </c>
      <c r="H89" s="1">
        <v>108</v>
      </c>
      <c r="I89" s="1">
        <v>12.65</v>
      </c>
      <c r="J89" s="3">
        <f t="shared" si="14"/>
        <v>102.3</v>
      </c>
      <c r="K89" s="3">
        <f t="shared" si="15"/>
        <v>102.9</v>
      </c>
      <c r="L89" s="3">
        <f t="shared" si="16"/>
        <v>110.8</v>
      </c>
      <c r="M89" s="3">
        <f t="shared" si="17"/>
        <v>108.4</v>
      </c>
      <c r="N89" s="3"/>
      <c r="P89" s="4">
        <f t="shared" si="20"/>
        <v>6.734533301145996</v>
      </c>
      <c r="Q89" s="5">
        <f t="shared" si="18"/>
        <v>6.734533301145996</v>
      </c>
      <c r="R89" s="5">
        <f t="shared" si="19"/>
        <v>2.0407676670139381</v>
      </c>
    </row>
    <row r="90" spans="1:18" x14ac:dyDescent="0.3">
      <c r="A90" s="1">
        <v>89</v>
      </c>
      <c r="B90" s="1" t="s">
        <v>384</v>
      </c>
      <c r="C90" s="1" t="s">
        <v>556</v>
      </c>
      <c r="D90" s="1" t="s">
        <v>545</v>
      </c>
      <c r="E90" s="1">
        <v>3300</v>
      </c>
      <c r="F90" s="3" t="s">
        <v>489</v>
      </c>
      <c r="G90" s="1">
        <v>6</v>
      </c>
      <c r="H90" s="1">
        <v>108</v>
      </c>
      <c r="I90" s="1">
        <v>18.079999999999998</v>
      </c>
      <c r="J90" s="3">
        <f t="shared" si="14"/>
        <v>102.3</v>
      </c>
      <c r="K90" s="3">
        <f t="shared" si="15"/>
        <v>102.9</v>
      </c>
      <c r="L90" s="3">
        <f t="shared" si="16"/>
        <v>110.8</v>
      </c>
      <c r="M90" s="3">
        <f t="shared" si="17"/>
        <v>108.4</v>
      </c>
      <c r="N90" s="3"/>
      <c r="P90" s="4">
        <f t="shared" si="20"/>
        <v>5.2840796011459954</v>
      </c>
      <c r="Q90" s="5">
        <f t="shared" si="18"/>
        <v>5.2840796011459954</v>
      </c>
      <c r="R90" s="5">
        <f t="shared" si="19"/>
        <v>1.6012362427715139</v>
      </c>
    </row>
    <row r="91" spans="1:18" x14ac:dyDescent="0.3">
      <c r="A91" s="1">
        <v>90</v>
      </c>
      <c r="B91" s="1" t="s">
        <v>146</v>
      </c>
      <c r="C91" s="1" t="s">
        <v>518</v>
      </c>
      <c r="D91" s="1" t="s">
        <v>545</v>
      </c>
      <c r="E91" s="1">
        <v>3300</v>
      </c>
      <c r="F91" s="3" t="s">
        <v>487</v>
      </c>
      <c r="G91" s="1">
        <v>18</v>
      </c>
      <c r="H91" s="1">
        <v>107.75</v>
      </c>
      <c r="I91" s="1">
        <v>13.41</v>
      </c>
      <c r="J91" s="3">
        <f t="shared" si="14"/>
        <v>101.7</v>
      </c>
      <c r="K91" s="3">
        <f t="shared" si="15"/>
        <v>100.6</v>
      </c>
      <c r="L91" s="3">
        <f t="shared" si="16"/>
        <v>107.3</v>
      </c>
      <c r="M91" s="3">
        <f t="shared" si="17"/>
        <v>111.8</v>
      </c>
      <c r="N91" s="3"/>
      <c r="P91" s="4">
        <f t="shared" si="20"/>
        <v>12.757178301145997</v>
      </c>
      <c r="Q91" s="5">
        <f t="shared" si="18"/>
        <v>12.757178301145997</v>
      </c>
      <c r="R91" s="5">
        <f t="shared" si="19"/>
        <v>3.865811606407878</v>
      </c>
    </row>
    <row r="92" spans="1:18" x14ac:dyDescent="0.3">
      <c r="A92" s="1">
        <v>91</v>
      </c>
      <c r="B92" s="1" t="s">
        <v>380</v>
      </c>
      <c r="C92" s="1" t="s">
        <v>557</v>
      </c>
      <c r="D92" s="1" t="s">
        <v>544</v>
      </c>
      <c r="E92" s="1">
        <v>3300</v>
      </c>
      <c r="F92" s="1" t="s">
        <v>485</v>
      </c>
      <c r="G92" s="1">
        <v>24</v>
      </c>
      <c r="H92" s="1">
        <v>114.25</v>
      </c>
      <c r="I92" s="1">
        <v>19.059999999999999</v>
      </c>
      <c r="J92" s="3">
        <f t="shared" si="14"/>
        <v>100.7</v>
      </c>
      <c r="K92" s="3">
        <f t="shared" si="15"/>
        <v>105</v>
      </c>
      <c r="L92" s="3">
        <f t="shared" si="16"/>
        <v>109.3</v>
      </c>
      <c r="M92" s="3">
        <f t="shared" si="17"/>
        <v>111.5</v>
      </c>
      <c r="N92" s="3"/>
      <c r="P92" s="4">
        <f t="shared" si="20"/>
        <v>19.289507751145997</v>
      </c>
      <c r="Q92" s="5">
        <f t="shared" si="18"/>
        <v>19.289507751145997</v>
      </c>
      <c r="R92" s="5">
        <f t="shared" si="19"/>
        <v>5.8453053791351515</v>
      </c>
    </row>
    <row r="93" spans="1:18" x14ac:dyDescent="0.3">
      <c r="A93" s="1">
        <v>92</v>
      </c>
      <c r="B93" s="1" t="s">
        <v>474</v>
      </c>
      <c r="C93" s="1" t="s">
        <v>493</v>
      </c>
      <c r="D93" s="1" t="s">
        <v>544</v>
      </c>
      <c r="E93" s="1">
        <v>3200</v>
      </c>
      <c r="F93" s="1" t="s">
        <v>549</v>
      </c>
      <c r="G93" s="1">
        <v>18</v>
      </c>
      <c r="H93" s="1">
        <v>109</v>
      </c>
      <c r="I93" s="1">
        <v>18.059999999999999</v>
      </c>
      <c r="J93" s="3">
        <f t="shared" si="14"/>
        <v>102.8</v>
      </c>
      <c r="K93" s="3">
        <f t="shared" si="15"/>
        <v>103.4</v>
      </c>
      <c r="L93" s="3">
        <f t="shared" si="16"/>
        <v>111.9</v>
      </c>
      <c r="M93" s="3">
        <f t="shared" si="17"/>
        <v>114.5</v>
      </c>
      <c r="N93" s="3"/>
      <c r="P93" s="4">
        <f t="shared" si="20"/>
        <v>13.761319577539215</v>
      </c>
      <c r="Q93" s="5">
        <f t="shared" si="18"/>
        <v>13.761319577539215</v>
      </c>
      <c r="R93" s="5">
        <f t="shared" si="19"/>
        <v>4.3004123679810045</v>
      </c>
    </row>
    <row r="94" spans="1:18" x14ac:dyDescent="0.3">
      <c r="A94" s="1">
        <v>93</v>
      </c>
      <c r="B94" s="1" t="s">
        <v>421</v>
      </c>
      <c r="C94" s="1" t="s">
        <v>508</v>
      </c>
      <c r="D94" s="1" t="s">
        <v>544</v>
      </c>
      <c r="E94" s="1">
        <v>3200</v>
      </c>
      <c r="F94" s="3" t="s">
        <v>495</v>
      </c>
      <c r="G94" s="1">
        <v>20</v>
      </c>
      <c r="H94" s="1">
        <v>104.25</v>
      </c>
      <c r="I94" s="1">
        <v>13.02</v>
      </c>
      <c r="J94" s="3">
        <f t="shared" si="14"/>
        <v>100.5</v>
      </c>
      <c r="K94" s="3">
        <f t="shared" si="15"/>
        <v>98.2</v>
      </c>
      <c r="L94" s="3">
        <f t="shared" si="16"/>
        <v>105.6</v>
      </c>
      <c r="M94" s="3">
        <f t="shared" si="17"/>
        <v>102.2</v>
      </c>
      <c r="N94" s="3"/>
      <c r="P94" s="4">
        <f t="shared" si="20"/>
        <v>13.661929827539216</v>
      </c>
      <c r="Q94" s="5">
        <f t="shared" si="18"/>
        <v>13.661929827539216</v>
      </c>
      <c r="R94" s="5">
        <f t="shared" si="19"/>
        <v>4.2693530711060053</v>
      </c>
    </row>
    <row r="95" spans="1:18" x14ac:dyDescent="0.3">
      <c r="A95" s="1">
        <v>94</v>
      </c>
      <c r="B95" s="1" t="s">
        <v>257</v>
      </c>
      <c r="C95" s="1" t="s">
        <v>485</v>
      </c>
      <c r="D95" s="1" t="s">
        <v>545</v>
      </c>
      <c r="E95" s="1">
        <v>3200</v>
      </c>
      <c r="F95" s="3" t="s">
        <v>557</v>
      </c>
      <c r="G95" s="1">
        <v>16</v>
      </c>
      <c r="H95" s="1">
        <v>114.25</v>
      </c>
      <c r="I95" s="1">
        <v>16.010000000000002</v>
      </c>
      <c r="J95" s="3">
        <f t="shared" si="14"/>
        <v>105</v>
      </c>
      <c r="K95" s="3">
        <f t="shared" si="15"/>
        <v>100.7</v>
      </c>
      <c r="L95" s="3">
        <f t="shared" si="16"/>
        <v>102.3</v>
      </c>
      <c r="M95" s="3">
        <f t="shared" si="17"/>
        <v>111</v>
      </c>
      <c r="N95" s="3"/>
      <c r="P95" s="4">
        <f t="shared" si="20"/>
        <v>12.434189977539214</v>
      </c>
      <c r="Q95" s="5">
        <f t="shared" si="18"/>
        <v>12.434189977539214</v>
      </c>
      <c r="R95" s="5">
        <f t="shared" si="19"/>
        <v>3.8856843679810043</v>
      </c>
    </row>
    <row r="96" spans="1:18" x14ac:dyDescent="0.3">
      <c r="A96" s="1">
        <v>95</v>
      </c>
      <c r="B96" s="1" t="s">
        <v>110</v>
      </c>
      <c r="C96" s="1" t="s">
        <v>485</v>
      </c>
      <c r="D96" s="1" t="s">
        <v>544</v>
      </c>
      <c r="E96" s="1">
        <v>3200</v>
      </c>
      <c r="F96" s="3" t="s">
        <v>557</v>
      </c>
      <c r="G96" s="1">
        <v>15</v>
      </c>
      <c r="H96" s="1">
        <v>114.25</v>
      </c>
      <c r="I96" s="1">
        <v>14.49</v>
      </c>
      <c r="J96" s="3">
        <f t="shared" si="14"/>
        <v>105</v>
      </c>
      <c r="K96" s="3">
        <f t="shared" si="15"/>
        <v>100.7</v>
      </c>
      <c r="L96" s="3">
        <f t="shared" si="16"/>
        <v>102.3</v>
      </c>
      <c r="M96" s="3">
        <f t="shared" si="17"/>
        <v>111</v>
      </c>
      <c r="N96" s="3"/>
      <c r="P96" s="4">
        <f t="shared" si="20"/>
        <v>11.287716777539215</v>
      </c>
      <c r="Q96" s="5">
        <f t="shared" si="18"/>
        <v>11.287716777539215</v>
      </c>
      <c r="R96" s="5">
        <f t="shared" si="19"/>
        <v>3.5274114929810043</v>
      </c>
    </row>
    <row r="97" spans="1:18" x14ac:dyDescent="0.3">
      <c r="A97" s="1">
        <v>96</v>
      </c>
      <c r="B97" s="1" t="s">
        <v>331</v>
      </c>
      <c r="C97" s="1" t="s">
        <v>557</v>
      </c>
      <c r="D97" s="1" t="s">
        <v>543</v>
      </c>
      <c r="E97" s="1">
        <v>3200</v>
      </c>
      <c r="F97" s="3" t="s">
        <v>485</v>
      </c>
      <c r="G97" s="1">
        <v>21</v>
      </c>
      <c r="H97" s="1">
        <v>114.25</v>
      </c>
      <c r="I97" s="1">
        <v>18.34</v>
      </c>
      <c r="J97" s="3">
        <f t="shared" si="14"/>
        <v>100.7</v>
      </c>
      <c r="K97" s="3">
        <f t="shared" si="15"/>
        <v>105</v>
      </c>
      <c r="L97" s="3">
        <f t="shared" si="16"/>
        <v>109.3</v>
      </c>
      <c r="M97" s="3">
        <f t="shared" si="17"/>
        <v>111.5</v>
      </c>
      <c r="N97" s="3"/>
      <c r="P97" s="4">
        <f t="shared" si="20"/>
        <v>16.607944027539215</v>
      </c>
      <c r="Q97" s="5">
        <f t="shared" si="18"/>
        <v>16.607944027539215</v>
      </c>
      <c r="R97" s="5">
        <f t="shared" si="19"/>
        <v>5.1899825086060041</v>
      </c>
    </row>
    <row r="98" spans="1:18" x14ac:dyDescent="0.3">
      <c r="A98" s="1">
        <v>97</v>
      </c>
      <c r="B98" s="1" t="s">
        <v>205</v>
      </c>
      <c r="C98" s="1" t="s">
        <v>507</v>
      </c>
      <c r="D98" s="1" t="s">
        <v>543</v>
      </c>
      <c r="E98" s="1">
        <v>3200</v>
      </c>
      <c r="F98" s="1" t="s">
        <v>564</v>
      </c>
      <c r="G98" s="1">
        <v>17</v>
      </c>
      <c r="H98" s="1">
        <v>119</v>
      </c>
      <c r="I98" s="1">
        <v>15.49</v>
      </c>
      <c r="J98" s="3">
        <f t="shared" ref="J98:J124" si="21">VLOOKUP(C98,$B$129:$E$158,2,FALSE)</f>
        <v>106.3</v>
      </c>
      <c r="K98" s="3">
        <f t="shared" ref="K98:K124" si="22">VLOOKUP(F98,$B$129:$E$158,2,FALSE)</f>
        <v>105.1</v>
      </c>
      <c r="L98" s="3">
        <f t="shared" ref="L98:L124" si="23">VLOOKUP(C98,$B$129:$E$158,4,FALSE)</f>
        <v>111</v>
      </c>
      <c r="M98" s="3">
        <f t="shared" ref="M98:M124" si="24">VLOOKUP(F98,$B$129:$E$158,3,FALSE)</f>
        <v>110</v>
      </c>
      <c r="N98" s="3"/>
      <c r="P98" s="4">
        <f t="shared" si="20"/>
        <v>13.381202977539218</v>
      </c>
      <c r="Q98" s="5">
        <f t="shared" ref="Q98:Q124" si="25">P98-O98</f>
        <v>13.381202977539218</v>
      </c>
      <c r="R98" s="5">
        <f t="shared" ref="R98:R124" si="26">P98/(E98/1000)</f>
        <v>4.1816259304810055</v>
      </c>
    </row>
    <row r="99" spans="1:18" x14ac:dyDescent="0.3">
      <c r="A99" s="1">
        <v>98</v>
      </c>
      <c r="B99" s="1" t="s">
        <v>95</v>
      </c>
      <c r="C99" s="1" t="s">
        <v>549</v>
      </c>
      <c r="D99" s="1" t="s">
        <v>545</v>
      </c>
      <c r="E99" s="1">
        <v>3200</v>
      </c>
      <c r="F99" s="1" t="s">
        <v>493</v>
      </c>
      <c r="G99" s="1">
        <v>10</v>
      </c>
      <c r="H99" s="1">
        <v>126</v>
      </c>
      <c r="I99" s="1">
        <v>12.67</v>
      </c>
      <c r="J99" s="3">
        <f t="shared" si="21"/>
        <v>103.4</v>
      </c>
      <c r="K99" s="3">
        <f t="shared" si="22"/>
        <v>102.8</v>
      </c>
      <c r="L99" s="3">
        <f t="shared" si="23"/>
        <v>107.1</v>
      </c>
      <c r="M99" s="3">
        <f t="shared" si="24"/>
        <v>102.5</v>
      </c>
      <c r="N99" s="3"/>
      <c r="P99" s="4">
        <f t="shared" si="20"/>
        <v>8.2800948775392165</v>
      </c>
      <c r="Q99" s="5">
        <f t="shared" si="25"/>
        <v>8.2800948775392165</v>
      </c>
      <c r="R99" s="5">
        <f t="shared" si="26"/>
        <v>2.5875296492310049</v>
      </c>
    </row>
    <row r="100" spans="1:18" x14ac:dyDescent="0.3">
      <c r="A100" s="1">
        <v>99</v>
      </c>
      <c r="B100" s="1" t="s">
        <v>226</v>
      </c>
      <c r="C100" s="1" t="s">
        <v>487</v>
      </c>
      <c r="D100" s="1" t="s">
        <v>543</v>
      </c>
      <c r="E100" s="1">
        <v>3100</v>
      </c>
      <c r="F100" s="3" t="s">
        <v>518</v>
      </c>
      <c r="G100" s="1">
        <v>20</v>
      </c>
      <c r="H100" s="1">
        <v>115.75</v>
      </c>
      <c r="I100" s="1">
        <v>14.85</v>
      </c>
      <c r="J100" s="3">
        <f t="shared" si="21"/>
        <v>100.6</v>
      </c>
      <c r="K100" s="3">
        <f t="shared" si="22"/>
        <v>101.7</v>
      </c>
      <c r="L100" s="3">
        <f t="shared" si="23"/>
        <v>109.7</v>
      </c>
      <c r="M100" s="3">
        <f t="shared" si="24"/>
        <v>106.2</v>
      </c>
      <c r="N100" s="3"/>
      <c r="P100" s="4">
        <f t="shared" si="20"/>
        <v>14.820405781001263</v>
      </c>
      <c r="Q100" s="5">
        <f t="shared" si="25"/>
        <v>14.820405781001263</v>
      </c>
      <c r="R100" s="5">
        <f t="shared" si="26"/>
        <v>4.7807760583875041</v>
      </c>
    </row>
    <row r="101" spans="1:18" x14ac:dyDescent="0.3">
      <c r="A101" s="1">
        <v>100</v>
      </c>
      <c r="B101" s="1" t="s">
        <v>409</v>
      </c>
      <c r="C101" s="1" t="s">
        <v>485</v>
      </c>
      <c r="D101" s="1" t="s">
        <v>544</v>
      </c>
      <c r="E101" s="1">
        <v>3100</v>
      </c>
      <c r="F101" s="3" t="s">
        <v>557</v>
      </c>
      <c r="G101" s="1">
        <v>19</v>
      </c>
      <c r="H101" s="1">
        <v>114.25</v>
      </c>
      <c r="I101" s="1">
        <v>13.09</v>
      </c>
      <c r="J101" s="3">
        <f t="shared" si="21"/>
        <v>105</v>
      </c>
      <c r="K101" s="3">
        <f t="shared" si="22"/>
        <v>100.7</v>
      </c>
      <c r="L101" s="3">
        <f t="shared" si="23"/>
        <v>102.3</v>
      </c>
      <c r="M101" s="3">
        <f t="shared" si="24"/>
        <v>111</v>
      </c>
      <c r="N101" s="3"/>
      <c r="P101" s="4">
        <f t="shared" si="20"/>
        <v>13.538633581001266</v>
      </c>
      <c r="Q101" s="5">
        <f t="shared" si="25"/>
        <v>13.538633581001266</v>
      </c>
      <c r="R101" s="5">
        <f t="shared" si="26"/>
        <v>4.3673011551616989</v>
      </c>
    </row>
    <row r="102" spans="1:18" x14ac:dyDescent="0.3">
      <c r="A102" s="1">
        <v>101</v>
      </c>
      <c r="B102" s="1" t="s">
        <v>354</v>
      </c>
      <c r="C102" s="1" t="s">
        <v>518</v>
      </c>
      <c r="D102" s="1" t="s">
        <v>543</v>
      </c>
      <c r="E102" s="1">
        <v>3100</v>
      </c>
      <c r="F102" s="3" t="s">
        <v>487</v>
      </c>
      <c r="G102" s="1">
        <v>12</v>
      </c>
      <c r="H102" s="1">
        <v>107.75</v>
      </c>
      <c r="I102" s="1">
        <v>25.6</v>
      </c>
      <c r="J102" s="3">
        <f t="shared" si="21"/>
        <v>101.7</v>
      </c>
      <c r="K102" s="3">
        <f t="shared" si="22"/>
        <v>100.6</v>
      </c>
      <c r="L102" s="3">
        <f t="shared" si="23"/>
        <v>107.3</v>
      </c>
      <c r="M102" s="3">
        <f t="shared" si="24"/>
        <v>111.8</v>
      </c>
      <c r="N102" s="3"/>
      <c r="P102" s="4">
        <f t="shared" si="20"/>
        <v>11.097848481001266</v>
      </c>
      <c r="Q102" s="5">
        <f t="shared" si="25"/>
        <v>11.097848481001266</v>
      </c>
      <c r="R102" s="5">
        <f t="shared" si="26"/>
        <v>3.5799511229036343</v>
      </c>
    </row>
    <row r="103" spans="1:18" x14ac:dyDescent="0.3">
      <c r="A103" s="3">
        <v>102</v>
      </c>
      <c r="B103" s="1" t="s">
        <v>28</v>
      </c>
      <c r="C103" s="1" t="s">
        <v>518</v>
      </c>
      <c r="D103" s="1" t="s">
        <v>544</v>
      </c>
      <c r="E103" s="1">
        <v>3100</v>
      </c>
      <c r="F103" s="3" t="s">
        <v>487</v>
      </c>
      <c r="G103" s="1">
        <v>17</v>
      </c>
      <c r="H103" s="1">
        <v>107.75</v>
      </c>
      <c r="I103" s="1">
        <v>13.65</v>
      </c>
      <c r="J103" s="3">
        <f t="shared" si="21"/>
        <v>101.7</v>
      </c>
      <c r="K103" s="3">
        <f t="shared" si="22"/>
        <v>100.6</v>
      </c>
      <c r="L103" s="3">
        <f t="shared" si="23"/>
        <v>107.3</v>
      </c>
      <c r="M103" s="3">
        <f t="shared" si="24"/>
        <v>111.8</v>
      </c>
      <c r="N103" s="3"/>
      <c r="P103" s="4">
        <f t="shared" si="20"/>
        <v>11.504598981001264</v>
      </c>
      <c r="Q103" s="5">
        <f t="shared" si="25"/>
        <v>11.504598981001264</v>
      </c>
      <c r="R103" s="5">
        <f t="shared" si="26"/>
        <v>3.7111609616133108</v>
      </c>
    </row>
    <row r="104" spans="1:18" x14ac:dyDescent="0.3">
      <c r="A104" s="3">
        <v>103</v>
      </c>
      <c r="B104" s="1" t="s">
        <v>273</v>
      </c>
      <c r="C104" s="1" t="s">
        <v>518</v>
      </c>
      <c r="D104" s="1" t="s">
        <v>542</v>
      </c>
      <c r="E104" s="1">
        <v>3100</v>
      </c>
      <c r="F104" s="1" t="s">
        <v>487</v>
      </c>
      <c r="G104" s="1">
        <v>8</v>
      </c>
      <c r="H104" s="1">
        <v>107.75</v>
      </c>
      <c r="I104" s="1">
        <v>12.7</v>
      </c>
      <c r="J104" s="3">
        <f t="shared" si="21"/>
        <v>101.7</v>
      </c>
      <c r="K104" s="3">
        <f t="shared" si="22"/>
        <v>100.6</v>
      </c>
      <c r="L104" s="3">
        <f t="shared" si="23"/>
        <v>107.3</v>
      </c>
      <c r="M104" s="3">
        <f t="shared" si="24"/>
        <v>111.8</v>
      </c>
      <c r="N104" s="3"/>
      <c r="P104" s="4">
        <f t="shared" si="20"/>
        <v>4.6541194810012652</v>
      </c>
      <c r="Q104" s="5">
        <f t="shared" si="25"/>
        <v>4.6541194810012652</v>
      </c>
      <c r="R104" s="5">
        <f t="shared" si="26"/>
        <v>1.5013288648391176</v>
      </c>
    </row>
    <row r="105" spans="1:18" x14ac:dyDescent="0.3">
      <c r="A105" s="3">
        <v>104</v>
      </c>
      <c r="B105" s="1" t="s">
        <v>457</v>
      </c>
      <c r="C105" s="1" t="s">
        <v>518</v>
      </c>
      <c r="D105" s="1" t="s">
        <v>543</v>
      </c>
      <c r="E105" s="1">
        <v>3100</v>
      </c>
      <c r="F105" s="1" t="s">
        <v>487</v>
      </c>
      <c r="G105" s="1">
        <v>8</v>
      </c>
      <c r="H105" s="1">
        <v>107.75</v>
      </c>
      <c r="I105" s="1">
        <v>18.72</v>
      </c>
      <c r="J105" s="3">
        <f t="shared" si="21"/>
        <v>101.7</v>
      </c>
      <c r="K105" s="3">
        <f t="shared" si="22"/>
        <v>100.6</v>
      </c>
      <c r="L105" s="3">
        <f t="shared" si="23"/>
        <v>107.3</v>
      </c>
      <c r="M105" s="3">
        <f t="shared" si="24"/>
        <v>111.8</v>
      </c>
      <c r="N105" s="3"/>
      <c r="P105" s="4">
        <f t="shared" si="20"/>
        <v>6.2940276810012641</v>
      </c>
      <c r="Q105" s="5">
        <f t="shared" si="25"/>
        <v>6.2940276810012641</v>
      </c>
      <c r="R105" s="5">
        <f t="shared" si="26"/>
        <v>2.0303315100004076</v>
      </c>
    </row>
    <row r="106" spans="1:18" x14ac:dyDescent="0.3">
      <c r="A106" s="3">
        <v>105</v>
      </c>
      <c r="B106" s="1" t="s">
        <v>373</v>
      </c>
      <c r="C106" s="1" t="s">
        <v>518</v>
      </c>
      <c r="D106" s="1" t="s">
        <v>544</v>
      </c>
      <c r="E106" s="1">
        <v>3100</v>
      </c>
      <c r="F106" s="1" t="s">
        <v>487</v>
      </c>
      <c r="G106" s="1">
        <v>8</v>
      </c>
      <c r="H106" s="1">
        <v>107.75</v>
      </c>
      <c r="I106" s="1">
        <v>14</v>
      </c>
      <c r="J106" s="3">
        <f t="shared" si="21"/>
        <v>101.7</v>
      </c>
      <c r="K106" s="3">
        <f t="shared" si="22"/>
        <v>100.6</v>
      </c>
      <c r="L106" s="3">
        <f t="shared" si="23"/>
        <v>107.3</v>
      </c>
      <c r="M106" s="3">
        <f t="shared" si="24"/>
        <v>111.8</v>
      </c>
      <c r="N106" s="3"/>
      <c r="P106" s="4">
        <f t="shared" si="20"/>
        <v>5.0082524810012643</v>
      </c>
      <c r="Q106" s="5">
        <f t="shared" si="25"/>
        <v>5.0082524810012643</v>
      </c>
      <c r="R106" s="5">
        <f t="shared" si="26"/>
        <v>1.6155653164520207</v>
      </c>
    </row>
    <row r="107" spans="1:18" x14ac:dyDescent="0.3">
      <c r="A107" s="3">
        <v>106</v>
      </c>
      <c r="B107" s="1" t="s">
        <v>173</v>
      </c>
      <c r="C107" s="1" t="s">
        <v>507</v>
      </c>
      <c r="D107" s="1" t="s">
        <v>542</v>
      </c>
      <c r="E107" s="1">
        <v>3100</v>
      </c>
      <c r="F107" s="1" t="s">
        <v>564</v>
      </c>
      <c r="G107" s="1">
        <v>6</v>
      </c>
      <c r="H107" s="1">
        <v>119</v>
      </c>
      <c r="I107" s="1">
        <v>11.43</v>
      </c>
      <c r="J107" s="3">
        <f t="shared" si="21"/>
        <v>106.3</v>
      </c>
      <c r="K107" s="3">
        <f t="shared" si="22"/>
        <v>105.1</v>
      </c>
      <c r="L107" s="3">
        <f t="shared" si="23"/>
        <v>111</v>
      </c>
      <c r="M107" s="3">
        <f t="shared" si="24"/>
        <v>110</v>
      </c>
      <c r="N107" s="3"/>
      <c r="P107" s="4">
        <f t="shared" si="20"/>
        <v>3.9213591810012649</v>
      </c>
      <c r="Q107" s="5">
        <f t="shared" si="25"/>
        <v>3.9213591810012649</v>
      </c>
      <c r="R107" s="5">
        <f t="shared" si="26"/>
        <v>1.2649545745165369</v>
      </c>
    </row>
    <row r="108" spans="1:18" x14ac:dyDescent="0.3">
      <c r="A108" s="3">
        <v>107</v>
      </c>
      <c r="B108" s="1" t="s">
        <v>261</v>
      </c>
      <c r="C108" s="1" t="s">
        <v>489</v>
      </c>
      <c r="D108" s="1" t="s">
        <v>546</v>
      </c>
      <c r="E108" s="1">
        <v>3100</v>
      </c>
      <c r="F108" s="3" t="s">
        <v>556</v>
      </c>
      <c r="G108" s="1">
        <v>17</v>
      </c>
      <c r="H108" s="1">
        <v>115.5</v>
      </c>
      <c r="I108" s="1">
        <v>12.3</v>
      </c>
      <c r="J108" s="3">
        <f t="shared" si="21"/>
        <v>102.9</v>
      </c>
      <c r="K108" s="3">
        <f t="shared" si="22"/>
        <v>102.3</v>
      </c>
      <c r="L108" s="3">
        <f t="shared" si="23"/>
        <v>108.8</v>
      </c>
      <c r="M108" s="3">
        <f t="shared" si="24"/>
        <v>102.8</v>
      </c>
      <c r="N108" s="3"/>
      <c r="P108" s="4">
        <f t="shared" si="20"/>
        <v>11.998163481001264</v>
      </c>
      <c r="Q108" s="5">
        <f t="shared" si="25"/>
        <v>11.998163481001264</v>
      </c>
      <c r="R108" s="5">
        <f t="shared" si="26"/>
        <v>3.8703753164520203</v>
      </c>
    </row>
    <row r="109" spans="1:18" x14ac:dyDescent="0.3">
      <c r="A109" s="3">
        <v>108</v>
      </c>
      <c r="B109" s="1" t="s">
        <v>147</v>
      </c>
      <c r="C109" s="1" t="s">
        <v>489</v>
      </c>
      <c r="D109" s="1" t="s">
        <v>546</v>
      </c>
      <c r="E109" s="1">
        <v>3100</v>
      </c>
      <c r="F109" s="1" t="s">
        <v>556</v>
      </c>
      <c r="G109" s="1">
        <v>15</v>
      </c>
      <c r="H109" s="1">
        <v>115.5</v>
      </c>
      <c r="I109" s="1">
        <v>12.58</v>
      </c>
      <c r="J109" s="3">
        <f t="shared" si="21"/>
        <v>102.9</v>
      </c>
      <c r="K109" s="3">
        <f t="shared" si="22"/>
        <v>102.3</v>
      </c>
      <c r="L109" s="3">
        <f t="shared" si="23"/>
        <v>108.8</v>
      </c>
      <c r="M109" s="3">
        <f t="shared" si="24"/>
        <v>102.8</v>
      </c>
      <c r="N109" s="3"/>
      <c r="P109" s="4">
        <f t="shared" si="20"/>
        <v>10.609618281001264</v>
      </c>
      <c r="Q109" s="5">
        <f t="shared" si="25"/>
        <v>10.609618281001264</v>
      </c>
      <c r="R109" s="5">
        <f t="shared" si="26"/>
        <v>3.4224575100004078</v>
      </c>
    </row>
    <row r="110" spans="1:18" x14ac:dyDescent="0.3">
      <c r="A110" s="3">
        <v>109</v>
      </c>
      <c r="B110" s="1" t="s">
        <v>400</v>
      </c>
      <c r="C110" s="1" t="s">
        <v>495</v>
      </c>
      <c r="D110" s="1" t="s">
        <v>544</v>
      </c>
      <c r="E110" s="1">
        <v>3100</v>
      </c>
      <c r="F110" s="1" t="s">
        <v>508</v>
      </c>
      <c r="G110" s="1">
        <v>21</v>
      </c>
      <c r="H110" s="1">
        <v>103.25</v>
      </c>
      <c r="I110" s="1">
        <v>17.38</v>
      </c>
      <c r="J110" s="3">
        <f t="shared" si="21"/>
        <v>98.2</v>
      </c>
      <c r="K110" s="3">
        <f t="shared" si="22"/>
        <v>100.5</v>
      </c>
      <c r="L110" s="3">
        <f t="shared" si="23"/>
        <v>105</v>
      </c>
      <c r="M110" s="3">
        <f t="shared" si="24"/>
        <v>104.9</v>
      </c>
      <c r="N110" s="3"/>
      <c r="P110" s="4">
        <f t="shared" ref="P110:P124" si="27">-87.868852+(LN(E110))*9.365713+G110*0.73241+I110*0.27241+H110*0.0924+((J110+K110)/2)*0.015315+((L110+M110)/2)*-0.032803</f>
        <v>15.157855081001266</v>
      </c>
      <c r="Q110" s="5">
        <f t="shared" si="25"/>
        <v>15.157855081001266</v>
      </c>
      <c r="R110" s="5">
        <f t="shared" si="26"/>
        <v>4.8896306712907309</v>
      </c>
    </row>
    <row r="111" spans="1:18" x14ac:dyDescent="0.3">
      <c r="A111" s="3">
        <v>110</v>
      </c>
      <c r="B111" s="1" t="s">
        <v>118</v>
      </c>
      <c r="C111" s="1" t="s">
        <v>549</v>
      </c>
      <c r="D111" s="1" t="s">
        <v>544</v>
      </c>
      <c r="E111" s="1">
        <v>3100</v>
      </c>
      <c r="F111" s="1" t="s">
        <v>493</v>
      </c>
      <c r="G111" s="1">
        <v>6</v>
      </c>
      <c r="H111" s="1">
        <v>126</v>
      </c>
      <c r="I111" s="1">
        <v>13.9</v>
      </c>
      <c r="J111" s="3">
        <f t="shared" si="21"/>
        <v>103.4</v>
      </c>
      <c r="K111" s="3">
        <f t="shared" si="22"/>
        <v>102.8</v>
      </c>
      <c r="L111" s="3">
        <f t="shared" si="23"/>
        <v>107.1</v>
      </c>
      <c r="M111" s="3">
        <f t="shared" si="24"/>
        <v>102.5</v>
      </c>
      <c r="N111" s="3"/>
      <c r="P111" s="4">
        <f t="shared" si="27"/>
        <v>5.3881699810012673</v>
      </c>
      <c r="Q111" s="5">
        <f t="shared" si="25"/>
        <v>5.3881699810012673</v>
      </c>
      <c r="R111" s="5">
        <f t="shared" si="26"/>
        <v>1.7381193487100861</v>
      </c>
    </row>
    <row r="112" spans="1:18" x14ac:dyDescent="0.3">
      <c r="A112" s="3">
        <v>111</v>
      </c>
      <c r="B112" s="1" t="s">
        <v>78</v>
      </c>
      <c r="C112" s="1" t="s">
        <v>564</v>
      </c>
      <c r="D112" s="1" t="s">
        <v>546</v>
      </c>
      <c r="E112" s="1">
        <v>3000</v>
      </c>
      <c r="F112" s="1" t="s">
        <v>507</v>
      </c>
      <c r="G112" s="1">
        <v>16</v>
      </c>
      <c r="H112" s="1">
        <v>115.5</v>
      </c>
      <c r="I112" s="1">
        <v>18.760000000000002</v>
      </c>
      <c r="J112" s="3">
        <f t="shared" si="21"/>
        <v>105.1</v>
      </c>
      <c r="K112" s="3">
        <f t="shared" si="22"/>
        <v>106.3</v>
      </c>
      <c r="L112" s="3">
        <f t="shared" si="23"/>
        <v>109.8</v>
      </c>
      <c r="M112" s="3">
        <f t="shared" si="24"/>
        <v>104.4</v>
      </c>
      <c r="N112" s="3"/>
      <c r="P112" s="4">
        <f t="shared" si="27"/>
        <v>12.723254611120279</v>
      </c>
      <c r="Q112" s="5">
        <f t="shared" si="25"/>
        <v>12.723254611120279</v>
      </c>
      <c r="R112" s="5">
        <f t="shared" si="26"/>
        <v>4.2410848703734265</v>
      </c>
    </row>
    <row r="113" spans="1:18" x14ac:dyDescent="0.3">
      <c r="A113" s="3">
        <v>112</v>
      </c>
      <c r="B113" s="1" t="s">
        <v>333</v>
      </c>
      <c r="C113" s="1" t="s">
        <v>487</v>
      </c>
      <c r="D113" s="1" t="s">
        <v>542</v>
      </c>
      <c r="E113" s="1">
        <v>3000</v>
      </c>
      <c r="F113" s="3" t="s">
        <v>518</v>
      </c>
      <c r="G113" s="1">
        <v>14</v>
      </c>
      <c r="H113" s="1">
        <v>115.75</v>
      </c>
      <c r="I113" s="1">
        <v>11.23</v>
      </c>
      <c r="J113" s="3">
        <f t="shared" si="21"/>
        <v>100.6</v>
      </c>
      <c r="K113" s="3">
        <f t="shared" si="22"/>
        <v>101.7</v>
      </c>
      <c r="L113" s="3">
        <f t="shared" si="23"/>
        <v>109.7</v>
      </c>
      <c r="M113" s="3">
        <f t="shared" si="24"/>
        <v>106.2</v>
      </c>
      <c r="N113" s="3"/>
      <c r="P113" s="4">
        <f t="shared" si="27"/>
        <v>9.1327215111202769</v>
      </c>
      <c r="Q113" s="5">
        <f t="shared" si="25"/>
        <v>9.1327215111202769</v>
      </c>
      <c r="R113" s="5">
        <f t="shared" si="26"/>
        <v>3.0442405037067588</v>
      </c>
    </row>
    <row r="114" spans="1:18" x14ac:dyDescent="0.3">
      <c r="A114" s="3">
        <v>113</v>
      </c>
      <c r="B114" s="1" t="s">
        <v>49</v>
      </c>
      <c r="C114" s="1" t="s">
        <v>487</v>
      </c>
      <c r="D114" s="1" t="s">
        <v>544</v>
      </c>
      <c r="E114" s="1">
        <v>3000</v>
      </c>
      <c r="F114" s="3" t="s">
        <v>518</v>
      </c>
      <c r="G114" s="1">
        <v>18</v>
      </c>
      <c r="H114" s="1">
        <v>115.75</v>
      </c>
      <c r="I114" s="1">
        <v>15.58</v>
      </c>
      <c r="J114" s="3">
        <f t="shared" si="21"/>
        <v>100.6</v>
      </c>
      <c r="K114" s="3">
        <f t="shared" si="22"/>
        <v>101.7</v>
      </c>
      <c r="L114" s="3">
        <f t="shared" si="23"/>
        <v>109.7</v>
      </c>
      <c r="M114" s="3">
        <f t="shared" si="24"/>
        <v>106.2</v>
      </c>
      <c r="N114" s="3"/>
      <c r="P114" s="4">
        <f t="shared" si="27"/>
        <v>13.247345011120277</v>
      </c>
      <c r="Q114" s="5">
        <f t="shared" si="25"/>
        <v>13.247345011120277</v>
      </c>
      <c r="R114" s="5">
        <f t="shared" si="26"/>
        <v>4.4157816703734261</v>
      </c>
    </row>
    <row r="115" spans="1:18" x14ac:dyDescent="0.3">
      <c r="A115" s="3">
        <v>114</v>
      </c>
      <c r="B115" s="1" t="s">
        <v>39</v>
      </c>
      <c r="C115" s="1" t="s">
        <v>493</v>
      </c>
      <c r="D115" s="1" t="s">
        <v>545</v>
      </c>
      <c r="E115" s="1">
        <v>3000</v>
      </c>
      <c r="F115" s="1" t="s">
        <v>549</v>
      </c>
      <c r="G115" s="1">
        <v>17</v>
      </c>
      <c r="H115" s="1">
        <v>109</v>
      </c>
      <c r="I115" s="1">
        <v>13.91</v>
      </c>
      <c r="J115" s="3">
        <f t="shared" si="21"/>
        <v>102.8</v>
      </c>
      <c r="K115" s="3">
        <f t="shared" si="22"/>
        <v>103.4</v>
      </c>
      <c r="L115" s="3">
        <f t="shared" si="23"/>
        <v>111.9</v>
      </c>
      <c r="M115" s="3">
        <f t="shared" si="24"/>
        <v>114.5</v>
      </c>
      <c r="N115" s="3"/>
      <c r="P115" s="4">
        <f t="shared" si="27"/>
        <v>11.293958811120277</v>
      </c>
      <c r="Q115" s="5">
        <f t="shared" si="25"/>
        <v>11.293958811120277</v>
      </c>
      <c r="R115" s="5">
        <f t="shared" si="26"/>
        <v>3.7646529370400921</v>
      </c>
    </row>
    <row r="116" spans="1:18" x14ac:dyDescent="0.3">
      <c r="A116" s="3">
        <v>115</v>
      </c>
      <c r="B116" s="1" t="s">
        <v>65</v>
      </c>
      <c r="C116" s="1" t="s">
        <v>493</v>
      </c>
      <c r="D116" s="1" t="s">
        <v>543</v>
      </c>
      <c r="E116" s="1">
        <v>3000</v>
      </c>
      <c r="F116" s="1" t="s">
        <v>549</v>
      </c>
      <c r="G116" s="1">
        <v>10</v>
      </c>
      <c r="H116" s="1">
        <v>109</v>
      </c>
      <c r="I116" s="1">
        <v>21.1</v>
      </c>
      <c r="J116" s="3">
        <f t="shared" si="21"/>
        <v>102.8</v>
      </c>
      <c r="K116" s="3">
        <f t="shared" si="22"/>
        <v>103.4</v>
      </c>
      <c r="L116" s="3">
        <f t="shared" si="23"/>
        <v>111.9</v>
      </c>
      <c r="M116" s="3">
        <f t="shared" si="24"/>
        <v>114.5</v>
      </c>
      <c r="N116" s="3"/>
      <c r="P116" s="4">
        <f t="shared" si="27"/>
        <v>8.1257167111202762</v>
      </c>
      <c r="Q116" s="5">
        <f t="shared" si="25"/>
        <v>8.1257167111202762</v>
      </c>
      <c r="R116" s="5">
        <f t="shared" si="26"/>
        <v>2.7085722370400922</v>
      </c>
    </row>
    <row r="117" spans="1:18" x14ac:dyDescent="0.3">
      <c r="A117" s="3">
        <v>116</v>
      </c>
      <c r="B117" s="1" t="s">
        <v>335</v>
      </c>
      <c r="C117" s="1" t="s">
        <v>508</v>
      </c>
      <c r="D117" s="1" t="s">
        <v>545</v>
      </c>
      <c r="E117" s="1">
        <v>3000</v>
      </c>
      <c r="F117" s="3" t="s">
        <v>495</v>
      </c>
      <c r="G117" s="1">
        <v>17</v>
      </c>
      <c r="H117" s="1">
        <v>104.25</v>
      </c>
      <c r="I117" s="1">
        <v>11.71</v>
      </c>
      <c r="J117" s="3">
        <f t="shared" si="21"/>
        <v>100.5</v>
      </c>
      <c r="K117" s="3">
        <f t="shared" si="22"/>
        <v>98.2</v>
      </c>
      <c r="L117" s="3">
        <f t="shared" si="23"/>
        <v>105.6</v>
      </c>
      <c r="M117" s="3">
        <f t="shared" si="24"/>
        <v>102.2</v>
      </c>
      <c r="N117" s="3"/>
      <c r="P117" s="4">
        <f t="shared" si="27"/>
        <v>10.503393461120277</v>
      </c>
      <c r="Q117" s="5">
        <f t="shared" si="25"/>
        <v>10.503393461120277</v>
      </c>
      <c r="R117" s="5">
        <f t="shared" si="26"/>
        <v>3.5011311537067589</v>
      </c>
    </row>
    <row r="118" spans="1:18" x14ac:dyDescent="0.3">
      <c r="A118" s="3">
        <v>117</v>
      </c>
      <c r="B118" s="1" t="s">
        <v>589</v>
      </c>
      <c r="C118" s="1" t="s">
        <v>556</v>
      </c>
      <c r="D118" s="1" t="s">
        <v>543</v>
      </c>
      <c r="E118" s="1">
        <v>3000</v>
      </c>
      <c r="F118" s="3" t="s">
        <v>489</v>
      </c>
      <c r="G118" s="1">
        <v>14</v>
      </c>
      <c r="H118" s="1">
        <v>108</v>
      </c>
      <c r="I118" s="1">
        <v>16.010000000000002</v>
      </c>
      <c r="J118" s="3">
        <f t="shared" si="21"/>
        <v>102.3</v>
      </c>
      <c r="K118" s="3">
        <f t="shared" si="22"/>
        <v>102.9</v>
      </c>
      <c r="L118" s="3">
        <f t="shared" si="23"/>
        <v>110.8</v>
      </c>
      <c r="M118" s="3">
        <f t="shared" si="24"/>
        <v>108.4</v>
      </c>
      <c r="N118" s="3"/>
      <c r="P118" s="4">
        <f t="shared" si="27"/>
        <v>9.6868231111202743</v>
      </c>
      <c r="Q118" s="5">
        <f t="shared" si="25"/>
        <v>9.6868231111202743</v>
      </c>
      <c r="R118" s="5">
        <f t="shared" si="26"/>
        <v>3.2289410370400913</v>
      </c>
    </row>
    <row r="119" spans="1:18" x14ac:dyDescent="0.3">
      <c r="A119" s="3">
        <v>118</v>
      </c>
      <c r="B119" s="1" t="s">
        <v>321</v>
      </c>
      <c r="C119" s="1" t="s">
        <v>485</v>
      </c>
      <c r="D119" s="1" t="s">
        <v>542</v>
      </c>
      <c r="E119" s="1">
        <v>3000</v>
      </c>
      <c r="F119" s="3" t="s">
        <v>557</v>
      </c>
      <c r="G119" s="1">
        <v>10</v>
      </c>
      <c r="H119" s="1">
        <v>114.25</v>
      </c>
      <c r="I119" s="1">
        <v>16.350000000000001</v>
      </c>
      <c r="J119" s="3">
        <f t="shared" si="21"/>
        <v>105</v>
      </c>
      <c r="K119" s="3">
        <f t="shared" si="22"/>
        <v>100.7</v>
      </c>
      <c r="L119" s="3">
        <f t="shared" si="23"/>
        <v>102.3</v>
      </c>
      <c r="M119" s="3">
        <f t="shared" si="24"/>
        <v>111</v>
      </c>
      <c r="N119" s="3"/>
      <c r="P119" s="4">
        <f t="shared" si="27"/>
        <v>7.5279001111202763</v>
      </c>
      <c r="Q119" s="5">
        <f t="shared" si="25"/>
        <v>7.5279001111202763</v>
      </c>
      <c r="R119" s="5">
        <f t="shared" si="26"/>
        <v>2.509300037040092</v>
      </c>
    </row>
    <row r="120" spans="1:18" x14ac:dyDescent="0.3">
      <c r="A120" s="3">
        <v>119</v>
      </c>
      <c r="B120" s="1" t="s">
        <v>590</v>
      </c>
      <c r="C120" s="1" t="s">
        <v>507</v>
      </c>
      <c r="D120" s="1" t="s">
        <v>544</v>
      </c>
      <c r="E120" s="1">
        <v>3000</v>
      </c>
      <c r="F120" s="1" t="s">
        <v>564</v>
      </c>
      <c r="G120" s="1">
        <v>3</v>
      </c>
      <c r="H120" s="1">
        <v>119</v>
      </c>
      <c r="I120" s="1">
        <v>15.43</v>
      </c>
      <c r="J120" s="3">
        <f t="shared" si="21"/>
        <v>106.3</v>
      </c>
      <c r="K120" s="3">
        <f t="shared" si="22"/>
        <v>105.1</v>
      </c>
      <c r="L120" s="3">
        <f t="shared" si="23"/>
        <v>111</v>
      </c>
      <c r="M120" s="3">
        <f t="shared" si="24"/>
        <v>110</v>
      </c>
      <c r="N120" s="3"/>
      <c r="P120" s="4">
        <f t="shared" si="27"/>
        <v>2.5066691111202775</v>
      </c>
      <c r="Q120" s="5">
        <f t="shared" si="25"/>
        <v>2.5066691111202775</v>
      </c>
      <c r="R120" s="5">
        <f t="shared" si="26"/>
        <v>0.83555637037342578</v>
      </c>
    </row>
    <row r="121" spans="1:18" x14ac:dyDescent="0.3">
      <c r="A121" s="3">
        <v>120</v>
      </c>
      <c r="B121" s="1" t="s">
        <v>292</v>
      </c>
      <c r="C121" s="1" t="s">
        <v>495</v>
      </c>
      <c r="D121" s="1" t="s">
        <v>546</v>
      </c>
      <c r="E121" s="1">
        <v>3000</v>
      </c>
      <c r="F121" s="3" t="s">
        <v>508</v>
      </c>
      <c r="G121" s="1">
        <v>19</v>
      </c>
      <c r="H121" s="1">
        <v>103.25</v>
      </c>
      <c r="I121" s="1">
        <v>15.89</v>
      </c>
      <c r="J121" s="3">
        <f t="shared" si="21"/>
        <v>98.2</v>
      </c>
      <c r="K121" s="3">
        <f t="shared" si="22"/>
        <v>100.5</v>
      </c>
      <c r="L121" s="3">
        <f t="shared" si="23"/>
        <v>105</v>
      </c>
      <c r="M121" s="3">
        <f t="shared" si="24"/>
        <v>104.9</v>
      </c>
      <c r="N121" s="3"/>
      <c r="P121" s="4">
        <f t="shared" si="27"/>
        <v>12.980044111120275</v>
      </c>
      <c r="Q121" s="5">
        <f t="shared" si="25"/>
        <v>12.980044111120275</v>
      </c>
      <c r="R121" s="5">
        <f t="shared" si="26"/>
        <v>4.326681370373425</v>
      </c>
    </row>
    <row r="122" spans="1:18" x14ac:dyDescent="0.3">
      <c r="A122" s="3">
        <v>121</v>
      </c>
      <c r="B122" s="1" t="s">
        <v>431</v>
      </c>
      <c r="C122" s="1" t="s">
        <v>549</v>
      </c>
      <c r="D122" s="1" t="s">
        <v>543</v>
      </c>
      <c r="E122" s="1">
        <v>3000</v>
      </c>
      <c r="F122" s="1" t="s">
        <v>493</v>
      </c>
      <c r="G122" s="1">
        <v>15</v>
      </c>
      <c r="H122" s="1">
        <v>126</v>
      </c>
      <c r="I122" s="1">
        <v>13.4</v>
      </c>
      <c r="J122" s="3">
        <f t="shared" si="21"/>
        <v>103.4</v>
      </c>
      <c r="K122" s="3">
        <f t="shared" si="22"/>
        <v>102.8</v>
      </c>
      <c r="L122" s="3">
        <f t="shared" si="23"/>
        <v>107.1</v>
      </c>
      <c r="M122" s="3">
        <f t="shared" si="24"/>
        <v>102.5</v>
      </c>
      <c r="N122" s="3"/>
      <c r="P122" s="4">
        <f t="shared" si="27"/>
        <v>11.536554911120277</v>
      </c>
      <c r="Q122" s="5">
        <f t="shared" si="25"/>
        <v>11.536554911120277</v>
      </c>
      <c r="R122" s="5">
        <f t="shared" si="26"/>
        <v>3.8455183037067591</v>
      </c>
    </row>
    <row r="123" spans="1:18" x14ac:dyDescent="0.3">
      <c r="A123" s="3">
        <v>122</v>
      </c>
      <c r="B123" s="1" t="s">
        <v>386</v>
      </c>
      <c r="C123" s="1" t="s">
        <v>549</v>
      </c>
      <c r="D123" s="1" t="s">
        <v>545</v>
      </c>
      <c r="E123" s="1">
        <v>3000</v>
      </c>
      <c r="F123" s="1" t="s">
        <v>493</v>
      </c>
      <c r="G123" s="1">
        <v>11</v>
      </c>
      <c r="H123" s="1">
        <v>126</v>
      </c>
      <c r="I123" s="1">
        <v>13.38</v>
      </c>
      <c r="J123" s="3">
        <f t="shared" si="21"/>
        <v>103.4</v>
      </c>
      <c r="K123" s="3">
        <f t="shared" si="22"/>
        <v>102.8</v>
      </c>
      <c r="L123" s="3">
        <f t="shared" si="23"/>
        <v>107.1</v>
      </c>
      <c r="M123" s="3">
        <f t="shared" si="24"/>
        <v>102.5</v>
      </c>
      <c r="N123" s="3"/>
      <c r="P123" s="4">
        <f t="shared" si="27"/>
        <v>8.6014667111202776</v>
      </c>
      <c r="Q123" s="5">
        <f t="shared" si="25"/>
        <v>8.6014667111202776</v>
      </c>
      <c r="R123" s="5">
        <f t="shared" si="26"/>
        <v>2.8671555703734257</v>
      </c>
    </row>
    <row r="124" spans="1:18" x14ac:dyDescent="0.3">
      <c r="A124" s="3">
        <v>123</v>
      </c>
      <c r="B124" s="1" t="s">
        <v>87</v>
      </c>
      <c r="C124" s="1" t="s">
        <v>549</v>
      </c>
      <c r="D124" s="1" t="s">
        <v>546</v>
      </c>
      <c r="E124" s="1">
        <v>3000</v>
      </c>
      <c r="F124" s="1" t="s">
        <v>493</v>
      </c>
      <c r="G124" s="1">
        <v>6</v>
      </c>
      <c r="H124" s="1">
        <v>126</v>
      </c>
      <c r="I124" s="1">
        <v>14.92</v>
      </c>
      <c r="J124" s="3">
        <f t="shared" si="21"/>
        <v>103.4</v>
      </c>
      <c r="K124" s="3">
        <f t="shared" si="22"/>
        <v>102.8</v>
      </c>
      <c r="L124" s="3">
        <f t="shared" si="23"/>
        <v>107.1</v>
      </c>
      <c r="M124" s="3">
        <f t="shared" si="24"/>
        <v>102.5</v>
      </c>
      <c r="N124" s="3"/>
      <c r="P124" s="4">
        <f t="shared" si="27"/>
        <v>5.358928111120278</v>
      </c>
      <c r="Q124" s="5">
        <f t="shared" si="25"/>
        <v>5.358928111120278</v>
      </c>
      <c r="R124" s="5">
        <f t="shared" si="26"/>
        <v>1.7863093703734261</v>
      </c>
    </row>
    <row r="127" spans="1:18" x14ac:dyDescent="0.3">
      <c r="A127" s="1" t="s">
        <v>565</v>
      </c>
    </row>
    <row r="128" spans="1:18" x14ac:dyDescent="0.3">
      <c r="A128" s="1" t="s">
        <v>509</v>
      </c>
      <c r="B128" s="1" t="s">
        <v>510</v>
      </c>
      <c r="C128" s="1" t="s">
        <v>566</v>
      </c>
      <c r="D128" s="1" t="s">
        <v>567</v>
      </c>
      <c r="E128" s="1" t="s">
        <v>568</v>
      </c>
      <c r="P128" s="1"/>
    </row>
    <row r="129" spans="1:16" x14ac:dyDescent="0.3">
      <c r="A129" s="1">
        <v>1</v>
      </c>
      <c r="B129" s="1" t="s">
        <v>507</v>
      </c>
      <c r="C129" s="1">
        <v>106.3</v>
      </c>
      <c r="D129" s="1">
        <v>104.4</v>
      </c>
      <c r="E129" s="1">
        <v>111</v>
      </c>
      <c r="P129" s="1"/>
    </row>
    <row r="130" spans="1:16" x14ac:dyDescent="0.3">
      <c r="A130" s="1">
        <v>2</v>
      </c>
      <c r="B130" s="1" t="s">
        <v>512</v>
      </c>
      <c r="C130" s="1">
        <v>102.9</v>
      </c>
      <c r="D130" s="1">
        <v>107.1</v>
      </c>
      <c r="E130" s="1">
        <v>107.8</v>
      </c>
      <c r="P130" s="1"/>
    </row>
    <row r="131" spans="1:16" x14ac:dyDescent="0.3">
      <c r="A131" s="1">
        <v>3</v>
      </c>
      <c r="B131" s="1" t="s">
        <v>519</v>
      </c>
      <c r="C131" s="1">
        <v>101.6</v>
      </c>
      <c r="D131" s="1">
        <v>110</v>
      </c>
      <c r="E131" s="1">
        <v>103.8</v>
      </c>
      <c r="P131" s="1"/>
    </row>
    <row r="132" spans="1:16" x14ac:dyDescent="0.3">
      <c r="A132" s="1">
        <v>4</v>
      </c>
      <c r="B132" s="1" t="s">
        <v>514</v>
      </c>
      <c r="C132" s="1">
        <v>101.6</v>
      </c>
      <c r="D132" s="1">
        <v>108.3</v>
      </c>
      <c r="E132" s="1">
        <v>109.3</v>
      </c>
      <c r="P132" s="1"/>
    </row>
    <row r="133" spans="1:16" x14ac:dyDescent="0.3">
      <c r="A133" s="1">
        <v>5</v>
      </c>
      <c r="B133" s="1" t="s">
        <v>499</v>
      </c>
      <c r="C133" s="1">
        <v>101.1</v>
      </c>
      <c r="D133" s="1">
        <v>102.2</v>
      </c>
      <c r="E133" s="1">
        <v>109.8</v>
      </c>
      <c r="P133" s="1"/>
    </row>
    <row r="134" spans="1:16" x14ac:dyDescent="0.3">
      <c r="A134" s="1">
        <v>6</v>
      </c>
      <c r="B134" s="1" t="s">
        <v>505</v>
      </c>
      <c r="C134" s="1">
        <v>98.8</v>
      </c>
      <c r="D134" s="1">
        <v>104.4</v>
      </c>
      <c r="E134" s="1">
        <v>114.2</v>
      </c>
      <c r="P134" s="1"/>
    </row>
    <row r="135" spans="1:16" x14ac:dyDescent="0.3">
      <c r="A135" s="1">
        <v>7</v>
      </c>
      <c r="B135" s="1" t="s">
        <v>518</v>
      </c>
      <c r="C135" s="1">
        <v>101.7</v>
      </c>
      <c r="D135" s="1">
        <v>106.2</v>
      </c>
      <c r="E135" s="1">
        <v>107.3</v>
      </c>
      <c r="P135" s="1"/>
    </row>
    <row r="136" spans="1:16" x14ac:dyDescent="0.3">
      <c r="A136" s="1">
        <v>8</v>
      </c>
      <c r="B136" s="1" t="s">
        <v>520</v>
      </c>
      <c r="C136" s="1">
        <v>100.4</v>
      </c>
      <c r="D136" s="1">
        <v>110.9</v>
      </c>
      <c r="E136" s="1">
        <v>106.7</v>
      </c>
      <c r="P136" s="1"/>
    </row>
    <row r="137" spans="1:16" x14ac:dyDescent="0.3">
      <c r="A137" s="1">
        <v>9</v>
      </c>
      <c r="B137" s="1" t="s">
        <v>491</v>
      </c>
      <c r="C137" s="1">
        <v>100.6</v>
      </c>
      <c r="D137" s="1">
        <v>104.7</v>
      </c>
      <c r="E137" s="1">
        <v>106.7</v>
      </c>
      <c r="P137" s="1"/>
    </row>
    <row r="138" spans="1:16" x14ac:dyDescent="0.3">
      <c r="A138" s="1">
        <v>10</v>
      </c>
      <c r="B138" s="1" t="s">
        <v>549</v>
      </c>
      <c r="C138" s="1">
        <v>103.4</v>
      </c>
      <c r="D138" s="1">
        <v>114.5</v>
      </c>
      <c r="E138" s="1">
        <v>107.1</v>
      </c>
      <c r="P138" s="1"/>
    </row>
    <row r="139" spans="1:16" x14ac:dyDescent="0.3">
      <c r="A139" s="1">
        <v>11</v>
      </c>
      <c r="B139" s="1" t="s">
        <v>487</v>
      </c>
      <c r="C139" s="1">
        <v>100.6</v>
      </c>
      <c r="D139" s="1">
        <v>111.8</v>
      </c>
      <c r="E139" s="1">
        <v>109.7</v>
      </c>
      <c r="P139" s="1"/>
    </row>
    <row r="140" spans="1:16" x14ac:dyDescent="0.3">
      <c r="A140" s="1">
        <v>12</v>
      </c>
      <c r="B140" s="1" t="s">
        <v>506</v>
      </c>
      <c r="C140" s="1">
        <v>100.5</v>
      </c>
      <c r="D140" s="1">
        <v>107.8</v>
      </c>
      <c r="E140" s="1">
        <v>103.1</v>
      </c>
      <c r="P140" s="1"/>
    </row>
    <row r="141" spans="1:16" x14ac:dyDescent="0.3">
      <c r="A141" s="1">
        <v>13</v>
      </c>
      <c r="B141" s="1" t="s">
        <v>498</v>
      </c>
      <c r="C141" s="1">
        <v>103.8</v>
      </c>
      <c r="D141" s="1">
        <v>108.6</v>
      </c>
      <c r="E141" s="1">
        <v>108.8</v>
      </c>
      <c r="P141" s="1"/>
    </row>
    <row r="142" spans="1:16" x14ac:dyDescent="0.3">
      <c r="A142" s="1">
        <v>14</v>
      </c>
      <c r="B142" s="1" t="s">
        <v>517</v>
      </c>
      <c r="C142" s="1">
        <v>105.8</v>
      </c>
      <c r="D142" s="1">
        <v>105.4</v>
      </c>
      <c r="E142" s="1">
        <v>107</v>
      </c>
      <c r="P142" s="1"/>
    </row>
    <row r="143" spans="1:16" x14ac:dyDescent="0.3">
      <c r="A143" s="1">
        <v>15</v>
      </c>
      <c r="B143" s="1" t="s">
        <v>495</v>
      </c>
      <c r="C143" s="1">
        <v>98.2</v>
      </c>
      <c r="D143" s="1">
        <v>102.2</v>
      </c>
      <c r="E143" s="1">
        <v>105</v>
      </c>
      <c r="P143" s="1"/>
    </row>
    <row r="144" spans="1:16" x14ac:dyDescent="0.3">
      <c r="A144" s="1">
        <v>16</v>
      </c>
      <c r="B144" s="1" t="s">
        <v>513</v>
      </c>
      <c r="C144" s="1">
        <v>100.7</v>
      </c>
      <c r="D144" s="1">
        <v>104.5</v>
      </c>
      <c r="E144" s="1">
        <v>106</v>
      </c>
      <c r="P144" s="1"/>
    </row>
    <row r="145" spans="1:16" x14ac:dyDescent="0.3">
      <c r="A145" s="1">
        <v>17</v>
      </c>
      <c r="B145" s="1" t="s">
        <v>485</v>
      </c>
      <c r="C145" s="1">
        <v>105</v>
      </c>
      <c r="D145" s="1">
        <v>111.5</v>
      </c>
      <c r="E145" s="1">
        <v>102.3</v>
      </c>
      <c r="P145" s="1"/>
    </row>
    <row r="146" spans="1:16" x14ac:dyDescent="0.3">
      <c r="A146" s="1">
        <v>18</v>
      </c>
      <c r="B146" s="1" t="s">
        <v>489</v>
      </c>
      <c r="C146" s="1">
        <v>102.9</v>
      </c>
      <c r="D146" s="1">
        <v>108.4</v>
      </c>
      <c r="E146" s="1">
        <v>108.8</v>
      </c>
      <c r="P146" s="1"/>
    </row>
    <row r="147" spans="1:16" x14ac:dyDescent="0.3">
      <c r="A147" s="1">
        <v>19</v>
      </c>
      <c r="B147" s="1" t="s">
        <v>564</v>
      </c>
      <c r="C147" s="1">
        <v>105.1</v>
      </c>
      <c r="D147" s="1">
        <v>110</v>
      </c>
      <c r="E147" s="1">
        <v>109.8</v>
      </c>
      <c r="P147" s="1"/>
    </row>
    <row r="148" spans="1:16" x14ac:dyDescent="0.3">
      <c r="A148" s="1">
        <v>20</v>
      </c>
      <c r="B148" s="1" t="s">
        <v>556</v>
      </c>
      <c r="C148" s="1">
        <v>102.3</v>
      </c>
      <c r="D148" s="1">
        <v>102.8</v>
      </c>
      <c r="E148" s="1">
        <v>110.8</v>
      </c>
      <c r="P148" s="1"/>
    </row>
    <row r="149" spans="1:16" x14ac:dyDescent="0.3">
      <c r="A149" s="1">
        <v>21</v>
      </c>
      <c r="B149" s="1" t="s">
        <v>486</v>
      </c>
      <c r="C149" s="1">
        <v>106</v>
      </c>
      <c r="D149" s="1">
        <v>108.2</v>
      </c>
      <c r="E149" s="1">
        <v>103.9</v>
      </c>
      <c r="P149" s="1"/>
    </row>
    <row r="150" spans="1:16" x14ac:dyDescent="0.3">
      <c r="A150" s="1">
        <v>22</v>
      </c>
      <c r="B150" s="1" t="s">
        <v>508</v>
      </c>
      <c r="C150" s="1">
        <v>100.5</v>
      </c>
      <c r="D150" s="1">
        <v>104.9</v>
      </c>
      <c r="E150" s="1">
        <v>105.6</v>
      </c>
      <c r="P150" s="1"/>
    </row>
    <row r="151" spans="1:16" x14ac:dyDescent="0.3">
      <c r="A151" s="1">
        <v>23</v>
      </c>
      <c r="B151" s="1" t="s">
        <v>488</v>
      </c>
      <c r="C151" s="1">
        <v>104.3</v>
      </c>
      <c r="D151" s="1">
        <v>110.2</v>
      </c>
      <c r="E151" s="1">
        <v>106.3</v>
      </c>
      <c r="P151" s="1"/>
    </row>
    <row r="152" spans="1:16" x14ac:dyDescent="0.3">
      <c r="A152" s="1">
        <v>24</v>
      </c>
      <c r="B152" s="1" t="s">
        <v>493</v>
      </c>
      <c r="C152" s="1">
        <v>102.8</v>
      </c>
      <c r="D152" s="1">
        <v>102.5</v>
      </c>
      <c r="E152" s="1">
        <v>111.9</v>
      </c>
      <c r="P152" s="1"/>
    </row>
    <row r="153" spans="1:16" x14ac:dyDescent="0.3">
      <c r="A153" s="1">
        <v>25</v>
      </c>
      <c r="B153" s="1" t="s">
        <v>492</v>
      </c>
      <c r="C153" s="1">
        <v>101.8</v>
      </c>
      <c r="D153" s="1">
        <v>110.5</v>
      </c>
      <c r="E153" s="1">
        <v>107.7</v>
      </c>
      <c r="P153" s="1"/>
    </row>
    <row r="154" spans="1:16" x14ac:dyDescent="0.3">
      <c r="A154" s="1">
        <v>26</v>
      </c>
      <c r="B154" s="1" t="s">
        <v>497</v>
      </c>
      <c r="C154" s="1">
        <v>106.1</v>
      </c>
      <c r="D154" s="1">
        <v>107.3</v>
      </c>
      <c r="E154" s="1">
        <v>107.9</v>
      </c>
      <c r="P154" s="1"/>
    </row>
    <row r="155" spans="1:16" x14ac:dyDescent="0.3">
      <c r="A155" s="1">
        <v>27</v>
      </c>
      <c r="B155" s="1" t="s">
        <v>557</v>
      </c>
      <c r="C155" s="1">
        <v>100.7</v>
      </c>
      <c r="D155" s="1">
        <v>111</v>
      </c>
      <c r="E155" s="1">
        <v>109.3</v>
      </c>
      <c r="P155" s="1"/>
    </row>
    <row r="156" spans="1:16" x14ac:dyDescent="0.3">
      <c r="A156" s="1">
        <v>28</v>
      </c>
      <c r="B156" s="1" t="s">
        <v>516</v>
      </c>
      <c r="C156" s="1">
        <v>102.7</v>
      </c>
      <c r="D156" s="1">
        <v>110.5</v>
      </c>
      <c r="E156" s="1">
        <v>104.8</v>
      </c>
      <c r="P156" s="1"/>
    </row>
    <row r="157" spans="1:16" x14ac:dyDescent="0.3">
      <c r="A157" s="1">
        <v>29</v>
      </c>
      <c r="B157" s="1" t="s">
        <v>496</v>
      </c>
      <c r="C157" s="1">
        <v>102.5</v>
      </c>
      <c r="D157" s="1">
        <v>107.2</v>
      </c>
      <c r="E157" s="1">
        <v>103.6</v>
      </c>
      <c r="P157" s="1"/>
    </row>
    <row r="158" spans="1:16" x14ac:dyDescent="0.3">
      <c r="A158" s="1">
        <v>30</v>
      </c>
      <c r="B158" s="1" t="s">
        <v>523</v>
      </c>
      <c r="C158" s="1">
        <v>104.2</v>
      </c>
      <c r="D158" s="1">
        <v>107.9</v>
      </c>
      <c r="E158" s="1">
        <v>110.5</v>
      </c>
      <c r="P158" s="1"/>
    </row>
  </sheetData>
  <sortState ref="B2:R124">
    <sortCondition descending="1" ref="E2:E124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326</v>
      </c>
      <c r="C2" s="1" t="s">
        <v>512</v>
      </c>
      <c r="D2" s="1" t="s">
        <v>543</v>
      </c>
      <c r="E2" s="1">
        <v>8200</v>
      </c>
      <c r="F2" s="3" t="s">
        <v>492</v>
      </c>
      <c r="G2" s="1">
        <v>32</v>
      </c>
      <c r="H2" s="3">
        <v>114</v>
      </c>
      <c r="I2" s="1">
        <v>31.97</v>
      </c>
      <c r="J2" s="3">
        <f>VLOOKUP(C2,$B$203:$E$232,2,FALSE)</f>
        <v>102.8</v>
      </c>
      <c r="K2" s="3">
        <f>VLOOKUP(F2,$B$203:$E$232,2,FALSE)</f>
        <v>101.8</v>
      </c>
      <c r="L2" s="3">
        <f>VLOOKUP(C2,$B$203:$E$232,4,FALSE)</f>
        <v>107.9</v>
      </c>
      <c r="M2" s="3">
        <f>VLOOKUP(F2,$B$203:$E$232,3,FALSE)</f>
        <v>110.2</v>
      </c>
      <c r="N2" s="3">
        <v>37.799999999999997</v>
      </c>
      <c r="O2" s="1">
        <v>43.13</v>
      </c>
      <c r="P2" s="4">
        <f>-87.868852+(LN(E2))*9.365713+G2*0.73241+I2*0.27241+H2*0.0924+((J2+K2)/2)*0.015315+((L2+M2)/2)*-0.032803</f>
        <v>37.203143069574097</v>
      </c>
      <c r="Q2" s="5">
        <f>P2-O2</f>
        <v>-5.926856930425906</v>
      </c>
      <c r="R2" s="5">
        <f>P2/(E2/1000)</f>
        <v>4.5369686670212319</v>
      </c>
    </row>
    <row r="3" spans="1:18" x14ac:dyDescent="0.3">
      <c r="A3" s="1">
        <v>2</v>
      </c>
      <c r="B3" s="1" t="s">
        <v>359</v>
      </c>
      <c r="C3" s="1" t="s">
        <v>512</v>
      </c>
      <c r="D3" s="1" t="s">
        <v>543</v>
      </c>
      <c r="E3" s="1">
        <v>5100</v>
      </c>
      <c r="F3" s="3" t="s">
        <v>492</v>
      </c>
      <c r="G3" s="1">
        <v>26</v>
      </c>
      <c r="H3" s="3">
        <v>114</v>
      </c>
      <c r="I3" s="1">
        <v>27.2</v>
      </c>
      <c r="J3" s="3">
        <f t="shared" ref="J3:J66" si="0">VLOOKUP(C3,$B$203:$E$232,2,FALSE)</f>
        <v>102.8</v>
      </c>
      <c r="K3" s="3">
        <f t="shared" ref="K3:K66" si="1">VLOOKUP(F3,$B$203:$E$232,2,FALSE)</f>
        <v>101.8</v>
      </c>
      <c r="L3" s="3">
        <f t="shared" ref="L3:L66" si="2">VLOOKUP(C3,$B$203:$E$232,4,FALSE)</f>
        <v>107.9</v>
      </c>
      <c r="M3" s="3">
        <f t="shared" ref="M3:M66" si="3">VLOOKUP(F3,$B$203:$E$232,3,FALSE)</f>
        <v>110.2</v>
      </c>
      <c r="N3" s="3">
        <v>31.02</v>
      </c>
      <c r="O3" s="1">
        <v>29.85</v>
      </c>
      <c r="P3" s="4">
        <f t="shared" ref="P3:P66" si="4">-87.868852+(LN(E3))*9.365713+G3*0.73241+I3*0.27241+H3*0.0924+((J3+K3)/2)*0.015315+((L3+M3)/2)*-0.032803</f>
        <v>27.061570070260522</v>
      </c>
      <c r="Q3" s="5">
        <f t="shared" ref="Q3:Q66" si="5">P3-O3</f>
        <v>-2.788429929739479</v>
      </c>
      <c r="R3" s="5">
        <f t="shared" ref="R3:R66" si="6">P3/(E3/1000)</f>
        <v>5.3061902098550044</v>
      </c>
    </row>
    <row r="4" spans="1:18" x14ac:dyDescent="0.3">
      <c r="A4" s="1">
        <v>3</v>
      </c>
      <c r="B4" s="1" t="s">
        <v>303</v>
      </c>
      <c r="C4" s="1" t="s">
        <v>512</v>
      </c>
      <c r="D4" s="1" t="s">
        <v>542</v>
      </c>
      <c r="E4" s="1">
        <v>4900</v>
      </c>
      <c r="F4" s="3" t="s">
        <v>492</v>
      </c>
      <c r="G4" s="1">
        <v>27</v>
      </c>
      <c r="H4" s="3">
        <v>114</v>
      </c>
      <c r="I4" s="1">
        <v>16.149999999999999</v>
      </c>
      <c r="J4" s="3">
        <f t="shared" si="0"/>
        <v>102.8</v>
      </c>
      <c r="K4" s="3">
        <f t="shared" si="1"/>
        <v>101.8</v>
      </c>
      <c r="L4" s="3">
        <f t="shared" si="2"/>
        <v>107.9</v>
      </c>
      <c r="M4" s="3">
        <f t="shared" si="3"/>
        <v>110.2</v>
      </c>
      <c r="N4" s="3">
        <v>28.48</v>
      </c>
      <c r="O4" s="1">
        <v>28.57</v>
      </c>
      <c r="P4" s="4">
        <f t="shared" si="4"/>
        <v>24.409171087799653</v>
      </c>
      <c r="Q4" s="5">
        <f t="shared" si="5"/>
        <v>-4.1608289122003477</v>
      </c>
      <c r="R4" s="5">
        <f t="shared" si="6"/>
        <v>4.9814634873060513</v>
      </c>
    </row>
    <row r="5" spans="1:18" x14ac:dyDescent="0.3">
      <c r="A5" s="1">
        <v>4</v>
      </c>
      <c r="B5" s="1" t="s">
        <v>262</v>
      </c>
      <c r="C5" s="1" t="s">
        <v>512</v>
      </c>
      <c r="D5" s="1" t="s">
        <v>544</v>
      </c>
      <c r="E5" s="1">
        <v>4300</v>
      </c>
      <c r="F5" s="3" t="s">
        <v>492</v>
      </c>
      <c r="G5" s="1">
        <v>31</v>
      </c>
      <c r="H5" s="3">
        <v>114</v>
      </c>
      <c r="I5" s="1">
        <v>17.52</v>
      </c>
      <c r="J5" s="3">
        <f t="shared" si="0"/>
        <v>102.8</v>
      </c>
      <c r="K5" s="3">
        <f t="shared" si="1"/>
        <v>101.8</v>
      </c>
      <c r="L5" s="3">
        <f t="shared" si="2"/>
        <v>107.9</v>
      </c>
      <c r="M5" s="3">
        <f t="shared" si="3"/>
        <v>110.2</v>
      </c>
      <c r="N5" s="3">
        <v>24.11</v>
      </c>
      <c r="O5" s="1">
        <v>25.29</v>
      </c>
      <c r="P5" s="4">
        <f t="shared" si="4"/>
        <v>26.488661647273773</v>
      </c>
      <c r="Q5" s="5">
        <f t="shared" si="5"/>
        <v>1.1986616472737737</v>
      </c>
      <c r="R5" s="5">
        <f t="shared" si="6"/>
        <v>6.1601538714590172</v>
      </c>
    </row>
    <row r="6" spans="1:18" x14ac:dyDescent="0.3">
      <c r="A6" s="1">
        <v>5</v>
      </c>
      <c r="B6" s="1" t="s">
        <v>225</v>
      </c>
      <c r="C6" s="1" t="s">
        <v>512</v>
      </c>
      <c r="D6" s="1" t="s">
        <v>544</v>
      </c>
      <c r="E6" s="1">
        <v>4200</v>
      </c>
      <c r="F6" s="3" t="s">
        <v>492</v>
      </c>
      <c r="G6" s="1">
        <v>24</v>
      </c>
      <c r="H6" s="3">
        <v>114</v>
      </c>
      <c r="I6" s="1">
        <v>16.899999999999999</v>
      </c>
      <c r="J6" s="3">
        <f t="shared" si="0"/>
        <v>102.8</v>
      </c>
      <c r="K6" s="3">
        <f t="shared" si="1"/>
        <v>101.8</v>
      </c>
      <c r="L6" s="3">
        <f t="shared" si="2"/>
        <v>107.9</v>
      </c>
      <c r="M6" s="3">
        <f t="shared" si="3"/>
        <v>110.2</v>
      </c>
      <c r="N6" s="3">
        <v>18.47</v>
      </c>
      <c r="O6" s="1">
        <v>19.18</v>
      </c>
      <c r="P6" s="4">
        <f t="shared" si="4"/>
        <v>20.972517561782666</v>
      </c>
      <c r="Q6" s="5">
        <f t="shared" si="5"/>
        <v>1.7925175617826667</v>
      </c>
      <c r="R6" s="5">
        <f t="shared" si="6"/>
        <v>4.9934565623292064</v>
      </c>
    </row>
    <row r="7" spans="1:18" x14ac:dyDescent="0.3">
      <c r="A7" s="1">
        <v>6</v>
      </c>
      <c r="B7" s="1" t="s">
        <v>41</v>
      </c>
      <c r="C7" s="1" t="s">
        <v>512</v>
      </c>
      <c r="D7" s="1" t="s">
        <v>545</v>
      </c>
      <c r="E7" s="1">
        <v>4200</v>
      </c>
      <c r="F7" s="3" t="s">
        <v>492</v>
      </c>
      <c r="G7" s="1">
        <v>20</v>
      </c>
      <c r="H7" s="3">
        <v>114</v>
      </c>
      <c r="I7" s="1">
        <v>20.85</v>
      </c>
      <c r="J7" s="3">
        <f t="shared" si="0"/>
        <v>102.8</v>
      </c>
      <c r="K7" s="3">
        <f t="shared" si="1"/>
        <v>101.8</v>
      </c>
      <c r="L7" s="3">
        <f t="shared" si="2"/>
        <v>107.9</v>
      </c>
      <c r="M7" s="3">
        <f t="shared" si="3"/>
        <v>110.2</v>
      </c>
      <c r="N7" s="3">
        <v>20.46</v>
      </c>
      <c r="O7" s="1">
        <v>19.670000000000002</v>
      </c>
      <c r="P7" s="4">
        <f t="shared" si="4"/>
        <v>19.118897061782661</v>
      </c>
      <c r="Q7" s="5">
        <f t="shared" si="5"/>
        <v>-0.55110293821734047</v>
      </c>
      <c r="R7" s="5">
        <f t="shared" si="6"/>
        <v>4.5521183480434901</v>
      </c>
    </row>
    <row r="8" spans="1:18" x14ac:dyDescent="0.3">
      <c r="A8" s="1">
        <v>7</v>
      </c>
      <c r="B8" s="1" t="s">
        <v>440</v>
      </c>
      <c r="C8" s="1" t="s">
        <v>512</v>
      </c>
      <c r="D8" s="1" t="s">
        <v>546</v>
      </c>
      <c r="E8" s="1">
        <v>4100</v>
      </c>
      <c r="F8" s="3" t="s">
        <v>492</v>
      </c>
      <c r="G8" s="1">
        <v>26</v>
      </c>
      <c r="H8" s="3">
        <v>114</v>
      </c>
      <c r="I8" s="1">
        <v>18.760000000000002</v>
      </c>
      <c r="J8" s="3">
        <f t="shared" si="0"/>
        <v>102.8</v>
      </c>
      <c r="K8" s="3">
        <f t="shared" si="1"/>
        <v>101.8</v>
      </c>
      <c r="L8" s="3">
        <f t="shared" si="2"/>
        <v>107.9</v>
      </c>
      <c r="M8" s="3">
        <f t="shared" si="3"/>
        <v>110.2</v>
      </c>
      <c r="N8" s="3">
        <v>21.34</v>
      </c>
      <c r="O8" s="1">
        <v>22.32</v>
      </c>
      <c r="P8" s="4">
        <f t="shared" si="4"/>
        <v>22.718329409690472</v>
      </c>
      <c r="Q8" s="5">
        <f t="shared" si="5"/>
        <v>0.39832940969047215</v>
      </c>
      <c r="R8" s="5">
        <f t="shared" si="6"/>
        <v>5.5410559535830428</v>
      </c>
    </row>
    <row r="9" spans="1:18" x14ac:dyDescent="0.3">
      <c r="A9" s="1">
        <v>8</v>
      </c>
      <c r="B9" s="1" t="s">
        <v>449</v>
      </c>
      <c r="C9" s="1" t="s">
        <v>512</v>
      </c>
      <c r="D9" s="1" t="s">
        <v>543</v>
      </c>
      <c r="E9" s="1">
        <v>4100</v>
      </c>
      <c r="F9" s="3" t="s">
        <v>492</v>
      </c>
      <c r="G9" s="1">
        <v>8</v>
      </c>
      <c r="H9" s="3">
        <v>114</v>
      </c>
      <c r="I9" s="1">
        <v>24.7</v>
      </c>
      <c r="J9" s="3">
        <f t="shared" si="0"/>
        <v>102.8</v>
      </c>
      <c r="K9" s="3">
        <f t="shared" si="1"/>
        <v>101.8</v>
      </c>
      <c r="L9" s="3">
        <f t="shared" si="2"/>
        <v>107.9</v>
      </c>
      <c r="M9" s="3">
        <f t="shared" si="3"/>
        <v>110.2</v>
      </c>
      <c r="N9" s="3">
        <v>18.86</v>
      </c>
      <c r="O9" s="1">
        <v>7.54</v>
      </c>
      <c r="P9" s="4">
        <f t="shared" si="4"/>
        <v>11.153064809690473</v>
      </c>
      <c r="Q9" s="5">
        <f t="shared" si="5"/>
        <v>3.6130648096904734</v>
      </c>
      <c r="R9" s="5">
        <f t="shared" si="6"/>
        <v>2.7202597096806036</v>
      </c>
    </row>
    <row r="10" spans="1:18" x14ac:dyDescent="0.3">
      <c r="A10" s="1">
        <v>9</v>
      </c>
      <c r="B10" s="1" t="s">
        <v>339</v>
      </c>
      <c r="C10" s="1" t="s">
        <v>512</v>
      </c>
      <c r="D10" s="1" t="s">
        <v>542</v>
      </c>
      <c r="E10" s="1">
        <v>3400</v>
      </c>
      <c r="F10" s="3" t="s">
        <v>492</v>
      </c>
      <c r="G10" s="1">
        <v>18</v>
      </c>
      <c r="H10" s="3">
        <v>114</v>
      </c>
      <c r="I10" s="1">
        <v>12.8</v>
      </c>
      <c r="J10" s="3">
        <f t="shared" si="0"/>
        <v>102.8</v>
      </c>
      <c r="K10" s="3">
        <f t="shared" si="1"/>
        <v>101.8</v>
      </c>
      <c r="L10" s="3">
        <f t="shared" si="2"/>
        <v>107.9</v>
      </c>
      <c r="M10" s="3">
        <f t="shared" si="3"/>
        <v>110.2</v>
      </c>
      <c r="N10" s="3">
        <v>19.53</v>
      </c>
      <c r="O10" s="1">
        <v>17.71</v>
      </c>
      <c r="P10" s="4">
        <f t="shared" si="4"/>
        <v>13.482116236205471</v>
      </c>
      <c r="Q10" s="5">
        <f t="shared" si="5"/>
        <v>-4.2278837637945301</v>
      </c>
      <c r="R10" s="5">
        <f t="shared" si="6"/>
        <v>3.9653283047663148</v>
      </c>
    </row>
    <row r="11" spans="1:18" x14ac:dyDescent="0.3">
      <c r="A11" s="1">
        <v>10</v>
      </c>
      <c r="B11" s="1" t="s">
        <v>413</v>
      </c>
      <c r="C11" s="1" t="s">
        <v>512</v>
      </c>
      <c r="D11" s="1" t="s">
        <v>546</v>
      </c>
      <c r="E11" s="1">
        <v>3300</v>
      </c>
      <c r="F11" s="3" t="s">
        <v>492</v>
      </c>
      <c r="G11" s="1">
        <v>17</v>
      </c>
      <c r="H11" s="3">
        <v>114</v>
      </c>
      <c r="I11" s="1">
        <v>12.3</v>
      </c>
      <c r="J11" s="3">
        <f t="shared" si="0"/>
        <v>102.8</v>
      </c>
      <c r="K11" s="3">
        <f t="shared" si="1"/>
        <v>101.8</v>
      </c>
      <c r="L11" s="3">
        <f t="shared" si="2"/>
        <v>107.9</v>
      </c>
      <c r="M11" s="3">
        <f t="shared" si="3"/>
        <v>110.2</v>
      </c>
      <c r="N11" s="3">
        <v>12.18</v>
      </c>
      <c r="O11" s="1">
        <v>10.199999999999999</v>
      </c>
      <c r="P11" s="4">
        <f t="shared" si="4"/>
        <v>12.333906951145995</v>
      </c>
      <c r="Q11" s="5">
        <f t="shared" si="5"/>
        <v>2.1339069511459954</v>
      </c>
      <c r="R11" s="5">
        <f t="shared" si="6"/>
        <v>3.737547560953332</v>
      </c>
    </row>
    <row r="12" spans="1:18" x14ac:dyDescent="0.3">
      <c r="A12" s="1">
        <v>11</v>
      </c>
      <c r="B12" s="1" t="s">
        <v>255</v>
      </c>
      <c r="C12" s="1" t="s">
        <v>512</v>
      </c>
      <c r="D12" s="1" t="s">
        <v>546</v>
      </c>
      <c r="E12" s="1">
        <v>3200</v>
      </c>
      <c r="F12" s="3" t="s">
        <v>492</v>
      </c>
      <c r="G12" s="1">
        <v>11</v>
      </c>
      <c r="H12" s="3">
        <v>114</v>
      </c>
      <c r="I12" s="1">
        <v>18.149999999999999</v>
      </c>
      <c r="J12" s="3">
        <f t="shared" si="0"/>
        <v>102.8</v>
      </c>
      <c r="K12" s="3">
        <f t="shared" si="1"/>
        <v>101.8</v>
      </c>
      <c r="L12" s="3">
        <f t="shared" si="2"/>
        <v>107.9</v>
      </c>
      <c r="M12" s="3">
        <f t="shared" si="3"/>
        <v>110.2</v>
      </c>
      <c r="N12" s="3">
        <v>16.02</v>
      </c>
      <c r="O12" s="1">
        <v>8.49</v>
      </c>
      <c r="P12" s="4">
        <f t="shared" si="4"/>
        <v>9.2448469275392142</v>
      </c>
      <c r="Q12" s="5">
        <f t="shared" si="5"/>
        <v>0.75484692753921401</v>
      </c>
      <c r="R12" s="5">
        <f t="shared" si="6"/>
        <v>2.8890146648560044</v>
      </c>
    </row>
    <row r="13" spans="1:18" x14ac:dyDescent="0.3">
      <c r="A13" s="1">
        <v>12</v>
      </c>
      <c r="B13" s="1" t="s">
        <v>7</v>
      </c>
      <c r="C13" s="1" t="s">
        <v>519</v>
      </c>
      <c r="D13" s="1" t="s">
        <v>543</v>
      </c>
      <c r="E13" s="1">
        <v>9200</v>
      </c>
      <c r="F13" s="3" t="s">
        <v>485</v>
      </c>
      <c r="G13" s="1">
        <v>34</v>
      </c>
      <c r="H13" s="3">
        <v>110.75</v>
      </c>
      <c r="I13" s="1">
        <v>30.14</v>
      </c>
      <c r="J13" s="3">
        <f t="shared" si="0"/>
        <v>101.7</v>
      </c>
      <c r="K13" s="3">
        <f t="shared" si="1"/>
        <v>105</v>
      </c>
      <c r="L13" s="3">
        <f t="shared" si="2"/>
        <v>103.6</v>
      </c>
      <c r="M13" s="3">
        <f t="shared" si="3"/>
        <v>111</v>
      </c>
      <c r="N13" s="3">
        <v>44.54</v>
      </c>
      <c r="O13" s="1">
        <v>43.66</v>
      </c>
      <c r="P13" s="4">
        <f t="shared" si="4"/>
        <v>39.020345087440788</v>
      </c>
      <c r="Q13" s="5">
        <f t="shared" si="5"/>
        <v>-4.6396549125592088</v>
      </c>
      <c r="R13" s="5">
        <f t="shared" si="6"/>
        <v>4.2413418573305206</v>
      </c>
    </row>
    <row r="14" spans="1:18" x14ac:dyDescent="0.3">
      <c r="A14" s="1">
        <v>13</v>
      </c>
      <c r="B14" s="1" t="s">
        <v>190</v>
      </c>
      <c r="C14" s="1" t="s">
        <v>519</v>
      </c>
      <c r="D14" s="1" t="s">
        <v>545</v>
      </c>
      <c r="E14" s="1">
        <v>6000</v>
      </c>
      <c r="F14" s="3" t="s">
        <v>485</v>
      </c>
      <c r="G14" s="1">
        <v>31</v>
      </c>
      <c r="H14" s="3">
        <v>110.75</v>
      </c>
      <c r="I14" s="1">
        <v>19</v>
      </c>
      <c r="J14" s="3">
        <f t="shared" si="0"/>
        <v>101.7</v>
      </c>
      <c r="K14" s="3">
        <f t="shared" si="1"/>
        <v>105</v>
      </c>
      <c r="L14" s="3">
        <f t="shared" si="2"/>
        <v>103.6</v>
      </c>
      <c r="M14" s="3">
        <f t="shared" si="3"/>
        <v>111</v>
      </c>
      <c r="N14" s="3">
        <v>31.85</v>
      </c>
      <c r="O14" s="1">
        <v>33.049999999999997</v>
      </c>
      <c r="P14" s="4">
        <f t="shared" si="4"/>
        <v>29.785149721003904</v>
      </c>
      <c r="Q14" s="5">
        <f t="shared" si="5"/>
        <v>-3.2648502789960929</v>
      </c>
      <c r="R14" s="5">
        <f t="shared" si="6"/>
        <v>4.9641916201673171</v>
      </c>
    </row>
    <row r="15" spans="1:18" x14ac:dyDescent="0.3">
      <c r="A15" s="1">
        <v>14</v>
      </c>
      <c r="B15" s="1" t="s">
        <v>315</v>
      </c>
      <c r="C15" s="1" t="s">
        <v>519</v>
      </c>
      <c r="D15" s="1" t="s">
        <v>543</v>
      </c>
      <c r="E15" s="1">
        <v>6000</v>
      </c>
      <c r="F15" s="3" t="s">
        <v>485</v>
      </c>
      <c r="G15" s="1">
        <v>21</v>
      </c>
      <c r="H15" s="3">
        <v>110.75</v>
      </c>
      <c r="I15" s="1">
        <v>18.829999999999998</v>
      </c>
      <c r="J15" s="3">
        <f t="shared" si="0"/>
        <v>101.7</v>
      </c>
      <c r="K15" s="3">
        <f t="shared" si="1"/>
        <v>105</v>
      </c>
      <c r="L15" s="3">
        <f t="shared" si="2"/>
        <v>103.6</v>
      </c>
      <c r="M15" s="3">
        <f t="shared" si="3"/>
        <v>111</v>
      </c>
      <c r="N15" s="3">
        <v>21.87</v>
      </c>
      <c r="O15" s="1">
        <v>19.510000000000002</v>
      </c>
      <c r="P15" s="4">
        <f t="shared" si="4"/>
        <v>22.414740021003908</v>
      </c>
      <c r="Q15" s="5">
        <f t="shared" si="5"/>
        <v>2.9047400210039065</v>
      </c>
      <c r="R15" s="5">
        <f t="shared" si="6"/>
        <v>3.7357900035006515</v>
      </c>
    </row>
    <row r="16" spans="1:18" x14ac:dyDescent="0.3">
      <c r="A16" s="1">
        <v>15</v>
      </c>
      <c r="B16" s="1" t="s">
        <v>129</v>
      </c>
      <c r="C16" s="1" t="s">
        <v>519</v>
      </c>
      <c r="D16" s="1" t="s">
        <v>546</v>
      </c>
      <c r="E16" s="1">
        <v>5900</v>
      </c>
      <c r="F16" s="3" t="s">
        <v>485</v>
      </c>
      <c r="G16" s="1">
        <v>32</v>
      </c>
      <c r="H16" s="3">
        <v>110.75</v>
      </c>
      <c r="I16" s="1">
        <v>21.92</v>
      </c>
      <c r="J16" s="3">
        <f t="shared" si="0"/>
        <v>101.7</v>
      </c>
      <c r="K16" s="3">
        <f t="shared" si="1"/>
        <v>105</v>
      </c>
      <c r="L16" s="3">
        <f t="shared" si="2"/>
        <v>103.6</v>
      </c>
      <c r="M16" s="3">
        <f t="shared" si="3"/>
        <v>111</v>
      </c>
      <c r="N16" s="3">
        <v>31.15</v>
      </c>
      <c r="O16" s="1">
        <v>31.08</v>
      </c>
      <c r="P16" s="4">
        <f t="shared" si="4"/>
        <v>31.15558627449564</v>
      </c>
      <c r="Q16" s="5">
        <f t="shared" si="5"/>
        <v>7.5586274495641703E-2</v>
      </c>
      <c r="R16" s="5">
        <f t="shared" si="6"/>
        <v>5.2806078431348542</v>
      </c>
    </row>
    <row r="17" spans="1:18" x14ac:dyDescent="0.3">
      <c r="A17" s="1">
        <v>16</v>
      </c>
      <c r="B17" s="1" t="s">
        <v>104</v>
      </c>
      <c r="C17" s="1" t="s">
        <v>519</v>
      </c>
      <c r="D17" s="1" t="s">
        <v>546</v>
      </c>
      <c r="E17" s="1">
        <v>4800</v>
      </c>
      <c r="F17" s="3" t="s">
        <v>485</v>
      </c>
      <c r="G17" s="1">
        <v>29</v>
      </c>
      <c r="H17" s="3">
        <v>110.75</v>
      </c>
      <c r="I17" s="1">
        <v>19.989999999999998</v>
      </c>
      <c r="J17" s="3">
        <f t="shared" si="0"/>
        <v>101.7</v>
      </c>
      <c r="K17" s="3">
        <f t="shared" si="1"/>
        <v>105</v>
      </c>
      <c r="L17" s="3">
        <f t="shared" si="2"/>
        <v>103.6</v>
      </c>
      <c r="M17" s="3">
        <f t="shared" si="3"/>
        <v>111</v>
      </c>
      <c r="N17" s="3">
        <v>26.59</v>
      </c>
      <c r="O17" s="1">
        <v>25.74</v>
      </c>
      <c r="P17" s="4">
        <f t="shared" si="4"/>
        <v>26.50011716159425</v>
      </c>
      <c r="Q17" s="5">
        <f t="shared" si="5"/>
        <v>0.76011716159425191</v>
      </c>
      <c r="R17" s="5">
        <f t="shared" si="6"/>
        <v>5.5208577419988023</v>
      </c>
    </row>
    <row r="18" spans="1:18" x14ac:dyDescent="0.3">
      <c r="A18" s="1">
        <v>17</v>
      </c>
      <c r="B18" s="1" t="s">
        <v>450</v>
      </c>
      <c r="C18" s="1" t="s">
        <v>519</v>
      </c>
      <c r="D18" s="1" t="s">
        <v>544</v>
      </c>
      <c r="E18" s="1">
        <v>4700</v>
      </c>
      <c r="F18" s="3" t="s">
        <v>485</v>
      </c>
      <c r="G18" s="1">
        <v>26</v>
      </c>
      <c r="H18" s="3">
        <v>110.75</v>
      </c>
      <c r="I18" s="1">
        <v>21.24</v>
      </c>
      <c r="J18" s="3">
        <f t="shared" si="0"/>
        <v>101.7</v>
      </c>
      <c r="K18" s="3">
        <f t="shared" si="1"/>
        <v>105</v>
      </c>
      <c r="L18" s="3">
        <f t="shared" si="2"/>
        <v>103.6</v>
      </c>
      <c r="M18" s="3">
        <f t="shared" si="3"/>
        <v>111</v>
      </c>
      <c r="N18" s="3">
        <v>22.84</v>
      </c>
      <c r="O18" s="1">
        <v>21.02</v>
      </c>
      <c r="P18" s="4">
        <f t="shared" si="4"/>
        <v>24.446219473375784</v>
      </c>
      <c r="Q18" s="5">
        <f t="shared" si="5"/>
        <v>3.4262194733757845</v>
      </c>
      <c r="R18" s="5">
        <f t="shared" si="6"/>
        <v>5.2013232922076131</v>
      </c>
    </row>
    <row r="19" spans="1:18" x14ac:dyDescent="0.3">
      <c r="A19" s="1">
        <v>18</v>
      </c>
      <c r="B19" s="1" t="s">
        <v>194</v>
      </c>
      <c r="C19" s="1" t="s">
        <v>519</v>
      </c>
      <c r="D19" s="1" t="s">
        <v>543</v>
      </c>
      <c r="E19" s="1">
        <v>4400</v>
      </c>
      <c r="F19" s="3" t="s">
        <v>485</v>
      </c>
      <c r="G19" s="1">
        <v>30</v>
      </c>
      <c r="H19" s="3">
        <v>110.75</v>
      </c>
      <c r="I19" s="1">
        <v>15.33</v>
      </c>
      <c r="J19" s="3">
        <f t="shared" si="0"/>
        <v>101.7</v>
      </c>
      <c r="K19" s="3">
        <f t="shared" si="1"/>
        <v>105</v>
      </c>
      <c r="L19" s="3">
        <f t="shared" si="2"/>
        <v>103.6</v>
      </c>
      <c r="M19" s="3">
        <f t="shared" si="3"/>
        <v>111</v>
      </c>
      <c r="N19" s="3">
        <v>22.32</v>
      </c>
      <c r="O19" s="1">
        <v>24.31</v>
      </c>
      <c r="P19" s="4">
        <f t="shared" si="4"/>
        <v>25.148172976974593</v>
      </c>
      <c r="Q19" s="5">
        <f t="shared" si="5"/>
        <v>0.83817297697459381</v>
      </c>
      <c r="R19" s="5">
        <f t="shared" si="6"/>
        <v>5.7154938584033159</v>
      </c>
    </row>
    <row r="20" spans="1:18" x14ac:dyDescent="0.3">
      <c r="A20" s="1">
        <v>19</v>
      </c>
      <c r="B20" s="1" t="s">
        <v>117</v>
      </c>
      <c r="C20" s="1" t="s">
        <v>519</v>
      </c>
      <c r="D20" s="1" t="s">
        <v>545</v>
      </c>
      <c r="E20" s="1">
        <v>3700</v>
      </c>
      <c r="F20" s="3" t="s">
        <v>485</v>
      </c>
      <c r="G20">
        <v>17</v>
      </c>
      <c r="H20" s="3">
        <v>110.75</v>
      </c>
      <c r="I20" s="1">
        <v>15.96</v>
      </c>
      <c r="J20" s="3">
        <f t="shared" si="0"/>
        <v>101.7</v>
      </c>
      <c r="K20" s="3">
        <f t="shared" si="1"/>
        <v>105</v>
      </c>
      <c r="L20" s="3">
        <f t="shared" si="2"/>
        <v>103.6</v>
      </c>
      <c r="M20" s="3">
        <f t="shared" si="3"/>
        <v>111</v>
      </c>
      <c r="N20" s="3">
        <v>15.46</v>
      </c>
      <c r="O20" s="1">
        <v>16.850000000000001</v>
      </c>
      <c r="P20" s="4">
        <f t="shared" si="4"/>
        <v>14.175648064505946</v>
      </c>
      <c r="Q20" s="5">
        <f t="shared" si="5"/>
        <v>-2.6743519354940553</v>
      </c>
      <c r="R20" s="5">
        <f t="shared" si="6"/>
        <v>3.8312562336502554</v>
      </c>
    </row>
    <row r="21" spans="1:18" x14ac:dyDescent="0.3">
      <c r="A21" s="1">
        <v>20</v>
      </c>
      <c r="B21" s="1" t="s">
        <v>418</v>
      </c>
      <c r="C21" s="1" t="s">
        <v>519</v>
      </c>
      <c r="D21" s="1" t="s">
        <v>546</v>
      </c>
      <c r="E21" s="1">
        <v>3000</v>
      </c>
      <c r="F21" s="3" t="s">
        <v>485</v>
      </c>
      <c r="G21" s="1">
        <v>20</v>
      </c>
      <c r="H21" s="3">
        <v>110.75</v>
      </c>
      <c r="I21" s="1">
        <v>13.43</v>
      </c>
      <c r="J21" s="3">
        <f t="shared" si="0"/>
        <v>101.7</v>
      </c>
      <c r="K21" s="3">
        <f t="shared" si="1"/>
        <v>105</v>
      </c>
      <c r="L21" s="3">
        <f t="shared" si="2"/>
        <v>103.6</v>
      </c>
      <c r="M21" s="3">
        <f t="shared" si="3"/>
        <v>111</v>
      </c>
      <c r="N21" s="3">
        <v>6.62</v>
      </c>
      <c r="O21" s="1">
        <v>13.26</v>
      </c>
      <c r="P21" s="4">
        <f t="shared" si="4"/>
        <v>13.719498461120278</v>
      </c>
      <c r="Q21" s="5">
        <f t="shared" si="5"/>
        <v>0.45949846112027792</v>
      </c>
      <c r="R21" s="5">
        <f t="shared" si="6"/>
        <v>4.5731661537067589</v>
      </c>
    </row>
    <row r="22" spans="1:18" x14ac:dyDescent="0.3">
      <c r="A22" s="1">
        <v>21</v>
      </c>
      <c r="B22" s="1" t="s">
        <v>525</v>
      </c>
      <c r="C22" s="1" t="s">
        <v>505</v>
      </c>
      <c r="D22" s="1" t="s">
        <v>545</v>
      </c>
      <c r="E22" s="1">
        <v>7200</v>
      </c>
      <c r="F22" s="3" t="s">
        <v>493</v>
      </c>
      <c r="G22" s="1">
        <v>28</v>
      </c>
      <c r="H22" s="3">
        <v>110.75</v>
      </c>
      <c r="I22" s="1">
        <v>15.66</v>
      </c>
      <c r="J22" s="3">
        <f t="shared" si="0"/>
        <v>98.8</v>
      </c>
      <c r="K22" s="3">
        <f t="shared" si="1"/>
        <v>102.5</v>
      </c>
      <c r="L22" s="3">
        <f t="shared" si="2"/>
        <v>114.3</v>
      </c>
      <c r="M22" s="3">
        <f t="shared" si="3"/>
        <v>102.4</v>
      </c>
      <c r="N22" s="3">
        <v>28</v>
      </c>
      <c r="O22" s="1">
        <v>30.66</v>
      </c>
      <c r="P22" s="4">
        <f t="shared" si="4"/>
        <v>28.309848045649289</v>
      </c>
      <c r="Q22" s="5">
        <f t="shared" si="5"/>
        <v>-2.3501519543507108</v>
      </c>
      <c r="R22" s="5">
        <f t="shared" si="6"/>
        <v>3.9319233396735123</v>
      </c>
    </row>
    <row r="23" spans="1:18" x14ac:dyDescent="0.3">
      <c r="A23" s="1">
        <v>22</v>
      </c>
      <c r="B23" s="1" t="s">
        <v>219</v>
      </c>
      <c r="C23" s="1" t="s">
        <v>505</v>
      </c>
      <c r="D23" s="1" t="s">
        <v>545</v>
      </c>
      <c r="E23" s="1">
        <v>6900</v>
      </c>
      <c r="F23" s="3" t="s">
        <v>493</v>
      </c>
      <c r="G23" s="1">
        <v>20</v>
      </c>
      <c r="H23" s="3">
        <v>110.75</v>
      </c>
      <c r="I23" s="1">
        <v>29.23</v>
      </c>
      <c r="J23" s="3">
        <f t="shared" si="0"/>
        <v>98.8</v>
      </c>
      <c r="K23" s="3">
        <f t="shared" si="1"/>
        <v>102.5</v>
      </c>
      <c r="L23" s="3">
        <f t="shared" si="2"/>
        <v>114.3</v>
      </c>
      <c r="M23" s="3">
        <f t="shared" si="3"/>
        <v>102.4</v>
      </c>
      <c r="N23" s="3">
        <v>34.08</v>
      </c>
      <c r="O23" s="1">
        <v>28.31</v>
      </c>
      <c r="P23" s="4">
        <f t="shared" si="4"/>
        <v>25.74857061161218</v>
      </c>
      <c r="Q23" s="5">
        <f t="shared" si="5"/>
        <v>-2.5614293883878183</v>
      </c>
      <c r="R23" s="5">
        <f t="shared" si="6"/>
        <v>3.7316769002336492</v>
      </c>
    </row>
    <row r="24" spans="1:18" x14ac:dyDescent="0.3">
      <c r="A24" s="1">
        <v>23</v>
      </c>
      <c r="B24" s="1" t="s">
        <v>312</v>
      </c>
      <c r="C24" s="1" t="s">
        <v>505</v>
      </c>
      <c r="D24" s="1" t="s">
        <v>543</v>
      </c>
      <c r="E24" s="1">
        <v>5700</v>
      </c>
      <c r="F24" s="3" t="s">
        <v>493</v>
      </c>
      <c r="G24" s="1">
        <v>29</v>
      </c>
      <c r="H24" s="3">
        <v>110.75</v>
      </c>
      <c r="I24" s="1">
        <v>27.34</v>
      </c>
      <c r="J24" s="3">
        <f t="shared" si="0"/>
        <v>98.8</v>
      </c>
      <c r="K24" s="3">
        <f t="shared" si="1"/>
        <v>102.5</v>
      </c>
      <c r="L24" s="3">
        <f t="shared" si="2"/>
        <v>114.3</v>
      </c>
      <c r="M24" s="3">
        <f t="shared" si="3"/>
        <v>102.4</v>
      </c>
      <c r="N24" s="3">
        <v>27.14</v>
      </c>
      <c r="O24" s="1">
        <v>30.19</v>
      </c>
      <c r="P24" s="4">
        <f t="shared" si="4"/>
        <v>30.0360371969456</v>
      </c>
      <c r="Q24" s="5">
        <f t="shared" si="5"/>
        <v>-0.15396280305440158</v>
      </c>
      <c r="R24" s="5">
        <f t="shared" si="6"/>
        <v>5.2694802099904559</v>
      </c>
    </row>
    <row r="25" spans="1:18" x14ac:dyDescent="0.3">
      <c r="A25" s="1">
        <v>24</v>
      </c>
      <c r="B25" s="1" t="s">
        <v>423</v>
      </c>
      <c r="C25" s="1" t="s">
        <v>505</v>
      </c>
      <c r="D25" s="1" t="s">
        <v>546</v>
      </c>
      <c r="E25" s="1">
        <v>5000</v>
      </c>
      <c r="F25" s="3" t="s">
        <v>493</v>
      </c>
      <c r="G25" s="1">
        <v>32</v>
      </c>
      <c r="H25" s="3">
        <v>110.75</v>
      </c>
      <c r="I25" s="1">
        <v>18.239999999999998</v>
      </c>
      <c r="J25" s="3">
        <f t="shared" si="0"/>
        <v>98.8</v>
      </c>
      <c r="K25" s="3">
        <f t="shared" si="1"/>
        <v>102.5</v>
      </c>
      <c r="L25" s="3">
        <f t="shared" si="2"/>
        <v>114.3</v>
      </c>
      <c r="M25" s="3">
        <f t="shared" si="3"/>
        <v>102.4</v>
      </c>
      <c r="N25" s="3">
        <v>23.7</v>
      </c>
      <c r="O25" s="1">
        <v>25.44</v>
      </c>
      <c r="P25" s="4">
        <f t="shared" si="4"/>
        <v>28.527163096358535</v>
      </c>
      <c r="Q25" s="5">
        <f t="shared" si="5"/>
        <v>3.0871630963585339</v>
      </c>
      <c r="R25" s="5">
        <f t="shared" si="6"/>
        <v>5.7054326192717069</v>
      </c>
    </row>
    <row r="26" spans="1:18" x14ac:dyDescent="0.3">
      <c r="A26" s="1">
        <v>25</v>
      </c>
      <c r="B26" s="1" t="s">
        <v>425</v>
      </c>
      <c r="C26" s="1" t="s">
        <v>505</v>
      </c>
      <c r="D26" s="1" t="s">
        <v>543</v>
      </c>
      <c r="E26" s="1">
        <v>4900</v>
      </c>
      <c r="F26" s="3" t="s">
        <v>493</v>
      </c>
      <c r="G26" s="1">
        <v>33</v>
      </c>
      <c r="H26" s="3">
        <v>110.75</v>
      </c>
      <c r="I26" s="1">
        <v>24.41</v>
      </c>
      <c r="J26" s="3">
        <f t="shared" si="0"/>
        <v>98.8</v>
      </c>
      <c r="K26" s="3">
        <f t="shared" si="1"/>
        <v>102.5</v>
      </c>
      <c r="L26" s="3">
        <f t="shared" si="2"/>
        <v>114.3</v>
      </c>
      <c r="M26" s="3">
        <f t="shared" si="3"/>
        <v>102.4</v>
      </c>
      <c r="N26" s="3">
        <v>23.82</v>
      </c>
      <c r="O26" s="1">
        <v>26.63</v>
      </c>
      <c r="P26" s="4">
        <f t="shared" si="4"/>
        <v>30.751130037799655</v>
      </c>
      <c r="Q26" s="5">
        <f t="shared" si="5"/>
        <v>4.1211300377996558</v>
      </c>
      <c r="R26" s="5">
        <f t="shared" si="6"/>
        <v>6.2757408240407457</v>
      </c>
    </row>
    <row r="27" spans="1:18" x14ac:dyDescent="0.3">
      <c r="A27" s="1">
        <v>26</v>
      </c>
      <c r="B27" s="1" t="s">
        <v>399</v>
      </c>
      <c r="C27" s="1" t="s">
        <v>505</v>
      </c>
      <c r="D27" s="1" t="s">
        <v>545</v>
      </c>
      <c r="E27" s="1">
        <v>4500</v>
      </c>
      <c r="F27" s="3" t="s">
        <v>493</v>
      </c>
      <c r="G27" s="1">
        <v>20</v>
      </c>
      <c r="H27" s="3">
        <v>110.75</v>
      </c>
      <c r="I27" s="1">
        <v>20.05</v>
      </c>
      <c r="J27" s="3">
        <f t="shared" si="0"/>
        <v>98.8</v>
      </c>
      <c r="K27" s="3">
        <f t="shared" si="1"/>
        <v>102.5</v>
      </c>
      <c r="L27" s="3">
        <f t="shared" si="2"/>
        <v>114.3</v>
      </c>
      <c r="M27" s="3">
        <f t="shared" si="3"/>
        <v>102.4</v>
      </c>
      <c r="N27" s="3">
        <v>9.19</v>
      </c>
      <c r="O27" s="1">
        <v>18.64</v>
      </c>
      <c r="P27" s="4">
        <f t="shared" si="4"/>
        <v>19.244528845175324</v>
      </c>
      <c r="Q27" s="5">
        <f t="shared" si="5"/>
        <v>0.60452884517532368</v>
      </c>
      <c r="R27" s="5">
        <f t="shared" si="6"/>
        <v>4.2765619655945164</v>
      </c>
    </row>
    <row r="28" spans="1:18" x14ac:dyDescent="0.3">
      <c r="A28" s="1">
        <v>27</v>
      </c>
      <c r="B28" s="1" t="s">
        <v>167</v>
      </c>
      <c r="C28" s="1" t="s">
        <v>505</v>
      </c>
      <c r="D28" s="1" t="s">
        <v>542</v>
      </c>
      <c r="E28" s="1">
        <v>4400</v>
      </c>
      <c r="F28" s="3" t="s">
        <v>493</v>
      </c>
      <c r="G28" s="1">
        <v>21</v>
      </c>
      <c r="H28" s="3">
        <v>110.75</v>
      </c>
      <c r="I28" s="1">
        <v>17.149999999999999</v>
      </c>
      <c r="J28" s="3">
        <f t="shared" si="0"/>
        <v>98.8</v>
      </c>
      <c r="K28" s="3">
        <f t="shared" si="1"/>
        <v>102.5</v>
      </c>
      <c r="L28" s="3">
        <f t="shared" si="2"/>
        <v>114.3</v>
      </c>
      <c r="M28" s="3">
        <f t="shared" si="3"/>
        <v>102.4</v>
      </c>
      <c r="N28" s="3">
        <v>14.91</v>
      </c>
      <c r="O28" s="1">
        <v>18.399999999999999</v>
      </c>
      <c r="P28" s="4">
        <f t="shared" si="4"/>
        <v>18.976475526974589</v>
      </c>
      <c r="Q28" s="5">
        <f t="shared" si="5"/>
        <v>0.57647552697459048</v>
      </c>
      <c r="R28" s="5">
        <f t="shared" si="6"/>
        <v>4.3128353470396794</v>
      </c>
    </row>
    <row r="29" spans="1:18" x14ac:dyDescent="0.3">
      <c r="A29" s="1">
        <v>28</v>
      </c>
      <c r="B29" s="1" t="s">
        <v>214</v>
      </c>
      <c r="C29" s="1" t="s">
        <v>505</v>
      </c>
      <c r="D29" s="1" t="s">
        <v>544</v>
      </c>
      <c r="E29" s="1">
        <v>3800</v>
      </c>
      <c r="F29" s="3" t="s">
        <v>493</v>
      </c>
      <c r="G29" s="1">
        <v>23</v>
      </c>
      <c r="H29" s="3">
        <v>110.75</v>
      </c>
      <c r="I29" s="1">
        <v>15.39</v>
      </c>
      <c r="J29" s="3">
        <f t="shared" si="0"/>
        <v>98.8</v>
      </c>
      <c r="K29" s="3">
        <f t="shared" si="1"/>
        <v>102.5</v>
      </c>
      <c r="L29" s="3">
        <f t="shared" si="2"/>
        <v>114.3</v>
      </c>
      <c r="M29" s="3">
        <f t="shared" si="3"/>
        <v>102.4</v>
      </c>
      <c r="N29" s="3">
        <v>13.8</v>
      </c>
      <c r="O29" s="1">
        <v>16.34</v>
      </c>
      <c r="P29" s="4">
        <f t="shared" si="4"/>
        <v>18.588807862890569</v>
      </c>
      <c r="Q29" s="5">
        <f t="shared" si="5"/>
        <v>2.248807862890569</v>
      </c>
      <c r="R29" s="5">
        <f t="shared" si="6"/>
        <v>4.8917915428659393</v>
      </c>
    </row>
    <row r="30" spans="1:18" x14ac:dyDescent="0.3">
      <c r="A30" s="1">
        <v>29</v>
      </c>
      <c r="B30" s="1" t="s">
        <v>468</v>
      </c>
      <c r="C30" s="1" t="s">
        <v>505</v>
      </c>
      <c r="D30" s="1" t="s">
        <v>543</v>
      </c>
      <c r="E30" s="1">
        <v>3400</v>
      </c>
      <c r="F30" s="3" t="s">
        <v>493</v>
      </c>
      <c r="G30" s="1">
        <v>15</v>
      </c>
      <c r="H30" s="3">
        <v>110.75</v>
      </c>
      <c r="I30" s="1">
        <v>19.489999999999998</v>
      </c>
      <c r="J30" s="3">
        <f t="shared" si="0"/>
        <v>98.8</v>
      </c>
      <c r="K30" s="3">
        <f t="shared" si="1"/>
        <v>102.5</v>
      </c>
      <c r="L30" s="3">
        <f t="shared" si="2"/>
        <v>114.3</v>
      </c>
      <c r="M30" s="3">
        <f t="shared" si="3"/>
        <v>102.4</v>
      </c>
      <c r="N30" s="3">
        <v>13.6</v>
      </c>
      <c r="O30" s="1">
        <v>11.65</v>
      </c>
      <c r="P30" s="4">
        <f t="shared" si="4"/>
        <v>12.80470148620547</v>
      </c>
      <c r="Q30" s="5">
        <f t="shared" si="5"/>
        <v>1.1547014862054699</v>
      </c>
      <c r="R30" s="5">
        <f t="shared" si="6"/>
        <v>3.7660886724133738</v>
      </c>
    </row>
    <row r="31" spans="1:18" x14ac:dyDescent="0.3">
      <c r="A31" s="1">
        <v>30</v>
      </c>
      <c r="B31" s="1" t="s">
        <v>478</v>
      </c>
      <c r="C31" s="1" t="s">
        <v>505</v>
      </c>
      <c r="D31" s="1" t="s">
        <v>543</v>
      </c>
      <c r="E31" s="1">
        <v>3200</v>
      </c>
      <c r="F31" s="3" t="s">
        <v>493</v>
      </c>
      <c r="G31" s="1">
        <v>16</v>
      </c>
      <c r="H31" s="3">
        <v>110.75</v>
      </c>
      <c r="I31" s="1">
        <v>20.41</v>
      </c>
      <c r="J31" s="3">
        <f t="shared" si="0"/>
        <v>98.8</v>
      </c>
      <c r="K31" s="3">
        <f t="shared" si="1"/>
        <v>102.5</v>
      </c>
      <c r="L31" s="3">
        <f t="shared" si="2"/>
        <v>114.3</v>
      </c>
      <c r="M31" s="3">
        <f t="shared" si="3"/>
        <v>102.4</v>
      </c>
      <c r="N31" s="3">
        <v>7.25</v>
      </c>
      <c r="O31" s="1">
        <v>12.42</v>
      </c>
      <c r="P31" s="4">
        <f t="shared" si="4"/>
        <v>13.219935877539214</v>
      </c>
      <c r="Q31" s="5">
        <f t="shared" si="5"/>
        <v>0.79993587753921425</v>
      </c>
      <c r="R31" s="5">
        <f t="shared" si="6"/>
        <v>4.1312299617310044</v>
      </c>
    </row>
    <row r="32" spans="1:18" x14ac:dyDescent="0.3">
      <c r="A32" s="1">
        <v>31</v>
      </c>
      <c r="B32" s="1" t="s">
        <v>138</v>
      </c>
      <c r="C32" s="1" t="s">
        <v>505</v>
      </c>
      <c r="D32" s="1" t="s">
        <v>544</v>
      </c>
      <c r="E32" s="1">
        <v>3000</v>
      </c>
      <c r="F32" s="3" t="s">
        <v>493</v>
      </c>
      <c r="G32" s="1">
        <v>4</v>
      </c>
      <c r="H32" s="3">
        <v>110.75</v>
      </c>
      <c r="I32" s="1">
        <v>17.96</v>
      </c>
      <c r="J32" s="3">
        <f t="shared" si="0"/>
        <v>98.8</v>
      </c>
      <c r="K32" s="3">
        <f t="shared" si="1"/>
        <v>102.5</v>
      </c>
      <c r="L32" s="3">
        <f t="shared" si="2"/>
        <v>114.3</v>
      </c>
      <c r="M32" s="3">
        <f t="shared" si="3"/>
        <v>102.4</v>
      </c>
      <c r="N32" s="3">
        <v>11.29</v>
      </c>
      <c r="O32" s="1">
        <v>2.99</v>
      </c>
      <c r="P32" s="4">
        <f t="shared" si="4"/>
        <v>3.1591621111202763</v>
      </c>
      <c r="Q32" s="5">
        <f t="shared" si="5"/>
        <v>0.16916211112027613</v>
      </c>
      <c r="R32" s="5">
        <f t="shared" si="6"/>
        <v>1.053054037040092</v>
      </c>
    </row>
    <row r="33" spans="1:18" x14ac:dyDescent="0.3">
      <c r="A33" s="1">
        <v>32</v>
      </c>
      <c r="B33" s="1" t="s">
        <v>30</v>
      </c>
      <c r="C33" s="1" t="s">
        <v>490</v>
      </c>
      <c r="D33" s="1" t="s">
        <v>546</v>
      </c>
      <c r="E33" s="1">
        <v>9300</v>
      </c>
      <c r="F33" s="3" t="s">
        <v>497</v>
      </c>
      <c r="G33" s="1">
        <v>34</v>
      </c>
      <c r="H33" s="3">
        <v>125.5</v>
      </c>
      <c r="I33" s="1">
        <v>30.5</v>
      </c>
      <c r="J33" s="3">
        <f t="shared" si="0"/>
        <v>103.2</v>
      </c>
      <c r="K33" s="3">
        <f t="shared" si="1"/>
        <v>105.7</v>
      </c>
      <c r="L33" s="3">
        <f t="shared" si="2"/>
        <v>106.8</v>
      </c>
      <c r="M33" s="3">
        <f t="shared" si="3"/>
        <v>107.6</v>
      </c>
      <c r="N33" s="3">
        <v>48.77</v>
      </c>
      <c r="O33" s="1">
        <v>48.08</v>
      </c>
      <c r="P33" s="4">
        <f t="shared" si="4"/>
        <v>40.602691424939948</v>
      </c>
      <c r="Q33" s="5">
        <f t="shared" si="5"/>
        <v>-7.4773085750600501</v>
      </c>
      <c r="R33" s="5">
        <f t="shared" si="6"/>
        <v>4.3658807983806396</v>
      </c>
    </row>
    <row r="34" spans="1:18" x14ac:dyDescent="0.3">
      <c r="A34" s="1">
        <v>33</v>
      </c>
      <c r="B34" s="1" t="s">
        <v>128</v>
      </c>
      <c r="C34" s="1" t="s">
        <v>490</v>
      </c>
      <c r="D34" s="1" t="s">
        <v>543</v>
      </c>
      <c r="E34" s="1">
        <v>9000</v>
      </c>
      <c r="F34" s="3" t="s">
        <v>497</v>
      </c>
      <c r="G34" s="1">
        <v>33</v>
      </c>
      <c r="H34" s="3">
        <v>125.5</v>
      </c>
      <c r="I34" s="3">
        <v>30.69</v>
      </c>
      <c r="J34" s="3">
        <f t="shared" si="0"/>
        <v>103.2</v>
      </c>
      <c r="K34" s="3">
        <f t="shared" si="1"/>
        <v>105.7</v>
      </c>
      <c r="L34" s="3">
        <f t="shared" si="2"/>
        <v>106.8</v>
      </c>
      <c r="M34" s="3">
        <f t="shared" si="3"/>
        <v>107.6</v>
      </c>
      <c r="N34" s="3">
        <v>47.3</v>
      </c>
      <c r="O34" s="1">
        <v>47.7</v>
      </c>
      <c r="P34" s="4">
        <f t="shared" si="4"/>
        <v>39.614939255058957</v>
      </c>
      <c r="Q34" s="5">
        <f t="shared" si="5"/>
        <v>-8.0850607449410461</v>
      </c>
      <c r="R34" s="5">
        <f t="shared" si="6"/>
        <v>4.4016599172287734</v>
      </c>
    </row>
    <row r="35" spans="1:18" x14ac:dyDescent="0.3">
      <c r="A35" s="1">
        <v>34</v>
      </c>
      <c r="B35" s="1" t="s">
        <v>396</v>
      </c>
      <c r="C35" s="1" t="s">
        <v>490</v>
      </c>
      <c r="D35" s="1" t="s">
        <v>544</v>
      </c>
      <c r="E35" s="1">
        <v>6500</v>
      </c>
      <c r="F35" s="3" t="s">
        <v>497</v>
      </c>
      <c r="G35" s="1">
        <v>34</v>
      </c>
      <c r="H35" s="3">
        <v>125.5</v>
      </c>
      <c r="I35" s="1">
        <v>25.2</v>
      </c>
      <c r="J35" s="3">
        <f t="shared" si="0"/>
        <v>103.2</v>
      </c>
      <c r="K35" s="3">
        <f t="shared" si="1"/>
        <v>105.7</v>
      </c>
      <c r="L35" s="3">
        <f t="shared" si="2"/>
        <v>106.8</v>
      </c>
      <c r="M35" s="3">
        <f t="shared" si="3"/>
        <v>107.6</v>
      </c>
      <c r="N35" s="3">
        <v>34.450000000000003</v>
      </c>
      <c r="O35" s="1">
        <v>34.020000000000003</v>
      </c>
      <c r="P35" s="4">
        <f t="shared" si="4"/>
        <v>35.804005548817145</v>
      </c>
      <c r="Q35" s="5">
        <f t="shared" si="5"/>
        <v>1.7840055488171416</v>
      </c>
      <c r="R35" s="5">
        <f t="shared" si="6"/>
        <v>5.5083085459718681</v>
      </c>
    </row>
    <row r="36" spans="1:18" x14ac:dyDescent="0.3">
      <c r="A36" s="1">
        <v>35</v>
      </c>
      <c r="B36" s="1" t="s">
        <v>185</v>
      </c>
      <c r="C36" s="1" t="s">
        <v>490</v>
      </c>
      <c r="D36" s="1" t="s">
        <v>542</v>
      </c>
      <c r="E36" s="1">
        <v>6100</v>
      </c>
      <c r="F36" s="3" t="s">
        <v>497</v>
      </c>
      <c r="G36" s="1">
        <v>28</v>
      </c>
      <c r="H36" s="3">
        <v>125.5</v>
      </c>
      <c r="I36" s="1">
        <v>28.16</v>
      </c>
      <c r="J36" s="3">
        <f t="shared" si="0"/>
        <v>103.2</v>
      </c>
      <c r="K36" s="3">
        <f t="shared" si="1"/>
        <v>105.7</v>
      </c>
      <c r="L36" s="3">
        <f t="shared" si="2"/>
        <v>106.8</v>
      </c>
      <c r="M36" s="3">
        <f t="shared" si="3"/>
        <v>107.6</v>
      </c>
      <c r="N36" s="3">
        <v>32.39</v>
      </c>
      <c r="O36" s="1">
        <v>39.24</v>
      </c>
      <c r="P36" s="4">
        <f t="shared" si="4"/>
        <v>31.621030819169292</v>
      </c>
      <c r="Q36" s="5">
        <f t="shared" si="5"/>
        <v>-7.6189691808307103</v>
      </c>
      <c r="R36" s="5">
        <f t="shared" si="6"/>
        <v>5.1837755441261137</v>
      </c>
    </row>
    <row r="37" spans="1:18" x14ac:dyDescent="0.3">
      <c r="A37" s="1">
        <v>36</v>
      </c>
      <c r="B37" s="1" t="s">
        <v>153</v>
      </c>
      <c r="C37" s="1" t="s">
        <v>490</v>
      </c>
      <c r="D37" s="1" t="s">
        <v>545</v>
      </c>
      <c r="E37" s="1">
        <v>6000</v>
      </c>
      <c r="F37" s="3" t="s">
        <v>497</v>
      </c>
      <c r="G37" s="1">
        <v>33</v>
      </c>
      <c r="H37" s="3">
        <v>125.5</v>
      </c>
      <c r="I37" s="1">
        <v>15.48</v>
      </c>
      <c r="J37" s="3">
        <f t="shared" si="0"/>
        <v>103.2</v>
      </c>
      <c r="K37" s="3">
        <f t="shared" si="1"/>
        <v>105.7</v>
      </c>
      <c r="L37" s="3">
        <f t="shared" si="2"/>
        <v>106.8</v>
      </c>
      <c r="M37" s="3">
        <f t="shared" si="3"/>
        <v>107.6</v>
      </c>
      <c r="N37" s="3">
        <v>31.98</v>
      </c>
      <c r="O37" s="1">
        <v>32.130000000000003</v>
      </c>
      <c r="P37" s="4">
        <f t="shared" si="4"/>
        <v>31.674113321003908</v>
      </c>
      <c r="Q37" s="5">
        <f t="shared" si="5"/>
        <v>-0.45588667899609447</v>
      </c>
      <c r="R37" s="5">
        <f t="shared" si="6"/>
        <v>5.2790188868339847</v>
      </c>
    </row>
    <row r="38" spans="1:18" x14ac:dyDescent="0.3">
      <c r="A38" s="1">
        <v>37</v>
      </c>
      <c r="B38" s="1" t="s">
        <v>95</v>
      </c>
      <c r="C38" s="1" t="s">
        <v>490</v>
      </c>
      <c r="D38" s="1" t="s">
        <v>545</v>
      </c>
      <c r="E38" s="1">
        <v>4000</v>
      </c>
      <c r="F38" s="3" t="s">
        <v>497</v>
      </c>
      <c r="G38" s="1">
        <v>18</v>
      </c>
      <c r="H38" s="3">
        <v>125.5</v>
      </c>
      <c r="I38" s="1">
        <v>12.65</v>
      </c>
      <c r="J38" s="3">
        <f t="shared" si="0"/>
        <v>103.2</v>
      </c>
      <c r="K38" s="3">
        <f t="shared" si="1"/>
        <v>105.7</v>
      </c>
      <c r="L38" s="3">
        <f t="shared" si="2"/>
        <v>106.8</v>
      </c>
      <c r="M38" s="3">
        <f t="shared" si="3"/>
        <v>107.6</v>
      </c>
      <c r="N38" s="3">
        <v>19.170000000000002</v>
      </c>
      <c r="O38" s="1">
        <v>16.03</v>
      </c>
      <c r="P38" s="4">
        <f t="shared" si="4"/>
        <v>16.11957318694887</v>
      </c>
      <c r="Q38" s="5">
        <f t="shared" si="5"/>
        <v>8.9573186948868511E-2</v>
      </c>
      <c r="R38" s="5">
        <f t="shared" si="6"/>
        <v>4.0298932967372174</v>
      </c>
    </row>
    <row r="39" spans="1:18" x14ac:dyDescent="0.3">
      <c r="A39" s="1">
        <v>38</v>
      </c>
      <c r="B39" s="1" t="s">
        <v>199</v>
      </c>
      <c r="C39" s="1" t="s">
        <v>490</v>
      </c>
      <c r="D39" s="1" t="s">
        <v>544</v>
      </c>
      <c r="E39" s="1">
        <v>3600</v>
      </c>
      <c r="F39" s="3" t="s">
        <v>497</v>
      </c>
      <c r="G39" s="1">
        <v>24</v>
      </c>
      <c r="H39" s="3">
        <v>125.5</v>
      </c>
      <c r="I39" s="1">
        <v>11.58</v>
      </c>
      <c r="J39" s="3">
        <f t="shared" si="0"/>
        <v>103.2</v>
      </c>
      <c r="K39" s="3">
        <f t="shared" si="1"/>
        <v>105.7</v>
      </c>
      <c r="L39" s="3">
        <f t="shared" si="2"/>
        <v>106.8</v>
      </c>
      <c r="M39" s="3">
        <f t="shared" si="3"/>
        <v>107.6</v>
      </c>
      <c r="N39" s="3">
        <v>19.100000000000001</v>
      </c>
      <c r="O39" s="1">
        <v>19.87</v>
      </c>
      <c r="P39" s="4">
        <f t="shared" si="4"/>
        <v>19.235778135765663</v>
      </c>
      <c r="Q39" s="5">
        <f t="shared" si="5"/>
        <v>-0.63422186423433757</v>
      </c>
      <c r="R39" s="5">
        <f t="shared" si="6"/>
        <v>5.343271704379351</v>
      </c>
    </row>
    <row r="40" spans="1:18" x14ac:dyDescent="0.3">
      <c r="A40" s="1">
        <v>39</v>
      </c>
      <c r="B40" s="1" t="s">
        <v>87</v>
      </c>
      <c r="C40" s="1" t="s">
        <v>490</v>
      </c>
      <c r="D40" s="1" t="s">
        <v>546</v>
      </c>
      <c r="E40" s="1">
        <v>3300</v>
      </c>
      <c r="F40" s="3" t="s">
        <v>497</v>
      </c>
      <c r="G40" s="1">
        <v>11</v>
      </c>
      <c r="H40" s="3">
        <v>125.5</v>
      </c>
      <c r="I40" s="1">
        <v>14.93</v>
      </c>
      <c r="J40" s="3">
        <f t="shared" si="0"/>
        <v>103.2</v>
      </c>
      <c r="K40" s="3">
        <f t="shared" si="1"/>
        <v>105.7</v>
      </c>
      <c r="L40" s="3">
        <f t="shared" si="2"/>
        <v>106.8</v>
      </c>
      <c r="M40" s="3">
        <f t="shared" si="3"/>
        <v>107.6</v>
      </c>
      <c r="N40" s="3">
        <v>16.149999999999999</v>
      </c>
      <c r="O40" s="1">
        <v>9.0299999999999994</v>
      </c>
      <c r="P40" s="4">
        <f t="shared" si="4"/>
        <v>9.8120980511459948</v>
      </c>
      <c r="Q40" s="5">
        <f t="shared" si="5"/>
        <v>0.7820980511459954</v>
      </c>
      <c r="R40" s="5">
        <f t="shared" si="6"/>
        <v>2.9733630458018165</v>
      </c>
    </row>
    <row r="41" spans="1:18" x14ac:dyDescent="0.3">
      <c r="A41" s="1">
        <v>40</v>
      </c>
      <c r="B41" s="1" t="s">
        <v>8</v>
      </c>
      <c r="C41" s="1" t="s">
        <v>490</v>
      </c>
      <c r="D41" s="1" t="s">
        <v>543</v>
      </c>
      <c r="E41" s="1">
        <v>3200</v>
      </c>
      <c r="F41" s="3" t="s">
        <v>497</v>
      </c>
      <c r="G41" s="1">
        <v>10</v>
      </c>
      <c r="H41" s="3">
        <v>125.5</v>
      </c>
      <c r="I41" s="1">
        <v>20.78</v>
      </c>
      <c r="J41" s="3">
        <f t="shared" si="0"/>
        <v>103.2</v>
      </c>
      <c r="K41" s="3">
        <f t="shared" si="1"/>
        <v>105.7</v>
      </c>
      <c r="L41" s="3">
        <f t="shared" si="2"/>
        <v>106.8</v>
      </c>
      <c r="M41" s="3">
        <f t="shared" si="3"/>
        <v>107.6</v>
      </c>
      <c r="N41" s="3">
        <v>13.64</v>
      </c>
      <c r="O41" s="1">
        <v>8.25</v>
      </c>
      <c r="P41" s="4">
        <f t="shared" si="4"/>
        <v>10.385088027539215</v>
      </c>
      <c r="Q41" s="5">
        <f t="shared" si="5"/>
        <v>2.135088027539215</v>
      </c>
      <c r="R41" s="5">
        <f t="shared" si="6"/>
        <v>3.2453400086060045</v>
      </c>
    </row>
    <row r="42" spans="1:18" x14ac:dyDescent="0.3">
      <c r="A42" s="1">
        <v>41</v>
      </c>
      <c r="B42" s="1" t="s">
        <v>431</v>
      </c>
      <c r="C42" s="1" t="s">
        <v>490</v>
      </c>
      <c r="D42" s="1" t="s">
        <v>543</v>
      </c>
      <c r="E42" s="1">
        <v>3000</v>
      </c>
      <c r="F42" s="3" t="s">
        <v>497</v>
      </c>
      <c r="G42" s="1">
        <v>15</v>
      </c>
      <c r="H42" s="3">
        <v>125.5</v>
      </c>
      <c r="I42" s="1">
        <v>13.8</v>
      </c>
      <c r="J42" s="3">
        <f t="shared" si="0"/>
        <v>103.2</v>
      </c>
      <c r="K42" s="3">
        <f t="shared" si="1"/>
        <v>105.7</v>
      </c>
      <c r="L42" s="3">
        <f t="shared" si="2"/>
        <v>106.8</v>
      </c>
      <c r="M42" s="3">
        <f t="shared" si="3"/>
        <v>107.6</v>
      </c>
      <c r="N42" s="3">
        <v>11.48</v>
      </c>
      <c r="O42" s="1">
        <v>11.1</v>
      </c>
      <c r="P42" s="4">
        <f t="shared" si="4"/>
        <v>11.541266961120279</v>
      </c>
      <c r="Q42" s="5">
        <f t="shared" si="5"/>
        <v>0.44126696112027908</v>
      </c>
      <c r="R42" s="5">
        <f t="shared" si="6"/>
        <v>3.8470889870400931</v>
      </c>
    </row>
    <row r="43" spans="1:18" x14ac:dyDescent="0.3">
      <c r="A43" s="1">
        <v>42</v>
      </c>
      <c r="B43" s="1" t="s">
        <v>18</v>
      </c>
      <c r="C43" s="1" t="s">
        <v>487</v>
      </c>
      <c r="D43" s="1" t="s">
        <v>543</v>
      </c>
      <c r="E43" s="1">
        <v>11600</v>
      </c>
      <c r="F43" s="3" t="s">
        <v>517</v>
      </c>
      <c r="G43" s="1">
        <v>37</v>
      </c>
      <c r="H43" s="3">
        <v>118</v>
      </c>
      <c r="I43" s="1">
        <v>39.76</v>
      </c>
      <c r="J43" s="3">
        <f t="shared" si="0"/>
        <v>100.3</v>
      </c>
      <c r="K43" s="3">
        <f t="shared" si="1"/>
        <v>105.7</v>
      </c>
      <c r="L43" s="3">
        <f t="shared" si="2"/>
        <v>109.6</v>
      </c>
      <c r="M43" s="3">
        <f t="shared" si="3"/>
        <v>105.3</v>
      </c>
      <c r="N43" s="3">
        <v>63.16</v>
      </c>
      <c r="O43" s="1">
        <v>62.18</v>
      </c>
      <c r="P43" s="4">
        <f t="shared" si="4"/>
        <v>46.668765977638436</v>
      </c>
      <c r="Q43" s="5">
        <f t="shared" si="5"/>
        <v>-15.511234022361563</v>
      </c>
      <c r="R43" s="5">
        <f t="shared" si="6"/>
        <v>4.0231694808308998</v>
      </c>
    </row>
    <row r="44" spans="1:18" x14ac:dyDescent="0.3">
      <c r="A44" s="1">
        <v>43</v>
      </c>
      <c r="B44" s="1" t="s">
        <v>53</v>
      </c>
      <c r="C44" s="1" t="s">
        <v>487</v>
      </c>
      <c r="D44" s="1" t="s">
        <v>543</v>
      </c>
      <c r="E44" s="1">
        <v>7600</v>
      </c>
      <c r="F44" s="3" t="s">
        <v>517</v>
      </c>
      <c r="G44" s="1">
        <v>33</v>
      </c>
      <c r="H44" s="3">
        <v>118</v>
      </c>
      <c r="I44" s="1">
        <v>23.91</v>
      </c>
      <c r="J44" s="3">
        <f t="shared" si="0"/>
        <v>100.3</v>
      </c>
      <c r="K44" s="3">
        <f t="shared" si="1"/>
        <v>105.7</v>
      </c>
      <c r="L44" s="3">
        <f t="shared" si="2"/>
        <v>109.6</v>
      </c>
      <c r="M44" s="3">
        <f t="shared" si="3"/>
        <v>105.3</v>
      </c>
      <c r="N44" s="3">
        <v>37.65</v>
      </c>
      <c r="O44" s="1">
        <v>38.64</v>
      </c>
      <c r="P44" s="4">
        <f t="shared" si="4"/>
        <v>35.461071572774195</v>
      </c>
      <c r="Q44" s="5">
        <f t="shared" si="5"/>
        <v>-3.1789284272258058</v>
      </c>
      <c r="R44" s="5">
        <f t="shared" si="6"/>
        <v>4.665930470101868</v>
      </c>
    </row>
    <row r="45" spans="1:18" x14ac:dyDescent="0.3">
      <c r="A45" s="1">
        <v>44</v>
      </c>
      <c r="B45" s="1" t="s">
        <v>55</v>
      </c>
      <c r="C45" s="1" t="s">
        <v>487</v>
      </c>
      <c r="D45" s="1" t="s">
        <v>542</v>
      </c>
      <c r="E45" s="1">
        <v>7000</v>
      </c>
      <c r="F45" s="3" t="s">
        <v>517</v>
      </c>
      <c r="G45" s="1">
        <v>30</v>
      </c>
      <c r="H45" s="3">
        <v>118</v>
      </c>
      <c r="I45" s="1">
        <v>18.420000000000002</v>
      </c>
      <c r="J45" s="3">
        <f t="shared" si="0"/>
        <v>100.3</v>
      </c>
      <c r="K45" s="3">
        <f t="shared" si="1"/>
        <v>105.7</v>
      </c>
      <c r="L45" s="3">
        <f t="shared" si="2"/>
        <v>109.6</v>
      </c>
      <c r="M45" s="3">
        <f t="shared" si="3"/>
        <v>105.3</v>
      </c>
      <c r="N45" s="3">
        <v>40.64</v>
      </c>
      <c r="O45" s="1">
        <v>37.79</v>
      </c>
      <c r="P45" s="4">
        <f t="shared" si="4"/>
        <v>30.998092247020907</v>
      </c>
      <c r="Q45" s="5">
        <f t="shared" si="5"/>
        <v>-6.7919077529790925</v>
      </c>
      <c r="R45" s="5">
        <f t="shared" si="6"/>
        <v>4.4282988924315578</v>
      </c>
    </row>
    <row r="46" spans="1:18" x14ac:dyDescent="0.3">
      <c r="A46" s="1">
        <v>45</v>
      </c>
      <c r="B46" s="1" t="s">
        <v>420</v>
      </c>
      <c r="C46" s="1" t="s">
        <v>487</v>
      </c>
      <c r="D46" s="1" t="s">
        <v>545</v>
      </c>
      <c r="E46" s="1">
        <v>6300</v>
      </c>
      <c r="F46" s="3" t="s">
        <v>517</v>
      </c>
      <c r="G46" s="1">
        <v>17</v>
      </c>
      <c r="H46" s="3">
        <v>118</v>
      </c>
      <c r="I46" s="1">
        <v>18.940000000000001</v>
      </c>
      <c r="J46" s="3">
        <f t="shared" si="0"/>
        <v>100.3</v>
      </c>
      <c r="K46" s="3">
        <f t="shared" si="1"/>
        <v>105.7</v>
      </c>
      <c r="L46" s="3">
        <f t="shared" si="2"/>
        <v>109.6</v>
      </c>
      <c r="M46" s="3">
        <f t="shared" si="3"/>
        <v>105.3</v>
      </c>
      <c r="N46" s="3">
        <v>22.59</v>
      </c>
      <c r="O46" s="1">
        <v>18.010000000000002</v>
      </c>
      <c r="P46" s="4">
        <f t="shared" si="4"/>
        <v>20.631639095837688</v>
      </c>
      <c r="Q46" s="5">
        <f t="shared" si="5"/>
        <v>2.6216390958376863</v>
      </c>
      <c r="R46" s="5">
        <f t="shared" si="6"/>
        <v>3.2748633485456646</v>
      </c>
    </row>
    <row r="47" spans="1:18" x14ac:dyDescent="0.3">
      <c r="A47" s="1">
        <v>46</v>
      </c>
      <c r="B47" s="1" t="s">
        <v>375</v>
      </c>
      <c r="C47" s="1" t="s">
        <v>487</v>
      </c>
      <c r="D47" s="1" t="s">
        <v>544</v>
      </c>
      <c r="E47" s="1">
        <v>4400</v>
      </c>
      <c r="F47" s="3" t="s">
        <v>517</v>
      </c>
      <c r="G47" s="1">
        <v>34</v>
      </c>
      <c r="H47" s="3">
        <v>118</v>
      </c>
      <c r="I47" s="1">
        <v>21.91</v>
      </c>
      <c r="J47" s="3">
        <f t="shared" si="0"/>
        <v>100.3</v>
      </c>
      <c r="K47" s="3">
        <f t="shared" si="1"/>
        <v>105.7</v>
      </c>
      <c r="L47" s="3">
        <f t="shared" si="2"/>
        <v>109.6</v>
      </c>
      <c r="M47" s="3">
        <f t="shared" si="3"/>
        <v>105.3</v>
      </c>
      <c r="N47" s="3">
        <v>24.99</v>
      </c>
      <c r="O47" s="1">
        <v>25.99</v>
      </c>
      <c r="P47" s="4">
        <f t="shared" si="4"/>
        <v>30.529890076974588</v>
      </c>
      <c r="Q47" s="5">
        <f t="shared" si="5"/>
        <v>4.53989007697459</v>
      </c>
      <c r="R47" s="5">
        <f t="shared" si="6"/>
        <v>6.9386113811305874</v>
      </c>
    </row>
    <row r="48" spans="1:18" x14ac:dyDescent="0.3">
      <c r="A48" s="1">
        <v>47</v>
      </c>
      <c r="B48" s="1" t="s">
        <v>226</v>
      </c>
      <c r="C48" s="1" t="s">
        <v>487</v>
      </c>
      <c r="D48" s="1" t="s">
        <v>543</v>
      </c>
      <c r="E48" s="1">
        <v>4000</v>
      </c>
      <c r="F48" s="3" t="s">
        <v>517</v>
      </c>
      <c r="G48" s="1">
        <v>22</v>
      </c>
      <c r="H48" s="3">
        <v>118</v>
      </c>
      <c r="I48" s="1">
        <v>15.04</v>
      </c>
      <c r="J48" s="3">
        <f t="shared" si="0"/>
        <v>100.3</v>
      </c>
      <c r="K48" s="3">
        <f t="shared" si="1"/>
        <v>105.7</v>
      </c>
      <c r="L48" s="3">
        <f t="shared" si="2"/>
        <v>109.6</v>
      </c>
      <c r="M48" s="3">
        <f t="shared" si="3"/>
        <v>105.3</v>
      </c>
      <c r="N48" s="3">
        <v>17.649999999999999</v>
      </c>
      <c r="O48" s="1">
        <v>15.29</v>
      </c>
      <c r="P48" s="4">
        <f t="shared" si="4"/>
        <v>18.976865586948872</v>
      </c>
      <c r="Q48" s="5">
        <f t="shared" si="5"/>
        <v>3.6868655869488727</v>
      </c>
      <c r="R48" s="5">
        <f t="shared" si="6"/>
        <v>4.744216396737218</v>
      </c>
    </row>
    <row r="49" spans="1:18" x14ac:dyDescent="0.3">
      <c r="A49" s="1">
        <v>48</v>
      </c>
      <c r="B49" s="1" t="s">
        <v>96</v>
      </c>
      <c r="C49" s="1" t="s">
        <v>487</v>
      </c>
      <c r="D49" s="1" t="s">
        <v>546</v>
      </c>
      <c r="E49" s="1">
        <v>3900</v>
      </c>
      <c r="F49" s="3" t="s">
        <v>517</v>
      </c>
      <c r="G49" s="1">
        <v>35</v>
      </c>
      <c r="H49" s="3">
        <v>118</v>
      </c>
      <c r="I49" s="1">
        <v>9.56</v>
      </c>
      <c r="J49" s="3">
        <f t="shared" si="0"/>
        <v>100.3</v>
      </c>
      <c r="K49" s="3">
        <f t="shared" si="1"/>
        <v>105.7</v>
      </c>
      <c r="L49" s="3">
        <f t="shared" si="2"/>
        <v>109.6</v>
      </c>
      <c r="M49" s="3">
        <f t="shared" si="3"/>
        <v>105.3</v>
      </c>
      <c r="N49" s="3">
        <v>22.01</v>
      </c>
      <c r="O49" s="1">
        <v>20.47</v>
      </c>
      <c r="P49" s="4">
        <f t="shared" si="4"/>
        <v>26.768269463578907</v>
      </c>
      <c r="Q49" s="5">
        <f t="shared" si="5"/>
        <v>6.298269463578908</v>
      </c>
      <c r="R49" s="5">
        <f t="shared" si="6"/>
        <v>6.8636588368151044</v>
      </c>
    </row>
    <row r="50" spans="1:18" x14ac:dyDescent="0.3">
      <c r="A50" s="1">
        <v>49</v>
      </c>
      <c r="B50" s="1" t="s">
        <v>419</v>
      </c>
      <c r="C50" s="1" t="s">
        <v>487</v>
      </c>
      <c r="D50" s="1" t="s">
        <v>544</v>
      </c>
      <c r="E50" s="1">
        <v>3800</v>
      </c>
      <c r="F50" s="3" t="s">
        <v>517</v>
      </c>
      <c r="G50" s="1">
        <v>22</v>
      </c>
      <c r="H50" s="3">
        <v>118</v>
      </c>
      <c r="I50" s="1">
        <v>17.77</v>
      </c>
      <c r="J50" s="3">
        <f t="shared" si="0"/>
        <v>100.3</v>
      </c>
      <c r="K50" s="3">
        <f t="shared" si="1"/>
        <v>105.7</v>
      </c>
      <c r="L50" s="3">
        <f t="shared" si="2"/>
        <v>109.6</v>
      </c>
      <c r="M50" s="3">
        <f t="shared" si="3"/>
        <v>105.3</v>
      </c>
      <c r="N50" s="3">
        <v>16.22</v>
      </c>
      <c r="O50" s="1">
        <v>16.48</v>
      </c>
      <c r="P50" s="4">
        <f t="shared" si="4"/>
        <v>19.240146612890566</v>
      </c>
      <c r="Q50" s="5">
        <f t="shared" si="5"/>
        <v>2.7601466128905656</v>
      </c>
      <c r="R50" s="5">
        <f t="shared" si="6"/>
        <v>5.063196477076465</v>
      </c>
    </row>
    <row r="51" spans="1:18" x14ac:dyDescent="0.3">
      <c r="A51" s="1">
        <v>50</v>
      </c>
      <c r="B51" s="1" t="s">
        <v>356</v>
      </c>
      <c r="C51" s="1" t="s">
        <v>487</v>
      </c>
      <c r="D51" s="1" t="s">
        <v>545</v>
      </c>
      <c r="E51" s="1">
        <v>3200</v>
      </c>
      <c r="F51" s="3" t="s">
        <v>517</v>
      </c>
      <c r="G51" s="1">
        <v>10</v>
      </c>
      <c r="H51" s="3">
        <v>118</v>
      </c>
      <c r="I51" s="1">
        <v>9.27</v>
      </c>
      <c r="J51" s="3">
        <f t="shared" si="0"/>
        <v>100.3</v>
      </c>
      <c r="K51" s="3">
        <f t="shared" si="1"/>
        <v>105.7</v>
      </c>
      <c r="L51" s="3">
        <f t="shared" si="2"/>
        <v>109.6</v>
      </c>
      <c r="M51" s="3">
        <f t="shared" si="3"/>
        <v>105.3</v>
      </c>
      <c r="N51" s="3">
        <v>8.9</v>
      </c>
      <c r="O51" s="1">
        <v>6.42</v>
      </c>
      <c r="P51" s="4">
        <f t="shared" si="4"/>
        <v>6.5262414275392153</v>
      </c>
      <c r="Q51" s="5">
        <f t="shared" si="5"/>
        <v>0.10624142753921539</v>
      </c>
      <c r="R51" s="5">
        <f t="shared" si="6"/>
        <v>2.0394504461060046</v>
      </c>
    </row>
    <row r="52" spans="1:18" x14ac:dyDescent="0.3">
      <c r="A52" s="1">
        <v>51</v>
      </c>
      <c r="B52" s="1" t="s">
        <v>35</v>
      </c>
      <c r="C52" s="1" t="s">
        <v>517</v>
      </c>
      <c r="D52" s="1" t="s">
        <v>546</v>
      </c>
      <c r="E52" s="1">
        <v>10600</v>
      </c>
      <c r="F52" s="3" t="s">
        <v>487</v>
      </c>
      <c r="G52" s="1">
        <v>35</v>
      </c>
      <c r="H52" s="3">
        <v>115</v>
      </c>
      <c r="I52" s="1">
        <v>32.47</v>
      </c>
      <c r="J52" s="3">
        <f t="shared" si="0"/>
        <v>105.7</v>
      </c>
      <c r="K52" s="3">
        <f t="shared" si="1"/>
        <v>100.3</v>
      </c>
      <c r="L52" s="3">
        <f t="shared" si="2"/>
        <v>106.7</v>
      </c>
      <c r="M52" s="3">
        <f t="shared" si="3"/>
        <v>111.8</v>
      </c>
      <c r="N52" s="3">
        <v>53.48</v>
      </c>
      <c r="O52" s="1">
        <v>53.48</v>
      </c>
      <c r="P52" s="4">
        <f t="shared" si="4"/>
        <v>42.03750237655467</v>
      </c>
      <c r="Q52" s="5">
        <f t="shared" si="5"/>
        <v>-11.442497623445327</v>
      </c>
      <c r="R52" s="5">
        <f t="shared" si="6"/>
        <v>3.9658021109957238</v>
      </c>
    </row>
    <row r="53" spans="1:18" x14ac:dyDescent="0.3">
      <c r="A53" s="1">
        <v>52</v>
      </c>
      <c r="B53" s="1" t="s">
        <v>133</v>
      </c>
      <c r="C53" s="1" t="s">
        <v>517</v>
      </c>
      <c r="D53" s="1" t="s">
        <v>546</v>
      </c>
      <c r="E53" s="1">
        <v>5900</v>
      </c>
      <c r="F53" s="3" t="s">
        <v>487</v>
      </c>
      <c r="G53" s="1">
        <v>32</v>
      </c>
      <c r="H53" s="3">
        <v>115</v>
      </c>
      <c r="I53" s="1">
        <v>24.67</v>
      </c>
      <c r="J53" s="3">
        <f t="shared" si="0"/>
        <v>105.7</v>
      </c>
      <c r="K53" s="3">
        <f t="shared" si="1"/>
        <v>100.3</v>
      </c>
      <c r="L53" s="3">
        <f t="shared" si="2"/>
        <v>106.7</v>
      </c>
      <c r="M53" s="3">
        <f t="shared" si="3"/>
        <v>111.8</v>
      </c>
      <c r="N53" s="3">
        <v>31.71</v>
      </c>
      <c r="O53" s="1">
        <v>31.62</v>
      </c>
      <c r="P53" s="4">
        <f t="shared" si="4"/>
        <v>32.228087674495633</v>
      </c>
      <c r="Q53" s="5">
        <f t="shared" si="5"/>
        <v>0.60808767449563206</v>
      </c>
      <c r="R53" s="5">
        <f t="shared" si="6"/>
        <v>5.4623877414399375</v>
      </c>
    </row>
    <row r="54" spans="1:18" x14ac:dyDescent="0.3">
      <c r="A54" s="1">
        <v>53</v>
      </c>
      <c r="B54" s="3" t="s">
        <v>84</v>
      </c>
      <c r="C54" s="3" t="s">
        <v>517</v>
      </c>
      <c r="D54" s="3" t="s">
        <v>543</v>
      </c>
      <c r="E54" s="3">
        <v>5800</v>
      </c>
      <c r="F54" s="3" t="s">
        <v>487</v>
      </c>
      <c r="G54" s="3">
        <v>24</v>
      </c>
      <c r="H54" s="3">
        <v>115</v>
      </c>
      <c r="I54" s="3">
        <v>19.84</v>
      </c>
      <c r="J54" s="3">
        <f t="shared" si="0"/>
        <v>105.7</v>
      </c>
      <c r="K54" s="3">
        <f t="shared" si="1"/>
        <v>100.3</v>
      </c>
      <c r="L54" s="3">
        <f t="shared" si="2"/>
        <v>106.7</v>
      </c>
      <c r="M54" s="3">
        <f t="shared" si="3"/>
        <v>111.8</v>
      </c>
      <c r="N54" s="3">
        <v>28.42</v>
      </c>
      <c r="O54" s="3">
        <v>23.88</v>
      </c>
      <c r="P54" s="4">
        <f t="shared" si="4"/>
        <v>24.89296581775481</v>
      </c>
      <c r="Q54" s="5">
        <f t="shared" si="5"/>
        <v>1.0129658177548109</v>
      </c>
      <c r="R54" s="5">
        <f t="shared" si="6"/>
        <v>4.2918906582335881</v>
      </c>
    </row>
    <row r="55" spans="1:18" x14ac:dyDescent="0.3">
      <c r="A55" s="1">
        <v>54</v>
      </c>
      <c r="B55" s="1" t="s">
        <v>265</v>
      </c>
      <c r="C55" s="1" t="s">
        <v>517</v>
      </c>
      <c r="D55" s="1" t="s">
        <v>543</v>
      </c>
      <c r="E55" s="1">
        <v>5600</v>
      </c>
      <c r="F55" s="3" t="s">
        <v>487</v>
      </c>
      <c r="G55" s="1">
        <v>34</v>
      </c>
      <c r="H55" s="3">
        <v>115</v>
      </c>
      <c r="I55" s="1">
        <v>23.13</v>
      </c>
      <c r="J55" s="3">
        <f t="shared" si="0"/>
        <v>105.7</v>
      </c>
      <c r="K55" s="3">
        <f t="shared" si="1"/>
        <v>100.3</v>
      </c>
      <c r="L55" s="3">
        <f t="shared" si="2"/>
        <v>106.7</v>
      </c>
      <c r="M55" s="3">
        <f t="shared" si="3"/>
        <v>111.8</v>
      </c>
      <c r="N55" s="3">
        <v>29</v>
      </c>
      <c r="O55" s="1">
        <v>29.1</v>
      </c>
      <c r="P55" s="4">
        <f t="shared" si="4"/>
        <v>32.784639487611251</v>
      </c>
      <c r="Q55" s="5">
        <f t="shared" si="5"/>
        <v>3.6846394876112498</v>
      </c>
      <c r="R55" s="5">
        <f t="shared" si="6"/>
        <v>5.8543999085020095</v>
      </c>
    </row>
    <row r="56" spans="1:18" x14ac:dyDescent="0.3">
      <c r="A56" s="1">
        <v>55</v>
      </c>
      <c r="B56" s="1" t="s">
        <v>188</v>
      </c>
      <c r="C56" s="1" t="s">
        <v>517</v>
      </c>
      <c r="D56" s="1" t="s">
        <v>542</v>
      </c>
      <c r="E56" s="1">
        <v>5200</v>
      </c>
      <c r="F56" s="3" t="s">
        <v>487</v>
      </c>
      <c r="G56" s="1">
        <v>25</v>
      </c>
      <c r="H56" s="3">
        <v>115</v>
      </c>
      <c r="I56" s="1">
        <v>19.78</v>
      </c>
      <c r="J56" s="3">
        <f t="shared" si="0"/>
        <v>105.7</v>
      </c>
      <c r="K56" s="3">
        <f t="shared" si="1"/>
        <v>100.3</v>
      </c>
      <c r="L56" s="3">
        <f t="shared" si="2"/>
        <v>106.7</v>
      </c>
      <c r="M56" s="3">
        <f t="shared" si="3"/>
        <v>111.8</v>
      </c>
      <c r="N56" s="3">
        <v>25.46</v>
      </c>
      <c r="O56" s="1">
        <v>28.82</v>
      </c>
      <c r="P56" s="4">
        <f t="shared" si="4"/>
        <v>24.586301989407492</v>
      </c>
      <c r="Q56" s="5">
        <f t="shared" si="5"/>
        <v>-4.2336980105925086</v>
      </c>
      <c r="R56" s="5">
        <f t="shared" si="6"/>
        <v>4.7281349979629788</v>
      </c>
    </row>
    <row r="57" spans="1:18" x14ac:dyDescent="0.3">
      <c r="A57" s="1">
        <v>56</v>
      </c>
      <c r="B57" s="1" t="s">
        <v>260</v>
      </c>
      <c r="C57" s="1" t="s">
        <v>517</v>
      </c>
      <c r="D57" s="1" t="s">
        <v>544</v>
      </c>
      <c r="E57" s="1">
        <v>4100</v>
      </c>
      <c r="F57" s="3" t="s">
        <v>487</v>
      </c>
      <c r="G57" s="1">
        <v>32</v>
      </c>
      <c r="H57" s="3">
        <v>115</v>
      </c>
      <c r="I57" s="1">
        <v>16.260000000000002</v>
      </c>
      <c r="J57" s="3">
        <f t="shared" si="0"/>
        <v>105.7</v>
      </c>
      <c r="K57" s="3">
        <f t="shared" si="1"/>
        <v>100.3</v>
      </c>
      <c r="L57" s="3">
        <f t="shared" si="2"/>
        <v>106.7</v>
      </c>
      <c r="M57" s="3">
        <f t="shared" si="3"/>
        <v>111.8</v>
      </c>
      <c r="N57" s="3">
        <v>21.36</v>
      </c>
      <c r="O57" s="1">
        <v>23.22</v>
      </c>
      <c r="P57" s="4">
        <f t="shared" si="4"/>
        <v>26.528324309690472</v>
      </c>
      <c r="Q57" s="5">
        <f t="shared" si="5"/>
        <v>3.3083243096904731</v>
      </c>
      <c r="R57" s="5">
        <f t="shared" si="6"/>
        <v>6.4703230023635303</v>
      </c>
    </row>
    <row r="58" spans="1:18" x14ac:dyDescent="0.3">
      <c r="A58" s="1">
        <v>57</v>
      </c>
      <c r="B58" s="1" t="s">
        <v>448</v>
      </c>
      <c r="C58" s="1" t="s">
        <v>517</v>
      </c>
      <c r="D58" s="1" t="s">
        <v>544</v>
      </c>
      <c r="E58" s="1">
        <v>3900</v>
      </c>
      <c r="F58" s="3" t="s">
        <v>487</v>
      </c>
      <c r="G58" s="1">
        <v>20</v>
      </c>
      <c r="H58" s="3">
        <v>115</v>
      </c>
      <c r="I58" s="1">
        <v>16.72</v>
      </c>
      <c r="J58" s="3">
        <f t="shared" si="0"/>
        <v>105.7</v>
      </c>
      <c r="K58" s="3">
        <f t="shared" si="1"/>
        <v>100.3</v>
      </c>
      <c r="L58" s="3">
        <f t="shared" si="2"/>
        <v>106.7</v>
      </c>
      <c r="M58" s="3">
        <f t="shared" si="3"/>
        <v>111.8</v>
      </c>
      <c r="N58" s="3">
        <v>17.86</v>
      </c>
      <c r="O58" s="1">
        <v>14.25</v>
      </c>
      <c r="P58" s="4">
        <f t="shared" si="4"/>
        <v>17.3963296635789</v>
      </c>
      <c r="Q58" s="5">
        <f t="shared" si="5"/>
        <v>3.1463296635789</v>
      </c>
      <c r="R58" s="5">
        <f t="shared" si="6"/>
        <v>4.4605973496356155</v>
      </c>
    </row>
    <row r="59" spans="1:18" x14ac:dyDescent="0.3">
      <c r="A59" s="1">
        <v>58</v>
      </c>
      <c r="B59" s="1" t="s">
        <v>12</v>
      </c>
      <c r="C59" s="1" t="s">
        <v>517</v>
      </c>
      <c r="D59" s="1" t="s">
        <v>543</v>
      </c>
      <c r="E59" s="1">
        <v>3600</v>
      </c>
      <c r="F59" s="3" t="s">
        <v>487</v>
      </c>
      <c r="G59" s="1">
        <v>5</v>
      </c>
      <c r="H59" s="3">
        <v>115</v>
      </c>
      <c r="I59" s="1">
        <v>22.15</v>
      </c>
      <c r="J59" s="3">
        <f t="shared" si="0"/>
        <v>105.7</v>
      </c>
      <c r="K59" s="3">
        <f t="shared" si="1"/>
        <v>100.3</v>
      </c>
      <c r="L59" s="3">
        <f t="shared" si="2"/>
        <v>106.7</v>
      </c>
      <c r="M59" s="3">
        <f t="shared" si="3"/>
        <v>111.8</v>
      </c>
      <c r="N59" s="3">
        <v>15.93</v>
      </c>
      <c r="O59" s="1">
        <v>4.76</v>
      </c>
      <c r="P59" s="4">
        <f t="shared" si="4"/>
        <v>7.1397089357656593</v>
      </c>
      <c r="Q59" s="5">
        <f t="shared" si="5"/>
        <v>2.3797089357656596</v>
      </c>
      <c r="R59" s="5">
        <f t="shared" si="6"/>
        <v>1.9832524821571276</v>
      </c>
    </row>
    <row r="60" spans="1:18" x14ac:dyDescent="0.3">
      <c r="A60" s="1">
        <v>59</v>
      </c>
      <c r="B60" s="1" t="s">
        <v>222</v>
      </c>
      <c r="C60" s="1" t="s">
        <v>517</v>
      </c>
      <c r="D60" s="1" t="s">
        <v>544</v>
      </c>
      <c r="E60" s="1">
        <v>3200</v>
      </c>
      <c r="F60" s="3" t="s">
        <v>487</v>
      </c>
      <c r="G60" s="1">
        <v>16</v>
      </c>
      <c r="H60" s="3">
        <v>115</v>
      </c>
      <c r="I60" s="1">
        <v>14.41</v>
      </c>
      <c r="J60" s="3">
        <f t="shared" si="0"/>
        <v>105.7</v>
      </c>
      <c r="K60" s="3">
        <f t="shared" si="1"/>
        <v>100.3</v>
      </c>
      <c r="L60" s="3">
        <f t="shared" si="2"/>
        <v>106.7</v>
      </c>
      <c r="M60" s="3">
        <f t="shared" si="3"/>
        <v>111.8</v>
      </c>
      <c r="N60" s="3">
        <v>19.399999999999999</v>
      </c>
      <c r="O60" s="1">
        <v>12.08</v>
      </c>
      <c r="P60" s="4">
        <f t="shared" si="4"/>
        <v>11.984643427539217</v>
      </c>
      <c r="Q60" s="5">
        <f t="shared" si="5"/>
        <v>-9.535657246078344E-2</v>
      </c>
      <c r="R60" s="5">
        <f t="shared" si="6"/>
        <v>3.7452010711060049</v>
      </c>
    </row>
    <row r="61" spans="1:18" x14ac:dyDescent="0.3">
      <c r="A61" s="1">
        <v>60</v>
      </c>
      <c r="B61" s="1" t="s">
        <v>248</v>
      </c>
      <c r="C61" s="1" t="s">
        <v>517</v>
      </c>
      <c r="D61" s="1" t="s">
        <v>542</v>
      </c>
      <c r="E61" s="1">
        <v>3200</v>
      </c>
      <c r="F61" s="3" t="s">
        <v>487</v>
      </c>
      <c r="G61" s="1">
        <v>17</v>
      </c>
      <c r="H61" s="3">
        <v>115</v>
      </c>
      <c r="I61" s="1">
        <v>8.9</v>
      </c>
      <c r="J61" s="3">
        <f t="shared" si="0"/>
        <v>105.7</v>
      </c>
      <c r="K61" s="3">
        <f t="shared" si="1"/>
        <v>100.3</v>
      </c>
      <c r="L61" s="3">
        <f t="shared" si="2"/>
        <v>106.7</v>
      </c>
      <c r="M61" s="3">
        <f t="shared" si="3"/>
        <v>111.8</v>
      </c>
      <c r="N61" s="3">
        <v>13.57</v>
      </c>
      <c r="O61" s="1">
        <v>14.9</v>
      </c>
      <c r="P61" s="4">
        <f t="shared" si="4"/>
        <v>11.216074327539216</v>
      </c>
      <c r="Q61" s="5">
        <f t="shared" si="5"/>
        <v>-3.6839256724607843</v>
      </c>
      <c r="R61" s="5">
        <f t="shared" si="6"/>
        <v>3.5050232273560047</v>
      </c>
    </row>
    <row r="62" spans="1:18" x14ac:dyDescent="0.3">
      <c r="A62" s="1">
        <v>61</v>
      </c>
      <c r="B62" s="1" t="s">
        <v>287</v>
      </c>
      <c r="C62" s="1" t="s">
        <v>513</v>
      </c>
      <c r="D62" s="1" t="s">
        <v>542</v>
      </c>
      <c r="E62" s="1">
        <v>6700</v>
      </c>
      <c r="F62" s="3" t="s">
        <v>488</v>
      </c>
      <c r="G62" s="1">
        <v>25</v>
      </c>
      <c r="H62" s="3">
        <v>106.75</v>
      </c>
      <c r="I62" s="1">
        <v>21.55</v>
      </c>
      <c r="J62" s="3">
        <f t="shared" si="0"/>
        <v>100.7</v>
      </c>
      <c r="K62" s="3">
        <f t="shared" si="1"/>
        <v>104.2</v>
      </c>
      <c r="L62" s="3">
        <f t="shared" si="2"/>
        <v>105</v>
      </c>
      <c r="M62" s="3">
        <f t="shared" si="3"/>
        <v>110.7</v>
      </c>
      <c r="N62" s="3">
        <v>35.22</v>
      </c>
      <c r="O62" s="1">
        <v>34.21</v>
      </c>
      <c r="P62" s="4">
        <f t="shared" si="4"/>
        <v>26.717398304555086</v>
      </c>
      <c r="Q62" s="5">
        <f t="shared" si="5"/>
        <v>-7.4926016954449146</v>
      </c>
      <c r="R62" s="5">
        <f t="shared" si="6"/>
        <v>3.9876713887395652</v>
      </c>
    </row>
    <row r="63" spans="1:18" x14ac:dyDescent="0.3">
      <c r="A63" s="1">
        <v>62</v>
      </c>
      <c r="B63" s="1" t="s">
        <v>21</v>
      </c>
      <c r="C63" s="1" t="s">
        <v>513</v>
      </c>
      <c r="D63" s="1" t="s">
        <v>544</v>
      </c>
      <c r="E63" s="1">
        <v>6200</v>
      </c>
      <c r="F63" s="3" t="s">
        <v>488</v>
      </c>
      <c r="G63" s="1">
        <v>34</v>
      </c>
      <c r="H63" s="3">
        <v>106.75</v>
      </c>
      <c r="I63" s="1">
        <v>22.1</v>
      </c>
      <c r="J63" s="3">
        <f t="shared" si="0"/>
        <v>100.7</v>
      </c>
      <c r="K63" s="3">
        <f t="shared" si="1"/>
        <v>104.2</v>
      </c>
      <c r="L63" s="3">
        <f t="shared" si="2"/>
        <v>105</v>
      </c>
      <c r="M63" s="3">
        <f t="shared" si="3"/>
        <v>110.7</v>
      </c>
      <c r="N63" s="3">
        <v>31.44</v>
      </c>
      <c r="O63" s="1">
        <v>30.19</v>
      </c>
      <c r="P63" s="4">
        <f t="shared" si="4"/>
        <v>32.732525640884894</v>
      </c>
      <c r="Q63" s="5">
        <f t="shared" si="5"/>
        <v>2.5425256408848931</v>
      </c>
      <c r="R63" s="5">
        <f t="shared" si="6"/>
        <v>5.2794396194975635</v>
      </c>
    </row>
    <row r="64" spans="1:18" x14ac:dyDescent="0.3">
      <c r="A64" s="1">
        <v>63</v>
      </c>
      <c r="B64" s="1" t="s">
        <v>160</v>
      </c>
      <c r="C64" s="1" t="s">
        <v>513</v>
      </c>
      <c r="D64" s="1" t="s">
        <v>543</v>
      </c>
      <c r="E64" s="1">
        <v>5400</v>
      </c>
      <c r="F64" s="3" t="s">
        <v>488</v>
      </c>
      <c r="G64" s="1">
        <v>1</v>
      </c>
      <c r="H64" s="3">
        <v>106.75</v>
      </c>
      <c r="I64" s="1">
        <v>26.15</v>
      </c>
      <c r="J64" s="3">
        <f t="shared" si="0"/>
        <v>100.7</v>
      </c>
      <c r="K64" s="3">
        <f t="shared" si="1"/>
        <v>104.2</v>
      </c>
      <c r="L64" s="3">
        <f t="shared" si="2"/>
        <v>105</v>
      </c>
      <c r="M64" s="3">
        <f t="shared" si="3"/>
        <v>110.7</v>
      </c>
      <c r="N64" s="3">
        <v>28.05</v>
      </c>
      <c r="O64" s="1">
        <v>0.99</v>
      </c>
      <c r="P64" s="4">
        <f t="shared" si="4"/>
        <v>8.3723797198207102</v>
      </c>
      <c r="Q64" s="5">
        <f t="shared" si="5"/>
        <v>7.38237971982071</v>
      </c>
      <c r="R64" s="5">
        <f t="shared" si="6"/>
        <v>1.550440688855687</v>
      </c>
    </row>
    <row r="65" spans="1:18" x14ac:dyDescent="0.3">
      <c r="A65" s="1">
        <v>64</v>
      </c>
      <c r="B65" s="1" t="s">
        <v>157</v>
      </c>
      <c r="C65" s="1" t="s">
        <v>513</v>
      </c>
      <c r="D65" s="1" t="s">
        <v>543</v>
      </c>
      <c r="E65" s="1">
        <v>5200</v>
      </c>
      <c r="F65" s="3" t="s">
        <v>488</v>
      </c>
      <c r="G65" s="1">
        <v>33</v>
      </c>
      <c r="H65" s="3">
        <v>106.75</v>
      </c>
      <c r="I65" s="1">
        <v>21.26</v>
      </c>
      <c r="J65" s="3">
        <f t="shared" si="0"/>
        <v>100.7</v>
      </c>
      <c r="K65" s="3">
        <f t="shared" si="1"/>
        <v>104.2</v>
      </c>
      <c r="L65" s="3">
        <f t="shared" si="2"/>
        <v>105</v>
      </c>
      <c r="M65" s="3">
        <f t="shared" si="3"/>
        <v>110.7</v>
      </c>
      <c r="N65" s="3">
        <v>27.72</v>
      </c>
      <c r="O65" s="1">
        <v>29.78</v>
      </c>
      <c r="P65" s="4">
        <f t="shared" si="4"/>
        <v>30.123949739407493</v>
      </c>
      <c r="Q65" s="5">
        <f t="shared" si="5"/>
        <v>0.34394973940749196</v>
      </c>
      <c r="R65" s="5">
        <f t="shared" si="6"/>
        <v>5.7930672575783637</v>
      </c>
    </row>
    <row r="66" spans="1:18" x14ac:dyDescent="0.3">
      <c r="A66" s="1">
        <v>65</v>
      </c>
      <c r="B66" s="1" t="s">
        <v>139</v>
      </c>
      <c r="C66" s="1" t="s">
        <v>513</v>
      </c>
      <c r="D66" s="1" t="s">
        <v>544</v>
      </c>
      <c r="E66" s="1">
        <v>4600</v>
      </c>
      <c r="F66" s="3" t="s">
        <v>488</v>
      </c>
      <c r="G66" s="1">
        <v>31</v>
      </c>
      <c r="H66" s="3">
        <v>106.75</v>
      </c>
      <c r="I66" s="1">
        <v>20.83</v>
      </c>
      <c r="J66" s="3">
        <f t="shared" si="0"/>
        <v>100.7</v>
      </c>
      <c r="K66" s="3">
        <f t="shared" si="1"/>
        <v>104.2</v>
      </c>
      <c r="L66" s="3">
        <f t="shared" si="2"/>
        <v>105</v>
      </c>
      <c r="M66" s="3">
        <f t="shared" si="3"/>
        <v>110.7</v>
      </c>
      <c r="N66" s="3">
        <v>18.489999999999998</v>
      </c>
      <c r="O66" s="1">
        <v>25.77</v>
      </c>
      <c r="P66" s="4">
        <f t="shared" si="4"/>
        <v>27.393735277557159</v>
      </c>
      <c r="Q66" s="5">
        <f t="shared" si="5"/>
        <v>1.6237352775571594</v>
      </c>
      <c r="R66" s="5">
        <f t="shared" si="6"/>
        <v>5.955159842947209</v>
      </c>
    </row>
    <row r="67" spans="1:18" x14ac:dyDescent="0.3">
      <c r="A67" s="1">
        <v>66</v>
      </c>
      <c r="B67" s="1" t="s">
        <v>45</v>
      </c>
      <c r="C67" s="1" t="s">
        <v>513</v>
      </c>
      <c r="D67" s="1" t="s">
        <v>543</v>
      </c>
      <c r="E67" s="1">
        <v>4300</v>
      </c>
      <c r="F67" s="3" t="s">
        <v>488</v>
      </c>
      <c r="G67" s="1">
        <v>25</v>
      </c>
      <c r="H67" s="3">
        <v>106.75</v>
      </c>
      <c r="I67" s="1">
        <v>27.26</v>
      </c>
      <c r="J67" s="3">
        <f t="shared" ref="J67:J124" si="7">VLOOKUP(C67,$B$203:$E$232,2,FALSE)</f>
        <v>100.7</v>
      </c>
      <c r="K67" s="3">
        <f t="shared" ref="K67:K124" si="8">VLOOKUP(F67,$B$203:$E$232,2,FALSE)</f>
        <v>104.2</v>
      </c>
      <c r="L67" s="3">
        <f t="shared" ref="L67:L124" si="9">VLOOKUP(C67,$B$203:$E$232,4,FALSE)</f>
        <v>105</v>
      </c>
      <c r="M67" s="3">
        <f t="shared" ref="M67:M124" si="10">VLOOKUP(F67,$B$203:$E$232,3,FALSE)</f>
        <v>110.7</v>
      </c>
      <c r="N67" s="3">
        <v>26.92</v>
      </c>
      <c r="O67" s="1">
        <v>24.55</v>
      </c>
      <c r="P67" s="4">
        <f t="shared" ref="P67:P124" si="11">-87.868852+(LN(E67))*9.365713+G67*0.73241+I67*0.27241+H67*0.0924+((J67+K67)/2)*0.015315+((L67+M67)/2)*-0.032803</f>
        <v>24.119235897273779</v>
      </c>
      <c r="Q67" s="5">
        <f t="shared" ref="Q67:Q124" si="12">P67-O67</f>
        <v>-0.43076410272622212</v>
      </c>
      <c r="R67" s="5">
        <f t="shared" ref="R67:R124" si="13">P67/(E67/1000)</f>
        <v>5.6091246272729718</v>
      </c>
    </row>
    <row r="68" spans="1:18" x14ac:dyDescent="0.3">
      <c r="A68" s="1">
        <v>67</v>
      </c>
      <c r="B68" s="1" t="s">
        <v>539</v>
      </c>
      <c r="C68" s="1" t="s">
        <v>513</v>
      </c>
      <c r="D68" s="1" t="s">
        <v>546</v>
      </c>
      <c r="E68" s="1">
        <v>3800</v>
      </c>
      <c r="F68" s="3" t="s">
        <v>488</v>
      </c>
      <c r="G68" s="1">
        <v>1</v>
      </c>
      <c r="H68" s="3">
        <v>106.75</v>
      </c>
      <c r="I68" s="3">
        <v>15.98</v>
      </c>
      <c r="J68" s="3">
        <f t="shared" si="7"/>
        <v>100.7</v>
      </c>
      <c r="K68" s="3">
        <f t="shared" si="8"/>
        <v>104.2</v>
      </c>
      <c r="L68" s="3">
        <f t="shared" si="9"/>
        <v>105</v>
      </c>
      <c r="M68" s="3">
        <f t="shared" si="10"/>
        <v>110.7</v>
      </c>
      <c r="N68" s="3">
        <v>16.5</v>
      </c>
      <c r="O68" s="1">
        <v>0.86</v>
      </c>
      <c r="P68" s="4">
        <f t="shared" si="11"/>
        <v>2.3108782628905669</v>
      </c>
      <c r="Q68" s="5">
        <f t="shared" si="12"/>
        <v>1.450878262890567</v>
      </c>
      <c r="R68" s="5">
        <f t="shared" si="13"/>
        <v>0.60812585865541235</v>
      </c>
    </row>
    <row r="69" spans="1:18" x14ac:dyDescent="0.3">
      <c r="A69" s="1">
        <v>68</v>
      </c>
      <c r="B69" s="1" t="s">
        <v>75</v>
      </c>
      <c r="C69" s="1" t="s">
        <v>513</v>
      </c>
      <c r="D69" s="1" t="s">
        <v>545</v>
      </c>
      <c r="E69" s="1">
        <v>3700</v>
      </c>
      <c r="F69" s="3" t="s">
        <v>488</v>
      </c>
      <c r="G69" s="1">
        <v>22</v>
      </c>
      <c r="H69" s="3">
        <v>106.75</v>
      </c>
      <c r="I69" s="1">
        <v>18.52</v>
      </c>
      <c r="J69" s="3">
        <f t="shared" si="7"/>
        <v>100.7</v>
      </c>
      <c r="K69" s="3">
        <f t="shared" si="8"/>
        <v>104.2</v>
      </c>
      <c r="L69" s="3">
        <f t="shared" si="9"/>
        <v>105</v>
      </c>
      <c r="M69" s="3">
        <f t="shared" si="10"/>
        <v>110.7</v>
      </c>
      <c r="N69" s="3">
        <v>17.62</v>
      </c>
      <c r="O69" s="1">
        <v>17.850000000000001</v>
      </c>
      <c r="P69" s="4">
        <f t="shared" si="11"/>
        <v>18.133642514505947</v>
      </c>
      <c r="Q69" s="5">
        <f t="shared" si="12"/>
        <v>0.2836425145059458</v>
      </c>
      <c r="R69" s="5">
        <f t="shared" si="13"/>
        <v>4.9009844633799853</v>
      </c>
    </row>
    <row r="70" spans="1:18" x14ac:dyDescent="0.3">
      <c r="A70" s="1">
        <v>69</v>
      </c>
      <c r="B70" s="1" t="s">
        <v>371</v>
      </c>
      <c r="C70" s="1" t="s">
        <v>513</v>
      </c>
      <c r="D70" s="1" t="s">
        <v>545</v>
      </c>
      <c r="E70" s="1">
        <v>3700</v>
      </c>
      <c r="F70" s="3" t="s">
        <v>488</v>
      </c>
      <c r="G70" s="1">
        <v>23</v>
      </c>
      <c r="H70" s="3">
        <v>106.75</v>
      </c>
      <c r="I70" s="1">
        <v>18.739999999999998</v>
      </c>
      <c r="J70" s="3">
        <f t="shared" si="7"/>
        <v>100.7</v>
      </c>
      <c r="K70" s="3">
        <f t="shared" si="8"/>
        <v>104.2</v>
      </c>
      <c r="L70" s="3">
        <f t="shared" si="9"/>
        <v>105</v>
      </c>
      <c r="M70" s="3">
        <f t="shared" si="10"/>
        <v>110.7</v>
      </c>
      <c r="N70" s="3">
        <v>18.96</v>
      </c>
      <c r="O70" s="1">
        <v>20.98</v>
      </c>
      <c r="P70" s="4">
        <f t="shared" si="11"/>
        <v>18.925982714505945</v>
      </c>
      <c r="Q70" s="5">
        <f t="shared" si="12"/>
        <v>-2.054017285494055</v>
      </c>
      <c r="R70" s="5">
        <f t="shared" si="13"/>
        <v>5.1151304633799848</v>
      </c>
    </row>
    <row r="71" spans="1:18" x14ac:dyDescent="0.3">
      <c r="A71" s="1">
        <v>70</v>
      </c>
      <c r="B71" s="1" t="s">
        <v>367</v>
      </c>
      <c r="C71" s="1" t="s">
        <v>513</v>
      </c>
      <c r="D71" s="1" t="s">
        <v>545</v>
      </c>
      <c r="E71" s="1">
        <v>3500</v>
      </c>
      <c r="F71" s="3" t="s">
        <v>488</v>
      </c>
      <c r="G71" s="1">
        <v>22</v>
      </c>
      <c r="H71" s="3">
        <v>106.75</v>
      </c>
      <c r="I71" s="1">
        <v>15.39</v>
      </c>
      <c r="J71" s="3">
        <f t="shared" si="7"/>
        <v>100.7</v>
      </c>
      <c r="K71" s="3">
        <f t="shared" si="8"/>
        <v>104.2</v>
      </c>
      <c r="L71" s="3">
        <f t="shared" si="9"/>
        <v>105</v>
      </c>
      <c r="M71" s="3">
        <f t="shared" si="10"/>
        <v>110.7</v>
      </c>
      <c r="N71" s="3">
        <v>21.56</v>
      </c>
      <c r="O71" s="1">
        <v>21.51</v>
      </c>
      <c r="P71" s="4">
        <f t="shared" si="11"/>
        <v>16.760547937137282</v>
      </c>
      <c r="Q71" s="5">
        <f t="shared" si="12"/>
        <v>-4.7494520628627193</v>
      </c>
      <c r="R71" s="5">
        <f t="shared" si="13"/>
        <v>4.7887279820392239</v>
      </c>
    </row>
    <row r="72" spans="1:18" x14ac:dyDescent="0.3">
      <c r="A72" s="1">
        <v>71</v>
      </c>
      <c r="B72" s="1" t="s">
        <v>462</v>
      </c>
      <c r="C72" s="1" t="s">
        <v>513</v>
      </c>
      <c r="D72" s="1" t="s">
        <v>544</v>
      </c>
      <c r="E72" s="1">
        <v>3200</v>
      </c>
      <c r="F72" s="3" t="s">
        <v>488</v>
      </c>
      <c r="G72" s="1">
        <v>23</v>
      </c>
      <c r="H72" s="3">
        <v>106.75</v>
      </c>
      <c r="I72" s="1">
        <v>15.94</v>
      </c>
      <c r="J72" s="3">
        <f t="shared" si="7"/>
        <v>100.7</v>
      </c>
      <c r="K72" s="3">
        <f t="shared" si="8"/>
        <v>104.2</v>
      </c>
      <c r="L72" s="3">
        <f t="shared" si="9"/>
        <v>105</v>
      </c>
      <c r="M72" s="3">
        <f t="shared" si="10"/>
        <v>110.7</v>
      </c>
      <c r="N72" s="3">
        <v>17.899999999999999</v>
      </c>
      <c r="O72" s="1">
        <v>16.899999999999999</v>
      </c>
      <c r="P72" s="4">
        <f t="shared" si="11"/>
        <v>16.80350167753922</v>
      </c>
      <c r="Q72" s="5">
        <f t="shared" si="12"/>
        <v>-9.6498322460778496E-2</v>
      </c>
      <c r="R72" s="5">
        <f t="shared" si="13"/>
        <v>5.2510942742310061</v>
      </c>
    </row>
    <row r="73" spans="1:18" x14ac:dyDescent="0.3">
      <c r="A73" s="1">
        <v>72</v>
      </c>
      <c r="B73" s="1" t="s">
        <v>363</v>
      </c>
      <c r="C73" s="1" t="s">
        <v>485</v>
      </c>
      <c r="D73" s="1" t="s">
        <v>546</v>
      </c>
      <c r="E73" s="1">
        <v>10800</v>
      </c>
      <c r="F73" s="3" t="s">
        <v>519</v>
      </c>
      <c r="G73" s="1">
        <v>34</v>
      </c>
      <c r="H73" s="3">
        <v>116.25</v>
      </c>
      <c r="I73" s="1">
        <v>32.85</v>
      </c>
      <c r="J73" s="3">
        <f t="shared" si="7"/>
        <v>105</v>
      </c>
      <c r="K73" s="3">
        <f t="shared" si="8"/>
        <v>101.7</v>
      </c>
      <c r="L73" s="3">
        <f t="shared" si="9"/>
        <v>101.6</v>
      </c>
      <c r="M73" s="3">
        <f t="shared" si="10"/>
        <v>110.8</v>
      </c>
      <c r="N73" s="3">
        <v>57.48</v>
      </c>
      <c r="O73" s="1">
        <v>56.88</v>
      </c>
      <c r="P73" s="4">
        <f t="shared" si="11"/>
        <v>41.804582729704343</v>
      </c>
      <c r="Q73" s="5">
        <f t="shared" si="12"/>
        <v>-15.075417270295659</v>
      </c>
      <c r="R73" s="5">
        <f t="shared" si="13"/>
        <v>3.8707946971948464</v>
      </c>
    </row>
    <row r="74" spans="1:18" x14ac:dyDescent="0.3">
      <c r="A74" s="1">
        <v>73</v>
      </c>
      <c r="B74" s="1" t="s">
        <v>467</v>
      </c>
      <c r="C74" s="1" t="s">
        <v>485</v>
      </c>
      <c r="D74" s="1" t="s">
        <v>543</v>
      </c>
      <c r="E74" s="1">
        <v>6800</v>
      </c>
      <c r="F74" s="3" t="s">
        <v>519</v>
      </c>
      <c r="G74" s="1">
        <v>30</v>
      </c>
      <c r="H74" s="3">
        <v>116.25</v>
      </c>
      <c r="I74" s="1">
        <v>23.97</v>
      </c>
      <c r="J74" s="3">
        <f t="shared" si="7"/>
        <v>105</v>
      </c>
      <c r="K74" s="3">
        <f t="shared" si="8"/>
        <v>101.7</v>
      </c>
      <c r="L74" s="3">
        <f t="shared" si="9"/>
        <v>101.6</v>
      </c>
      <c r="M74" s="3">
        <f t="shared" si="10"/>
        <v>110.8</v>
      </c>
      <c r="N74" s="3">
        <v>33.24</v>
      </c>
      <c r="O74" s="1">
        <v>31.65</v>
      </c>
      <c r="P74" s="4">
        <f t="shared" si="11"/>
        <v>32.123142796089105</v>
      </c>
      <c r="Q74" s="5">
        <f t="shared" si="12"/>
        <v>0.47314279608910681</v>
      </c>
      <c r="R74" s="5">
        <f t="shared" si="13"/>
        <v>4.723991587660163</v>
      </c>
    </row>
    <row r="75" spans="1:18" x14ac:dyDescent="0.3">
      <c r="A75" s="1">
        <v>74</v>
      </c>
      <c r="B75" s="3" t="s">
        <v>388</v>
      </c>
      <c r="C75" s="3" t="s">
        <v>485</v>
      </c>
      <c r="D75" s="3" t="s">
        <v>544</v>
      </c>
      <c r="E75" s="3">
        <v>6200</v>
      </c>
      <c r="F75" s="3" t="s">
        <v>519</v>
      </c>
      <c r="G75" s="3">
        <v>33</v>
      </c>
      <c r="H75" s="3">
        <v>116.25</v>
      </c>
      <c r="I75" s="3">
        <v>24.45</v>
      </c>
      <c r="J75" s="3">
        <f t="shared" si="7"/>
        <v>105</v>
      </c>
      <c r="K75" s="3">
        <f t="shared" si="8"/>
        <v>101.7</v>
      </c>
      <c r="L75" s="3">
        <f t="shared" si="9"/>
        <v>101.6</v>
      </c>
      <c r="M75" s="3">
        <f t="shared" si="10"/>
        <v>110.8</v>
      </c>
      <c r="N75" s="3">
        <v>33.119999999999997</v>
      </c>
      <c r="O75" s="3">
        <v>34.07</v>
      </c>
      <c r="P75" s="4">
        <f t="shared" si="11"/>
        <v>33.585987590884898</v>
      </c>
      <c r="Q75" s="5">
        <f t="shared" si="12"/>
        <v>-0.48401240911510257</v>
      </c>
      <c r="R75" s="5">
        <f t="shared" si="13"/>
        <v>5.4170947727233703</v>
      </c>
    </row>
    <row r="76" spans="1:18" x14ac:dyDescent="0.3">
      <c r="A76" s="1">
        <v>75</v>
      </c>
      <c r="B76" s="1" t="s">
        <v>414</v>
      </c>
      <c r="C76" s="1" t="s">
        <v>485</v>
      </c>
      <c r="D76" s="1" t="s">
        <v>545</v>
      </c>
      <c r="E76" s="1">
        <v>5900</v>
      </c>
      <c r="F76" s="3" t="s">
        <v>519</v>
      </c>
      <c r="G76" s="1">
        <v>22</v>
      </c>
      <c r="H76" s="3">
        <v>116.25</v>
      </c>
      <c r="I76" s="1">
        <v>21.62</v>
      </c>
      <c r="J76" s="3">
        <f t="shared" si="7"/>
        <v>105</v>
      </c>
      <c r="K76" s="3">
        <f t="shared" si="8"/>
        <v>101.7</v>
      </c>
      <c r="L76" s="3">
        <f t="shared" si="9"/>
        <v>101.6</v>
      </c>
      <c r="M76" s="3">
        <f t="shared" si="10"/>
        <v>110.8</v>
      </c>
      <c r="N76" s="3">
        <v>32.78</v>
      </c>
      <c r="O76" s="1">
        <v>22.45</v>
      </c>
      <c r="P76" s="4">
        <f t="shared" si="11"/>
        <v>24.294046574495638</v>
      </c>
      <c r="Q76" s="5">
        <f t="shared" si="12"/>
        <v>1.8440465744956391</v>
      </c>
      <c r="R76" s="5">
        <f t="shared" si="13"/>
        <v>4.117635012626379</v>
      </c>
    </row>
    <row r="77" spans="1:18" x14ac:dyDescent="0.3">
      <c r="A77" s="1">
        <v>76</v>
      </c>
      <c r="B77" s="1" t="s">
        <v>297</v>
      </c>
      <c r="C77" s="1" t="s">
        <v>485</v>
      </c>
      <c r="D77" s="1" t="s">
        <v>543</v>
      </c>
      <c r="E77" s="1">
        <v>5000</v>
      </c>
      <c r="F77" s="3" t="s">
        <v>519</v>
      </c>
      <c r="G77" s="1">
        <v>30</v>
      </c>
      <c r="H77" s="3">
        <v>116.25</v>
      </c>
      <c r="I77" s="1">
        <v>21.22</v>
      </c>
      <c r="J77" s="3">
        <f t="shared" si="7"/>
        <v>105</v>
      </c>
      <c r="K77" s="3">
        <f t="shared" si="8"/>
        <v>101.7</v>
      </c>
      <c r="L77" s="3">
        <f t="shared" si="9"/>
        <v>101.6</v>
      </c>
      <c r="M77" s="3">
        <f t="shared" si="10"/>
        <v>110.8</v>
      </c>
      <c r="N77" s="3">
        <v>28.58</v>
      </c>
      <c r="O77" s="1">
        <v>28.6</v>
      </c>
      <c r="P77" s="4">
        <f t="shared" si="11"/>
        <v>28.494201846358543</v>
      </c>
      <c r="Q77" s="5">
        <f t="shared" si="12"/>
        <v>-0.10579815364145873</v>
      </c>
      <c r="R77" s="5">
        <f t="shared" si="13"/>
        <v>5.6988403692717089</v>
      </c>
    </row>
    <row r="78" spans="1:18" x14ac:dyDescent="0.3">
      <c r="A78" s="1">
        <v>77</v>
      </c>
      <c r="B78" s="1" t="s">
        <v>281</v>
      </c>
      <c r="C78" s="1" t="s">
        <v>485</v>
      </c>
      <c r="D78" s="1" t="s">
        <v>542</v>
      </c>
      <c r="E78" s="1">
        <v>4500</v>
      </c>
      <c r="F78" s="3" t="s">
        <v>519</v>
      </c>
      <c r="G78" s="1">
        <v>27</v>
      </c>
      <c r="H78" s="3">
        <v>116.25</v>
      </c>
      <c r="I78" s="1">
        <v>16.489999999999998</v>
      </c>
      <c r="J78" s="3">
        <f t="shared" si="7"/>
        <v>105</v>
      </c>
      <c r="K78" s="3">
        <f t="shared" si="8"/>
        <v>101.7</v>
      </c>
      <c r="L78" s="3">
        <f t="shared" si="9"/>
        <v>101.6</v>
      </c>
      <c r="M78" s="3">
        <f t="shared" si="10"/>
        <v>110.8</v>
      </c>
      <c r="N78" s="3">
        <v>25.06</v>
      </c>
      <c r="O78" s="1">
        <v>23.32</v>
      </c>
      <c r="P78" s="4">
        <f t="shared" si="11"/>
        <v>24.021696195175331</v>
      </c>
      <c r="Q78" s="5">
        <f t="shared" si="12"/>
        <v>0.70169619517533022</v>
      </c>
      <c r="R78" s="5">
        <f t="shared" si="13"/>
        <v>5.3381547100389621</v>
      </c>
    </row>
    <row r="79" spans="1:18" x14ac:dyDescent="0.3">
      <c r="A79" s="1">
        <v>78</v>
      </c>
      <c r="B79" s="1" t="s">
        <v>44</v>
      </c>
      <c r="C79" s="1" t="s">
        <v>485</v>
      </c>
      <c r="D79" s="1" t="s">
        <v>545</v>
      </c>
      <c r="E79" s="1">
        <v>3300</v>
      </c>
      <c r="F79" s="3" t="s">
        <v>519</v>
      </c>
      <c r="G79" s="1">
        <v>6</v>
      </c>
      <c r="H79" s="3">
        <v>116.25</v>
      </c>
      <c r="I79" s="1">
        <v>13.8</v>
      </c>
      <c r="J79" s="3">
        <f t="shared" si="7"/>
        <v>105</v>
      </c>
      <c r="K79" s="3">
        <f t="shared" si="8"/>
        <v>101.7</v>
      </c>
      <c r="L79" s="3">
        <f t="shared" si="9"/>
        <v>101.6</v>
      </c>
      <c r="M79" s="3">
        <f t="shared" si="10"/>
        <v>110.8</v>
      </c>
      <c r="N79" s="3">
        <v>14.96</v>
      </c>
      <c r="O79" s="1">
        <v>4.8899999999999997</v>
      </c>
      <c r="P79" s="4">
        <f t="shared" si="11"/>
        <v>5.003481251145999</v>
      </c>
      <c r="Q79" s="5">
        <f t="shared" si="12"/>
        <v>0.11348125114599927</v>
      </c>
      <c r="R79" s="5">
        <f t="shared" si="13"/>
        <v>1.5162064397412118</v>
      </c>
    </row>
    <row r="80" spans="1:18" x14ac:dyDescent="0.3">
      <c r="A80" s="1">
        <v>79</v>
      </c>
      <c r="B80" s="1" t="s">
        <v>257</v>
      </c>
      <c r="C80" s="1" t="s">
        <v>485</v>
      </c>
      <c r="D80" s="1" t="s">
        <v>545</v>
      </c>
      <c r="E80" s="1">
        <v>3300</v>
      </c>
      <c r="F80" s="3" t="s">
        <v>519</v>
      </c>
      <c r="G80" s="1">
        <v>10</v>
      </c>
      <c r="H80" s="3">
        <v>116.25</v>
      </c>
      <c r="I80" s="1">
        <v>15.7</v>
      </c>
      <c r="J80" s="3">
        <f t="shared" si="7"/>
        <v>105</v>
      </c>
      <c r="K80" s="3">
        <f t="shared" si="8"/>
        <v>101.7</v>
      </c>
      <c r="L80" s="3">
        <f t="shared" si="9"/>
        <v>101.6</v>
      </c>
      <c r="M80" s="3">
        <f t="shared" si="10"/>
        <v>110.8</v>
      </c>
      <c r="N80" s="3">
        <v>14.91</v>
      </c>
      <c r="O80" s="1">
        <v>8.3699999999999992</v>
      </c>
      <c r="P80" s="4">
        <f t="shared" si="11"/>
        <v>8.4507002511459977</v>
      </c>
      <c r="Q80" s="5">
        <f t="shared" si="12"/>
        <v>8.0700251145998436E-2</v>
      </c>
      <c r="R80" s="5">
        <f t="shared" si="13"/>
        <v>2.5608182579230299</v>
      </c>
    </row>
    <row r="81" spans="1:18" x14ac:dyDescent="0.3">
      <c r="A81" s="1">
        <v>80</v>
      </c>
      <c r="B81" s="1" t="s">
        <v>79</v>
      </c>
      <c r="C81" s="1" t="s">
        <v>485</v>
      </c>
      <c r="D81" s="1" t="s">
        <v>543</v>
      </c>
      <c r="E81" s="1">
        <v>3300</v>
      </c>
      <c r="F81" s="3" t="s">
        <v>519</v>
      </c>
      <c r="G81" s="1">
        <v>19</v>
      </c>
      <c r="H81" s="3">
        <v>116.25</v>
      </c>
      <c r="I81" s="1">
        <v>14.79</v>
      </c>
      <c r="J81" s="3">
        <f t="shared" si="7"/>
        <v>105</v>
      </c>
      <c r="K81" s="3">
        <f t="shared" si="8"/>
        <v>101.7</v>
      </c>
      <c r="L81" s="3">
        <f t="shared" si="9"/>
        <v>101.6</v>
      </c>
      <c r="M81" s="3">
        <f t="shared" si="10"/>
        <v>110.8</v>
      </c>
      <c r="N81" s="3">
        <v>16.11</v>
      </c>
      <c r="O81" s="1">
        <v>12.78</v>
      </c>
      <c r="P81" s="4">
        <f t="shared" si="11"/>
        <v>14.794497151145995</v>
      </c>
      <c r="Q81" s="5">
        <f t="shared" si="12"/>
        <v>2.0144971511459957</v>
      </c>
      <c r="R81" s="5">
        <f t="shared" si="13"/>
        <v>4.4831809548927257</v>
      </c>
    </row>
    <row r="82" spans="1:18" x14ac:dyDescent="0.3">
      <c r="A82" s="1">
        <v>81</v>
      </c>
      <c r="B82" s="1" t="s">
        <v>206</v>
      </c>
      <c r="C82" s="1" t="s">
        <v>485</v>
      </c>
      <c r="D82" s="1" t="s">
        <v>544</v>
      </c>
      <c r="E82" s="1">
        <v>3200</v>
      </c>
      <c r="F82" s="3" t="s">
        <v>519</v>
      </c>
      <c r="G82" s="1">
        <v>18</v>
      </c>
      <c r="H82" s="3">
        <v>116.25</v>
      </c>
      <c r="I82" s="1">
        <v>14.51</v>
      </c>
      <c r="J82" s="3">
        <f t="shared" si="7"/>
        <v>105</v>
      </c>
      <c r="K82" s="3">
        <f t="shared" si="8"/>
        <v>101.7</v>
      </c>
      <c r="L82" s="3">
        <f t="shared" si="9"/>
        <v>101.6</v>
      </c>
      <c r="M82" s="3">
        <f t="shared" si="10"/>
        <v>110.8</v>
      </c>
      <c r="N82" s="3">
        <v>12.26</v>
      </c>
      <c r="O82" s="1">
        <v>12.54</v>
      </c>
      <c r="P82" s="4">
        <f t="shared" si="11"/>
        <v>13.697613827539216</v>
      </c>
      <c r="Q82" s="5">
        <f t="shared" si="12"/>
        <v>1.1576138275392172</v>
      </c>
      <c r="R82" s="5">
        <f t="shared" si="13"/>
        <v>4.2805043211060045</v>
      </c>
    </row>
    <row r="83" spans="1:18" x14ac:dyDescent="0.3">
      <c r="A83" s="1">
        <v>82</v>
      </c>
      <c r="B83" s="1" t="s">
        <v>409</v>
      </c>
      <c r="C83" s="1" t="s">
        <v>485</v>
      </c>
      <c r="D83" s="1" t="s">
        <v>544</v>
      </c>
      <c r="E83" s="1">
        <v>3200</v>
      </c>
      <c r="F83" s="3" t="s">
        <v>519</v>
      </c>
      <c r="G83" s="1">
        <v>11</v>
      </c>
      <c r="H83" s="3">
        <v>116.25</v>
      </c>
      <c r="I83" s="1">
        <v>13.32</v>
      </c>
      <c r="J83" s="3">
        <f t="shared" si="7"/>
        <v>105</v>
      </c>
      <c r="K83" s="3">
        <f t="shared" si="8"/>
        <v>101.7</v>
      </c>
      <c r="L83" s="3">
        <f t="shared" si="9"/>
        <v>101.6</v>
      </c>
      <c r="M83" s="3">
        <f t="shared" si="10"/>
        <v>110.8</v>
      </c>
      <c r="N83" s="3">
        <v>11.54</v>
      </c>
      <c r="O83" s="1">
        <v>6.72</v>
      </c>
      <c r="P83" s="4">
        <f t="shared" si="11"/>
        <v>8.246575927539217</v>
      </c>
      <c r="Q83" s="5">
        <f t="shared" si="12"/>
        <v>1.5265759275392172</v>
      </c>
      <c r="R83" s="5">
        <f t="shared" si="13"/>
        <v>2.577054977356005</v>
      </c>
    </row>
    <row r="84" spans="1:18" x14ac:dyDescent="0.3">
      <c r="A84" s="1">
        <v>83</v>
      </c>
      <c r="B84" s="1" t="s">
        <v>101</v>
      </c>
      <c r="C84" s="1" t="s">
        <v>488</v>
      </c>
      <c r="D84" s="1" t="s">
        <v>543</v>
      </c>
      <c r="E84" s="1">
        <v>7900</v>
      </c>
      <c r="F84" s="3" t="s">
        <v>513</v>
      </c>
      <c r="G84" s="1">
        <v>35</v>
      </c>
      <c r="H84" s="3">
        <v>112.25</v>
      </c>
      <c r="I84" s="1">
        <v>24.36</v>
      </c>
      <c r="J84" s="3">
        <f t="shared" si="7"/>
        <v>104.2</v>
      </c>
      <c r="K84" s="3">
        <f t="shared" si="8"/>
        <v>100.7</v>
      </c>
      <c r="L84" s="3">
        <f t="shared" si="9"/>
        <v>106.3</v>
      </c>
      <c r="M84" s="3">
        <f t="shared" si="10"/>
        <v>103.8</v>
      </c>
      <c r="N84" s="3">
        <v>43.42</v>
      </c>
      <c r="O84" s="1">
        <v>42.17</v>
      </c>
      <c r="P84" s="4">
        <f t="shared" si="11"/>
        <v>36.95006903279355</v>
      </c>
      <c r="Q84" s="5">
        <f t="shared" si="12"/>
        <v>-5.2199309672064516</v>
      </c>
      <c r="R84" s="5">
        <f t="shared" si="13"/>
        <v>4.6772239282017152</v>
      </c>
    </row>
    <row r="85" spans="1:18" x14ac:dyDescent="0.3">
      <c r="A85" s="1">
        <v>84</v>
      </c>
      <c r="B85" s="1" t="s">
        <v>172</v>
      </c>
      <c r="C85" s="1" t="s">
        <v>488</v>
      </c>
      <c r="D85" s="1" t="s">
        <v>544</v>
      </c>
      <c r="E85" s="1">
        <v>7200</v>
      </c>
      <c r="F85" s="3" t="s">
        <v>513</v>
      </c>
      <c r="G85" s="1">
        <v>36</v>
      </c>
      <c r="H85" s="3">
        <v>112.25</v>
      </c>
      <c r="I85" s="1">
        <v>22.73</v>
      </c>
      <c r="J85" s="3">
        <f t="shared" si="7"/>
        <v>104.2</v>
      </c>
      <c r="K85" s="3">
        <f t="shared" si="8"/>
        <v>100.7</v>
      </c>
      <c r="L85" s="3">
        <f t="shared" si="9"/>
        <v>106.3</v>
      </c>
      <c r="M85" s="3">
        <f t="shared" si="10"/>
        <v>103.8</v>
      </c>
      <c r="N85" s="3">
        <v>36.799999999999997</v>
      </c>
      <c r="O85" s="1">
        <v>39.659999999999997</v>
      </c>
      <c r="P85" s="4">
        <f t="shared" si="11"/>
        <v>36.369483645649282</v>
      </c>
      <c r="Q85" s="5">
        <f t="shared" si="12"/>
        <v>-3.2905163543507143</v>
      </c>
      <c r="R85" s="5">
        <f t="shared" si="13"/>
        <v>5.0513171730068445</v>
      </c>
    </row>
    <row r="86" spans="1:18" x14ac:dyDescent="0.3">
      <c r="A86" s="1">
        <v>85</v>
      </c>
      <c r="B86" s="1" t="s">
        <v>115</v>
      </c>
      <c r="C86" s="1" t="s">
        <v>488</v>
      </c>
      <c r="D86" s="1" t="s">
        <v>546</v>
      </c>
      <c r="E86" s="1">
        <v>6600</v>
      </c>
      <c r="F86" s="3" t="s">
        <v>513</v>
      </c>
      <c r="G86" s="1">
        <v>35</v>
      </c>
      <c r="H86" s="3">
        <v>112.25</v>
      </c>
      <c r="I86" s="1">
        <v>23.11</v>
      </c>
      <c r="J86" s="3">
        <f t="shared" si="7"/>
        <v>104.2</v>
      </c>
      <c r="K86" s="3">
        <f t="shared" si="8"/>
        <v>100.7</v>
      </c>
      <c r="L86" s="3">
        <f t="shared" si="9"/>
        <v>106.3</v>
      </c>
      <c r="M86" s="3">
        <f t="shared" si="10"/>
        <v>103.8</v>
      </c>
      <c r="N86" s="3">
        <v>37.26</v>
      </c>
      <c r="O86" s="1">
        <v>36.43</v>
      </c>
      <c r="P86" s="4">
        <f t="shared" si="11"/>
        <v>34.925665861029614</v>
      </c>
      <c r="Q86" s="5">
        <f t="shared" si="12"/>
        <v>-1.5043341389703855</v>
      </c>
      <c r="R86" s="5">
        <f t="shared" si="13"/>
        <v>5.2917675547014573</v>
      </c>
    </row>
    <row r="87" spans="1:18" x14ac:dyDescent="0.3">
      <c r="A87" s="1">
        <v>86</v>
      </c>
      <c r="B87" s="1" t="s">
        <v>527</v>
      </c>
      <c r="C87" s="1" t="s">
        <v>488</v>
      </c>
      <c r="D87" s="1" t="s">
        <v>544</v>
      </c>
      <c r="E87" s="1">
        <v>5300</v>
      </c>
      <c r="F87" s="3" t="s">
        <v>513</v>
      </c>
      <c r="G87" s="1">
        <v>33</v>
      </c>
      <c r="H87" s="3">
        <v>112.25</v>
      </c>
      <c r="I87" s="1">
        <v>22.49</v>
      </c>
      <c r="J87" s="3">
        <f t="shared" si="7"/>
        <v>104.2</v>
      </c>
      <c r="K87" s="3">
        <f t="shared" si="8"/>
        <v>100.7</v>
      </c>
      <c r="L87" s="3">
        <f t="shared" si="9"/>
        <v>106.3</v>
      </c>
      <c r="M87" s="3">
        <f t="shared" si="10"/>
        <v>103.8</v>
      </c>
      <c r="N87" s="3">
        <v>27.56</v>
      </c>
      <c r="O87" s="1">
        <v>29.73</v>
      </c>
      <c r="P87" s="4">
        <f t="shared" si="11"/>
        <v>31.23746236667105</v>
      </c>
      <c r="Q87" s="5">
        <f t="shared" si="12"/>
        <v>1.5074623666710494</v>
      </c>
      <c r="R87" s="5">
        <f t="shared" si="13"/>
        <v>5.8938608239001979</v>
      </c>
    </row>
    <row r="88" spans="1:18" x14ac:dyDescent="0.3">
      <c r="A88" s="1">
        <v>87</v>
      </c>
      <c r="B88" s="1" t="s">
        <v>362</v>
      </c>
      <c r="C88" s="1" t="s">
        <v>488</v>
      </c>
      <c r="D88" s="1" t="s">
        <v>543</v>
      </c>
      <c r="E88" s="1">
        <v>3700</v>
      </c>
      <c r="F88" s="3" t="s">
        <v>513</v>
      </c>
      <c r="G88" s="1">
        <v>16</v>
      </c>
      <c r="H88" s="3">
        <v>112.25</v>
      </c>
      <c r="I88" s="1">
        <v>15.92</v>
      </c>
      <c r="J88" s="3">
        <f t="shared" si="7"/>
        <v>104.2</v>
      </c>
      <c r="K88" s="3">
        <f t="shared" si="8"/>
        <v>100.7</v>
      </c>
      <c r="L88" s="3">
        <f t="shared" si="9"/>
        <v>106.3</v>
      </c>
      <c r="M88" s="3">
        <f t="shared" si="10"/>
        <v>103.8</v>
      </c>
      <c r="N88" s="3">
        <v>17.71</v>
      </c>
      <c r="O88" s="1">
        <v>12.9</v>
      </c>
      <c r="P88" s="4">
        <f t="shared" si="11"/>
        <v>13.630964914505949</v>
      </c>
      <c r="Q88" s="5">
        <f t="shared" si="12"/>
        <v>0.73096491450594847</v>
      </c>
      <c r="R88" s="5">
        <f t="shared" si="13"/>
        <v>3.6840445714880943</v>
      </c>
    </row>
    <row r="89" spans="1:18" x14ac:dyDescent="0.3">
      <c r="A89" s="1">
        <v>88</v>
      </c>
      <c r="B89" s="1" t="s">
        <v>22</v>
      </c>
      <c r="C89" s="1" t="s">
        <v>488</v>
      </c>
      <c r="D89" s="1" t="s">
        <v>542</v>
      </c>
      <c r="E89" s="1">
        <v>3500</v>
      </c>
      <c r="F89" s="3" t="s">
        <v>513</v>
      </c>
      <c r="G89" s="1">
        <v>18</v>
      </c>
      <c r="H89" s="3">
        <v>112.25</v>
      </c>
      <c r="I89" s="1">
        <v>23.51</v>
      </c>
      <c r="J89" s="3">
        <f t="shared" si="7"/>
        <v>104.2</v>
      </c>
      <c r="K89" s="3">
        <f t="shared" si="8"/>
        <v>100.7</v>
      </c>
      <c r="L89" s="3">
        <f t="shared" si="9"/>
        <v>106.3</v>
      </c>
      <c r="M89" s="3">
        <f t="shared" si="10"/>
        <v>103.8</v>
      </c>
      <c r="N89" s="3">
        <v>14.91</v>
      </c>
      <c r="O89" s="1">
        <v>22.12</v>
      </c>
      <c r="P89" s="4">
        <f t="shared" si="11"/>
        <v>16.642925537137284</v>
      </c>
      <c r="Q89" s="5">
        <f t="shared" si="12"/>
        <v>-5.477074462862717</v>
      </c>
      <c r="R89" s="5">
        <f t="shared" si="13"/>
        <v>4.7551215820392239</v>
      </c>
    </row>
    <row r="90" spans="1:18" x14ac:dyDescent="0.3">
      <c r="A90" s="1">
        <v>89</v>
      </c>
      <c r="B90" s="1" t="s">
        <v>131</v>
      </c>
      <c r="C90" s="1" t="s">
        <v>488</v>
      </c>
      <c r="D90" s="1" t="s">
        <v>545</v>
      </c>
      <c r="E90" s="1">
        <v>3200</v>
      </c>
      <c r="F90" s="3" t="s">
        <v>513</v>
      </c>
      <c r="G90" s="1">
        <v>19</v>
      </c>
      <c r="H90" s="3">
        <v>112.25</v>
      </c>
      <c r="I90" s="1">
        <v>13.78</v>
      </c>
      <c r="J90" s="3">
        <f t="shared" si="7"/>
        <v>104.2</v>
      </c>
      <c r="K90" s="3">
        <f t="shared" si="8"/>
        <v>100.7</v>
      </c>
      <c r="L90" s="3">
        <f t="shared" si="9"/>
        <v>106.3</v>
      </c>
      <c r="M90" s="3">
        <f t="shared" si="10"/>
        <v>103.8</v>
      </c>
      <c r="N90" s="3">
        <v>11.18</v>
      </c>
      <c r="O90" s="1">
        <v>17.28</v>
      </c>
      <c r="P90" s="4">
        <f t="shared" si="11"/>
        <v>13.885504477539214</v>
      </c>
      <c r="Q90" s="5">
        <f t="shared" si="12"/>
        <v>-3.3944955224607867</v>
      </c>
      <c r="R90" s="5">
        <f t="shared" si="13"/>
        <v>4.3392201492310045</v>
      </c>
    </row>
    <row r="91" spans="1:18" x14ac:dyDescent="0.3">
      <c r="A91" s="1">
        <v>90</v>
      </c>
      <c r="B91" s="1" t="s">
        <v>277</v>
      </c>
      <c r="C91" s="1" t="s">
        <v>488</v>
      </c>
      <c r="D91" s="1" t="s">
        <v>545</v>
      </c>
      <c r="E91" s="1">
        <v>3100</v>
      </c>
      <c r="F91" s="3" t="s">
        <v>513</v>
      </c>
      <c r="G91" s="1">
        <v>8</v>
      </c>
      <c r="H91" s="3">
        <v>112.25</v>
      </c>
      <c r="I91" s="1">
        <v>18.54</v>
      </c>
      <c r="J91" s="3">
        <f t="shared" si="7"/>
        <v>104.2</v>
      </c>
      <c r="K91" s="3">
        <f t="shared" si="8"/>
        <v>100.7</v>
      </c>
      <c r="L91" s="3">
        <f t="shared" si="9"/>
        <v>106.3</v>
      </c>
      <c r="M91" s="3">
        <f t="shared" si="10"/>
        <v>103.8</v>
      </c>
      <c r="N91" s="3">
        <v>9.57</v>
      </c>
      <c r="O91" s="1">
        <v>7.59</v>
      </c>
      <c r="P91" s="4">
        <f t="shared" si="11"/>
        <v>6.8283168810012675</v>
      </c>
      <c r="Q91" s="5">
        <f t="shared" si="12"/>
        <v>-0.76168311899873231</v>
      </c>
      <c r="R91" s="5">
        <f t="shared" si="13"/>
        <v>2.2026828648391183</v>
      </c>
    </row>
    <row r="92" spans="1:18" x14ac:dyDescent="0.3">
      <c r="A92" s="1">
        <v>91</v>
      </c>
      <c r="B92" s="1" t="s">
        <v>534</v>
      </c>
      <c r="C92" s="1" t="s">
        <v>488</v>
      </c>
      <c r="D92" s="1" t="s">
        <v>546</v>
      </c>
      <c r="E92" s="1">
        <v>3100</v>
      </c>
      <c r="F92" s="3" t="s">
        <v>513</v>
      </c>
      <c r="G92" s="1">
        <v>12</v>
      </c>
      <c r="H92" s="3">
        <v>112.25</v>
      </c>
      <c r="I92" s="1">
        <v>11.41</v>
      </c>
      <c r="J92" s="3">
        <f t="shared" si="7"/>
        <v>104.2</v>
      </c>
      <c r="K92" s="3">
        <f t="shared" si="8"/>
        <v>100.7</v>
      </c>
      <c r="L92" s="3">
        <f t="shared" si="9"/>
        <v>106.3</v>
      </c>
      <c r="M92" s="3">
        <f t="shared" si="10"/>
        <v>103.8</v>
      </c>
      <c r="N92" s="3">
        <v>14.48</v>
      </c>
      <c r="O92" s="1">
        <v>7.69</v>
      </c>
      <c r="P92" s="4">
        <f t="shared" si="11"/>
        <v>7.815673581001267</v>
      </c>
      <c r="Q92" s="5">
        <f t="shared" si="12"/>
        <v>0.12567358100126658</v>
      </c>
      <c r="R92" s="5">
        <f t="shared" si="13"/>
        <v>2.5211850261294408</v>
      </c>
    </row>
    <row r="93" spans="1:18" x14ac:dyDescent="0.3">
      <c r="A93" s="1">
        <v>92</v>
      </c>
      <c r="B93" s="1" t="s">
        <v>158</v>
      </c>
      <c r="C93" s="1" t="s">
        <v>488</v>
      </c>
      <c r="D93" s="1" t="s">
        <v>544</v>
      </c>
      <c r="E93" s="1">
        <v>3000</v>
      </c>
      <c r="F93" s="3" t="s">
        <v>513</v>
      </c>
      <c r="G93" s="1">
        <v>12</v>
      </c>
      <c r="H93" s="3">
        <v>112.25</v>
      </c>
      <c r="I93" s="1">
        <v>18.920000000000002</v>
      </c>
      <c r="J93" s="3">
        <f t="shared" si="7"/>
        <v>104.2</v>
      </c>
      <c r="K93" s="3">
        <f t="shared" si="8"/>
        <v>100.7</v>
      </c>
      <c r="L93" s="3">
        <f t="shared" si="9"/>
        <v>106.3</v>
      </c>
      <c r="M93" s="3">
        <f t="shared" si="10"/>
        <v>103.8</v>
      </c>
      <c r="N93" s="3">
        <v>14.16</v>
      </c>
      <c r="O93" s="1">
        <v>8.89</v>
      </c>
      <c r="P93" s="4">
        <f t="shared" si="11"/>
        <v>9.5543726111202787</v>
      </c>
      <c r="Q93" s="5">
        <f t="shared" si="12"/>
        <v>0.66437261112027812</v>
      </c>
      <c r="R93" s="5">
        <f t="shared" si="13"/>
        <v>3.1847908703734262</v>
      </c>
    </row>
    <row r="94" spans="1:18" x14ac:dyDescent="0.3">
      <c r="A94" s="1">
        <v>93</v>
      </c>
      <c r="B94" s="1" t="s">
        <v>327</v>
      </c>
      <c r="C94" s="1" t="s">
        <v>493</v>
      </c>
      <c r="D94" s="1" t="s">
        <v>543</v>
      </c>
      <c r="E94" s="1">
        <v>7700</v>
      </c>
      <c r="F94" s="3" t="s">
        <v>505</v>
      </c>
      <c r="G94" s="1">
        <v>35</v>
      </c>
      <c r="H94" s="3">
        <v>109.75</v>
      </c>
      <c r="I94" s="1">
        <v>31.77</v>
      </c>
      <c r="J94" s="3">
        <f t="shared" si="7"/>
        <v>102.5</v>
      </c>
      <c r="K94" s="3">
        <f t="shared" si="8"/>
        <v>98.8</v>
      </c>
      <c r="L94" s="3">
        <f t="shared" si="9"/>
        <v>111.9</v>
      </c>
      <c r="M94" s="3">
        <f t="shared" si="10"/>
        <v>103.7</v>
      </c>
      <c r="N94" s="3">
        <v>40.93</v>
      </c>
      <c r="O94" s="1">
        <v>40.909999999999997</v>
      </c>
      <c r="P94" s="4">
        <f t="shared" si="11"/>
        <v>38.379692237046619</v>
      </c>
      <c r="Q94" s="5">
        <f t="shared" si="12"/>
        <v>-2.5303077629533774</v>
      </c>
      <c r="R94" s="5">
        <f t="shared" si="13"/>
        <v>4.9843756152008591</v>
      </c>
    </row>
    <row r="95" spans="1:18" x14ac:dyDescent="0.3">
      <c r="A95" s="1">
        <v>94</v>
      </c>
      <c r="B95" s="1" t="s">
        <v>161</v>
      </c>
      <c r="C95" s="1" t="s">
        <v>493</v>
      </c>
      <c r="D95" s="1" t="s">
        <v>542</v>
      </c>
      <c r="E95" s="1">
        <v>7000</v>
      </c>
      <c r="F95" s="3" t="s">
        <v>505</v>
      </c>
      <c r="G95" s="1">
        <v>31</v>
      </c>
      <c r="H95" s="3">
        <v>109.75</v>
      </c>
      <c r="I95" s="1">
        <v>20.74</v>
      </c>
      <c r="J95" s="3">
        <f t="shared" si="7"/>
        <v>102.5</v>
      </c>
      <c r="K95" s="3">
        <f t="shared" si="8"/>
        <v>98.8</v>
      </c>
      <c r="L95" s="3">
        <f t="shared" si="9"/>
        <v>111.9</v>
      </c>
      <c r="M95" s="3">
        <f t="shared" si="10"/>
        <v>103.7</v>
      </c>
      <c r="N95" s="3">
        <v>35.979999999999997</v>
      </c>
      <c r="O95" s="1">
        <v>35.909999999999997</v>
      </c>
      <c r="P95" s="4">
        <f t="shared" si="11"/>
        <v>31.552722147020908</v>
      </c>
      <c r="Q95" s="5">
        <f t="shared" si="12"/>
        <v>-4.3572778529790881</v>
      </c>
      <c r="R95" s="5">
        <f t="shared" si="13"/>
        <v>4.5075317352887012</v>
      </c>
    </row>
    <row r="96" spans="1:18" x14ac:dyDescent="0.3">
      <c r="A96" s="1">
        <v>95</v>
      </c>
      <c r="B96" s="1" t="s">
        <v>482</v>
      </c>
      <c r="C96" s="1" t="s">
        <v>493</v>
      </c>
      <c r="D96" s="1" t="s">
        <v>546</v>
      </c>
      <c r="E96" s="1">
        <v>5900</v>
      </c>
      <c r="F96" s="3" t="s">
        <v>505</v>
      </c>
      <c r="G96" s="1">
        <v>32</v>
      </c>
      <c r="H96" s="3">
        <v>109.75</v>
      </c>
      <c r="I96" s="1">
        <v>24.11</v>
      </c>
      <c r="J96" s="3">
        <f t="shared" si="7"/>
        <v>102.5</v>
      </c>
      <c r="K96" s="3">
        <f t="shared" si="8"/>
        <v>98.8</v>
      </c>
      <c r="L96" s="3">
        <f t="shared" si="9"/>
        <v>111.9</v>
      </c>
      <c r="M96" s="3">
        <f t="shared" si="10"/>
        <v>103.7</v>
      </c>
      <c r="N96" s="3">
        <v>22.54</v>
      </c>
      <c r="O96" s="1">
        <v>30.2</v>
      </c>
      <c r="P96" s="4">
        <f t="shared" si="11"/>
        <v>31.602012174495641</v>
      </c>
      <c r="Q96" s="5">
        <f t="shared" si="12"/>
        <v>1.402012174495642</v>
      </c>
      <c r="R96" s="5">
        <f t="shared" si="13"/>
        <v>5.3562732499145156</v>
      </c>
    </row>
    <row r="97" spans="1:18" x14ac:dyDescent="0.3">
      <c r="A97" s="1">
        <v>96</v>
      </c>
      <c r="B97" s="1" t="s">
        <v>528</v>
      </c>
      <c r="C97" s="1" t="s">
        <v>493</v>
      </c>
      <c r="D97" s="1" t="s">
        <v>544</v>
      </c>
      <c r="E97" s="1">
        <v>5800</v>
      </c>
      <c r="F97" s="3" t="s">
        <v>505</v>
      </c>
      <c r="G97" s="1">
        <v>31</v>
      </c>
      <c r="H97" s="3">
        <v>109.75</v>
      </c>
      <c r="I97" s="3">
        <v>21.61</v>
      </c>
      <c r="J97" s="3">
        <f t="shared" si="7"/>
        <v>102.5</v>
      </c>
      <c r="K97" s="3">
        <f t="shared" si="8"/>
        <v>98.8</v>
      </c>
      <c r="L97" s="3">
        <f t="shared" si="9"/>
        <v>111.9</v>
      </c>
      <c r="M97" s="3">
        <f t="shared" si="10"/>
        <v>103.7</v>
      </c>
      <c r="N97" s="3">
        <v>25.36</v>
      </c>
      <c r="O97" s="1">
        <v>30.49</v>
      </c>
      <c r="P97" s="4">
        <f t="shared" si="11"/>
        <v>30.028475617754808</v>
      </c>
      <c r="Q97" s="5">
        <f t="shared" si="12"/>
        <v>-0.46152438224519088</v>
      </c>
      <c r="R97" s="5">
        <f t="shared" si="13"/>
        <v>5.1773233823715188</v>
      </c>
    </row>
    <row r="98" spans="1:18" x14ac:dyDescent="0.3">
      <c r="A98" s="1">
        <v>97</v>
      </c>
      <c r="B98" s="1" t="s">
        <v>369</v>
      </c>
      <c r="C98" s="1" t="s">
        <v>493</v>
      </c>
      <c r="D98" s="1" t="s">
        <v>544</v>
      </c>
      <c r="E98" s="1">
        <v>4600</v>
      </c>
      <c r="F98" s="3" t="s">
        <v>505</v>
      </c>
      <c r="G98" s="1">
        <v>35</v>
      </c>
      <c r="H98" s="3">
        <v>109.75</v>
      </c>
      <c r="I98" s="1">
        <v>12.5</v>
      </c>
      <c r="J98" s="3">
        <f t="shared" si="7"/>
        <v>102.5</v>
      </c>
      <c r="K98" s="3">
        <f t="shared" si="8"/>
        <v>98.8</v>
      </c>
      <c r="L98" s="3">
        <f t="shared" si="9"/>
        <v>111.9</v>
      </c>
      <c r="M98" s="3">
        <f t="shared" si="10"/>
        <v>103.7</v>
      </c>
      <c r="N98" s="3">
        <v>19.46</v>
      </c>
      <c r="O98" s="1">
        <v>24.85</v>
      </c>
      <c r="P98" s="4">
        <f t="shared" si="11"/>
        <v>28.305473127557164</v>
      </c>
      <c r="Q98" s="5">
        <f t="shared" si="12"/>
        <v>3.4554731275571626</v>
      </c>
      <c r="R98" s="5">
        <f t="shared" si="13"/>
        <v>6.1533637233819922</v>
      </c>
    </row>
    <row r="99" spans="1:18" x14ac:dyDescent="0.3">
      <c r="A99" s="1">
        <v>98</v>
      </c>
      <c r="B99" s="1" t="s">
        <v>105</v>
      </c>
      <c r="C99" s="1" t="s">
        <v>493</v>
      </c>
      <c r="D99" s="1" t="s">
        <v>543</v>
      </c>
      <c r="E99" s="1">
        <v>4200</v>
      </c>
      <c r="F99" s="3" t="s">
        <v>505</v>
      </c>
      <c r="G99" s="1">
        <v>27</v>
      </c>
      <c r="H99" s="3">
        <v>109.75</v>
      </c>
      <c r="I99" s="1">
        <v>19</v>
      </c>
      <c r="J99" s="3">
        <f t="shared" si="7"/>
        <v>102.5</v>
      </c>
      <c r="K99" s="3">
        <f t="shared" si="8"/>
        <v>98.8</v>
      </c>
      <c r="L99" s="3">
        <f t="shared" si="9"/>
        <v>111.9</v>
      </c>
      <c r="M99" s="3">
        <f t="shared" si="10"/>
        <v>103.7</v>
      </c>
      <c r="N99" s="3">
        <v>20.66</v>
      </c>
      <c r="O99" s="1">
        <v>22</v>
      </c>
      <c r="P99" s="4">
        <f t="shared" si="11"/>
        <v>23.364842561782666</v>
      </c>
      <c r="Q99" s="5">
        <f t="shared" si="12"/>
        <v>1.3648425617826661</v>
      </c>
      <c r="R99" s="5">
        <f t="shared" si="13"/>
        <v>5.5630577528053964</v>
      </c>
    </row>
    <row r="100" spans="1:18" x14ac:dyDescent="0.3">
      <c r="A100" s="1">
        <v>99</v>
      </c>
      <c r="B100" s="1" t="s">
        <v>174</v>
      </c>
      <c r="C100" s="1" t="s">
        <v>493</v>
      </c>
      <c r="D100" s="1" t="s">
        <v>545</v>
      </c>
      <c r="E100" s="1">
        <v>3600</v>
      </c>
      <c r="F100" s="3" t="s">
        <v>505</v>
      </c>
      <c r="G100" s="1">
        <v>17</v>
      </c>
      <c r="H100" s="3">
        <v>109.75</v>
      </c>
      <c r="I100" s="1">
        <v>17.010000000000002</v>
      </c>
      <c r="J100" s="3">
        <f t="shared" si="7"/>
        <v>102.5</v>
      </c>
      <c r="K100" s="3">
        <f t="shared" si="8"/>
        <v>98.8</v>
      </c>
      <c r="L100" s="3">
        <f t="shared" si="9"/>
        <v>111.9</v>
      </c>
      <c r="M100" s="3">
        <f t="shared" si="10"/>
        <v>103.7</v>
      </c>
      <c r="N100" s="3">
        <v>18.13</v>
      </c>
      <c r="O100" s="1">
        <v>17.920000000000002</v>
      </c>
      <c r="P100" s="4">
        <f t="shared" si="11"/>
        <v>14.05491563576566</v>
      </c>
      <c r="Q100" s="5">
        <f t="shared" si="12"/>
        <v>-3.8650843642343418</v>
      </c>
      <c r="R100" s="5">
        <f t="shared" si="13"/>
        <v>3.9041432321571277</v>
      </c>
    </row>
    <row r="101" spans="1:18" x14ac:dyDescent="0.3">
      <c r="A101" s="1">
        <v>100</v>
      </c>
      <c r="B101" s="1" t="s">
        <v>107</v>
      </c>
      <c r="C101" s="1" t="s">
        <v>493</v>
      </c>
      <c r="D101" s="1" t="s">
        <v>543</v>
      </c>
      <c r="E101" s="1">
        <v>3500</v>
      </c>
      <c r="F101" s="3" t="s">
        <v>505</v>
      </c>
      <c r="G101" s="1">
        <v>14</v>
      </c>
      <c r="H101" s="3">
        <v>109.75</v>
      </c>
      <c r="I101" s="1">
        <v>17.32</v>
      </c>
      <c r="J101" s="3">
        <f t="shared" si="7"/>
        <v>102.5</v>
      </c>
      <c r="K101" s="3">
        <f t="shared" si="8"/>
        <v>98.8</v>
      </c>
      <c r="L101" s="3">
        <f t="shared" si="9"/>
        <v>111.9</v>
      </c>
      <c r="M101" s="3">
        <f t="shared" si="10"/>
        <v>103.7</v>
      </c>
      <c r="N101" s="3">
        <v>17.329999999999998</v>
      </c>
      <c r="O101" s="1">
        <v>12.69</v>
      </c>
      <c r="P101" s="4">
        <f t="shared" si="11"/>
        <v>11.678292387137283</v>
      </c>
      <c r="Q101" s="5">
        <f t="shared" si="12"/>
        <v>-1.0117076128627165</v>
      </c>
      <c r="R101" s="5">
        <f t="shared" si="13"/>
        <v>3.3366549677535096</v>
      </c>
    </row>
    <row r="102" spans="1:18" x14ac:dyDescent="0.3">
      <c r="A102" s="1">
        <v>101</v>
      </c>
      <c r="B102" s="1" t="s">
        <v>65</v>
      </c>
      <c r="C102" s="1" t="s">
        <v>493</v>
      </c>
      <c r="D102" s="1" t="s">
        <v>543</v>
      </c>
      <c r="E102" s="1">
        <v>3400</v>
      </c>
      <c r="F102" s="3" t="s">
        <v>505</v>
      </c>
      <c r="G102" s="1">
        <v>4</v>
      </c>
      <c r="H102" s="3">
        <v>109.75</v>
      </c>
      <c r="I102" s="1">
        <v>20.98</v>
      </c>
      <c r="J102" s="3">
        <f t="shared" si="7"/>
        <v>102.5</v>
      </c>
      <c r="K102" s="3">
        <f t="shared" si="8"/>
        <v>98.8</v>
      </c>
      <c r="L102" s="3">
        <f t="shared" si="9"/>
        <v>111.9</v>
      </c>
      <c r="M102" s="3">
        <f t="shared" si="10"/>
        <v>103.7</v>
      </c>
      <c r="N102" s="3">
        <v>13.87</v>
      </c>
      <c r="O102" s="1">
        <v>3.13</v>
      </c>
      <c r="P102" s="4">
        <f t="shared" si="11"/>
        <v>5.0797240362054703</v>
      </c>
      <c r="Q102" s="5">
        <f t="shared" si="12"/>
        <v>1.9497240362054704</v>
      </c>
      <c r="R102" s="5">
        <f t="shared" si="13"/>
        <v>1.4940364812369031</v>
      </c>
    </row>
    <row r="103" spans="1:18" x14ac:dyDescent="0.3">
      <c r="A103" s="1">
        <v>102</v>
      </c>
      <c r="B103" s="1" t="s">
        <v>39</v>
      </c>
      <c r="C103" s="1" t="s">
        <v>493</v>
      </c>
      <c r="D103" s="1" t="s">
        <v>545</v>
      </c>
      <c r="E103" s="1">
        <v>3300</v>
      </c>
      <c r="F103" s="3" t="s">
        <v>505</v>
      </c>
      <c r="G103" s="1">
        <v>14</v>
      </c>
      <c r="H103" s="3">
        <v>109.75</v>
      </c>
      <c r="I103" s="3">
        <v>15.6</v>
      </c>
      <c r="J103" s="3">
        <f t="shared" si="7"/>
        <v>102.5</v>
      </c>
      <c r="K103" s="3">
        <f t="shared" si="8"/>
        <v>98.8</v>
      </c>
      <c r="L103" s="3">
        <f t="shared" si="9"/>
        <v>111.9</v>
      </c>
      <c r="M103" s="3">
        <f t="shared" si="10"/>
        <v>103.7</v>
      </c>
      <c r="N103" s="3">
        <v>9.25</v>
      </c>
      <c r="O103" s="1">
        <v>11.41</v>
      </c>
      <c r="P103" s="4">
        <f t="shared" si="11"/>
        <v>10.658663951145996</v>
      </c>
      <c r="Q103" s="5">
        <f t="shared" si="12"/>
        <v>-0.75133604885400374</v>
      </c>
      <c r="R103" s="5">
        <f t="shared" si="13"/>
        <v>3.2298981670139386</v>
      </c>
    </row>
    <row r="104" spans="1:18" x14ac:dyDescent="0.3">
      <c r="A104" s="1">
        <v>103</v>
      </c>
      <c r="B104" s="1" t="s">
        <v>330</v>
      </c>
      <c r="C104" s="1" t="s">
        <v>492</v>
      </c>
      <c r="D104" s="1" t="s">
        <v>543</v>
      </c>
      <c r="E104" s="1">
        <v>8600</v>
      </c>
      <c r="F104" s="3" t="s">
        <v>512</v>
      </c>
      <c r="G104" s="1">
        <v>35</v>
      </c>
      <c r="H104" s="3">
        <v>116.5</v>
      </c>
      <c r="I104" s="1">
        <v>30.77</v>
      </c>
      <c r="J104" s="3">
        <f t="shared" si="7"/>
        <v>101.8</v>
      </c>
      <c r="K104" s="3">
        <f t="shared" si="8"/>
        <v>102.8</v>
      </c>
      <c r="L104" s="3">
        <f t="shared" si="9"/>
        <v>107.8</v>
      </c>
      <c r="M104" s="3">
        <f t="shared" si="10"/>
        <v>107.3</v>
      </c>
      <c r="N104" s="3">
        <v>44.97</v>
      </c>
      <c r="O104" s="1">
        <v>47.51</v>
      </c>
      <c r="P104" s="4">
        <f t="shared" si="11"/>
        <v>39.799756207157408</v>
      </c>
      <c r="Q104" s="5">
        <f t="shared" si="12"/>
        <v>-7.71024379284259</v>
      </c>
      <c r="R104" s="5">
        <f t="shared" si="13"/>
        <v>4.6278786287392339</v>
      </c>
    </row>
    <row r="105" spans="1:18" x14ac:dyDescent="0.3">
      <c r="A105" s="1">
        <v>104</v>
      </c>
      <c r="B105" s="3" t="s">
        <v>294</v>
      </c>
      <c r="C105" s="3" t="s">
        <v>492</v>
      </c>
      <c r="D105" s="3" t="s">
        <v>542</v>
      </c>
      <c r="E105" s="3">
        <v>7400</v>
      </c>
      <c r="F105" s="3" t="s">
        <v>512</v>
      </c>
      <c r="G105" s="3">
        <v>29</v>
      </c>
      <c r="H105" s="3">
        <v>116.5</v>
      </c>
      <c r="I105" s="3">
        <v>24.53</v>
      </c>
      <c r="J105" s="3">
        <f t="shared" si="7"/>
        <v>101.8</v>
      </c>
      <c r="K105" s="3">
        <f t="shared" si="8"/>
        <v>102.8</v>
      </c>
      <c r="L105" s="3">
        <f t="shared" si="9"/>
        <v>107.8</v>
      </c>
      <c r="M105" s="3">
        <f t="shared" si="10"/>
        <v>107.3</v>
      </c>
      <c r="N105" s="3">
        <v>37.28</v>
      </c>
      <c r="O105" s="3">
        <v>42.19</v>
      </c>
      <c r="P105" s="4">
        <f t="shared" si="11"/>
        <v>32.297957824389577</v>
      </c>
      <c r="Q105" s="5">
        <f t="shared" si="12"/>
        <v>-9.8920421756104204</v>
      </c>
      <c r="R105" s="5">
        <f t="shared" si="13"/>
        <v>4.3645888951877803</v>
      </c>
    </row>
    <row r="106" spans="1:18" x14ac:dyDescent="0.3">
      <c r="A106" s="1">
        <v>105</v>
      </c>
      <c r="B106" s="1" t="s">
        <v>524</v>
      </c>
      <c r="C106" s="1" t="s">
        <v>492</v>
      </c>
      <c r="D106" s="1" t="s">
        <v>543</v>
      </c>
      <c r="E106" s="1">
        <v>6600</v>
      </c>
      <c r="F106" s="3" t="s">
        <v>512</v>
      </c>
      <c r="G106" s="1">
        <v>34</v>
      </c>
      <c r="H106" s="3">
        <v>116.5</v>
      </c>
      <c r="I106" s="1">
        <v>25.48</v>
      </c>
      <c r="J106" s="3">
        <f t="shared" si="7"/>
        <v>101.8</v>
      </c>
      <c r="K106" s="3">
        <f t="shared" si="8"/>
        <v>102.8</v>
      </c>
      <c r="L106" s="3">
        <f t="shared" si="9"/>
        <v>107.8</v>
      </c>
      <c r="M106" s="3">
        <f t="shared" si="10"/>
        <v>107.3</v>
      </c>
      <c r="N106" s="3">
        <v>32.92</v>
      </c>
      <c r="O106" s="1">
        <v>32.369999999999997</v>
      </c>
      <c r="P106" s="4">
        <f t="shared" si="11"/>
        <v>35.147262811029613</v>
      </c>
      <c r="Q106" s="5">
        <f t="shared" si="12"/>
        <v>2.7772628110296154</v>
      </c>
      <c r="R106" s="5">
        <f t="shared" si="13"/>
        <v>5.3253428501560025</v>
      </c>
    </row>
    <row r="107" spans="1:18" x14ac:dyDescent="0.3">
      <c r="A107" s="1">
        <v>106</v>
      </c>
      <c r="B107" s="1" t="s">
        <v>473</v>
      </c>
      <c r="C107" s="1" t="s">
        <v>492</v>
      </c>
      <c r="D107" s="1" t="s">
        <v>542</v>
      </c>
      <c r="E107" s="1">
        <v>5500</v>
      </c>
      <c r="F107" s="3" t="s">
        <v>512</v>
      </c>
      <c r="G107" s="1">
        <v>16</v>
      </c>
      <c r="H107" s="3">
        <v>116.5</v>
      </c>
      <c r="I107" s="1">
        <v>22.4</v>
      </c>
      <c r="J107" s="3">
        <f t="shared" si="7"/>
        <v>101.8</v>
      </c>
      <c r="K107" s="3">
        <f t="shared" si="8"/>
        <v>102.8</v>
      </c>
      <c r="L107" s="3">
        <f t="shared" si="9"/>
        <v>107.8</v>
      </c>
      <c r="M107" s="3">
        <f t="shared" si="10"/>
        <v>107.3</v>
      </c>
      <c r="N107" s="3">
        <v>31.54</v>
      </c>
      <c r="O107" s="1">
        <v>17.149999999999999</v>
      </c>
      <c r="P107" s="4">
        <f t="shared" si="11"/>
        <v>19.417288636384242</v>
      </c>
      <c r="Q107" s="5">
        <f t="shared" si="12"/>
        <v>2.2672886363842437</v>
      </c>
      <c r="R107" s="5">
        <f t="shared" si="13"/>
        <v>3.5304161157062257</v>
      </c>
    </row>
    <row r="108" spans="1:18" x14ac:dyDescent="0.3">
      <c r="A108" s="1">
        <v>107</v>
      </c>
      <c r="B108" s="1" t="s">
        <v>239</v>
      </c>
      <c r="C108" s="3" t="s">
        <v>492</v>
      </c>
      <c r="D108" s="1" t="s">
        <v>546</v>
      </c>
      <c r="E108" s="1">
        <v>4500</v>
      </c>
      <c r="F108" s="3" t="s">
        <v>512</v>
      </c>
      <c r="G108" s="1">
        <v>26</v>
      </c>
      <c r="H108" s="3">
        <v>116.5</v>
      </c>
      <c r="I108" s="3">
        <v>15.77</v>
      </c>
      <c r="J108" s="3">
        <f t="shared" si="7"/>
        <v>101.8</v>
      </c>
      <c r="K108" s="3">
        <f t="shared" si="8"/>
        <v>102.8</v>
      </c>
      <c r="L108" s="3">
        <f t="shared" si="9"/>
        <v>107.8</v>
      </c>
      <c r="M108" s="3">
        <f t="shared" si="10"/>
        <v>107.3</v>
      </c>
      <c r="N108" s="3">
        <v>14.78</v>
      </c>
      <c r="O108" s="1">
        <v>20.05</v>
      </c>
      <c r="P108" s="4">
        <f t="shared" si="11"/>
        <v>23.055886195175326</v>
      </c>
      <c r="Q108" s="5">
        <f t="shared" si="12"/>
        <v>3.0058861951753251</v>
      </c>
      <c r="R108" s="5">
        <f t="shared" si="13"/>
        <v>5.1235302655945167</v>
      </c>
    </row>
    <row r="109" spans="1:18" x14ac:dyDescent="0.3">
      <c r="A109" s="1">
        <v>108</v>
      </c>
      <c r="B109" s="1" t="s">
        <v>61</v>
      </c>
      <c r="C109" s="1" t="s">
        <v>492</v>
      </c>
      <c r="D109" s="1" t="s">
        <v>546</v>
      </c>
      <c r="E109" s="1">
        <v>4100</v>
      </c>
      <c r="F109" s="3" t="s">
        <v>512</v>
      </c>
      <c r="G109" s="1">
        <v>28</v>
      </c>
      <c r="H109" s="3">
        <v>116.5</v>
      </c>
      <c r="I109" s="1">
        <v>12.94</v>
      </c>
      <c r="J109" s="3">
        <f t="shared" si="7"/>
        <v>101.8</v>
      </c>
      <c r="K109" s="3">
        <f t="shared" si="8"/>
        <v>102.8</v>
      </c>
      <c r="L109" s="3">
        <f t="shared" si="9"/>
        <v>107.8</v>
      </c>
      <c r="M109" s="3">
        <f t="shared" si="10"/>
        <v>107.3</v>
      </c>
      <c r="N109" s="3">
        <v>24.16</v>
      </c>
      <c r="O109" s="1">
        <v>22.32</v>
      </c>
      <c r="P109" s="4">
        <f t="shared" si="11"/>
        <v>22.877927709690475</v>
      </c>
      <c r="Q109" s="5">
        <f t="shared" si="12"/>
        <v>0.55792770969047467</v>
      </c>
      <c r="R109" s="5">
        <f t="shared" si="13"/>
        <v>5.5799823682171894</v>
      </c>
    </row>
    <row r="110" spans="1:18" x14ac:dyDescent="0.3">
      <c r="A110" s="1">
        <v>109</v>
      </c>
      <c r="B110" s="1" t="s">
        <v>280</v>
      </c>
      <c r="C110" s="1" t="s">
        <v>492</v>
      </c>
      <c r="D110" s="1" t="s">
        <v>544</v>
      </c>
      <c r="E110" s="1">
        <v>3700</v>
      </c>
      <c r="F110" s="3" t="s">
        <v>512</v>
      </c>
      <c r="G110" s="1">
        <v>22</v>
      </c>
      <c r="H110" s="3">
        <v>116.5</v>
      </c>
      <c r="I110" s="1">
        <v>17.97</v>
      </c>
      <c r="J110" s="3">
        <f t="shared" si="7"/>
        <v>101.8</v>
      </c>
      <c r="K110" s="3">
        <f t="shared" si="8"/>
        <v>102.8</v>
      </c>
      <c r="L110" s="3">
        <f t="shared" si="9"/>
        <v>107.8</v>
      </c>
      <c r="M110" s="3">
        <f t="shared" si="10"/>
        <v>107.3</v>
      </c>
      <c r="N110" s="3">
        <v>19.95</v>
      </c>
      <c r="O110" s="1">
        <v>17.71</v>
      </c>
      <c r="P110" s="4">
        <f t="shared" si="11"/>
        <v>18.892260664505947</v>
      </c>
      <c r="Q110" s="5">
        <f t="shared" si="12"/>
        <v>1.1822606645059466</v>
      </c>
      <c r="R110" s="5">
        <f t="shared" si="13"/>
        <v>5.1060163958124178</v>
      </c>
    </row>
    <row r="111" spans="1:18" x14ac:dyDescent="0.3">
      <c r="A111" s="1">
        <v>110</v>
      </c>
      <c r="B111" s="1" t="s">
        <v>213</v>
      </c>
      <c r="C111" s="1" t="s">
        <v>492</v>
      </c>
      <c r="D111" s="1" t="s">
        <v>544</v>
      </c>
      <c r="E111" s="1">
        <v>3400</v>
      </c>
      <c r="F111" s="3" t="s">
        <v>512</v>
      </c>
      <c r="G111" s="1">
        <v>16</v>
      </c>
      <c r="H111" s="3">
        <v>116.5</v>
      </c>
      <c r="I111" s="1">
        <v>17.73</v>
      </c>
      <c r="J111" s="3">
        <f t="shared" si="7"/>
        <v>101.8</v>
      </c>
      <c r="K111" s="3">
        <f t="shared" si="8"/>
        <v>102.8</v>
      </c>
      <c r="L111" s="3">
        <f t="shared" si="9"/>
        <v>107.8</v>
      </c>
      <c r="M111" s="3">
        <f t="shared" si="10"/>
        <v>107.3</v>
      </c>
      <c r="N111" s="3">
        <v>20</v>
      </c>
      <c r="O111" s="1">
        <v>13.07</v>
      </c>
      <c r="P111" s="4">
        <f t="shared" si="11"/>
        <v>13.640482036205473</v>
      </c>
      <c r="Q111" s="5">
        <f t="shared" si="12"/>
        <v>0.57048203620547255</v>
      </c>
      <c r="R111" s="5">
        <f t="shared" si="13"/>
        <v>4.0119064812369043</v>
      </c>
    </row>
    <row r="112" spans="1:18" x14ac:dyDescent="0.3">
      <c r="A112" s="1">
        <v>111</v>
      </c>
      <c r="B112" s="1" t="s">
        <v>306</v>
      </c>
      <c r="C112" s="1" t="s">
        <v>492</v>
      </c>
      <c r="D112" s="1" t="s">
        <v>546</v>
      </c>
      <c r="E112" s="1">
        <v>3200</v>
      </c>
      <c r="F112" s="3" t="s">
        <v>512</v>
      </c>
      <c r="G112" s="1">
        <v>20</v>
      </c>
      <c r="H112" s="3">
        <v>116.5</v>
      </c>
      <c r="I112" s="1">
        <v>12.46</v>
      </c>
      <c r="J112" s="3">
        <f t="shared" si="7"/>
        <v>101.8</v>
      </c>
      <c r="K112" s="3">
        <f t="shared" si="8"/>
        <v>102.8</v>
      </c>
      <c r="L112" s="3">
        <f t="shared" si="9"/>
        <v>107.8</v>
      </c>
      <c r="M112" s="3">
        <f t="shared" si="10"/>
        <v>107.3</v>
      </c>
      <c r="N112" s="3">
        <v>15.27</v>
      </c>
      <c r="O112" s="1">
        <v>15.05</v>
      </c>
      <c r="P112" s="4">
        <f t="shared" si="11"/>
        <v>14.566728527539215</v>
      </c>
      <c r="Q112" s="5">
        <f t="shared" si="12"/>
        <v>-0.48327147246078539</v>
      </c>
      <c r="R112" s="5">
        <f t="shared" si="13"/>
        <v>4.5521026648560046</v>
      </c>
    </row>
    <row r="113" spans="1:18" x14ac:dyDescent="0.3">
      <c r="A113" s="1">
        <v>112</v>
      </c>
      <c r="B113" s="1" t="s">
        <v>10</v>
      </c>
      <c r="C113" s="1" t="s">
        <v>492</v>
      </c>
      <c r="D113" s="1" t="s">
        <v>543</v>
      </c>
      <c r="E113" s="1">
        <v>3200</v>
      </c>
      <c r="F113" s="3" t="s">
        <v>512</v>
      </c>
      <c r="G113" s="1">
        <v>10</v>
      </c>
      <c r="H113" s="3">
        <v>116.5</v>
      </c>
      <c r="I113" s="1">
        <v>14.84</v>
      </c>
      <c r="J113" s="3">
        <f t="shared" si="7"/>
        <v>101.8</v>
      </c>
      <c r="K113" s="3">
        <f t="shared" si="8"/>
        <v>102.8</v>
      </c>
      <c r="L113" s="3">
        <f t="shared" si="9"/>
        <v>107.8</v>
      </c>
      <c r="M113" s="3">
        <f t="shared" si="10"/>
        <v>107.3</v>
      </c>
      <c r="N113" s="3">
        <v>10.8</v>
      </c>
      <c r="O113" s="1">
        <v>7.62</v>
      </c>
      <c r="P113" s="4">
        <f t="shared" si="11"/>
        <v>7.8909643275392156</v>
      </c>
      <c r="Q113" s="5">
        <f t="shared" si="12"/>
        <v>0.27096432753921551</v>
      </c>
      <c r="R113" s="5">
        <f t="shared" si="13"/>
        <v>2.4659263523560049</v>
      </c>
    </row>
    <row r="114" spans="1:18" x14ac:dyDescent="0.3">
      <c r="A114" s="1">
        <v>113</v>
      </c>
      <c r="B114" s="1" t="s">
        <v>125</v>
      </c>
      <c r="C114" s="1" t="s">
        <v>492</v>
      </c>
      <c r="D114" s="1" t="s">
        <v>545</v>
      </c>
      <c r="E114" s="1">
        <v>3200</v>
      </c>
      <c r="F114" s="3" t="s">
        <v>512</v>
      </c>
      <c r="G114" s="1">
        <v>4</v>
      </c>
      <c r="H114" s="3">
        <v>116.5</v>
      </c>
      <c r="I114" s="3">
        <v>16.04</v>
      </c>
      <c r="J114" s="3">
        <f t="shared" si="7"/>
        <v>101.8</v>
      </c>
      <c r="K114" s="3">
        <f t="shared" si="8"/>
        <v>102.8</v>
      </c>
      <c r="L114" s="3">
        <f t="shared" si="9"/>
        <v>107.8</v>
      </c>
      <c r="M114" s="3">
        <f t="shared" si="10"/>
        <v>107.3</v>
      </c>
      <c r="N114" s="3">
        <v>15.77</v>
      </c>
      <c r="O114" s="1">
        <v>3.54</v>
      </c>
      <c r="P114" s="4">
        <f t="shared" si="11"/>
        <v>3.8233963275392155</v>
      </c>
      <c r="Q114" s="5">
        <f t="shared" si="12"/>
        <v>0.28339632753921551</v>
      </c>
      <c r="R114" s="5">
        <f t="shared" si="13"/>
        <v>1.1948113523560049</v>
      </c>
    </row>
    <row r="115" spans="1:18" x14ac:dyDescent="0.3">
      <c r="A115" s="1">
        <v>114</v>
      </c>
      <c r="B115" s="1" t="s">
        <v>86</v>
      </c>
      <c r="C115" s="1" t="s">
        <v>497</v>
      </c>
      <c r="D115" s="1" t="s">
        <v>543</v>
      </c>
      <c r="E115" s="1">
        <v>7100</v>
      </c>
      <c r="F115" s="3" t="s">
        <v>490</v>
      </c>
      <c r="G115" s="1">
        <v>32</v>
      </c>
      <c r="H115" s="3">
        <v>113</v>
      </c>
      <c r="I115" s="1">
        <v>26.69</v>
      </c>
      <c r="J115" s="3">
        <f t="shared" si="7"/>
        <v>105.7</v>
      </c>
      <c r="K115" s="3">
        <f t="shared" si="8"/>
        <v>103.2</v>
      </c>
      <c r="L115" s="3">
        <f t="shared" si="9"/>
        <v>107.8</v>
      </c>
      <c r="M115" s="3">
        <f t="shared" si="10"/>
        <v>115</v>
      </c>
      <c r="N115" s="3">
        <v>36.29</v>
      </c>
      <c r="O115" s="1">
        <v>33.85</v>
      </c>
      <c r="P115" s="4">
        <f t="shared" si="11"/>
        <v>34.279227067365326</v>
      </c>
      <c r="Q115" s="5">
        <f t="shared" si="12"/>
        <v>0.4292270673653249</v>
      </c>
      <c r="R115" s="5">
        <f t="shared" si="13"/>
        <v>4.8280601503331448</v>
      </c>
    </row>
    <row r="116" spans="1:18" x14ac:dyDescent="0.3">
      <c r="A116" s="1">
        <v>115</v>
      </c>
      <c r="B116" s="1" t="s">
        <v>202</v>
      </c>
      <c r="C116" s="1" t="s">
        <v>497</v>
      </c>
      <c r="D116" s="1" t="s">
        <v>544</v>
      </c>
      <c r="E116" s="1">
        <v>6400</v>
      </c>
      <c r="F116" s="3" t="s">
        <v>490</v>
      </c>
      <c r="G116" s="1">
        <v>33</v>
      </c>
      <c r="H116" s="3">
        <v>113</v>
      </c>
      <c r="I116" s="3">
        <v>24.83</v>
      </c>
      <c r="J116" s="3">
        <f t="shared" si="7"/>
        <v>105.7</v>
      </c>
      <c r="K116" s="3">
        <f t="shared" si="8"/>
        <v>103.2</v>
      </c>
      <c r="L116" s="3">
        <f t="shared" si="9"/>
        <v>107.8</v>
      </c>
      <c r="M116" s="3">
        <f t="shared" si="10"/>
        <v>115</v>
      </c>
      <c r="N116" s="3">
        <v>32.96</v>
      </c>
      <c r="O116" s="1">
        <v>32.79</v>
      </c>
      <c r="P116" s="4">
        <f t="shared" si="11"/>
        <v>33.532823487422831</v>
      </c>
      <c r="Q116" s="5">
        <f t="shared" si="12"/>
        <v>0.74282348742283233</v>
      </c>
      <c r="R116" s="5">
        <f t="shared" si="13"/>
        <v>5.2395036699098174</v>
      </c>
    </row>
    <row r="117" spans="1:18" x14ac:dyDescent="0.3">
      <c r="A117" s="1">
        <v>116</v>
      </c>
      <c r="B117" s="1" t="s">
        <v>553</v>
      </c>
      <c r="C117" s="3" t="s">
        <v>497</v>
      </c>
      <c r="D117" s="1" t="s">
        <v>545</v>
      </c>
      <c r="E117" s="1">
        <v>5800</v>
      </c>
      <c r="F117" s="3" t="s">
        <v>490</v>
      </c>
      <c r="G117" s="1">
        <v>24</v>
      </c>
      <c r="H117" s="3">
        <v>113</v>
      </c>
      <c r="I117" s="3">
        <v>22.65</v>
      </c>
      <c r="J117" s="3">
        <f t="shared" si="7"/>
        <v>105.7</v>
      </c>
      <c r="K117" s="3">
        <f t="shared" si="8"/>
        <v>103.2</v>
      </c>
      <c r="L117" s="3">
        <f t="shared" si="9"/>
        <v>107.8</v>
      </c>
      <c r="M117" s="3">
        <f t="shared" si="10"/>
        <v>115</v>
      </c>
      <c r="N117" s="3">
        <v>26.04</v>
      </c>
      <c r="O117" s="1">
        <v>26.03</v>
      </c>
      <c r="P117" s="4">
        <f t="shared" si="11"/>
        <v>25.42531821775481</v>
      </c>
      <c r="Q117" s="5">
        <f t="shared" si="12"/>
        <v>-0.60468178224519065</v>
      </c>
      <c r="R117" s="5">
        <f t="shared" si="13"/>
        <v>4.3836755547853121</v>
      </c>
    </row>
    <row r="118" spans="1:18" x14ac:dyDescent="0.3">
      <c r="A118" s="1">
        <v>117</v>
      </c>
      <c r="B118" s="1" t="s">
        <v>483</v>
      </c>
      <c r="C118" s="1" t="s">
        <v>497</v>
      </c>
      <c r="D118" s="1" t="s">
        <v>542</v>
      </c>
      <c r="E118" s="1">
        <v>4900</v>
      </c>
      <c r="F118" s="3" t="s">
        <v>490</v>
      </c>
      <c r="G118" s="1">
        <v>24</v>
      </c>
      <c r="H118" s="3">
        <v>113</v>
      </c>
      <c r="I118" s="1">
        <v>19.36</v>
      </c>
      <c r="J118" s="3">
        <f t="shared" si="7"/>
        <v>105.7</v>
      </c>
      <c r="K118" s="3">
        <f t="shared" si="8"/>
        <v>103.2</v>
      </c>
      <c r="L118" s="3">
        <f t="shared" si="9"/>
        <v>107.8</v>
      </c>
      <c r="M118" s="3">
        <f t="shared" si="10"/>
        <v>115</v>
      </c>
      <c r="N118" s="3">
        <v>30.98</v>
      </c>
      <c r="O118" s="1">
        <v>24.24</v>
      </c>
      <c r="P118" s="4">
        <f t="shared" si="11"/>
        <v>22.949817387799659</v>
      </c>
      <c r="Q118" s="5">
        <f t="shared" si="12"/>
        <v>-1.2901826122003399</v>
      </c>
      <c r="R118" s="5">
        <f t="shared" si="13"/>
        <v>4.6836362015917663</v>
      </c>
    </row>
    <row r="119" spans="1:18" x14ac:dyDescent="0.3">
      <c r="A119" s="1">
        <v>118</v>
      </c>
      <c r="B119" s="1" t="s">
        <v>341</v>
      </c>
      <c r="C119" s="1" t="s">
        <v>497</v>
      </c>
      <c r="D119" s="1" t="s">
        <v>546</v>
      </c>
      <c r="E119" s="1">
        <v>4700</v>
      </c>
      <c r="F119" s="3" t="s">
        <v>490</v>
      </c>
      <c r="G119" s="1">
        <v>35</v>
      </c>
      <c r="H119" s="3">
        <v>113</v>
      </c>
      <c r="I119" s="1">
        <v>22.25</v>
      </c>
      <c r="J119" s="3">
        <f t="shared" si="7"/>
        <v>105.7</v>
      </c>
      <c r="K119" s="3">
        <f t="shared" si="8"/>
        <v>103.2</v>
      </c>
      <c r="L119" s="3">
        <f t="shared" si="9"/>
        <v>107.8</v>
      </c>
      <c r="M119" s="3">
        <f t="shared" si="10"/>
        <v>115</v>
      </c>
      <c r="N119" s="3">
        <v>27.4</v>
      </c>
      <c r="O119" s="1">
        <v>27.48</v>
      </c>
      <c r="P119" s="4">
        <f t="shared" si="11"/>
        <v>31.403297773375787</v>
      </c>
      <c r="Q119" s="5">
        <f t="shared" si="12"/>
        <v>3.9232977733757863</v>
      </c>
      <c r="R119" s="5">
        <f t="shared" si="13"/>
        <v>6.6815527177395291</v>
      </c>
    </row>
    <row r="120" spans="1:18" x14ac:dyDescent="0.3">
      <c r="A120" s="1">
        <v>119</v>
      </c>
      <c r="B120" s="1" t="s">
        <v>475</v>
      </c>
      <c r="C120" s="1" t="s">
        <v>497</v>
      </c>
      <c r="D120" s="1" t="s">
        <v>544</v>
      </c>
      <c r="E120" s="1">
        <v>4500</v>
      </c>
      <c r="F120" s="3" t="s">
        <v>490</v>
      </c>
      <c r="G120" s="1">
        <v>28</v>
      </c>
      <c r="H120" s="3">
        <v>113</v>
      </c>
      <c r="I120" s="1">
        <v>24.6</v>
      </c>
      <c r="J120" s="3">
        <f t="shared" si="7"/>
        <v>105.7</v>
      </c>
      <c r="K120" s="3">
        <f t="shared" si="8"/>
        <v>103.2</v>
      </c>
      <c r="L120" s="3">
        <f t="shared" si="9"/>
        <v>107.8</v>
      </c>
      <c r="M120" s="3">
        <f t="shared" si="10"/>
        <v>115</v>
      </c>
      <c r="N120" s="3">
        <v>27.98</v>
      </c>
      <c r="O120" s="1">
        <v>27.89</v>
      </c>
      <c r="P120" s="4">
        <f t="shared" si="11"/>
        <v>26.509322195175326</v>
      </c>
      <c r="Q120" s="5">
        <f t="shared" si="12"/>
        <v>-1.3806778048246748</v>
      </c>
      <c r="R120" s="5">
        <f t="shared" si="13"/>
        <v>5.8909604878167388</v>
      </c>
    </row>
    <row r="121" spans="1:18" x14ac:dyDescent="0.3">
      <c r="A121" s="1">
        <v>120</v>
      </c>
      <c r="B121" s="3" t="s">
        <v>72</v>
      </c>
      <c r="C121" s="3" t="s">
        <v>497</v>
      </c>
      <c r="D121" s="3" t="s">
        <v>545</v>
      </c>
      <c r="E121" s="3">
        <v>3800</v>
      </c>
      <c r="F121" s="3" t="s">
        <v>490</v>
      </c>
      <c r="G121" s="1">
        <v>17</v>
      </c>
      <c r="H121" s="3">
        <v>113</v>
      </c>
      <c r="I121" s="3">
        <v>17.5</v>
      </c>
      <c r="J121" s="3">
        <f t="shared" si="7"/>
        <v>105.7</v>
      </c>
      <c r="K121" s="3">
        <f t="shared" si="8"/>
        <v>103.2</v>
      </c>
      <c r="L121" s="3">
        <f t="shared" si="9"/>
        <v>107.8</v>
      </c>
      <c r="M121" s="3">
        <f t="shared" si="10"/>
        <v>115</v>
      </c>
      <c r="N121" s="3">
        <v>23.35</v>
      </c>
      <c r="O121" s="1">
        <v>15.55</v>
      </c>
      <c r="P121" s="4">
        <f t="shared" si="11"/>
        <v>14.935180812890568</v>
      </c>
      <c r="Q121" s="5">
        <f t="shared" si="12"/>
        <v>-0.61481918710943262</v>
      </c>
      <c r="R121" s="5">
        <f t="shared" si="13"/>
        <v>3.93031074023436</v>
      </c>
    </row>
    <row r="122" spans="1:18" x14ac:dyDescent="0.3">
      <c r="A122" s="1">
        <v>121</v>
      </c>
      <c r="B122" s="1" t="s">
        <v>360</v>
      </c>
      <c r="C122" s="1" t="s">
        <v>497</v>
      </c>
      <c r="D122" s="1" t="s">
        <v>543</v>
      </c>
      <c r="E122" s="1">
        <v>3600</v>
      </c>
      <c r="F122" s="3" t="s">
        <v>490</v>
      </c>
      <c r="G122" s="1">
        <v>16</v>
      </c>
      <c r="H122" s="3">
        <v>113</v>
      </c>
      <c r="I122" s="1">
        <v>19.28</v>
      </c>
      <c r="J122" s="3">
        <f t="shared" si="7"/>
        <v>105.7</v>
      </c>
      <c r="K122" s="3">
        <f t="shared" si="8"/>
        <v>103.2</v>
      </c>
      <c r="L122" s="3">
        <f t="shared" si="9"/>
        <v>107.8</v>
      </c>
      <c r="M122" s="3">
        <f t="shared" si="10"/>
        <v>115</v>
      </c>
      <c r="N122" s="3">
        <v>20.59</v>
      </c>
      <c r="O122" s="1">
        <v>12.3</v>
      </c>
      <c r="P122" s="4">
        <f t="shared" si="11"/>
        <v>14.181282535765661</v>
      </c>
      <c r="Q122" s="5">
        <f t="shared" si="12"/>
        <v>1.88128253576566</v>
      </c>
      <c r="R122" s="5">
        <f t="shared" si="13"/>
        <v>3.9392451488237947</v>
      </c>
    </row>
    <row r="123" spans="1:18" x14ac:dyDescent="0.3">
      <c r="A123" s="1">
        <v>122</v>
      </c>
      <c r="B123" s="1" t="s">
        <v>26</v>
      </c>
      <c r="C123" s="1" t="s">
        <v>497</v>
      </c>
      <c r="D123" s="1" t="s">
        <v>545</v>
      </c>
      <c r="E123" s="1">
        <v>3200</v>
      </c>
      <c r="F123" s="3" t="s">
        <v>490</v>
      </c>
      <c r="G123" s="1">
        <v>15</v>
      </c>
      <c r="H123" s="3">
        <v>113</v>
      </c>
      <c r="I123" s="1">
        <v>23.68</v>
      </c>
      <c r="J123" s="3">
        <f t="shared" si="7"/>
        <v>105.7</v>
      </c>
      <c r="K123" s="3">
        <f t="shared" si="8"/>
        <v>103.2</v>
      </c>
      <c r="L123" s="3">
        <f t="shared" si="9"/>
        <v>107.8</v>
      </c>
      <c r="M123" s="3">
        <f t="shared" si="10"/>
        <v>115</v>
      </c>
      <c r="N123" s="3">
        <v>13.56</v>
      </c>
      <c r="O123" s="1">
        <v>13.33</v>
      </c>
      <c r="P123" s="4">
        <f t="shared" si="11"/>
        <v>13.544354427539215</v>
      </c>
      <c r="Q123" s="5">
        <f t="shared" si="12"/>
        <v>0.21435442753921485</v>
      </c>
      <c r="R123" s="5">
        <f t="shared" si="13"/>
        <v>4.232610758606004</v>
      </c>
    </row>
    <row r="124" spans="1:18" x14ac:dyDescent="0.3">
      <c r="A124" s="1">
        <v>123</v>
      </c>
      <c r="B124" s="1" t="s">
        <v>459</v>
      </c>
      <c r="C124" s="1" t="s">
        <v>497</v>
      </c>
      <c r="D124" s="1" t="s">
        <v>543</v>
      </c>
      <c r="E124" s="1">
        <v>3200</v>
      </c>
      <c r="F124" s="3" t="s">
        <v>490</v>
      </c>
      <c r="G124" s="1">
        <v>15</v>
      </c>
      <c r="H124" s="3">
        <v>113</v>
      </c>
      <c r="I124" s="1">
        <v>17.170000000000002</v>
      </c>
      <c r="J124" s="3">
        <f t="shared" si="7"/>
        <v>105.7</v>
      </c>
      <c r="K124" s="3">
        <f t="shared" si="8"/>
        <v>103.2</v>
      </c>
      <c r="L124" s="3">
        <f t="shared" si="9"/>
        <v>107.8</v>
      </c>
      <c r="M124" s="3">
        <f t="shared" si="10"/>
        <v>115</v>
      </c>
      <c r="N124" s="3">
        <v>12.48</v>
      </c>
      <c r="O124" s="1">
        <v>11.47</v>
      </c>
      <c r="P124" s="4">
        <f t="shared" si="11"/>
        <v>11.770965327539216</v>
      </c>
      <c r="Q124" s="5">
        <f t="shared" si="12"/>
        <v>0.30096532753921501</v>
      </c>
      <c r="R124" s="5">
        <f t="shared" si="13"/>
        <v>3.6784266648560049</v>
      </c>
    </row>
    <row r="125" spans="1:18" x14ac:dyDescent="0.3">
      <c r="H125" s="3"/>
      <c r="J125" s="3"/>
      <c r="K125" s="3"/>
      <c r="N125" s="3"/>
      <c r="P125" s="4"/>
      <c r="Q125" s="5"/>
      <c r="R125" s="5"/>
    </row>
    <row r="126" spans="1:18" x14ac:dyDescent="0.3">
      <c r="H126" s="3"/>
      <c r="J126" s="3"/>
      <c r="K126" s="3"/>
      <c r="N126" s="3"/>
      <c r="P126" s="4"/>
      <c r="Q126" s="5"/>
      <c r="R126" s="5"/>
    </row>
    <row r="127" spans="1:18" x14ac:dyDescent="0.3">
      <c r="H127" s="3"/>
      <c r="J127" s="3"/>
      <c r="K127" s="3"/>
      <c r="N127" s="3"/>
      <c r="P127" s="4"/>
      <c r="Q127" s="5"/>
      <c r="R127" s="5"/>
    </row>
    <row r="128" spans="1:18" x14ac:dyDescent="0.3">
      <c r="H128" s="3"/>
      <c r="J128" s="3"/>
      <c r="K128" s="3"/>
      <c r="N128" s="3"/>
      <c r="P128" s="4"/>
      <c r="Q128" s="5"/>
      <c r="R128" s="5"/>
    </row>
    <row r="129" spans="8:18" x14ac:dyDescent="0.3">
      <c r="H129" s="3"/>
      <c r="J129" s="3"/>
      <c r="K129" s="3"/>
      <c r="N129" s="3"/>
      <c r="P129" s="4"/>
      <c r="Q129" s="5"/>
      <c r="R129" s="5"/>
    </row>
    <row r="130" spans="8:18" x14ac:dyDescent="0.3">
      <c r="H130" s="3"/>
      <c r="J130" s="3"/>
      <c r="K130" s="3"/>
      <c r="N130" s="3"/>
      <c r="P130" s="4"/>
      <c r="Q130" s="5"/>
      <c r="R130" s="5"/>
    </row>
    <row r="131" spans="8:18" x14ac:dyDescent="0.3">
      <c r="H131" s="3"/>
      <c r="J131" s="3"/>
      <c r="K131" s="3"/>
      <c r="N131" s="3"/>
      <c r="P131" s="4"/>
      <c r="Q131" s="5"/>
      <c r="R131" s="5"/>
    </row>
    <row r="132" spans="8:18" x14ac:dyDescent="0.3">
      <c r="H132" s="3"/>
      <c r="J132" s="3"/>
      <c r="K132" s="3"/>
      <c r="N132" s="3"/>
      <c r="P132" s="4"/>
      <c r="Q132" s="5"/>
      <c r="R132" s="5"/>
    </row>
    <row r="133" spans="8:18" x14ac:dyDescent="0.3">
      <c r="H133" s="3"/>
      <c r="J133" s="3"/>
      <c r="K133" s="3"/>
      <c r="N133" s="3"/>
      <c r="P133" s="4"/>
      <c r="Q133" s="5"/>
      <c r="R133" s="5"/>
    </row>
    <row r="134" spans="8:18" x14ac:dyDescent="0.3">
      <c r="H134" s="3"/>
      <c r="J134" s="3"/>
      <c r="K134" s="3"/>
      <c r="N134" s="3"/>
      <c r="P134" s="4"/>
      <c r="Q134" s="5"/>
      <c r="R134" s="5"/>
    </row>
    <row r="135" spans="8:18" x14ac:dyDescent="0.3">
      <c r="H135" s="3"/>
      <c r="J135" s="3"/>
      <c r="K135" s="3"/>
      <c r="N135" s="3"/>
      <c r="P135" s="4"/>
      <c r="Q135" s="5"/>
      <c r="R135" s="5"/>
    </row>
    <row r="136" spans="8:18" x14ac:dyDescent="0.3">
      <c r="H136" s="3"/>
      <c r="J136" s="3"/>
      <c r="K136" s="3"/>
      <c r="N136" s="3"/>
      <c r="P136" s="4"/>
      <c r="Q136" s="5"/>
      <c r="R136" s="5"/>
    </row>
    <row r="137" spans="8:18" x14ac:dyDescent="0.3">
      <c r="H137" s="3"/>
      <c r="J137" s="3"/>
      <c r="K137" s="3"/>
      <c r="N137" s="3"/>
      <c r="P137" s="4"/>
      <c r="Q137" s="5"/>
      <c r="R137" s="5"/>
    </row>
    <row r="138" spans="8:18" x14ac:dyDescent="0.3">
      <c r="H138" s="3"/>
      <c r="J138" s="3"/>
      <c r="K138" s="3"/>
      <c r="N138" s="3"/>
      <c r="P138" s="4"/>
      <c r="Q138" s="5"/>
      <c r="R138" s="5"/>
    </row>
    <row r="201" spans="1:16" x14ac:dyDescent="0.3">
      <c r="A201" s="1" t="s">
        <v>565</v>
      </c>
    </row>
    <row r="202" spans="1:16" x14ac:dyDescent="0.3">
      <c r="A202" s="1" t="s">
        <v>509</v>
      </c>
      <c r="B202" s="1" t="s">
        <v>510</v>
      </c>
      <c r="C202" s="1" t="s">
        <v>566</v>
      </c>
      <c r="D202" s="1" t="s">
        <v>567</v>
      </c>
      <c r="E202" s="1" t="s">
        <v>568</v>
      </c>
      <c r="P202" s="1"/>
    </row>
    <row r="203" spans="1:16" x14ac:dyDescent="0.3">
      <c r="A203" s="1">
        <v>1</v>
      </c>
      <c r="B203" s="1" t="s">
        <v>490</v>
      </c>
      <c r="C203" s="1">
        <v>103.2</v>
      </c>
      <c r="D203" s="1">
        <v>115</v>
      </c>
      <c r="E203" s="1">
        <v>106.8</v>
      </c>
      <c r="P203" s="1"/>
    </row>
    <row r="204" spans="1:16" x14ac:dyDescent="0.3">
      <c r="A204" s="1">
        <v>2</v>
      </c>
      <c r="B204" s="1" t="s">
        <v>487</v>
      </c>
      <c r="C204" s="1">
        <v>100.3</v>
      </c>
      <c r="D204" s="1">
        <v>111.8</v>
      </c>
      <c r="E204" s="1">
        <v>109.6</v>
      </c>
      <c r="P204" s="1"/>
    </row>
    <row r="205" spans="1:16" x14ac:dyDescent="0.3">
      <c r="A205" s="1">
        <v>3</v>
      </c>
      <c r="B205" s="1" t="s">
        <v>494</v>
      </c>
      <c r="C205" s="1">
        <v>100.7</v>
      </c>
      <c r="D205" s="1">
        <v>111.3</v>
      </c>
      <c r="E205" s="1">
        <v>109.3</v>
      </c>
      <c r="P205" s="1"/>
    </row>
    <row r="206" spans="1:16" x14ac:dyDescent="0.3">
      <c r="A206" s="1">
        <v>4</v>
      </c>
      <c r="B206" s="1" t="s">
        <v>520</v>
      </c>
      <c r="C206" s="1">
        <v>99.9</v>
      </c>
      <c r="D206" s="1">
        <v>111.2</v>
      </c>
      <c r="E206" s="1">
        <v>107.3</v>
      </c>
      <c r="P206" s="1"/>
    </row>
    <row r="207" spans="1:16" x14ac:dyDescent="0.3">
      <c r="A207" s="1">
        <v>5</v>
      </c>
      <c r="B207" s="1" t="s">
        <v>485</v>
      </c>
      <c r="C207" s="1">
        <v>105</v>
      </c>
      <c r="D207" s="1">
        <v>111</v>
      </c>
      <c r="E207" s="1">
        <v>101.6</v>
      </c>
      <c r="P207" s="1"/>
    </row>
    <row r="208" spans="1:16" x14ac:dyDescent="0.3">
      <c r="A208" s="1">
        <v>6</v>
      </c>
      <c r="B208" s="1" t="s">
        <v>519</v>
      </c>
      <c r="C208" s="1">
        <v>101.7</v>
      </c>
      <c r="D208" s="1">
        <v>110.8</v>
      </c>
      <c r="E208" s="1">
        <v>103.6</v>
      </c>
      <c r="P208" s="1"/>
    </row>
    <row r="209" spans="1:16" x14ac:dyDescent="0.3">
      <c r="A209" s="1">
        <v>7</v>
      </c>
      <c r="B209" s="1" t="s">
        <v>488</v>
      </c>
      <c r="C209" s="1">
        <v>104.2</v>
      </c>
      <c r="D209" s="1">
        <v>110.7</v>
      </c>
      <c r="E209" s="1">
        <v>106.3</v>
      </c>
      <c r="P209" s="1"/>
    </row>
    <row r="210" spans="1:16" x14ac:dyDescent="0.3">
      <c r="A210" s="1">
        <v>8</v>
      </c>
      <c r="B210" s="1" t="s">
        <v>516</v>
      </c>
      <c r="C210" s="1">
        <v>102.7</v>
      </c>
      <c r="D210" s="1">
        <v>110.5</v>
      </c>
      <c r="E210" s="1">
        <v>104.7</v>
      </c>
      <c r="P210" s="1"/>
    </row>
    <row r="211" spans="1:16" x14ac:dyDescent="0.3">
      <c r="A211" s="1">
        <v>9</v>
      </c>
      <c r="B211" s="1" t="s">
        <v>504</v>
      </c>
      <c r="C211" s="1">
        <v>104.6</v>
      </c>
      <c r="D211" s="1">
        <v>110.3</v>
      </c>
      <c r="E211" s="1">
        <v>110</v>
      </c>
      <c r="P211" s="1"/>
    </row>
    <row r="212" spans="1:16" x14ac:dyDescent="0.3">
      <c r="A212" s="1">
        <v>10</v>
      </c>
      <c r="B212" s="1" t="s">
        <v>492</v>
      </c>
      <c r="C212" s="1">
        <v>101.8</v>
      </c>
      <c r="D212" s="1">
        <v>110.2</v>
      </c>
      <c r="E212" s="1">
        <v>107.8</v>
      </c>
      <c r="P212" s="1"/>
    </row>
    <row r="213" spans="1:16" x14ac:dyDescent="0.3">
      <c r="A213" s="1">
        <v>11</v>
      </c>
      <c r="B213" s="1" t="s">
        <v>498</v>
      </c>
      <c r="C213" s="1">
        <v>103.6</v>
      </c>
      <c r="D213" s="1">
        <v>109.2</v>
      </c>
      <c r="E213" s="1">
        <v>109</v>
      </c>
      <c r="P213" s="1"/>
    </row>
    <row r="214" spans="1:16" x14ac:dyDescent="0.3">
      <c r="A214" s="1">
        <v>12</v>
      </c>
      <c r="B214" s="1" t="s">
        <v>486</v>
      </c>
      <c r="C214" s="1">
        <v>105.8</v>
      </c>
      <c r="D214" s="1">
        <v>108.4</v>
      </c>
      <c r="E214" s="1">
        <v>103.6</v>
      </c>
      <c r="P214" s="1"/>
    </row>
    <row r="215" spans="1:16" x14ac:dyDescent="0.3">
      <c r="A215" s="1">
        <v>13</v>
      </c>
      <c r="B215" s="1" t="s">
        <v>489</v>
      </c>
      <c r="C215" s="1">
        <v>102.5</v>
      </c>
      <c r="D215" s="1">
        <v>108.3</v>
      </c>
      <c r="E215" s="1">
        <v>108.7</v>
      </c>
      <c r="P215" s="1"/>
    </row>
    <row r="216" spans="1:16" x14ac:dyDescent="0.3">
      <c r="A216" s="1">
        <v>14</v>
      </c>
      <c r="B216" s="1" t="s">
        <v>523</v>
      </c>
      <c r="C216" s="1">
        <v>104</v>
      </c>
      <c r="D216" s="1">
        <v>108.2</v>
      </c>
      <c r="E216" s="1">
        <v>110.6</v>
      </c>
      <c r="P216" s="1"/>
    </row>
    <row r="217" spans="1:16" x14ac:dyDescent="0.3">
      <c r="A217" s="1">
        <v>15</v>
      </c>
      <c r="B217" s="1" t="s">
        <v>514</v>
      </c>
      <c r="C217" s="1">
        <v>101.4</v>
      </c>
      <c r="D217" s="1">
        <v>108</v>
      </c>
      <c r="E217" s="1">
        <v>109.1</v>
      </c>
      <c r="P217" s="1"/>
    </row>
    <row r="218" spans="1:16" x14ac:dyDescent="0.3">
      <c r="A218" s="1">
        <v>16</v>
      </c>
      <c r="B218" s="1" t="s">
        <v>497</v>
      </c>
      <c r="C218" s="1">
        <v>105.7</v>
      </c>
      <c r="D218" s="1">
        <v>107.6</v>
      </c>
      <c r="E218" s="1">
        <v>107.8</v>
      </c>
      <c r="P218" s="1"/>
    </row>
    <row r="219" spans="1:16" x14ac:dyDescent="0.3">
      <c r="A219" s="1">
        <v>17</v>
      </c>
      <c r="B219" s="1" t="s">
        <v>512</v>
      </c>
      <c r="C219" s="1">
        <v>102.8</v>
      </c>
      <c r="D219" s="1">
        <v>107.3</v>
      </c>
      <c r="E219" s="1">
        <v>107.9</v>
      </c>
      <c r="P219" s="1"/>
    </row>
    <row r="220" spans="1:16" x14ac:dyDescent="0.3">
      <c r="A220" s="1">
        <v>18</v>
      </c>
      <c r="B220" s="1" t="s">
        <v>506</v>
      </c>
      <c r="C220" s="1">
        <v>100.5</v>
      </c>
      <c r="D220" s="1">
        <v>107.2</v>
      </c>
      <c r="E220" s="1">
        <v>102.4</v>
      </c>
      <c r="P220" s="1"/>
    </row>
    <row r="221" spans="1:16" x14ac:dyDescent="0.3">
      <c r="A221" s="1">
        <v>19</v>
      </c>
      <c r="B221" s="1" t="s">
        <v>535</v>
      </c>
      <c r="C221" s="1">
        <v>102.4</v>
      </c>
      <c r="D221" s="1">
        <v>106.7</v>
      </c>
      <c r="E221" s="1">
        <v>103.4</v>
      </c>
      <c r="P221" s="1"/>
    </row>
    <row r="222" spans="1:16" x14ac:dyDescent="0.3">
      <c r="A222" s="1">
        <v>20</v>
      </c>
      <c r="B222" s="1" t="s">
        <v>518</v>
      </c>
      <c r="C222" s="1">
        <v>101.8</v>
      </c>
      <c r="D222" s="1">
        <v>106</v>
      </c>
      <c r="E222" s="1">
        <v>106.8</v>
      </c>
      <c r="P222" s="1"/>
    </row>
    <row r="223" spans="1:16" x14ac:dyDescent="0.3">
      <c r="A223" s="1">
        <v>21</v>
      </c>
      <c r="B223" s="1" t="s">
        <v>517</v>
      </c>
      <c r="C223" s="1">
        <v>105.7</v>
      </c>
      <c r="D223" s="1">
        <v>105.3</v>
      </c>
      <c r="E223" s="1">
        <v>106.7</v>
      </c>
      <c r="P223" s="1"/>
    </row>
    <row r="224" spans="1:16" x14ac:dyDescent="0.3">
      <c r="A224" s="1">
        <v>22</v>
      </c>
      <c r="B224" s="1" t="s">
        <v>508</v>
      </c>
      <c r="C224" s="1">
        <v>100.4</v>
      </c>
      <c r="D224" s="1">
        <v>104.8</v>
      </c>
      <c r="E224" s="1">
        <v>105.9</v>
      </c>
      <c r="P224" s="1"/>
    </row>
    <row r="225" spans="1:16" x14ac:dyDescent="0.3">
      <c r="A225" s="1">
        <v>23</v>
      </c>
      <c r="B225" s="1" t="s">
        <v>491</v>
      </c>
      <c r="C225" s="1">
        <v>100.7</v>
      </c>
      <c r="D225" s="1">
        <v>104.2</v>
      </c>
      <c r="E225" s="1">
        <v>106.5</v>
      </c>
      <c r="P225" s="1"/>
    </row>
    <row r="226" spans="1:16" x14ac:dyDescent="0.3">
      <c r="A226" s="1">
        <v>24</v>
      </c>
      <c r="B226" s="1" t="s">
        <v>513</v>
      </c>
      <c r="C226" s="1">
        <v>100.7</v>
      </c>
      <c r="D226" s="1">
        <v>103.8</v>
      </c>
      <c r="E226" s="1">
        <v>105</v>
      </c>
      <c r="P226" s="1"/>
    </row>
    <row r="227" spans="1:16" x14ac:dyDescent="0.3">
      <c r="A227" s="1">
        <v>25</v>
      </c>
      <c r="B227" s="1" t="s">
        <v>505</v>
      </c>
      <c r="C227" s="1">
        <v>98.8</v>
      </c>
      <c r="D227" s="1">
        <v>103.7</v>
      </c>
      <c r="E227" s="1">
        <v>114.3</v>
      </c>
      <c r="P227" s="1"/>
    </row>
    <row r="228" spans="1:16" x14ac:dyDescent="0.3">
      <c r="A228" s="1">
        <v>26</v>
      </c>
      <c r="B228" s="1" t="s">
        <v>507</v>
      </c>
      <c r="C228" s="1">
        <v>106.4</v>
      </c>
      <c r="D228" s="1">
        <v>103.6</v>
      </c>
      <c r="E228" s="1">
        <v>111</v>
      </c>
      <c r="P228" s="1"/>
    </row>
    <row r="229" spans="1:16" x14ac:dyDescent="0.3">
      <c r="A229" s="1">
        <v>27</v>
      </c>
      <c r="B229" s="1" t="s">
        <v>493</v>
      </c>
      <c r="C229" s="1">
        <v>102.5</v>
      </c>
      <c r="D229" s="1">
        <v>102.4</v>
      </c>
      <c r="E229" s="1">
        <v>111.9</v>
      </c>
      <c r="P229" s="1"/>
    </row>
    <row r="230" spans="1:16" x14ac:dyDescent="0.3">
      <c r="A230" s="1">
        <v>28</v>
      </c>
      <c r="B230" s="1" t="s">
        <v>500</v>
      </c>
      <c r="C230" s="1">
        <v>102.3</v>
      </c>
      <c r="D230" s="1">
        <v>102.2</v>
      </c>
      <c r="E230" s="1">
        <v>110.7</v>
      </c>
      <c r="P230" s="1"/>
    </row>
    <row r="231" spans="1:16" x14ac:dyDescent="0.3">
      <c r="A231" s="1">
        <v>29</v>
      </c>
      <c r="B231" s="1" t="s">
        <v>495</v>
      </c>
      <c r="C231" s="1">
        <v>97.8</v>
      </c>
      <c r="D231" s="1">
        <v>102.1</v>
      </c>
      <c r="E231" s="1">
        <v>105</v>
      </c>
      <c r="P231" s="1"/>
    </row>
    <row r="232" spans="1:16" x14ac:dyDescent="0.3">
      <c r="A232" s="1">
        <v>30</v>
      </c>
      <c r="B232" s="1" t="s">
        <v>499</v>
      </c>
      <c r="C232" s="1">
        <v>101.1</v>
      </c>
      <c r="D232" s="1">
        <v>101.2</v>
      </c>
      <c r="E232" s="1">
        <v>109.7</v>
      </c>
      <c r="P232" s="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zoomScaleNormal="100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R79" sqref="R79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543</v>
      </c>
      <c r="E2" s="1">
        <v>11400</v>
      </c>
      <c r="F2" s="3" t="s">
        <v>514</v>
      </c>
      <c r="G2" s="1">
        <v>36</v>
      </c>
      <c r="H2" s="3">
        <f>225.5/2+9/2</f>
        <v>117.25</v>
      </c>
      <c r="I2" s="1">
        <v>39.86</v>
      </c>
      <c r="J2" s="3">
        <f t="shared" ref="J2:J33" si="0">VLOOKUP(C2,$B$129:$E$158,2,FALSE)</f>
        <v>100.6</v>
      </c>
      <c r="K2" s="3">
        <f t="shared" ref="K2:K33" si="1">VLOOKUP(F2,$B$129:$E$158,2,FALSE)</f>
        <v>101.6</v>
      </c>
      <c r="L2" s="3">
        <f t="shared" ref="L2:L33" si="2">VLOOKUP(C2,$B$129:$E$158,4,FALSE)</f>
        <v>109.7</v>
      </c>
      <c r="M2" s="3">
        <f t="shared" ref="M2:M33" si="3">VLOOKUP(F2,$B$129:$E$158,3,FALSE)</f>
        <v>108.3</v>
      </c>
      <c r="N2" s="3"/>
      <c r="P2" s="4">
        <v>61.172966794151179</v>
      </c>
      <c r="Q2" s="5">
        <f t="shared" ref="Q2:Q33" si="4">P2-O2</f>
        <v>61.172966794151179</v>
      </c>
      <c r="R2" s="5">
        <f t="shared" ref="R2:R33" si="5">P2/(E2/1000)</f>
        <v>5.3660497187851908</v>
      </c>
    </row>
    <row r="3" spans="1:18" x14ac:dyDescent="0.3">
      <c r="A3" s="1">
        <v>2</v>
      </c>
      <c r="B3" s="1" t="s">
        <v>168</v>
      </c>
      <c r="C3" s="1" t="s">
        <v>486</v>
      </c>
      <c r="D3" s="1" t="s">
        <v>543</v>
      </c>
      <c r="E3" s="1">
        <v>10800</v>
      </c>
      <c r="F3" s="3" t="s">
        <v>496</v>
      </c>
      <c r="G3" s="1">
        <v>36</v>
      </c>
      <c r="H3" s="3">
        <f>227.5/2-3.5/2</f>
        <v>112</v>
      </c>
      <c r="I3" s="1">
        <v>35.07</v>
      </c>
      <c r="J3" s="3">
        <f t="shared" si="0"/>
        <v>106</v>
      </c>
      <c r="K3" s="3">
        <f t="shared" si="1"/>
        <v>102.5</v>
      </c>
      <c r="L3" s="3">
        <f t="shared" si="2"/>
        <v>103.9</v>
      </c>
      <c r="M3" s="3">
        <f t="shared" si="3"/>
        <v>107.2</v>
      </c>
      <c r="N3" s="3"/>
      <c r="P3" s="4">
        <v>55.701194726021548</v>
      </c>
      <c r="Q3" s="5">
        <f t="shared" si="4"/>
        <v>55.701194726021548</v>
      </c>
      <c r="R3" s="5">
        <f t="shared" si="5"/>
        <v>5.1575180301871804</v>
      </c>
    </row>
    <row r="4" spans="1:18" x14ac:dyDescent="0.3">
      <c r="A4" s="1">
        <v>3</v>
      </c>
      <c r="B4" s="1" t="s">
        <v>192</v>
      </c>
      <c r="C4" s="1" t="s">
        <v>523</v>
      </c>
      <c r="D4" s="1" t="s">
        <v>544</v>
      </c>
      <c r="E4" s="1">
        <v>9700</v>
      </c>
      <c r="F4" s="3" t="s">
        <v>497</v>
      </c>
      <c r="G4" s="1">
        <v>39</v>
      </c>
      <c r="H4" s="3">
        <f>240.5/2+1.5/2</f>
        <v>121</v>
      </c>
      <c r="I4" s="1">
        <v>28.61</v>
      </c>
      <c r="J4" s="3">
        <f t="shared" si="0"/>
        <v>104.2</v>
      </c>
      <c r="K4" s="3">
        <f t="shared" si="1"/>
        <v>106.1</v>
      </c>
      <c r="L4" s="3">
        <f t="shared" si="2"/>
        <v>110.5</v>
      </c>
      <c r="M4" s="3">
        <f t="shared" si="3"/>
        <v>107.3</v>
      </c>
      <c r="N4" s="3"/>
      <c r="P4" s="4">
        <v>51.109631832557518</v>
      </c>
      <c r="Q4" s="5">
        <f t="shared" si="4"/>
        <v>51.109631832557518</v>
      </c>
      <c r="R4" s="5">
        <f t="shared" si="5"/>
        <v>5.2690342095420126</v>
      </c>
    </row>
    <row r="5" spans="1:18" x14ac:dyDescent="0.3">
      <c r="A5" s="1">
        <v>4</v>
      </c>
      <c r="B5" s="1" t="s">
        <v>464</v>
      </c>
      <c r="C5" s="1" t="s">
        <v>486</v>
      </c>
      <c r="D5" s="1" t="s">
        <v>546</v>
      </c>
      <c r="E5" s="1">
        <v>9500</v>
      </c>
      <c r="F5" s="3" t="s">
        <v>496</v>
      </c>
      <c r="G5" s="1">
        <v>38</v>
      </c>
      <c r="H5" s="3">
        <f>227.5/2-3.5/2</f>
        <v>112</v>
      </c>
      <c r="I5" s="1">
        <v>30.75</v>
      </c>
      <c r="J5" s="3">
        <f t="shared" si="0"/>
        <v>106</v>
      </c>
      <c r="K5" s="3">
        <f t="shared" si="1"/>
        <v>102.5</v>
      </c>
      <c r="L5" s="3">
        <f t="shared" si="2"/>
        <v>103.9</v>
      </c>
      <c r="M5" s="3">
        <f t="shared" si="3"/>
        <v>107.2</v>
      </c>
      <c r="N5" s="3"/>
      <c r="P5" s="4">
        <v>48.993879964511422</v>
      </c>
      <c r="Q5" s="5">
        <f t="shared" si="4"/>
        <v>48.993879964511422</v>
      </c>
      <c r="R5" s="5">
        <f t="shared" si="5"/>
        <v>5.1572505225801493</v>
      </c>
    </row>
    <row r="6" spans="1:18" x14ac:dyDescent="0.3">
      <c r="A6" s="1">
        <v>5</v>
      </c>
      <c r="B6" s="1" t="s">
        <v>142</v>
      </c>
      <c r="C6" s="1" t="s">
        <v>491</v>
      </c>
      <c r="D6" s="1" t="s">
        <v>542</v>
      </c>
      <c r="E6" s="1">
        <v>9100</v>
      </c>
      <c r="F6" s="3" t="s">
        <v>512</v>
      </c>
      <c r="G6" s="1">
        <v>34</v>
      </c>
      <c r="H6" s="1">
        <f>221/2-2/2</f>
        <v>109.5</v>
      </c>
      <c r="I6" s="1">
        <v>22.41</v>
      </c>
      <c r="J6" s="3">
        <f t="shared" si="0"/>
        <v>100.6</v>
      </c>
      <c r="K6" s="3">
        <f t="shared" si="1"/>
        <v>102.9</v>
      </c>
      <c r="L6" s="3">
        <f t="shared" si="2"/>
        <v>106.7</v>
      </c>
      <c r="M6" s="3">
        <f t="shared" si="3"/>
        <v>107.1</v>
      </c>
      <c r="N6" s="3"/>
      <c r="P6" s="4">
        <v>40.720765638922266</v>
      </c>
      <c r="Q6" s="5">
        <f t="shared" si="4"/>
        <v>40.720765638922266</v>
      </c>
      <c r="R6" s="5">
        <f t="shared" si="5"/>
        <v>4.4748094108705789</v>
      </c>
    </row>
    <row r="7" spans="1:18" x14ac:dyDescent="0.3">
      <c r="A7" s="1">
        <v>6</v>
      </c>
      <c r="B7" s="1" t="s">
        <v>7</v>
      </c>
      <c r="C7" s="1" t="s">
        <v>519</v>
      </c>
      <c r="D7" s="1" t="s">
        <v>543</v>
      </c>
      <c r="E7" s="1">
        <v>8900</v>
      </c>
      <c r="F7" s="3" t="s">
        <v>498</v>
      </c>
      <c r="G7" s="1">
        <v>36</v>
      </c>
      <c r="H7" s="1">
        <f>226/2+1/2</f>
        <v>113.5</v>
      </c>
      <c r="I7" s="1">
        <v>29.64</v>
      </c>
      <c r="J7" s="3">
        <f t="shared" si="0"/>
        <v>101.6</v>
      </c>
      <c r="K7" s="3">
        <f t="shared" si="1"/>
        <v>103.8</v>
      </c>
      <c r="L7" s="3">
        <f t="shared" si="2"/>
        <v>103.8</v>
      </c>
      <c r="M7" s="3">
        <f t="shared" si="3"/>
        <v>108.6</v>
      </c>
      <c r="N7" s="3"/>
      <c r="P7" s="4">
        <v>43.947377090449663</v>
      </c>
      <c r="Q7" s="5">
        <f t="shared" si="4"/>
        <v>43.947377090449663</v>
      </c>
      <c r="R7" s="5">
        <f t="shared" si="5"/>
        <v>4.9379075382527713</v>
      </c>
    </row>
    <row r="8" spans="1:18" x14ac:dyDescent="0.3">
      <c r="A8" s="1">
        <v>7</v>
      </c>
      <c r="B8" s="1" t="s">
        <v>317</v>
      </c>
      <c r="C8" s="1" t="s">
        <v>516</v>
      </c>
      <c r="D8" s="1" t="s">
        <v>546</v>
      </c>
      <c r="E8" s="1">
        <v>8600</v>
      </c>
      <c r="F8" s="3" t="s">
        <v>505</v>
      </c>
      <c r="G8" s="1">
        <v>33</v>
      </c>
      <c r="H8" s="3">
        <f>222/2+10.5/2</f>
        <v>116.25</v>
      </c>
      <c r="I8" s="1">
        <v>29.53</v>
      </c>
      <c r="J8" s="3">
        <f t="shared" si="0"/>
        <v>102.7</v>
      </c>
      <c r="K8" s="3">
        <f t="shared" si="1"/>
        <v>98.8</v>
      </c>
      <c r="L8" s="3">
        <f t="shared" si="2"/>
        <v>104.8</v>
      </c>
      <c r="M8" s="3">
        <f t="shared" si="3"/>
        <v>104.4</v>
      </c>
      <c r="N8" s="3"/>
      <c r="P8" s="4">
        <v>40.329903111586852</v>
      </c>
      <c r="Q8" s="5">
        <f t="shared" si="4"/>
        <v>40.329903111586852</v>
      </c>
      <c r="R8" s="5">
        <f t="shared" si="5"/>
        <v>4.6895236176263779</v>
      </c>
    </row>
    <row r="9" spans="1:18" x14ac:dyDescent="0.3">
      <c r="A9" s="1">
        <v>8</v>
      </c>
      <c r="B9" s="1" t="s">
        <v>130</v>
      </c>
      <c r="C9" s="1" t="s">
        <v>496</v>
      </c>
      <c r="D9" s="1" t="s">
        <v>543</v>
      </c>
      <c r="E9" s="1">
        <v>8400</v>
      </c>
      <c r="F9" s="3" t="s">
        <v>486</v>
      </c>
      <c r="G9" s="1">
        <v>36</v>
      </c>
      <c r="H9" s="3">
        <f>227.5/2+3.5/2</f>
        <v>115.5</v>
      </c>
      <c r="I9" s="1">
        <v>31.62</v>
      </c>
      <c r="J9" s="3">
        <f t="shared" si="0"/>
        <v>102.5</v>
      </c>
      <c r="K9" s="3">
        <f t="shared" si="1"/>
        <v>106</v>
      </c>
      <c r="L9" s="3">
        <f t="shared" si="2"/>
        <v>103.6</v>
      </c>
      <c r="M9" s="3">
        <f t="shared" si="3"/>
        <v>108.2</v>
      </c>
      <c r="N9" s="3"/>
      <c r="P9" s="4">
        <v>42.156320982532939</v>
      </c>
      <c r="Q9" s="5">
        <f t="shared" si="4"/>
        <v>42.156320982532939</v>
      </c>
      <c r="R9" s="5">
        <f t="shared" si="5"/>
        <v>5.018609640777731</v>
      </c>
    </row>
    <row r="10" spans="1:18" x14ac:dyDescent="0.3">
      <c r="A10" s="1">
        <v>9</v>
      </c>
      <c r="B10" s="1" t="s">
        <v>97</v>
      </c>
      <c r="C10" s="1" t="s">
        <v>491</v>
      </c>
      <c r="D10" s="1" t="s">
        <v>545</v>
      </c>
      <c r="E10" s="1">
        <v>8300</v>
      </c>
      <c r="F10" s="3" t="s">
        <v>512</v>
      </c>
      <c r="G10" s="1">
        <v>35</v>
      </c>
      <c r="H10" s="1">
        <f>221/2-2/2</f>
        <v>109.5</v>
      </c>
      <c r="I10" s="1">
        <v>30</v>
      </c>
      <c r="J10" s="3">
        <f t="shared" si="0"/>
        <v>100.6</v>
      </c>
      <c r="K10" s="3">
        <f t="shared" si="1"/>
        <v>102.9</v>
      </c>
      <c r="L10" s="3">
        <f t="shared" si="2"/>
        <v>106.7</v>
      </c>
      <c r="M10" s="3">
        <f t="shared" si="3"/>
        <v>107.1</v>
      </c>
      <c r="N10" s="3"/>
      <c r="P10" s="4">
        <v>39.782260366094278</v>
      </c>
      <c r="Q10" s="5">
        <f t="shared" si="4"/>
        <v>39.782260366094278</v>
      </c>
      <c r="R10" s="5">
        <f t="shared" si="5"/>
        <v>4.7930434176017194</v>
      </c>
    </row>
    <row r="11" spans="1:18" x14ac:dyDescent="0.3">
      <c r="A11" s="1">
        <v>10</v>
      </c>
      <c r="B11" s="1" t="s">
        <v>319</v>
      </c>
      <c r="C11" s="1" t="s">
        <v>514</v>
      </c>
      <c r="D11" s="1" t="s">
        <v>543</v>
      </c>
      <c r="E11" s="1">
        <v>8100</v>
      </c>
      <c r="F11" s="3" t="s">
        <v>487</v>
      </c>
      <c r="G11" s="1">
        <v>37</v>
      </c>
      <c r="H11" s="3">
        <f>225.5/2-9/2</f>
        <v>108.25</v>
      </c>
      <c r="I11" s="1">
        <v>31.07</v>
      </c>
      <c r="J11" s="3">
        <f t="shared" si="0"/>
        <v>101.6</v>
      </c>
      <c r="K11" s="3">
        <f t="shared" si="1"/>
        <v>100.6</v>
      </c>
      <c r="L11" s="3">
        <f t="shared" si="2"/>
        <v>109.3</v>
      </c>
      <c r="M11" s="3">
        <f t="shared" si="3"/>
        <v>111.8</v>
      </c>
      <c r="N11" s="3"/>
      <c r="P11" s="4">
        <v>40.305285637914501</v>
      </c>
      <c r="Q11" s="5">
        <f t="shared" si="4"/>
        <v>40.305285637914501</v>
      </c>
      <c r="R11" s="5">
        <f t="shared" si="5"/>
        <v>4.9759611898659877</v>
      </c>
    </row>
    <row r="12" spans="1:18" x14ac:dyDescent="0.3">
      <c r="A12" s="1">
        <v>11</v>
      </c>
      <c r="B12" s="1" t="s">
        <v>326</v>
      </c>
      <c r="C12" s="1" t="s">
        <v>512</v>
      </c>
      <c r="D12" s="1" t="s">
        <v>543</v>
      </c>
      <c r="E12" s="1">
        <v>8000</v>
      </c>
      <c r="F12" s="3" t="s">
        <v>491</v>
      </c>
      <c r="G12" s="1">
        <v>32</v>
      </c>
      <c r="H12" s="1">
        <f>221/2+2/2</f>
        <v>111.5</v>
      </c>
      <c r="I12" s="1">
        <v>32.409999999999997</v>
      </c>
      <c r="J12" s="3">
        <f t="shared" si="0"/>
        <v>102.9</v>
      </c>
      <c r="K12" s="3">
        <f t="shared" si="1"/>
        <v>100.6</v>
      </c>
      <c r="L12" s="3">
        <f t="shared" si="2"/>
        <v>107.8</v>
      </c>
      <c r="M12" s="3">
        <f t="shared" si="3"/>
        <v>104.7</v>
      </c>
      <c r="N12" s="3"/>
      <c r="P12" s="4">
        <v>37.313606343800821</v>
      </c>
      <c r="Q12" s="5">
        <f t="shared" si="4"/>
        <v>37.313606343800821</v>
      </c>
      <c r="R12" s="5">
        <f t="shared" si="5"/>
        <v>4.6642007929751026</v>
      </c>
    </row>
    <row r="13" spans="1:18" x14ac:dyDescent="0.3">
      <c r="A13" s="1">
        <v>12</v>
      </c>
      <c r="B13" s="1" t="s">
        <v>82</v>
      </c>
      <c r="C13" s="1" t="s">
        <v>496</v>
      </c>
      <c r="D13" s="1" t="s">
        <v>542</v>
      </c>
      <c r="E13" s="1">
        <v>7800</v>
      </c>
      <c r="F13" s="3" t="s">
        <v>486</v>
      </c>
      <c r="G13" s="1">
        <v>33</v>
      </c>
      <c r="H13" s="3">
        <f>227.5/2+3.5/2</f>
        <v>115.5</v>
      </c>
      <c r="I13" s="1">
        <v>17.36</v>
      </c>
      <c r="J13" s="3">
        <f t="shared" si="0"/>
        <v>102.5</v>
      </c>
      <c r="K13" s="3">
        <f t="shared" si="1"/>
        <v>106</v>
      </c>
      <c r="L13" s="3">
        <f t="shared" si="2"/>
        <v>103.6</v>
      </c>
      <c r="M13" s="3">
        <f t="shared" si="3"/>
        <v>108.2</v>
      </c>
      <c r="N13" s="3"/>
      <c r="P13" s="4">
        <f t="shared" ref="P13:P44" si="6">-87.868852+(LN(E13))*9.365713+G13*0.73241+I13*0.27241+H13*0.0924+((J13+K13)/2)*0.015315+((L13+M13)/2)*-0.032803</f>
        <v>33.759053423462532</v>
      </c>
      <c r="Q13" s="5">
        <f t="shared" si="4"/>
        <v>33.759053423462532</v>
      </c>
      <c r="R13" s="5">
        <f t="shared" si="5"/>
        <v>4.3280837722387862</v>
      </c>
    </row>
    <row r="14" spans="1:18" x14ac:dyDescent="0.3">
      <c r="A14" s="1">
        <v>13</v>
      </c>
      <c r="B14" s="1" t="s">
        <v>219</v>
      </c>
      <c r="C14" s="1" t="s">
        <v>505</v>
      </c>
      <c r="D14" s="1" t="s">
        <v>545</v>
      </c>
      <c r="E14" s="1">
        <v>7700</v>
      </c>
      <c r="F14" s="3" t="s">
        <v>516</v>
      </c>
      <c r="G14" s="1">
        <v>31</v>
      </c>
      <c r="H14" s="3">
        <f>222/2-10.5/2</f>
        <v>105.75</v>
      </c>
      <c r="I14" s="1">
        <v>27.66</v>
      </c>
      <c r="J14" s="3">
        <f t="shared" si="0"/>
        <v>98.8</v>
      </c>
      <c r="K14" s="3">
        <f t="shared" si="1"/>
        <v>102.7</v>
      </c>
      <c r="L14" s="3">
        <f t="shared" si="2"/>
        <v>114.2</v>
      </c>
      <c r="M14" s="3">
        <f t="shared" si="3"/>
        <v>110.5</v>
      </c>
      <c r="N14" s="3"/>
      <c r="P14" s="4">
        <f t="shared" si="6"/>
        <v>33.813124987046621</v>
      </c>
      <c r="Q14" s="5">
        <f t="shared" si="4"/>
        <v>33.813124987046621</v>
      </c>
      <c r="R14" s="5">
        <f t="shared" si="5"/>
        <v>4.3913149333826782</v>
      </c>
    </row>
    <row r="15" spans="1:18" x14ac:dyDescent="0.3">
      <c r="A15" s="1">
        <v>14</v>
      </c>
      <c r="B15" s="1" t="s">
        <v>392</v>
      </c>
      <c r="C15" s="1" t="s">
        <v>516</v>
      </c>
      <c r="D15" s="1" t="s">
        <v>543</v>
      </c>
      <c r="E15" s="1">
        <v>7600</v>
      </c>
      <c r="F15" s="3" t="s">
        <v>505</v>
      </c>
      <c r="G15" s="1">
        <v>33</v>
      </c>
      <c r="H15" s="3">
        <f>222/2+10.5/2</f>
        <v>116.25</v>
      </c>
      <c r="I15" s="1">
        <v>21.78</v>
      </c>
      <c r="J15" s="3">
        <f t="shared" si="0"/>
        <v>102.7</v>
      </c>
      <c r="K15" s="3">
        <f t="shared" si="1"/>
        <v>98.8</v>
      </c>
      <c r="L15" s="3">
        <f t="shared" si="2"/>
        <v>104.8</v>
      </c>
      <c r="M15" s="3">
        <f t="shared" si="3"/>
        <v>104.4</v>
      </c>
      <c r="N15" s="3"/>
      <c r="P15" s="4">
        <f t="shared" si="6"/>
        <v>34.778168072774193</v>
      </c>
      <c r="Q15" s="5">
        <f t="shared" si="4"/>
        <v>34.778168072774193</v>
      </c>
      <c r="R15" s="5">
        <f t="shared" si="5"/>
        <v>4.5760747464176568</v>
      </c>
    </row>
    <row r="16" spans="1:18" x14ac:dyDescent="0.3">
      <c r="A16" s="1">
        <v>15</v>
      </c>
      <c r="B16" s="1" t="s">
        <v>202</v>
      </c>
      <c r="C16" s="1" t="s">
        <v>497</v>
      </c>
      <c r="D16" s="1" t="s">
        <v>544</v>
      </c>
      <c r="E16" s="1">
        <v>7400</v>
      </c>
      <c r="F16" s="3" t="s">
        <v>523</v>
      </c>
      <c r="G16" s="1">
        <v>35</v>
      </c>
      <c r="H16" s="3">
        <f>240.5/2-1.5/2</f>
        <v>119.5</v>
      </c>
      <c r="I16" s="1">
        <v>25.48</v>
      </c>
      <c r="J16" s="3">
        <f t="shared" si="0"/>
        <v>106.1</v>
      </c>
      <c r="K16" s="3">
        <f t="shared" si="1"/>
        <v>104.2</v>
      </c>
      <c r="L16" s="3">
        <f t="shared" si="2"/>
        <v>107.9</v>
      </c>
      <c r="M16" s="3">
        <f t="shared" si="3"/>
        <v>107.9</v>
      </c>
      <c r="N16" s="3"/>
      <c r="P16" s="4">
        <f t="shared" si="6"/>
        <v>37.260574024389577</v>
      </c>
      <c r="Q16" s="5">
        <f t="shared" si="4"/>
        <v>37.260574024389577</v>
      </c>
      <c r="R16" s="5">
        <f t="shared" si="5"/>
        <v>5.0352127059985916</v>
      </c>
    </row>
    <row r="17" spans="1:18" x14ac:dyDescent="0.3">
      <c r="A17" s="1">
        <v>16</v>
      </c>
      <c r="B17" s="1" t="s">
        <v>86</v>
      </c>
      <c r="C17" s="1" t="s">
        <v>497</v>
      </c>
      <c r="D17" s="1" t="s">
        <v>543</v>
      </c>
      <c r="E17" s="1">
        <v>7300</v>
      </c>
      <c r="F17" s="3" t="s">
        <v>523</v>
      </c>
      <c r="G17" s="1">
        <v>33</v>
      </c>
      <c r="H17" s="3">
        <f>240.5/2-1.5/2</f>
        <v>119.5</v>
      </c>
      <c r="I17" s="1">
        <v>26.6</v>
      </c>
      <c r="J17" s="3">
        <f t="shared" si="0"/>
        <v>106.1</v>
      </c>
      <c r="K17" s="3">
        <f t="shared" si="1"/>
        <v>104.2</v>
      </c>
      <c r="L17" s="3">
        <f t="shared" si="2"/>
        <v>107.9</v>
      </c>
      <c r="M17" s="3">
        <f t="shared" si="3"/>
        <v>107.9</v>
      </c>
      <c r="N17" s="3"/>
      <c r="P17" s="4">
        <f t="shared" si="6"/>
        <v>35.973426592057301</v>
      </c>
      <c r="Q17" s="5">
        <f t="shared" si="4"/>
        <v>35.973426592057301</v>
      </c>
      <c r="R17" s="5">
        <f t="shared" si="5"/>
        <v>4.9278666564462057</v>
      </c>
    </row>
    <row r="18" spans="1:18" x14ac:dyDescent="0.3">
      <c r="A18" s="1">
        <v>17</v>
      </c>
      <c r="B18" s="1" t="s">
        <v>291</v>
      </c>
      <c r="C18" s="1" t="s">
        <v>516</v>
      </c>
      <c r="D18" s="1" t="s">
        <v>545</v>
      </c>
      <c r="E18" s="1">
        <v>7200</v>
      </c>
      <c r="F18" s="3" t="s">
        <v>505</v>
      </c>
      <c r="G18" s="1">
        <v>33</v>
      </c>
      <c r="H18" s="3">
        <f>222/2+10.5/2</f>
        <v>116.25</v>
      </c>
      <c r="I18" s="1">
        <v>19.87</v>
      </c>
      <c r="J18" s="3">
        <f t="shared" si="0"/>
        <v>102.7</v>
      </c>
      <c r="K18" s="3">
        <f t="shared" si="1"/>
        <v>98.8</v>
      </c>
      <c r="L18" s="3">
        <f t="shared" si="2"/>
        <v>104.8</v>
      </c>
      <c r="M18" s="3">
        <f t="shared" si="3"/>
        <v>104.4</v>
      </c>
      <c r="N18" s="3"/>
      <c r="P18" s="4">
        <f t="shared" si="6"/>
        <v>33.751486895649286</v>
      </c>
      <c r="Q18" s="5">
        <f t="shared" si="4"/>
        <v>33.751486895649286</v>
      </c>
      <c r="R18" s="5">
        <f t="shared" si="5"/>
        <v>4.6877065132846232</v>
      </c>
    </row>
    <row r="19" spans="1:18" x14ac:dyDescent="0.3">
      <c r="A19" s="1">
        <v>18</v>
      </c>
      <c r="B19" s="1" t="s">
        <v>53</v>
      </c>
      <c r="C19" s="1" t="s">
        <v>487</v>
      </c>
      <c r="D19" s="1" t="s">
        <v>543</v>
      </c>
      <c r="E19" s="1">
        <v>7100</v>
      </c>
      <c r="F19" s="3" t="s">
        <v>514</v>
      </c>
      <c r="G19" s="1">
        <v>33</v>
      </c>
      <c r="H19" s="3">
        <f>225.5/2+9/2</f>
        <v>117.25</v>
      </c>
      <c r="I19" s="1">
        <v>23.97</v>
      </c>
      <c r="J19" s="3">
        <f t="shared" si="0"/>
        <v>100.6</v>
      </c>
      <c r="K19" s="3">
        <f t="shared" si="1"/>
        <v>101.6</v>
      </c>
      <c r="L19" s="3">
        <f t="shared" si="2"/>
        <v>109.7</v>
      </c>
      <c r="M19" s="3">
        <f t="shared" si="3"/>
        <v>108.3</v>
      </c>
      <c r="N19" s="3"/>
      <c r="P19" s="4">
        <f t="shared" si="6"/>
        <v>34.690803817365321</v>
      </c>
      <c r="Q19" s="5">
        <f t="shared" si="4"/>
        <v>34.690803817365321</v>
      </c>
      <c r="R19" s="5">
        <f t="shared" si="5"/>
        <v>4.8860287066711718</v>
      </c>
    </row>
    <row r="20" spans="1:18" x14ac:dyDescent="0.3">
      <c r="A20" s="1">
        <v>19</v>
      </c>
      <c r="B20" s="1" t="s">
        <v>55</v>
      </c>
      <c r="C20" s="1" t="s">
        <v>487</v>
      </c>
      <c r="D20" s="1" t="s">
        <v>542</v>
      </c>
      <c r="E20" s="1">
        <v>7000</v>
      </c>
      <c r="F20" s="3" t="s">
        <v>514</v>
      </c>
      <c r="G20" s="1">
        <v>34</v>
      </c>
      <c r="H20" s="3">
        <f>225.5/2+9/2</f>
        <v>117.25</v>
      </c>
      <c r="I20" s="1">
        <v>17.57</v>
      </c>
      <c r="J20" s="3">
        <f t="shared" si="0"/>
        <v>100.6</v>
      </c>
      <c r="K20" s="3">
        <f t="shared" si="1"/>
        <v>101.6</v>
      </c>
      <c r="L20" s="3">
        <f t="shared" si="2"/>
        <v>109.7</v>
      </c>
      <c r="M20" s="3">
        <f t="shared" si="3"/>
        <v>108.3</v>
      </c>
      <c r="N20" s="3"/>
      <c r="P20" s="4">
        <f t="shared" si="6"/>
        <v>33.546940597020907</v>
      </c>
      <c r="Q20" s="5">
        <f t="shared" si="4"/>
        <v>33.546940597020907</v>
      </c>
      <c r="R20" s="5">
        <f t="shared" si="5"/>
        <v>4.7924200852887013</v>
      </c>
    </row>
    <row r="21" spans="1:18" x14ac:dyDescent="0.3">
      <c r="A21" s="1">
        <v>20</v>
      </c>
      <c r="B21" s="1" t="s">
        <v>537</v>
      </c>
      <c r="C21" s="1" t="s">
        <v>498</v>
      </c>
      <c r="D21" s="1" t="s">
        <v>543</v>
      </c>
      <c r="E21" s="1">
        <v>6800</v>
      </c>
      <c r="F21" s="3" t="s">
        <v>519</v>
      </c>
      <c r="G21" s="1">
        <v>28</v>
      </c>
      <c r="H21" s="1">
        <f>226/2-1/2</f>
        <v>112.5</v>
      </c>
      <c r="I21" s="1">
        <v>33.630000000000003</v>
      </c>
      <c r="J21" s="3">
        <f t="shared" si="0"/>
        <v>103.8</v>
      </c>
      <c r="K21" s="3">
        <f t="shared" si="1"/>
        <v>101.6</v>
      </c>
      <c r="L21" s="3">
        <f t="shared" si="2"/>
        <v>108.8</v>
      </c>
      <c r="M21" s="3">
        <f t="shared" si="3"/>
        <v>110</v>
      </c>
      <c r="N21" s="3"/>
      <c r="P21" s="4">
        <f t="shared" si="6"/>
        <v>32.828379046089104</v>
      </c>
      <c r="Q21" s="5">
        <f t="shared" si="4"/>
        <v>32.828379046089104</v>
      </c>
      <c r="R21" s="5">
        <f t="shared" si="5"/>
        <v>4.827702800895457</v>
      </c>
    </row>
    <row r="22" spans="1:18" x14ac:dyDescent="0.3">
      <c r="A22" s="1">
        <v>21</v>
      </c>
      <c r="B22" s="1" t="s">
        <v>190</v>
      </c>
      <c r="C22" s="1" t="s">
        <v>519</v>
      </c>
      <c r="D22" s="1" t="s">
        <v>545</v>
      </c>
      <c r="E22" s="1">
        <v>6600</v>
      </c>
      <c r="F22" s="3" t="s">
        <v>498</v>
      </c>
      <c r="G22" s="1">
        <v>31</v>
      </c>
      <c r="H22" s="1">
        <f>226/2+1/2</f>
        <v>113.5</v>
      </c>
      <c r="I22" s="1">
        <v>19.11</v>
      </c>
      <c r="J22" s="3">
        <f t="shared" si="0"/>
        <v>101.6</v>
      </c>
      <c r="K22" s="3">
        <f t="shared" si="1"/>
        <v>103.8</v>
      </c>
      <c r="L22" s="3">
        <f t="shared" si="2"/>
        <v>103.8</v>
      </c>
      <c r="M22" s="3">
        <f t="shared" si="3"/>
        <v>108.6</v>
      </c>
      <c r="N22" s="3"/>
      <c r="P22" s="4">
        <f t="shared" si="6"/>
        <v>30.987991161029612</v>
      </c>
      <c r="Q22" s="5">
        <f t="shared" si="4"/>
        <v>30.987991161029612</v>
      </c>
      <c r="R22" s="5">
        <f t="shared" si="5"/>
        <v>4.6951501759135779</v>
      </c>
    </row>
    <row r="23" spans="1:18" x14ac:dyDescent="0.3">
      <c r="A23" s="1">
        <v>22</v>
      </c>
      <c r="B23" s="1" t="s">
        <v>308</v>
      </c>
      <c r="C23" s="1" t="s">
        <v>498</v>
      </c>
      <c r="D23" s="1" t="s">
        <v>546</v>
      </c>
      <c r="E23" s="1">
        <v>6400</v>
      </c>
      <c r="F23" s="3" t="s">
        <v>519</v>
      </c>
      <c r="G23" s="1">
        <v>32</v>
      </c>
      <c r="H23" s="1">
        <f>226/2-1/2</f>
        <v>112.5</v>
      </c>
      <c r="I23" s="1">
        <v>23.07</v>
      </c>
      <c r="J23" s="3">
        <f t="shared" si="0"/>
        <v>103.8</v>
      </c>
      <c r="K23" s="3">
        <f t="shared" si="1"/>
        <v>101.6</v>
      </c>
      <c r="L23" s="3">
        <f t="shared" si="2"/>
        <v>108.8</v>
      </c>
      <c r="M23" s="3">
        <f t="shared" si="3"/>
        <v>110</v>
      </c>
      <c r="N23" s="3"/>
      <c r="P23" s="4">
        <f t="shared" si="6"/>
        <v>32.313576637422834</v>
      </c>
      <c r="Q23" s="5">
        <f t="shared" si="4"/>
        <v>32.313576637422834</v>
      </c>
      <c r="R23" s="5">
        <f t="shared" si="5"/>
        <v>5.0489963495973171</v>
      </c>
    </row>
    <row r="24" spans="1:18" x14ac:dyDescent="0.3">
      <c r="A24" s="1">
        <v>23</v>
      </c>
      <c r="B24" s="1" t="s">
        <v>124</v>
      </c>
      <c r="C24" s="1" t="s">
        <v>498</v>
      </c>
      <c r="D24" s="1" t="s">
        <v>545</v>
      </c>
      <c r="E24" s="1">
        <v>6200</v>
      </c>
      <c r="F24" s="3" t="s">
        <v>519</v>
      </c>
      <c r="G24" s="1">
        <v>28</v>
      </c>
      <c r="H24" s="1">
        <f>226/2-1/2</f>
        <v>112.5</v>
      </c>
      <c r="I24" s="1">
        <v>22.47</v>
      </c>
      <c r="J24" s="3">
        <f t="shared" si="0"/>
        <v>103.8</v>
      </c>
      <c r="K24" s="3">
        <f t="shared" si="1"/>
        <v>101.6</v>
      </c>
      <c r="L24" s="3">
        <f t="shared" si="2"/>
        <v>108.8</v>
      </c>
      <c r="M24" s="3">
        <f t="shared" si="3"/>
        <v>110</v>
      </c>
      <c r="N24" s="3"/>
      <c r="P24" s="4">
        <f t="shared" si="6"/>
        <v>28.923141440884891</v>
      </c>
      <c r="Q24" s="5">
        <f t="shared" si="4"/>
        <v>28.923141440884891</v>
      </c>
      <c r="R24" s="5">
        <f t="shared" si="5"/>
        <v>4.6650228130459501</v>
      </c>
    </row>
    <row r="25" spans="1:18" x14ac:dyDescent="0.3">
      <c r="A25" s="1">
        <v>24</v>
      </c>
      <c r="B25" s="1" t="s">
        <v>358</v>
      </c>
      <c r="C25" s="1" t="s">
        <v>486</v>
      </c>
      <c r="D25" s="1" t="s">
        <v>542</v>
      </c>
      <c r="E25" s="1">
        <v>6100</v>
      </c>
      <c r="F25" s="3" t="s">
        <v>496</v>
      </c>
      <c r="G25" s="1">
        <v>33</v>
      </c>
      <c r="H25" s="3">
        <f>227.5/2-3.5/2</f>
        <v>112</v>
      </c>
      <c r="I25" s="1">
        <v>16.82</v>
      </c>
      <c r="J25" s="3">
        <f t="shared" si="0"/>
        <v>106</v>
      </c>
      <c r="K25" s="3">
        <f t="shared" si="1"/>
        <v>102.5</v>
      </c>
      <c r="L25" s="3">
        <f t="shared" si="2"/>
        <v>103.9</v>
      </c>
      <c r="M25" s="3">
        <f t="shared" si="3"/>
        <v>107.2</v>
      </c>
      <c r="N25" s="3"/>
      <c r="P25" s="4">
        <f t="shared" si="6"/>
        <v>30.99761336916929</v>
      </c>
      <c r="Q25" s="5">
        <f t="shared" si="4"/>
        <v>30.99761336916929</v>
      </c>
      <c r="R25" s="5">
        <f t="shared" si="5"/>
        <v>5.0815759621589001</v>
      </c>
    </row>
    <row r="26" spans="1:18" x14ac:dyDescent="0.3">
      <c r="A26" s="1">
        <v>25</v>
      </c>
      <c r="B26" s="1" t="s">
        <v>111</v>
      </c>
      <c r="C26" s="1" t="s">
        <v>512</v>
      </c>
      <c r="D26" s="1" t="s">
        <v>543</v>
      </c>
      <c r="E26" s="1">
        <v>6000</v>
      </c>
      <c r="F26" s="3" t="s">
        <v>491</v>
      </c>
      <c r="G26" s="1">
        <v>30</v>
      </c>
      <c r="H26" s="1">
        <f>221/2+2/2</f>
        <v>111.5</v>
      </c>
      <c r="I26" s="1">
        <v>26.13</v>
      </c>
      <c r="J26" s="3">
        <f t="shared" si="0"/>
        <v>102.9</v>
      </c>
      <c r="K26" s="3">
        <f t="shared" si="1"/>
        <v>100.6</v>
      </c>
      <c r="L26" s="3">
        <f t="shared" si="2"/>
        <v>107.8</v>
      </c>
      <c r="M26" s="3">
        <f t="shared" si="3"/>
        <v>104.7</v>
      </c>
      <c r="N26" s="3"/>
      <c r="P26" s="4">
        <f t="shared" si="6"/>
        <v>31.074262171003905</v>
      </c>
      <c r="Q26" s="5">
        <f t="shared" si="4"/>
        <v>31.074262171003905</v>
      </c>
      <c r="R26" s="5">
        <f t="shared" si="5"/>
        <v>5.1790436951673176</v>
      </c>
    </row>
    <row r="27" spans="1:18" x14ac:dyDescent="0.3">
      <c r="A27" s="1">
        <v>26</v>
      </c>
      <c r="B27" s="1" t="s">
        <v>141</v>
      </c>
      <c r="C27" s="1" t="s">
        <v>523</v>
      </c>
      <c r="D27" s="1" t="s">
        <v>546</v>
      </c>
      <c r="E27" s="1">
        <v>6000</v>
      </c>
      <c r="F27" s="3" t="s">
        <v>497</v>
      </c>
      <c r="G27" s="1">
        <v>35</v>
      </c>
      <c r="H27" s="3">
        <f>240.5/2+1.5/2</f>
        <v>121</v>
      </c>
      <c r="I27" s="1">
        <v>17</v>
      </c>
      <c r="J27" s="3">
        <f t="shared" si="0"/>
        <v>104.2</v>
      </c>
      <c r="K27" s="3">
        <f t="shared" si="1"/>
        <v>106.1</v>
      </c>
      <c r="L27" s="3">
        <f t="shared" si="2"/>
        <v>110.5</v>
      </c>
      <c r="M27" s="3">
        <f t="shared" si="3"/>
        <v>107.3</v>
      </c>
      <c r="N27" s="3"/>
      <c r="P27" s="4">
        <f t="shared" si="6"/>
        <v>33.092151921003904</v>
      </c>
      <c r="Q27" s="5">
        <f t="shared" si="4"/>
        <v>33.092151921003904</v>
      </c>
      <c r="R27" s="5">
        <f t="shared" si="5"/>
        <v>5.5153586535006509</v>
      </c>
    </row>
    <row r="28" spans="1:18" x14ac:dyDescent="0.3">
      <c r="A28" s="1">
        <v>27</v>
      </c>
      <c r="B28" s="1" t="s">
        <v>129</v>
      </c>
      <c r="C28" s="1" t="s">
        <v>519</v>
      </c>
      <c r="D28" s="1" t="s">
        <v>546</v>
      </c>
      <c r="E28" s="1">
        <v>5900</v>
      </c>
      <c r="F28" s="3" t="s">
        <v>498</v>
      </c>
      <c r="G28" s="1">
        <v>31</v>
      </c>
      <c r="H28" s="1">
        <f>226/2+1/2</f>
        <v>113.5</v>
      </c>
      <c r="I28" s="1">
        <v>21.69</v>
      </c>
      <c r="J28" s="3">
        <f t="shared" si="0"/>
        <v>101.6</v>
      </c>
      <c r="K28" s="3">
        <f t="shared" si="1"/>
        <v>103.8</v>
      </c>
      <c r="L28" s="3">
        <f t="shared" si="2"/>
        <v>103.8</v>
      </c>
      <c r="M28" s="3">
        <f t="shared" si="3"/>
        <v>108.6</v>
      </c>
      <c r="N28" s="3"/>
      <c r="P28" s="4">
        <f t="shared" si="6"/>
        <v>30.640750524495637</v>
      </c>
      <c r="Q28" s="5">
        <f t="shared" si="4"/>
        <v>30.640750524495637</v>
      </c>
      <c r="R28" s="5">
        <f t="shared" si="5"/>
        <v>5.1933475465246843</v>
      </c>
    </row>
    <row r="29" spans="1:18" x14ac:dyDescent="0.3">
      <c r="A29" s="1">
        <v>28</v>
      </c>
      <c r="B29" s="1" t="s">
        <v>92</v>
      </c>
      <c r="C29" s="1" t="s">
        <v>496</v>
      </c>
      <c r="D29" s="1" t="s">
        <v>544</v>
      </c>
      <c r="E29" s="1">
        <v>5900</v>
      </c>
      <c r="F29" s="3" t="s">
        <v>486</v>
      </c>
      <c r="G29" s="1">
        <v>32</v>
      </c>
      <c r="H29" s="3">
        <f>227.5/2+3.5/2</f>
        <v>115.5</v>
      </c>
      <c r="I29" s="1">
        <v>18.32</v>
      </c>
      <c r="J29" s="3">
        <f t="shared" si="0"/>
        <v>102.5</v>
      </c>
      <c r="K29" s="3">
        <f t="shared" si="1"/>
        <v>106</v>
      </c>
      <c r="L29" s="3">
        <f t="shared" si="2"/>
        <v>103.6</v>
      </c>
      <c r="M29" s="3">
        <f t="shared" si="3"/>
        <v>108.2</v>
      </c>
      <c r="N29" s="3"/>
      <c r="P29" s="4">
        <f t="shared" si="6"/>
        <v>30.673517974495635</v>
      </c>
      <c r="Q29" s="5">
        <f t="shared" si="4"/>
        <v>30.673517974495635</v>
      </c>
      <c r="R29" s="5">
        <f t="shared" si="5"/>
        <v>5.1989013516094289</v>
      </c>
    </row>
    <row r="30" spans="1:18" x14ac:dyDescent="0.3">
      <c r="A30" s="1">
        <v>29</v>
      </c>
      <c r="B30" s="1" t="s">
        <v>251</v>
      </c>
      <c r="C30" s="1" t="s">
        <v>523</v>
      </c>
      <c r="D30" s="1" t="s">
        <v>545</v>
      </c>
      <c r="E30" s="1">
        <v>5900</v>
      </c>
      <c r="F30" s="3" t="s">
        <v>497</v>
      </c>
      <c r="G30" s="1">
        <v>26</v>
      </c>
      <c r="H30" s="3">
        <f>240.5/2+1.5/2</f>
        <v>121</v>
      </c>
      <c r="I30" s="1">
        <v>24.71</v>
      </c>
      <c r="J30" s="3">
        <f t="shared" si="0"/>
        <v>104.2</v>
      </c>
      <c r="K30" s="3">
        <f t="shared" si="1"/>
        <v>106.1</v>
      </c>
      <c r="L30" s="3">
        <f t="shared" si="2"/>
        <v>110.5</v>
      </c>
      <c r="M30" s="3">
        <f t="shared" si="3"/>
        <v>107.3</v>
      </c>
      <c r="N30" s="3"/>
      <c r="P30" s="4">
        <f t="shared" si="6"/>
        <v>28.443332374495633</v>
      </c>
      <c r="Q30" s="5">
        <f t="shared" si="4"/>
        <v>28.443332374495633</v>
      </c>
      <c r="R30" s="5">
        <f t="shared" si="5"/>
        <v>4.8209037922873952</v>
      </c>
    </row>
    <row r="31" spans="1:18" x14ac:dyDescent="0.3">
      <c r="A31" s="1">
        <v>30</v>
      </c>
      <c r="B31" s="1" t="s">
        <v>154</v>
      </c>
      <c r="C31" s="1" t="s">
        <v>516</v>
      </c>
      <c r="D31" s="1" t="s">
        <v>545</v>
      </c>
      <c r="E31" s="1">
        <v>5800</v>
      </c>
      <c r="F31" s="3" t="s">
        <v>505</v>
      </c>
      <c r="G31" s="1">
        <v>24</v>
      </c>
      <c r="H31" s="3">
        <f>222/2+10.5/2</f>
        <v>116.25</v>
      </c>
      <c r="I31" s="1">
        <v>21.8</v>
      </c>
      <c r="J31" s="3">
        <f t="shared" si="0"/>
        <v>102.7</v>
      </c>
      <c r="K31" s="3">
        <f t="shared" si="1"/>
        <v>98.8</v>
      </c>
      <c r="L31" s="3">
        <f t="shared" si="2"/>
        <v>104.8</v>
      </c>
      <c r="M31" s="3">
        <f t="shared" si="3"/>
        <v>104.4</v>
      </c>
      <c r="N31" s="3"/>
      <c r="P31" s="4">
        <f t="shared" si="6"/>
        <v>25.660464617754815</v>
      </c>
      <c r="Q31" s="5">
        <f t="shared" si="4"/>
        <v>25.660464617754815</v>
      </c>
      <c r="R31" s="5">
        <f t="shared" si="5"/>
        <v>4.4242180375439339</v>
      </c>
    </row>
    <row r="32" spans="1:18" x14ac:dyDescent="0.3">
      <c r="A32" s="1">
        <v>31</v>
      </c>
      <c r="B32" s="1" t="s">
        <v>52</v>
      </c>
      <c r="C32" s="1" t="s">
        <v>514</v>
      </c>
      <c r="D32" s="1" t="s">
        <v>544</v>
      </c>
      <c r="E32" s="1">
        <v>5800</v>
      </c>
      <c r="F32" s="3" t="s">
        <v>487</v>
      </c>
      <c r="G32" s="1">
        <v>32</v>
      </c>
      <c r="H32" s="3">
        <f>225.5/2-9/2</f>
        <v>108.25</v>
      </c>
      <c r="I32" s="1">
        <v>21.82</v>
      </c>
      <c r="J32" s="3">
        <f t="shared" si="0"/>
        <v>101.6</v>
      </c>
      <c r="K32" s="3">
        <f t="shared" si="1"/>
        <v>100.6</v>
      </c>
      <c r="L32" s="3">
        <f t="shared" si="2"/>
        <v>109.3</v>
      </c>
      <c r="M32" s="3">
        <f t="shared" si="3"/>
        <v>111.8</v>
      </c>
      <c r="N32" s="3"/>
      <c r="P32" s="4">
        <f t="shared" si="6"/>
        <v>30.596175217754809</v>
      </c>
      <c r="Q32" s="5">
        <f t="shared" si="4"/>
        <v>30.596175217754809</v>
      </c>
      <c r="R32" s="5">
        <f t="shared" si="5"/>
        <v>5.2752026237508289</v>
      </c>
    </row>
    <row r="33" spans="1:18" x14ac:dyDescent="0.3">
      <c r="A33" s="1">
        <v>32</v>
      </c>
      <c r="B33" s="1" t="s">
        <v>220</v>
      </c>
      <c r="C33" s="1" t="s">
        <v>496</v>
      </c>
      <c r="D33" s="1" t="s">
        <v>545</v>
      </c>
      <c r="E33" s="1">
        <v>5800</v>
      </c>
      <c r="F33" s="3" t="s">
        <v>486</v>
      </c>
      <c r="G33" s="1">
        <v>25</v>
      </c>
      <c r="H33" s="3">
        <f>227.5/2+3.5/2</f>
        <v>115.5</v>
      </c>
      <c r="I33" s="1">
        <v>18.350000000000001</v>
      </c>
      <c r="J33" s="3">
        <f t="shared" si="0"/>
        <v>102.5</v>
      </c>
      <c r="K33" s="3">
        <f t="shared" si="1"/>
        <v>106</v>
      </c>
      <c r="L33" s="3">
        <f t="shared" si="2"/>
        <v>103.6</v>
      </c>
      <c r="M33" s="3">
        <f t="shared" si="3"/>
        <v>108.2</v>
      </c>
      <c r="N33" s="3"/>
      <c r="P33" s="4">
        <f t="shared" si="6"/>
        <v>25.394718717754809</v>
      </c>
      <c r="Q33" s="5">
        <f t="shared" si="4"/>
        <v>25.394718717754809</v>
      </c>
      <c r="R33" s="5">
        <f t="shared" si="5"/>
        <v>4.3783997789232432</v>
      </c>
    </row>
    <row r="34" spans="1:18" x14ac:dyDescent="0.3">
      <c r="A34" s="1">
        <v>33</v>
      </c>
      <c r="B34" s="1" t="s">
        <v>33</v>
      </c>
      <c r="C34" s="1" t="s">
        <v>523</v>
      </c>
      <c r="D34" s="1" t="s">
        <v>543</v>
      </c>
      <c r="E34" s="1">
        <v>5800</v>
      </c>
      <c r="F34" s="3" t="s">
        <v>497</v>
      </c>
      <c r="G34" s="1">
        <v>35</v>
      </c>
      <c r="H34" s="3">
        <f>240.5/2+1.5/2</f>
        <v>121</v>
      </c>
      <c r="I34" s="1">
        <v>15.6</v>
      </c>
      <c r="J34" s="3">
        <f t="shared" ref="J34:J65" si="7">VLOOKUP(C34,$B$129:$E$158,2,FALSE)</f>
        <v>104.2</v>
      </c>
      <c r="K34" s="3">
        <f t="shared" ref="K34:K65" si="8">VLOOKUP(F34,$B$129:$E$158,2,FALSE)</f>
        <v>106.1</v>
      </c>
      <c r="L34" s="3">
        <f t="shared" ref="L34:L65" si="9">VLOOKUP(C34,$B$129:$E$158,4,FALSE)</f>
        <v>110.5</v>
      </c>
      <c r="M34" s="3">
        <f t="shared" ref="M34:M65" si="10">VLOOKUP(F34,$B$129:$E$158,3,FALSE)</f>
        <v>107.3</v>
      </c>
      <c r="N34" s="3"/>
      <c r="P34" s="4">
        <f t="shared" si="6"/>
        <v>32.393265717754808</v>
      </c>
      <c r="Q34" s="5">
        <f t="shared" ref="Q34:Q65" si="11">P34-O34</f>
        <v>32.393265717754808</v>
      </c>
      <c r="R34" s="5">
        <f t="shared" ref="R34:R65" si="12">P34/(E34/1000)</f>
        <v>5.5850458134060013</v>
      </c>
    </row>
    <row r="35" spans="1:18" x14ac:dyDescent="0.3">
      <c r="A35" s="1">
        <v>34</v>
      </c>
      <c r="B35" s="1" t="s">
        <v>36</v>
      </c>
      <c r="C35" s="1" t="s">
        <v>514</v>
      </c>
      <c r="D35" s="1" t="s">
        <v>544</v>
      </c>
      <c r="E35" s="1">
        <v>5700</v>
      </c>
      <c r="F35" s="3" t="s">
        <v>487</v>
      </c>
      <c r="G35" s="1">
        <v>37</v>
      </c>
      <c r="H35" s="3">
        <f>225.5/2-9/2</f>
        <v>108.25</v>
      </c>
      <c r="I35" s="1">
        <v>13.93</v>
      </c>
      <c r="J35" s="3">
        <f t="shared" si="7"/>
        <v>101.6</v>
      </c>
      <c r="K35" s="3">
        <f t="shared" si="8"/>
        <v>100.6</v>
      </c>
      <c r="L35" s="3">
        <f t="shared" si="9"/>
        <v>109.3</v>
      </c>
      <c r="M35" s="3">
        <f t="shared" si="10"/>
        <v>111.8</v>
      </c>
      <c r="N35" s="3"/>
      <c r="P35" s="4">
        <f t="shared" si="6"/>
        <v>31.946024246945608</v>
      </c>
      <c r="Q35" s="5">
        <f t="shared" si="11"/>
        <v>31.946024246945608</v>
      </c>
      <c r="R35" s="5">
        <f t="shared" si="12"/>
        <v>5.6045656573588785</v>
      </c>
    </row>
    <row r="36" spans="1:18" x14ac:dyDescent="0.3">
      <c r="A36" s="1">
        <v>35</v>
      </c>
      <c r="B36" s="1" t="s">
        <v>483</v>
      </c>
      <c r="C36" s="1" t="s">
        <v>497</v>
      </c>
      <c r="D36" s="1" t="s">
        <v>542</v>
      </c>
      <c r="E36" s="1">
        <v>5700</v>
      </c>
      <c r="F36" s="3" t="s">
        <v>523</v>
      </c>
      <c r="G36" s="1">
        <v>27</v>
      </c>
      <c r="H36" s="3">
        <f>240.5/2-1.5/2</f>
        <v>119.5</v>
      </c>
      <c r="I36" s="1">
        <v>18.95</v>
      </c>
      <c r="J36" s="3">
        <f t="shared" si="7"/>
        <v>106.1</v>
      </c>
      <c r="K36" s="3">
        <f t="shared" si="8"/>
        <v>104.2</v>
      </c>
      <c r="L36" s="3">
        <f t="shared" si="9"/>
        <v>107.9</v>
      </c>
      <c r="M36" s="3">
        <f t="shared" si="10"/>
        <v>107.9</v>
      </c>
      <c r="N36" s="3"/>
      <c r="P36" s="4">
        <f t="shared" si="6"/>
        <v>27.177876146945604</v>
      </c>
      <c r="Q36" s="5">
        <f t="shared" si="11"/>
        <v>27.177876146945604</v>
      </c>
      <c r="R36" s="5">
        <f t="shared" si="12"/>
        <v>4.7680484468325615</v>
      </c>
    </row>
    <row r="37" spans="1:18" x14ac:dyDescent="0.3">
      <c r="A37" s="1">
        <v>36</v>
      </c>
      <c r="B37" s="1" t="s">
        <v>211</v>
      </c>
      <c r="C37" s="1" t="s">
        <v>486</v>
      </c>
      <c r="D37" s="1" t="s">
        <v>543</v>
      </c>
      <c r="E37" s="1">
        <v>5600</v>
      </c>
      <c r="F37" s="3" t="s">
        <v>496</v>
      </c>
      <c r="G37" s="1">
        <v>27</v>
      </c>
      <c r="H37" s="3">
        <f>227.5/2-3.5/2</f>
        <v>112</v>
      </c>
      <c r="I37" s="1">
        <v>26.62</v>
      </c>
      <c r="J37" s="3">
        <f t="shared" si="7"/>
        <v>106</v>
      </c>
      <c r="K37" s="3">
        <f t="shared" si="8"/>
        <v>102.5</v>
      </c>
      <c r="L37" s="3">
        <f t="shared" si="9"/>
        <v>103.9</v>
      </c>
      <c r="M37" s="3">
        <f t="shared" si="10"/>
        <v>107.2</v>
      </c>
      <c r="N37" s="3"/>
      <c r="P37" s="4">
        <f t="shared" si="6"/>
        <v>28.471795237611254</v>
      </c>
      <c r="Q37" s="5">
        <f t="shared" si="11"/>
        <v>28.471795237611254</v>
      </c>
      <c r="R37" s="5">
        <f t="shared" si="12"/>
        <v>5.0842491495734388</v>
      </c>
    </row>
    <row r="38" spans="1:18" x14ac:dyDescent="0.3">
      <c r="A38" s="1">
        <v>37</v>
      </c>
      <c r="B38" s="1" t="s">
        <v>475</v>
      </c>
      <c r="C38" s="1" t="s">
        <v>497</v>
      </c>
      <c r="D38" s="1" t="s">
        <v>544</v>
      </c>
      <c r="E38" s="1">
        <v>5500</v>
      </c>
      <c r="F38" s="3" t="s">
        <v>523</v>
      </c>
      <c r="G38" s="1">
        <v>32</v>
      </c>
      <c r="H38" s="3">
        <f>240.5/2-1.5/2</f>
        <v>119.5</v>
      </c>
      <c r="I38" s="1">
        <v>23.9</v>
      </c>
      <c r="J38" s="3">
        <f t="shared" si="7"/>
        <v>106.1</v>
      </c>
      <c r="K38" s="3">
        <f t="shared" si="8"/>
        <v>104.2</v>
      </c>
      <c r="L38" s="3">
        <f t="shared" si="9"/>
        <v>107.9</v>
      </c>
      <c r="M38" s="3">
        <f t="shared" si="10"/>
        <v>107.9</v>
      </c>
      <c r="N38" s="3"/>
      <c r="P38" s="4">
        <f t="shared" si="6"/>
        <v>31.853830336384242</v>
      </c>
      <c r="Q38" s="5">
        <f t="shared" si="11"/>
        <v>31.853830336384242</v>
      </c>
      <c r="R38" s="5">
        <f t="shared" si="12"/>
        <v>5.7916055157062258</v>
      </c>
    </row>
    <row r="39" spans="1:18" x14ac:dyDescent="0.3">
      <c r="A39" s="1">
        <v>38</v>
      </c>
      <c r="B39" s="1" t="s">
        <v>227</v>
      </c>
      <c r="C39" s="1" t="s">
        <v>516</v>
      </c>
      <c r="D39" s="1" t="s">
        <v>542</v>
      </c>
      <c r="E39" s="1">
        <v>5400</v>
      </c>
      <c r="F39" s="3" t="s">
        <v>505</v>
      </c>
      <c r="G39" s="1">
        <v>24</v>
      </c>
      <c r="H39" s="3">
        <f>222/2+10.5/2</f>
        <v>116.25</v>
      </c>
      <c r="I39" s="1">
        <v>21.6</v>
      </c>
      <c r="J39" s="3">
        <f t="shared" si="7"/>
        <v>102.7</v>
      </c>
      <c r="K39" s="3">
        <f t="shared" si="8"/>
        <v>98.8</v>
      </c>
      <c r="L39" s="3">
        <f t="shared" si="9"/>
        <v>104.8</v>
      </c>
      <c r="M39" s="3">
        <f t="shared" si="10"/>
        <v>104.4</v>
      </c>
      <c r="N39" s="3"/>
      <c r="P39" s="4">
        <f t="shared" si="6"/>
        <v>24.936718469820715</v>
      </c>
      <c r="Q39" s="5">
        <f t="shared" si="11"/>
        <v>24.936718469820715</v>
      </c>
      <c r="R39" s="5">
        <f t="shared" si="12"/>
        <v>4.6179108277445762</v>
      </c>
    </row>
    <row r="40" spans="1:18" x14ac:dyDescent="0.3">
      <c r="A40" s="1">
        <v>39</v>
      </c>
      <c r="B40" s="1" t="s">
        <v>140</v>
      </c>
      <c r="C40" s="1" t="s">
        <v>498</v>
      </c>
      <c r="D40" s="1" t="s">
        <v>543</v>
      </c>
      <c r="E40" s="1">
        <v>5400</v>
      </c>
      <c r="F40" s="3" t="s">
        <v>519</v>
      </c>
      <c r="G40" s="1">
        <v>30</v>
      </c>
      <c r="H40" s="1">
        <f>226/2-1/2</f>
        <v>112.5</v>
      </c>
      <c r="I40" s="1">
        <v>13.07</v>
      </c>
      <c r="J40" s="3">
        <f t="shared" si="7"/>
        <v>103.8</v>
      </c>
      <c r="K40" s="3">
        <f t="shared" si="8"/>
        <v>101.6</v>
      </c>
      <c r="L40" s="3">
        <f t="shared" si="9"/>
        <v>108.8</v>
      </c>
      <c r="M40" s="3">
        <f t="shared" si="10"/>
        <v>110</v>
      </c>
      <c r="N40" s="3"/>
      <c r="P40" s="4">
        <f t="shared" si="6"/>
        <v>26.533431019820711</v>
      </c>
      <c r="Q40" s="5">
        <f t="shared" si="11"/>
        <v>26.533431019820711</v>
      </c>
      <c r="R40" s="5">
        <f t="shared" si="12"/>
        <v>4.913598337003835</v>
      </c>
    </row>
    <row r="41" spans="1:18" x14ac:dyDescent="0.3">
      <c r="A41" s="1">
        <v>40</v>
      </c>
      <c r="B41" s="1" t="s">
        <v>469</v>
      </c>
      <c r="C41" s="1" t="s">
        <v>523</v>
      </c>
      <c r="D41" s="1" t="s">
        <v>546</v>
      </c>
      <c r="E41" s="1">
        <v>5400</v>
      </c>
      <c r="F41" s="3" t="s">
        <v>497</v>
      </c>
      <c r="G41" s="1">
        <v>27</v>
      </c>
      <c r="H41" s="3">
        <f>240.5/2+1.5/2</f>
        <v>121</v>
      </c>
      <c r="I41" s="1">
        <v>23.68</v>
      </c>
      <c r="J41" s="3">
        <f t="shared" si="7"/>
        <v>104.2</v>
      </c>
      <c r="K41" s="3">
        <f t="shared" si="8"/>
        <v>106.1</v>
      </c>
      <c r="L41" s="3">
        <f t="shared" si="9"/>
        <v>110.5</v>
      </c>
      <c r="M41" s="3">
        <f t="shared" si="10"/>
        <v>107.3</v>
      </c>
      <c r="N41" s="3"/>
      <c r="P41" s="4">
        <f t="shared" si="6"/>
        <v>28.065794369820708</v>
      </c>
      <c r="Q41" s="5">
        <f t="shared" si="11"/>
        <v>28.065794369820708</v>
      </c>
      <c r="R41" s="5">
        <f t="shared" si="12"/>
        <v>5.1973693277445756</v>
      </c>
    </row>
    <row r="42" spans="1:18" x14ac:dyDescent="0.3">
      <c r="A42" s="1">
        <v>41</v>
      </c>
      <c r="B42" s="1" t="s">
        <v>341</v>
      </c>
      <c r="C42" s="1" t="s">
        <v>497</v>
      </c>
      <c r="D42" s="1" t="s">
        <v>546</v>
      </c>
      <c r="E42" s="1">
        <v>5200</v>
      </c>
      <c r="F42" s="3" t="s">
        <v>523</v>
      </c>
      <c r="G42" s="1">
        <v>34</v>
      </c>
      <c r="H42" s="3">
        <f>240.5/2-1.5/2</f>
        <v>119.5</v>
      </c>
      <c r="I42" s="1">
        <v>21.14</v>
      </c>
      <c r="J42" s="3">
        <f t="shared" si="7"/>
        <v>106.1</v>
      </c>
      <c r="K42" s="3">
        <f t="shared" si="8"/>
        <v>104.2</v>
      </c>
      <c r="L42" s="3">
        <f t="shared" si="9"/>
        <v>107.9</v>
      </c>
      <c r="M42" s="3">
        <f t="shared" si="10"/>
        <v>107.9</v>
      </c>
      <c r="N42" s="3"/>
      <c r="P42" s="4">
        <f t="shared" si="6"/>
        <v>32.041480889407495</v>
      </c>
      <c r="Q42" s="5">
        <f t="shared" si="11"/>
        <v>32.041480889407495</v>
      </c>
      <c r="R42" s="5">
        <f t="shared" si="12"/>
        <v>6.16182324796298</v>
      </c>
    </row>
    <row r="43" spans="1:18" x14ac:dyDescent="0.3">
      <c r="A43" s="1">
        <v>42</v>
      </c>
      <c r="B43" s="1" t="s">
        <v>375</v>
      </c>
      <c r="C43" s="1" t="s">
        <v>487</v>
      </c>
      <c r="D43" s="1" t="s">
        <v>544</v>
      </c>
      <c r="E43" s="1">
        <v>5200</v>
      </c>
      <c r="F43" s="3" t="s">
        <v>514</v>
      </c>
      <c r="G43" s="1">
        <v>32</v>
      </c>
      <c r="H43" s="3">
        <f>225.5/2+9/2</f>
        <v>117.25</v>
      </c>
      <c r="I43" s="1">
        <v>21.52</v>
      </c>
      <c r="J43" s="3">
        <f t="shared" si="7"/>
        <v>100.6</v>
      </c>
      <c r="K43" s="3">
        <f t="shared" si="8"/>
        <v>101.6</v>
      </c>
      <c r="L43" s="3">
        <f t="shared" si="9"/>
        <v>109.7</v>
      </c>
      <c r="M43" s="3">
        <f t="shared" si="10"/>
        <v>108.3</v>
      </c>
      <c r="N43" s="3"/>
      <c r="P43" s="4">
        <f t="shared" si="6"/>
        <v>30.374167639407496</v>
      </c>
      <c r="Q43" s="5">
        <f t="shared" si="11"/>
        <v>30.374167639407496</v>
      </c>
      <c r="R43" s="5">
        <f t="shared" si="12"/>
        <v>5.8411860845014409</v>
      </c>
    </row>
    <row r="44" spans="1:18" x14ac:dyDescent="0.3">
      <c r="A44" s="1">
        <v>43</v>
      </c>
      <c r="B44" s="1" t="s">
        <v>238</v>
      </c>
      <c r="C44" s="1" t="s">
        <v>514</v>
      </c>
      <c r="D44" s="1" t="s">
        <v>542</v>
      </c>
      <c r="E44" s="1">
        <v>5100</v>
      </c>
      <c r="F44" s="3" t="s">
        <v>487</v>
      </c>
      <c r="G44" s="1">
        <v>26</v>
      </c>
      <c r="H44" s="3">
        <f>225.5/2-9/2</f>
        <v>108.25</v>
      </c>
      <c r="I44" s="1">
        <v>16.16</v>
      </c>
      <c r="J44" s="3">
        <f t="shared" si="7"/>
        <v>101.6</v>
      </c>
      <c r="K44" s="3">
        <f t="shared" si="8"/>
        <v>100.6</v>
      </c>
      <c r="L44" s="3">
        <f t="shared" si="9"/>
        <v>109.3</v>
      </c>
      <c r="M44" s="3">
        <f t="shared" si="10"/>
        <v>111.8</v>
      </c>
      <c r="N44" s="3"/>
      <c r="P44" s="4">
        <f t="shared" si="6"/>
        <v>23.455281170260523</v>
      </c>
      <c r="Q44" s="5">
        <f t="shared" si="11"/>
        <v>23.455281170260523</v>
      </c>
      <c r="R44" s="5">
        <f t="shared" si="12"/>
        <v>4.5990747392667695</v>
      </c>
    </row>
    <row r="45" spans="1:18" x14ac:dyDescent="0.3">
      <c r="A45" s="1">
        <v>44</v>
      </c>
      <c r="B45" s="1" t="s">
        <v>194</v>
      </c>
      <c r="C45" s="1" t="s">
        <v>519</v>
      </c>
      <c r="D45" s="1" t="s">
        <v>543</v>
      </c>
      <c r="E45" s="1">
        <v>5100</v>
      </c>
      <c r="F45" s="3" t="s">
        <v>498</v>
      </c>
      <c r="G45" s="1">
        <v>29</v>
      </c>
      <c r="H45" s="1">
        <f>226/2+1/2</f>
        <v>113.5</v>
      </c>
      <c r="I45" s="1">
        <v>15.21</v>
      </c>
      <c r="J45" s="3">
        <f t="shared" si="7"/>
        <v>101.6</v>
      </c>
      <c r="K45" s="3">
        <f t="shared" si="8"/>
        <v>103.8</v>
      </c>
      <c r="L45" s="3">
        <f t="shared" si="9"/>
        <v>103.8</v>
      </c>
      <c r="M45" s="3">
        <f t="shared" si="10"/>
        <v>108.6</v>
      </c>
      <c r="N45" s="3"/>
      <c r="P45" s="4">
        <f t="shared" ref="P45:P76" si="13">-87.868852+(LN(E45))*9.365713+G45*0.73241+I45*0.27241+H45*0.0924+((J45+K45)/2)*0.015315+((L45+M45)/2)*-0.032803</f>
        <v>26.046018720260527</v>
      </c>
      <c r="Q45" s="5">
        <f t="shared" si="11"/>
        <v>26.046018720260527</v>
      </c>
      <c r="R45" s="5">
        <f t="shared" si="12"/>
        <v>5.1070624941687308</v>
      </c>
    </row>
    <row r="46" spans="1:18" x14ac:dyDescent="0.3">
      <c r="A46" s="1">
        <v>45</v>
      </c>
      <c r="B46" s="1" t="s">
        <v>359</v>
      </c>
      <c r="C46" s="1" t="s">
        <v>512</v>
      </c>
      <c r="D46" s="1" t="s">
        <v>543</v>
      </c>
      <c r="E46" s="1">
        <v>5100</v>
      </c>
      <c r="F46" s="3" t="s">
        <v>491</v>
      </c>
      <c r="G46" s="1">
        <v>24</v>
      </c>
      <c r="H46" s="1">
        <f>221/2+2/2</f>
        <v>111.5</v>
      </c>
      <c r="I46" s="1">
        <v>25.47</v>
      </c>
      <c r="J46" s="3">
        <f t="shared" si="7"/>
        <v>102.9</v>
      </c>
      <c r="K46" s="3">
        <f t="shared" si="8"/>
        <v>100.6</v>
      </c>
      <c r="L46" s="3">
        <f t="shared" si="9"/>
        <v>107.8</v>
      </c>
      <c r="M46" s="3">
        <f t="shared" si="10"/>
        <v>104.7</v>
      </c>
      <c r="N46" s="3"/>
      <c r="P46" s="4">
        <f t="shared" si="13"/>
        <v>24.977905920260522</v>
      </c>
      <c r="Q46" s="5">
        <f t="shared" si="11"/>
        <v>24.977905920260522</v>
      </c>
      <c r="R46" s="5">
        <f t="shared" si="12"/>
        <v>4.8976286118157892</v>
      </c>
    </row>
    <row r="47" spans="1:18" x14ac:dyDescent="0.3">
      <c r="A47" s="1">
        <v>46</v>
      </c>
      <c r="B47" s="1" t="s">
        <v>312</v>
      </c>
      <c r="C47" s="1" t="s">
        <v>505</v>
      </c>
      <c r="D47" s="1" t="s">
        <v>543</v>
      </c>
      <c r="E47" s="1">
        <v>5100</v>
      </c>
      <c r="F47" s="3" t="s">
        <v>516</v>
      </c>
      <c r="G47" s="1">
        <v>26</v>
      </c>
      <c r="H47" s="3">
        <f>222/2-10.5/2</f>
        <v>105.75</v>
      </c>
      <c r="I47" s="1">
        <v>27.01</v>
      </c>
      <c r="J47" s="3">
        <f t="shared" si="7"/>
        <v>98.8</v>
      </c>
      <c r="K47" s="3">
        <f t="shared" si="8"/>
        <v>102.7</v>
      </c>
      <c r="L47" s="3">
        <f t="shared" si="9"/>
        <v>114.2</v>
      </c>
      <c r="M47" s="3">
        <f t="shared" si="10"/>
        <v>110.5</v>
      </c>
      <c r="N47" s="3"/>
      <c r="P47" s="4">
        <f t="shared" si="13"/>
        <v>26.115524020260523</v>
      </c>
      <c r="Q47" s="5">
        <f t="shared" si="11"/>
        <v>26.115524020260523</v>
      </c>
      <c r="R47" s="5">
        <f t="shared" si="12"/>
        <v>5.120690984364809</v>
      </c>
    </row>
    <row r="48" spans="1:18" x14ac:dyDescent="0.3">
      <c r="A48" s="1">
        <v>47</v>
      </c>
      <c r="B48" s="1" t="s">
        <v>233</v>
      </c>
      <c r="C48" s="1" t="s">
        <v>491</v>
      </c>
      <c r="D48" s="1" t="s">
        <v>543</v>
      </c>
      <c r="E48" s="1">
        <v>5000</v>
      </c>
      <c r="F48" s="3" t="s">
        <v>512</v>
      </c>
      <c r="G48" s="1">
        <v>27</v>
      </c>
      <c r="H48" s="1">
        <f>221/2-2/2</f>
        <v>109.5</v>
      </c>
      <c r="I48" s="1">
        <v>23.67</v>
      </c>
      <c r="J48" s="3">
        <f t="shared" si="7"/>
        <v>100.6</v>
      </c>
      <c r="K48" s="3">
        <f t="shared" si="8"/>
        <v>102.9</v>
      </c>
      <c r="L48" s="3">
        <f t="shared" si="9"/>
        <v>106.7</v>
      </c>
      <c r="M48" s="3">
        <f t="shared" si="10"/>
        <v>107.1</v>
      </c>
      <c r="N48" s="3"/>
      <c r="P48" s="4">
        <f t="shared" si="13"/>
        <v>26.293210246358534</v>
      </c>
      <c r="Q48" s="5">
        <f t="shared" si="11"/>
        <v>26.293210246358534</v>
      </c>
      <c r="R48" s="5">
        <f t="shared" si="12"/>
        <v>5.2586420492717068</v>
      </c>
    </row>
    <row r="49" spans="1:18" x14ac:dyDescent="0.3">
      <c r="A49" s="1">
        <v>48</v>
      </c>
      <c r="B49" s="1" t="s">
        <v>315</v>
      </c>
      <c r="C49" s="1" t="s">
        <v>519</v>
      </c>
      <c r="D49" s="1" t="s">
        <v>543</v>
      </c>
      <c r="E49" s="1">
        <v>5000</v>
      </c>
      <c r="F49" s="3" t="s">
        <v>498</v>
      </c>
      <c r="G49" s="1">
        <v>21</v>
      </c>
      <c r="H49" s="1">
        <f>226/2+1/2</f>
        <v>113.5</v>
      </c>
      <c r="I49" s="1">
        <v>18.88</v>
      </c>
      <c r="J49" s="3">
        <f t="shared" si="7"/>
        <v>101.6</v>
      </c>
      <c r="K49" s="3">
        <f t="shared" si="8"/>
        <v>103.8</v>
      </c>
      <c r="L49" s="3">
        <f t="shared" si="9"/>
        <v>103.8</v>
      </c>
      <c r="M49" s="3">
        <f t="shared" si="10"/>
        <v>108.6</v>
      </c>
      <c r="N49" s="3"/>
      <c r="P49" s="4">
        <f t="shared" si="13"/>
        <v>21.001017696358538</v>
      </c>
      <c r="Q49" s="5">
        <f t="shared" si="11"/>
        <v>21.001017696358538</v>
      </c>
      <c r="R49" s="5">
        <f t="shared" si="12"/>
        <v>4.2002035392717074</v>
      </c>
    </row>
    <row r="50" spans="1:18" x14ac:dyDescent="0.3">
      <c r="A50" s="1">
        <v>49</v>
      </c>
      <c r="B50" s="1" t="s">
        <v>423</v>
      </c>
      <c r="C50" s="1" t="s">
        <v>505</v>
      </c>
      <c r="D50" s="1" t="s">
        <v>546</v>
      </c>
      <c r="E50" s="1">
        <v>5000</v>
      </c>
      <c r="F50" s="3" t="s">
        <v>516</v>
      </c>
      <c r="G50" s="1">
        <v>32</v>
      </c>
      <c r="H50" s="3">
        <f>222/2-10.5/2</f>
        <v>105.75</v>
      </c>
      <c r="I50" s="1">
        <v>18.100000000000001</v>
      </c>
      <c r="J50" s="3">
        <f t="shared" si="7"/>
        <v>98.8</v>
      </c>
      <c r="K50" s="3">
        <f t="shared" si="8"/>
        <v>102.7</v>
      </c>
      <c r="L50" s="3">
        <f t="shared" si="9"/>
        <v>114.2</v>
      </c>
      <c r="M50" s="3">
        <f t="shared" si="10"/>
        <v>110.5</v>
      </c>
      <c r="N50" s="3"/>
      <c r="P50" s="4">
        <f t="shared" si="13"/>
        <v>27.897345196358536</v>
      </c>
      <c r="Q50" s="5">
        <f t="shared" si="11"/>
        <v>27.897345196358536</v>
      </c>
      <c r="R50" s="5">
        <f t="shared" si="12"/>
        <v>5.5794690392717072</v>
      </c>
    </row>
    <row r="51" spans="1:18" x14ac:dyDescent="0.3">
      <c r="A51" s="1">
        <v>50</v>
      </c>
      <c r="B51" s="1" t="s">
        <v>272</v>
      </c>
      <c r="C51" s="1" t="s">
        <v>486</v>
      </c>
      <c r="D51" s="1" t="s">
        <v>545</v>
      </c>
      <c r="E51" s="1">
        <v>4900</v>
      </c>
      <c r="F51" s="3" t="s">
        <v>496</v>
      </c>
      <c r="G51" s="1">
        <v>34</v>
      </c>
      <c r="H51" s="3">
        <f>227.5/2-3.5/2</f>
        <v>112</v>
      </c>
      <c r="I51" s="1">
        <v>14.97</v>
      </c>
      <c r="J51" s="3">
        <f t="shared" si="7"/>
        <v>106</v>
      </c>
      <c r="K51" s="3">
        <f t="shared" si="8"/>
        <v>102.5</v>
      </c>
      <c r="L51" s="3">
        <f t="shared" si="9"/>
        <v>103.9</v>
      </c>
      <c r="M51" s="3">
        <f t="shared" si="10"/>
        <v>107.2</v>
      </c>
      <c r="N51" s="3"/>
      <c r="P51" s="4">
        <f t="shared" si="13"/>
        <v>29.174472037799656</v>
      </c>
      <c r="Q51" s="5">
        <f t="shared" si="11"/>
        <v>29.174472037799656</v>
      </c>
      <c r="R51" s="5">
        <f t="shared" si="12"/>
        <v>5.9539738852652357</v>
      </c>
    </row>
    <row r="52" spans="1:18" x14ac:dyDescent="0.3">
      <c r="A52" s="1">
        <v>51</v>
      </c>
      <c r="B52" s="1" t="s">
        <v>420</v>
      </c>
      <c r="C52" s="1" t="s">
        <v>487</v>
      </c>
      <c r="D52" s="1" t="s">
        <v>545</v>
      </c>
      <c r="E52" s="1">
        <v>4800</v>
      </c>
      <c r="F52" s="3" t="s">
        <v>514</v>
      </c>
      <c r="G52" s="1">
        <v>21</v>
      </c>
      <c r="H52" s="3">
        <f>225.5/2+9/2</f>
        <v>117.25</v>
      </c>
      <c r="I52" s="1">
        <v>19.079999999999998</v>
      </c>
      <c r="J52" s="3">
        <f t="shared" si="7"/>
        <v>100.6</v>
      </c>
      <c r="K52" s="3">
        <f t="shared" si="8"/>
        <v>101.6</v>
      </c>
      <c r="L52" s="3">
        <f t="shared" si="9"/>
        <v>109.7</v>
      </c>
      <c r="M52" s="3">
        <f t="shared" si="10"/>
        <v>108.3</v>
      </c>
      <c r="N52" s="3"/>
      <c r="P52" s="4">
        <f t="shared" si="13"/>
        <v>20.903320211594252</v>
      </c>
      <c r="Q52" s="5">
        <f t="shared" si="11"/>
        <v>20.903320211594252</v>
      </c>
      <c r="R52" s="5">
        <f t="shared" si="12"/>
        <v>4.3548583774154697</v>
      </c>
    </row>
    <row r="53" spans="1:18" x14ac:dyDescent="0.3">
      <c r="A53" s="1">
        <v>52</v>
      </c>
      <c r="B53" s="1" t="s">
        <v>303</v>
      </c>
      <c r="C53" s="1" t="s">
        <v>512</v>
      </c>
      <c r="D53" s="1" t="s">
        <v>542</v>
      </c>
      <c r="E53" s="1">
        <v>4800</v>
      </c>
      <c r="F53" s="3" t="s">
        <v>491</v>
      </c>
      <c r="G53" s="1">
        <v>28</v>
      </c>
      <c r="H53" s="1">
        <f>221/2+2/2</f>
        <v>111.5</v>
      </c>
      <c r="I53" s="1">
        <v>16.07</v>
      </c>
      <c r="J53" s="3">
        <f t="shared" si="7"/>
        <v>102.9</v>
      </c>
      <c r="K53" s="3">
        <f t="shared" si="8"/>
        <v>100.6</v>
      </c>
      <c r="L53" s="3">
        <f t="shared" si="9"/>
        <v>107.8</v>
      </c>
      <c r="M53" s="3">
        <f t="shared" si="10"/>
        <v>104.7</v>
      </c>
      <c r="N53" s="3"/>
      <c r="P53" s="4">
        <f t="shared" si="13"/>
        <v>24.779099111594252</v>
      </c>
      <c r="Q53" s="5">
        <f t="shared" si="11"/>
        <v>24.779099111594252</v>
      </c>
      <c r="R53" s="5">
        <f t="shared" si="12"/>
        <v>5.1623123149154697</v>
      </c>
    </row>
    <row r="54" spans="1:18" x14ac:dyDescent="0.3">
      <c r="A54" s="1">
        <v>53</v>
      </c>
      <c r="B54" s="1" t="s">
        <v>427</v>
      </c>
      <c r="C54" s="1" t="s">
        <v>496</v>
      </c>
      <c r="D54" s="1" t="s">
        <v>546</v>
      </c>
      <c r="E54" s="1">
        <v>4800</v>
      </c>
      <c r="F54" s="3" t="s">
        <v>486</v>
      </c>
      <c r="G54" s="1">
        <v>29</v>
      </c>
      <c r="H54" s="3">
        <f>227.5/2+3.5/2</f>
        <v>115.5</v>
      </c>
      <c r="I54" s="1">
        <v>18.510000000000002</v>
      </c>
      <c r="J54" s="3">
        <f t="shared" si="7"/>
        <v>102.5</v>
      </c>
      <c r="K54" s="3">
        <f t="shared" si="8"/>
        <v>106</v>
      </c>
      <c r="L54" s="3">
        <f t="shared" si="9"/>
        <v>103.6</v>
      </c>
      <c r="M54" s="3">
        <f t="shared" si="10"/>
        <v>108.2</v>
      </c>
      <c r="N54" s="3"/>
      <c r="P54" s="4">
        <f t="shared" si="13"/>
        <v>26.59555806159425</v>
      </c>
      <c r="Q54" s="5">
        <f t="shared" si="11"/>
        <v>26.59555806159425</v>
      </c>
      <c r="R54" s="5">
        <f t="shared" si="12"/>
        <v>5.5407412628321353</v>
      </c>
    </row>
    <row r="55" spans="1:18" x14ac:dyDescent="0.3">
      <c r="A55" s="1">
        <v>54</v>
      </c>
      <c r="B55" s="1" t="s">
        <v>432</v>
      </c>
      <c r="C55" s="1" t="s">
        <v>491</v>
      </c>
      <c r="D55" s="1" t="s">
        <v>544</v>
      </c>
      <c r="E55" s="1">
        <v>4700</v>
      </c>
      <c r="F55" s="3" t="s">
        <v>512</v>
      </c>
      <c r="G55" s="1">
        <v>28</v>
      </c>
      <c r="H55" s="1">
        <f>221/2-2/2</f>
        <v>109.5</v>
      </c>
      <c r="I55" s="1">
        <v>18.05</v>
      </c>
      <c r="J55" s="3">
        <f t="shared" si="7"/>
        <v>100.6</v>
      </c>
      <c r="K55" s="3">
        <f t="shared" si="8"/>
        <v>102.9</v>
      </c>
      <c r="L55" s="3">
        <f t="shared" si="9"/>
        <v>106.7</v>
      </c>
      <c r="M55" s="3">
        <f t="shared" si="10"/>
        <v>107.1</v>
      </c>
      <c r="N55" s="3"/>
      <c r="P55" s="4">
        <f t="shared" si="13"/>
        <v>24.915168773375783</v>
      </c>
      <c r="Q55" s="5">
        <f t="shared" si="11"/>
        <v>24.915168773375783</v>
      </c>
      <c r="R55" s="5">
        <f t="shared" si="12"/>
        <v>5.3010997390161236</v>
      </c>
    </row>
    <row r="56" spans="1:18" x14ac:dyDescent="0.3">
      <c r="A56" s="1">
        <v>55</v>
      </c>
      <c r="B56" s="1" t="s">
        <v>430</v>
      </c>
      <c r="C56" s="1" t="s">
        <v>514</v>
      </c>
      <c r="D56" s="1" t="s">
        <v>546</v>
      </c>
      <c r="E56" s="1">
        <v>4700</v>
      </c>
      <c r="F56" s="3" t="s">
        <v>487</v>
      </c>
      <c r="G56" s="1">
        <v>32</v>
      </c>
      <c r="H56" s="3">
        <f>225.5/2-9/2</f>
        <v>108.25</v>
      </c>
      <c r="I56" s="1">
        <v>14.52</v>
      </c>
      <c r="J56" s="3">
        <f t="shared" si="7"/>
        <v>101.6</v>
      </c>
      <c r="K56" s="3">
        <f t="shared" si="8"/>
        <v>100.6</v>
      </c>
      <c r="L56" s="3">
        <f t="shared" si="9"/>
        <v>109.3</v>
      </c>
      <c r="M56" s="3">
        <f t="shared" si="10"/>
        <v>111.8</v>
      </c>
      <c r="N56" s="3"/>
      <c r="P56" s="4">
        <f t="shared" si="13"/>
        <v>26.638015773375788</v>
      </c>
      <c r="Q56" s="5">
        <f t="shared" si="11"/>
        <v>26.638015773375788</v>
      </c>
      <c r="R56" s="5">
        <f t="shared" si="12"/>
        <v>5.6676629305054869</v>
      </c>
    </row>
    <row r="57" spans="1:18" x14ac:dyDescent="0.3">
      <c r="A57" s="1">
        <v>56</v>
      </c>
      <c r="B57" s="1" t="s">
        <v>425</v>
      </c>
      <c r="C57" s="1" t="s">
        <v>505</v>
      </c>
      <c r="D57" s="1" t="s">
        <v>543</v>
      </c>
      <c r="E57" s="1">
        <v>4700</v>
      </c>
      <c r="F57" s="3" t="s">
        <v>516</v>
      </c>
      <c r="G57" s="1">
        <v>32</v>
      </c>
      <c r="H57" s="3">
        <f>222/2-10.5/2</f>
        <v>105.75</v>
      </c>
      <c r="I57" s="1">
        <v>24.4</v>
      </c>
      <c r="J57" s="3">
        <f t="shared" si="7"/>
        <v>98.8</v>
      </c>
      <c r="K57" s="3">
        <f t="shared" si="8"/>
        <v>102.7</v>
      </c>
      <c r="L57" s="3">
        <f t="shared" si="9"/>
        <v>114.2</v>
      </c>
      <c r="M57" s="3">
        <f t="shared" si="10"/>
        <v>110.5</v>
      </c>
      <c r="N57" s="3"/>
      <c r="P57" s="4">
        <f t="shared" si="13"/>
        <v>29.034020923375785</v>
      </c>
      <c r="Q57" s="5">
        <f t="shared" si="11"/>
        <v>29.034020923375785</v>
      </c>
      <c r="R57" s="5">
        <f t="shared" si="12"/>
        <v>6.1774512602927203</v>
      </c>
    </row>
    <row r="58" spans="1:18" x14ac:dyDescent="0.3">
      <c r="A58" s="1">
        <v>57</v>
      </c>
      <c r="B58" s="1" t="s">
        <v>93</v>
      </c>
      <c r="C58" s="1" t="s">
        <v>519</v>
      </c>
      <c r="D58" s="1" t="s">
        <v>546</v>
      </c>
      <c r="E58" s="1">
        <v>4600</v>
      </c>
      <c r="F58" s="3" t="s">
        <v>498</v>
      </c>
      <c r="G58" s="1">
        <v>24</v>
      </c>
      <c r="H58" s="1">
        <f>226/2+1/2</f>
        <v>113.5</v>
      </c>
      <c r="I58" s="1">
        <v>19.34</v>
      </c>
      <c r="J58" s="3">
        <f t="shared" si="7"/>
        <v>101.6</v>
      </c>
      <c r="K58" s="3">
        <f t="shared" si="8"/>
        <v>103.8</v>
      </c>
      <c r="L58" s="3">
        <f t="shared" si="9"/>
        <v>103.8</v>
      </c>
      <c r="M58" s="3">
        <f t="shared" si="10"/>
        <v>108.6</v>
      </c>
      <c r="N58" s="3"/>
      <c r="P58" s="4">
        <f t="shared" si="13"/>
        <v>22.542628077557161</v>
      </c>
      <c r="Q58" s="5">
        <f t="shared" si="11"/>
        <v>22.542628077557161</v>
      </c>
      <c r="R58" s="5">
        <f t="shared" si="12"/>
        <v>4.900571321208079</v>
      </c>
    </row>
    <row r="59" spans="1:18" x14ac:dyDescent="0.3">
      <c r="A59" s="1">
        <v>58</v>
      </c>
      <c r="B59" s="1" t="s">
        <v>255</v>
      </c>
      <c r="C59" s="1" t="s">
        <v>512</v>
      </c>
      <c r="D59" s="1" t="s">
        <v>546</v>
      </c>
      <c r="E59" s="1">
        <v>4600</v>
      </c>
      <c r="F59" s="3" t="s">
        <v>491</v>
      </c>
      <c r="G59" s="1">
        <v>24</v>
      </c>
      <c r="H59" s="1">
        <f>221/2+2/2</f>
        <v>111.5</v>
      </c>
      <c r="I59" s="1">
        <v>18.149999999999999</v>
      </c>
      <c r="J59" s="3">
        <f t="shared" si="7"/>
        <v>102.9</v>
      </c>
      <c r="K59" s="3">
        <f t="shared" si="8"/>
        <v>100.6</v>
      </c>
      <c r="L59" s="3">
        <f t="shared" si="9"/>
        <v>107.8</v>
      </c>
      <c r="M59" s="3">
        <f t="shared" si="10"/>
        <v>104.7</v>
      </c>
      <c r="N59" s="3"/>
      <c r="P59" s="4">
        <f t="shared" si="13"/>
        <v>22.017470777557161</v>
      </c>
      <c r="Q59" s="5">
        <f t="shared" si="11"/>
        <v>22.017470777557161</v>
      </c>
      <c r="R59" s="5">
        <f t="shared" si="12"/>
        <v>4.7864066907732967</v>
      </c>
    </row>
    <row r="60" spans="1:18" x14ac:dyDescent="0.3">
      <c r="A60" s="1">
        <v>59</v>
      </c>
      <c r="B60" s="1" t="s">
        <v>104</v>
      </c>
      <c r="C60" s="1" t="s">
        <v>519</v>
      </c>
      <c r="D60" s="1" t="s">
        <v>546</v>
      </c>
      <c r="E60" s="1">
        <v>4500</v>
      </c>
      <c r="F60" s="3" t="s">
        <v>498</v>
      </c>
      <c r="G60" s="1">
        <v>28</v>
      </c>
      <c r="H60" s="1">
        <f>226/2+1/2</f>
        <v>113.5</v>
      </c>
      <c r="I60" s="1">
        <v>20.23</v>
      </c>
      <c r="J60" s="3">
        <f t="shared" si="7"/>
        <v>101.6</v>
      </c>
      <c r="K60" s="3">
        <f t="shared" si="8"/>
        <v>103.8</v>
      </c>
      <c r="L60" s="3">
        <f t="shared" si="9"/>
        <v>103.8</v>
      </c>
      <c r="M60" s="3">
        <f t="shared" si="10"/>
        <v>108.6</v>
      </c>
      <c r="N60" s="3"/>
      <c r="P60" s="4">
        <f t="shared" si="13"/>
        <v>25.508864845175331</v>
      </c>
      <c r="Q60" s="5">
        <f t="shared" si="11"/>
        <v>25.508864845175331</v>
      </c>
      <c r="R60" s="5">
        <f t="shared" si="12"/>
        <v>5.668636632261185</v>
      </c>
    </row>
    <row r="61" spans="1:18" x14ac:dyDescent="0.3">
      <c r="A61" s="1">
        <v>60</v>
      </c>
      <c r="B61" s="1" t="s">
        <v>450</v>
      </c>
      <c r="C61" s="1" t="s">
        <v>519</v>
      </c>
      <c r="D61" s="1" t="s">
        <v>544</v>
      </c>
      <c r="E61" s="1">
        <v>4500</v>
      </c>
      <c r="F61" s="3" t="s">
        <v>498</v>
      </c>
      <c r="G61" s="1">
        <v>25</v>
      </c>
      <c r="H61" s="1">
        <f>226/2+1/2</f>
        <v>113.5</v>
      </c>
      <c r="I61" s="1">
        <v>21.35</v>
      </c>
      <c r="J61" s="3">
        <f t="shared" si="7"/>
        <v>101.6</v>
      </c>
      <c r="K61" s="3">
        <f t="shared" si="8"/>
        <v>103.8</v>
      </c>
      <c r="L61" s="3">
        <f t="shared" si="9"/>
        <v>103.8</v>
      </c>
      <c r="M61" s="3">
        <f t="shared" si="10"/>
        <v>108.6</v>
      </c>
      <c r="N61" s="3"/>
      <c r="P61" s="4">
        <f t="shared" si="13"/>
        <v>23.616734045175328</v>
      </c>
      <c r="Q61" s="5">
        <f t="shared" si="11"/>
        <v>23.616734045175328</v>
      </c>
      <c r="R61" s="5">
        <f t="shared" si="12"/>
        <v>5.248163121150073</v>
      </c>
    </row>
    <row r="62" spans="1:18" x14ac:dyDescent="0.3">
      <c r="A62" s="1">
        <v>61</v>
      </c>
      <c r="B62" s="1" t="s">
        <v>262</v>
      </c>
      <c r="C62" s="1" t="s">
        <v>512</v>
      </c>
      <c r="D62" s="1" t="s">
        <v>544</v>
      </c>
      <c r="E62" s="1">
        <v>4500</v>
      </c>
      <c r="F62" s="3" t="s">
        <v>491</v>
      </c>
      <c r="G62" s="1">
        <v>32</v>
      </c>
      <c r="H62" s="1">
        <f>221/2+2/2</f>
        <v>111.5</v>
      </c>
      <c r="I62" s="1">
        <v>17.34</v>
      </c>
      <c r="J62" s="3">
        <f t="shared" si="7"/>
        <v>102.9</v>
      </c>
      <c r="K62" s="3">
        <f t="shared" si="8"/>
        <v>100.6</v>
      </c>
      <c r="L62" s="3">
        <f t="shared" si="9"/>
        <v>107.8</v>
      </c>
      <c r="M62" s="3">
        <f t="shared" si="10"/>
        <v>104.7</v>
      </c>
      <c r="N62" s="3"/>
      <c r="P62" s="4">
        <f t="shared" si="13"/>
        <v>27.450250545175326</v>
      </c>
      <c r="Q62" s="5">
        <f t="shared" si="11"/>
        <v>27.450250545175326</v>
      </c>
      <c r="R62" s="5">
        <f t="shared" si="12"/>
        <v>6.1000556767056278</v>
      </c>
    </row>
    <row r="63" spans="1:18" x14ac:dyDescent="0.3">
      <c r="A63" s="1">
        <v>62</v>
      </c>
      <c r="B63" s="1" t="s">
        <v>304</v>
      </c>
      <c r="C63" s="1" t="s">
        <v>514</v>
      </c>
      <c r="D63" s="1" t="s">
        <v>545</v>
      </c>
      <c r="E63" s="1">
        <v>4400</v>
      </c>
      <c r="F63" s="3" t="s">
        <v>487</v>
      </c>
      <c r="G63" s="1">
        <v>21</v>
      </c>
      <c r="H63" s="3">
        <f>225.5/2-9/2</f>
        <v>108.25</v>
      </c>
      <c r="I63" s="1">
        <v>21.5</v>
      </c>
      <c r="J63" s="3">
        <f t="shared" si="7"/>
        <v>101.6</v>
      </c>
      <c r="K63" s="3">
        <f t="shared" si="8"/>
        <v>100.6</v>
      </c>
      <c r="L63" s="3">
        <f t="shared" si="9"/>
        <v>109.3</v>
      </c>
      <c r="M63" s="3">
        <f t="shared" si="10"/>
        <v>111.8</v>
      </c>
      <c r="N63" s="3"/>
      <c r="P63" s="4">
        <f t="shared" si="13"/>
        <v>19.865184176974591</v>
      </c>
      <c r="Q63" s="5">
        <f t="shared" si="11"/>
        <v>19.865184176974591</v>
      </c>
      <c r="R63" s="5">
        <f t="shared" si="12"/>
        <v>4.5148145856760431</v>
      </c>
    </row>
    <row r="64" spans="1:18" x14ac:dyDescent="0.3">
      <c r="A64" s="1">
        <v>63</v>
      </c>
      <c r="B64" s="1" t="s">
        <v>48</v>
      </c>
      <c r="C64" s="1" t="s">
        <v>523</v>
      </c>
      <c r="D64" s="1" t="s">
        <v>545</v>
      </c>
      <c r="E64" s="1">
        <v>4400</v>
      </c>
      <c r="F64" s="3" t="s">
        <v>497</v>
      </c>
      <c r="G64" s="1">
        <v>29</v>
      </c>
      <c r="H64" s="3">
        <f>240.5/2+1.5/2</f>
        <v>121</v>
      </c>
      <c r="I64" s="1">
        <v>17.43</v>
      </c>
      <c r="J64" s="3">
        <f t="shared" si="7"/>
        <v>104.2</v>
      </c>
      <c r="K64" s="3">
        <f t="shared" si="8"/>
        <v>106.1</v>
      </c>
      <c r="L64" s="3">
        <f t="shared" si="9"/>
        <v>110.5</v>
      </c>
      <c r="M64" s="3">
        <f t="shared" si="10"/>
        <v>107.3</v>
      </c>
      <c r="N64" s="3"/>
      <c r="P64" s="4">
        <f t="shared" si="13"/>
        <v>25.910006176974587</v>
      </c>
      <c r="Q64" s="5">
        <f t="shared" si="11"/>
        <v>25.910006176974587</v>
      </c>
      <c r="R64" s="5">
        <f t="shared" si="12"/>
        <v>5.8886377674942239</v>
      </c>
    </row>
    <row r="65" spans="1:18" x14ac:dyDescent="0.3">
      <c r="A65" s="1">
        <v>64</v>
      </c>
      <c r="B65" s="1" t="s">
        <v>187</v>
      </c>
      <c r="C65" s="1" t="s">
        <v>516</v>
      </c>
      <c r="D65" s="1" t="s">
        <v>544</v>
      </c>
      <c r="E65" s="1">
        <v>4300</v>
      </c>
      <c r="F65" s="3" t="s">
        <v>505</v>
      </c>
      <c r="G65" s="1">
        <v>28</v>
      </c>
      <c r="H65" s="3">
        <f>222/2+10.5/2</f>
        <v>116.25</v>
      </c>
      <c r="I65" s="1">
        <v>13.49</v>
      </c>
      <c r="J65" s="3">
        <f t="shared" si="7"/>
        <v>102.7</v>
      </c>
      <c r="K65" s="3">
        <f t="shared" si="8"/>
        <v>98.8</v>
      </c>
      <c r="L65" s="3">
        <f t="shared" si="9"/>
        <v>104.8</v>
      </c>
      <c r="M65" s="3">
        <f t="shared" si="10"/>
        <v>104.4</v>
      </c>
      <c r="N65" s="3"/>
      <c r="P65" s="4">
        <f t="shared" si="13"/>
        <v>23.523754447273777</v>
      </c>
      <c r="Q65" s="5">
        <f t="shared" si="11"/>
        <v>23.523754447273777</v>
      </c>
      <c r="R65" s="5">
        <f t="shared" si="12"/>
        <v>5.4706405691334368</v>
      </c>
    </row>
    <row r="66" spans="1:18" x14ac:dyDescent="0.3">
      <c r="A66" s="1">
        <v>65</v>
      </c>
      <c r="B66" s="1" t="s">
        <v>347</v>
      </c>
      <c r="C66" s="1" t="s">
        <v>498</v>
      </c>
      <c r="D66" s="1" t="s">
        <v>542</v>
      </c>
      <c r="E66" s="1">
        <v>4300</v>
      </c>
      <c r="F66" s="3" t="s">
        <v>519</v>
      </c>
      <c r="G66" s="1">
        <v>21</v>
      </c>
      <c r="H66" s="1">
        <f>226/2-1/2</f>
        <v>112.5</v>
      </c>
      <c r="I66" s="1">
        <v>20.61</v>
      </c>
      <c r="J66" s="3">
        <f t="shared" ref="J66:J97" si="14">VLOOKUP(C66,$B$129:$E$158,2,FALSE)</f>
        <v>103.8</v>
      </c>
      <c r="K66" s="3">
        <f t="shared" ref="K66:K97" si="15">VLOOKUP(F66,$B$129:$E$158,2,FALSE)</f>
        <v>101.6</v>
      </c>
      <c r="L66" s="3">
        <f t="shared" ref="L66:L97" si="16">VLOOKUP(C66,$B$129:$E$158,4,FALSE)</f>
        <v>108.8</v>
      </c>
      <c r="M66" s="3">
        <f t="shared" ref="M66:M97" si="17">VLOOKUP(F66,$B$129:$E$158,3,FALSE)</f>
        <v>110</v>
      </c>
      <c r="N66" s="3"/>
      <c r="P66" s="4">
        <f t="shared" si="13"/>
        <v>19.862353497273777</v>
      </c>
      <c r="Q66" s="5">
        <f t="shared" ref="Q66:Q97" si="18">P66-O66</f>
        <v>19.862353497273777</v>
      </c>
      <c r="R66" s="5">
        <f t="shared" ref="R66:R97" si="19">P66/(E66/1000)</f>
        <v>4.6191519761101807</v>
      </c>
    </row>
    <row r="67" spans="1:18" x14ac:dyDescent="0.3">
      <c r="A67" s="1">
        <v>66</v>
      </c>
      <c r="B67" s="1" t="s">
        <v>72</v>
      </c>
      <c r="C67" s="1" t="s">
        <v>497</v>
      </c>
      <c r="D67" s="1" t="s">
        <v>545</v>
      </c>
      <c r="E67" s="1">
        <v>4200</v>
      </c>
      <c r="F67" s="3" t="s">
        <v>523</v>
      </c>
      <c r="G67" s="1">
        <v>26</v>
      </c>
      <c r="H67" s="3">
        <f>240.5/2-1.5/2</f>
        <v>119.5</v>
      </c>
      <c r="I67" s="1">
        <v>17.34</v>
      </c>
      <c r="J67" s="3">
        <f t="shared" si="14"/>
        <v>106.1</v>
      </c>
      <c r="K67" s="3">
        <f t="shared" si="15"/>
        <v>104.2</v>
      </c>
      <c r="L67" s="3">
        <f t="shared" si="16"/>
        <v>107.9</v>
      </c>
      <c r="M67" s="3">
        <f t="shared" si="17"/>
        <v>107.9</v>
      </c>
      <c r="N67" s="3"/>
      <c r="P67" s="4">
        <f t="shared" si="13"/>
        <v>23.146769161782668</v>
      </c>
      <c r="Q67" s="5">
        <f t="shared" si="18"/>
        <v>23.146769161782668</v>
      </c>
      <c r="R67" s="5">
        <f t="shared" si="19"/>
        <v>5.5111355147101584</v>
      </c>
    </row>
    <row r="68" spans="1:18" x14ac:dyDescent="0.3">
      <c r="A68" s="1">
        <v>67</v>
      </c>
      <c r="B68" s="1" t="s">
        <v>26</v>
      </c>
      <c r="C68" s="1" t="s">
        <v>497</v>
      </c>
      <c r="D68" s="1" t="s">
        <v>545</v>
      </c>
      <c r="E68" s="1">
        <v>4200</v>
      </c>
      <c r="F68" s="3" t="s">
        <v>523</v>
      </c>
      <c r="G68" s="1">
        <v>21</v>
      </c>
      <c r="H68" s="3">
        <f>240.5/2-1.5/2</f>
        <v>119.5</v>
      </c>
      <c r="I68" s="1">
        <v>23.94</v>
      </c>
      <c r="J68" s="3">
        <f t="shared" si="14"/>
        <v>106.1</v>
      </c>
      <c r="K68" s="3">
        <f t="shared" si="15"/>
        <v>104.2</v>
      </c>
      <c r="L68" s="3">
        <f t="shared" si="16"/>
        <v>107.9</v>
      </c>
      <c r="M68" s="3">
        <f t="shared" si="17"/>
        <v>107.9</v>
      </c>
      <c r="N68" s="3"/>
      <c r="P68" s="4">
        <f t="shared" si="13"/>
        <v>21.282625161782665</v>
      </c>
      <c r="Q68" s="5">
        <f t="shared" si="18"/>
        <v>21.282625161782665</v>
      </c>
      <c r="R68" s="5">
        <f t="shared" si="19"/>
        <v>5.0672917051863484</v>
      </c>
    </row>
    <row r="69" spans="1:18" x14ac:dyDescent="0.3">
      <c r="A69" s="1">
        <v>68</v>
      </c>
      <c r="B69" s="1" t="s">
        <v>550</v>
      </c>
      <c r="C69" s="1" t="s">
        <v>491</v>
      </c>
      <c r="D69" s="1" t="s">
        <v>543</v>
      </c>
      <c r="E69" s="1">
        <v>4100</v>
      </c>
      <c r="F69" s="3" t="s">
        <v>512</v>
      </c>
      <c r="G69" s="1">
        <v>24</v>
      </c>
      <c r="H69" s="1">
        <f>221/2-2/2</f>
        <v>109.5</v>
      </c>
      <c r="I69" s="1">
        <v>19.940000000000001</v>
      </c>
      <c r="J69" s="3">
        <f t="shared" si="14"/>
        <v>100.6</v>
      </c>
      <c r="K69" s="3">
        <f t="shared" si="15"/>
        <v>102.9</v>
      </c>
      <c r="L69" s="3">
        <f t="shared" si="16"/>
        <v>106.7</v>
      </c>
      <c r="M69" s="3">
        <f t="shared" si="17"/>
        <v>107.1</v>
      </c>
      <c r="N69" s="3"/>
      <c r="P69" s="4">
        <f t="shared" si="13"/>
        <v>21.221256409690476</v>
      </c>
      <c r="Q69" s="5">
        <f t="shared" si="18"/>
        <v>21.221256409690476</v>
      </c>
      <c r="R69" s="5">
        <f t="shared" si="19"/>
        <v>5.1759161974854822</v>
      </c>
    </row>
    <row r="70" spans="1:18" x14ac:dyDescent="0.3">
      <c r="A70" s="1">
        <v>69</v>
      </c>
      <c r="B70" s="1" t="s">
        <v>165</v>
      </c>
      <c r="C70" s="1" t="s">
        <v>523</v>
      </c>
      <c r="D70" s="1" t="s">
        <v>545</v>
      </c>
      <c r="E70" s="1">
        <v>4100</v>
      </c>
      <c r="F70" s="3" t="s">
        <v>497</v>
      </c>
      <c r="G70" s="1">
        <v>16</v>
      </c>
      <c r="H70" s="3">
        <f>240.5/2+1.5/2</f>
        <v>121</v>
      </c>
      <c r="I70" s="1">
        <v>17.309999999999999</v>
      </c>
      <c r="J70" s="3">
        <f t="shared" si="14"/>
        <v>104.2</v>
      </c>
      <c r="K70" s="3">
        <f t="shared" si="15"/>
        <v>106.1</v>
      </c>
      <c r="L70" s="3">
        <f t="shared" si="16"/>
        <v>110.5</v>
      </c>
      <c r="M70" s="3">
        <f t="shared" si="17"/>
        <v>107.3</v>
      </c>
      <c r="N70" s="3"/>
      <c r="P70" s="4">
        <f t="shared" si="13"/>
        <v>15.694603109690473</v>
      </c>
      <c r="Q70" s="5">
        <f t="shared" si="18"/>
        <v>15.694603109690473</v>
      </c>
      <c r="R70" s="5">
        <f t="shared" si="19"/>
        <v>3.8279519779732865</v>
      </c>
    </row>
    <row r="71" spans="1:18" x14ac:dyDescent="0.3">
      <c r="A71" s="1">
        <v>70</v>
      </c>
      <c r="B71" s="1" t="s">
        <v>116</v>
      </c>
      <c r="C71" s="1" t="s">
        <v>491</v>
      </c>
      <c r="D71" s="1" t="s">
        <v>544</v>
      </c>
      <c r="E71" s="1">
        <v>3900</v>
      </c>
      <c r="F71" s="3" t="s">
        <v>512</v>
      </c>
      <c r="G71" s="1">
        <v>25</v>
      </c>
      <c r="H71" s="1">
        <f>221/2-2/2</f>
        <v>109.5</v>
      </c>
      <c r="I71" s="1">
        <v>15.97</v>
      </c>
      <c r="J71" s="3">
        <f t="shared" si="14"/>
        <v>100.6</v>
      </c>
      <c r="K71" s="3">
        <f t="shared" si="15"/>
        <v>102.9</v>
      </c>
      <c r="L71" s="3">
        <f t="shared" si="16"/>
        <v>106.7</v>
      </c>
      <c r="M71" s="3">
        <f t="shared" si="17"/>
        <v>107.1</v>
      </c>
      <c r="N71" s="3"/>
      <c r="P71" s="4">
        <f t="shared" si="13"/>
        <v>20.403815463578901</v>
      </c>
      <c r="Q71" s="5">
        <f t="shared" si="18"/>
        <v>20.403815463578901</v>
      </c>
      <c r="R71" s="5">
        <f t="shared" si="19"/>
        <v>5.231747554763821</v>
      </c>
    </row>
    <row r="72" spans="1:18" x14ac:dyDescent="0.3">
      <c r="A72" s="1">
        <v>71</v>
      </c>
      <c r="B72" s="1" t="s">
        <v>378</v>
      </c>
      <c r="C72" s="1" t="s">
        <v>498</v>
      </c>
      <c r="D72" s="1" t="s">
        <v>543</v>
      </c>
      <c r="E72" s="1">
        <v>3900</v>
      </c>
      <c r="F72" s="3" t="s">
        <v>519</v>
      </c>
      <c r="G72" s="1">
        <v>29</v>
      </c>
      <c r="H72" s="1">
        <f>226/2-1/2</f>
        <v>112.5</v>
      </c>
      <c r="I72" s="1">
        <v>18.75</v>
      </c>
      <c r="J72" s="3">
        <f t="shared" si="14"/>
        <v>103.8</v>
      </c>
      <c r="K72" s="3">
        <f t="shared" si="15"/>
        <v>101.6</v>
      </c>
      <c r="L72" s="3">
        <f t="shared" si="16"/>
        <v>108.8</v>
      </c>
      <c r="M72" s="3">
        <f t="shared" si="17"/>
        <v>110</v>
      </c>
      <c r="N72" s="3"/>
      <c r="P72" s="4">
        <f t="shared" si="13"/>
        <v>24.300497013578902</v>
      </c>
      <c r="Q72" s="5">
        <f t="shared" si="18"/>
        <v>24.300497013578902</v>
      </c>
      <c r="R72" s="5">
        <f t="shared" si="19"/>
        <v>6.2308966701484367</v>
      </c>
    </row>
    <row r="73" spans="1:18" x14ac:dyDescent="0.3">
      <c r="A73" s="1">
        <v>72</v>
      </c>
      <c r="B73" s="1" t="s">
        <v>96</v>
      </c>
      <c r="C73" s="1" t="s">
        <v>487</v>
      </c>
      <c r="D73" s="1" t="s">
        <v>546</v>
      </c>
      <c r="E73" s="1">
        <v>3900</v>
      </c>
      <c r="F73" s="3" t="s">
        <v>514</v>
      </c>
      <c r="G73" s="1">
        <v>32</v>
      </c>
      <c r="H73" s="3">
        <f>225.5/2+9/2</f>
        <v>117.25</v>
      </c>
      <c r="I73" s="1">
        <v>9.48</v>
      </c>
      <c r="J73" s="3">
        <f t="shared" si="14"/>
        <v>100.6</v>
      </c>
      <c r="K73" s="3">
        <f t="shared" si="15"/>
        <v>101.6</v>
      </c>
      <c r="L73" s="3">
        <f t="shared" si="16"/>
        <v>109.7</v>
      </c>
      <c r="M73" s="3">
        <f t="shared" si="17"/>
        <v>108.3</v>
      </c>
      <c r="N73" s="3"/>
      <c r="P73" s="4">
        <f t="shared" si="13"/>
        <v>24.400003513578902</v>
      </c>
      <c r="Q73" s="5">
        <f t="shared" si="18"/>
        <v>24.400003513578902</v>
      </c>
      <c r="R73" s="5">
        <f t="shared" si="19"/>
        <v>6.256411157327924</v>
      </c>
    </row>
    <row r="74" spans="1:18" x14ac:dyDescent="0.3">
      <c r="A74" s="1">
        <v>73</v>
      </c>
      <c r="B74" s="1" t="s">
        <v>302</v>
      </c>
      <c r="C74" s="1" t="s">
        <v>496</v>
      </c>
      <c r="D74" s="1" t="s">
        <v>544</v>
      </c>
      <c r="E74" s="1">
        <v>3900</v>
      </c>
      <c r="F74" s="3" t="s">
        <v>486</v>
      </c>
      <c r="G74" s="1">
        <v>26</v>
      </c>
      <c r="H74" s="3">
        <f>227.5/2+3.5/2</f>
        <v>115.5</v>
      </c>
      <c r="I74" s="1">
        <v>17.79</v>
      </c>
      <c r="J74" s="3">
        <f t="shared" si="14"/>
        <v>102.5</v>
      </c>
      <c r="K74" s="3">
        <f t="shared" si="15"/>
        <v>106</v>
      </c>
      <c r="L74" s="3">
        <f t="shared" si="16"/>
        <v>103.6</v>
      </c>
      <c r="M74" s="3">
        <f t="shared" si="17"/>
        <v>108.2</v>
      </c>
      <c r="N74" s="3"/>
      <c r="P74" s="4">
        <f t="shared" si="13"/>
        <v>22.257502163578902</v>
      </c>
      <c r="Q74" s="5">
        <f t="shared" si="18"/>
        <v>22.257502163578902</v>
      </c>
      <c r="R74" s="5">
        <f t="shared" si="19"/>
        <v>5.7070518368151033</v>
      </c>
    </row>
    <row r="75" spans="1:18" x14ac:dyDescent="0.3">
      <c r="A75" s="1">
        <v>74</v>
      </c>
      <c r="B75" s="1" t="s">
        <v>167</v>
      </c>
      <c r="C75" s="1" t="s">
        <v>505</v>
      </c>
      <c r="D75" s="1" t="s">
        <v>542</v>
      </c>
      <c r="E75" s="1">
        <v>3900</v>
      </c>
      <c r="F75" s="3" t="s">
        <v>516</v>
      </c>
      <c r="G75" s="1">
        <v>29</v>
      </c>
      <c r="H75" s="3">
        <f>222/2-10.5/2</f>
        <v>105.75</v>
      </c>
      <c r="I75" s="1">
        <v>17.03</v>
      </c>
      <c r="J75" s="3">
        <f t="shared" si="14"/>
        <v>98.8</v>
      </c>
      <c r="K75" s="3">
        <f t="shared" si="15"/>
        <v>102.7</v>
      </c>
      <c r="L75" s="3">
        <f t="shared" si="16"/>
        <v>114.2</v>
      </c>
      <c r="M75" s="3">
        <f t="shared" si="17"/>
        <v>110.5</v>
      </c>
      <c r="N75" s="3"/>
      <c r="P75" s="4">
        <f t="shared" si="13"/>
        <v>23.081618713578898</v>
      </c>
      <c r="Q75" s="5">
        <f t="shared" si="18"/>
        <v>23.081618713578898</v>
      </c>
      <c r="R75" s="5">
        <f t="shared" si="19"/>
        <v>5.9183637727125378</v>
      </c>
    </row>
    <row r="76" spans="1:18" x14ac:dyDescent="0.3">
      <c r="A76" s="1">
        <v>75</v>
      </c>
      <c r="B76" s="1" t="s">
        <v>175</v>
      </c>
      <c r="C76" s="1" t="s">
        <v>498</v>
      </c>
      <c r="D76" s="1" t="s">
        <v>544</v>
      </c>
      <c r="E76" s="1">
        <v>3800</v>
      </c>
      <c r="F76" s="3" t="s">
        <v>519</v>
      </c>
      <c r="G76" s="1">
        <v>29</v>
      </c>
      <c r="H76" s="1">
        <f>226/2-1/2</f>
        <v>112.5</v>
      </c>
      <c r="I76" s="1">
        <v>15.04</v>
      </c>
      <c r="J76" s="3">
        <f t="shared" si="14"/>
        <v>103.8</v>
      </c>
      <c r="K76" s="3">
        <f t="shared" si="15"/>
        <v>101.6</v>
      </c>
      <c r="L76" s="3">
        <f t="shared" si="16"/>
        <v>108.8</v>
      </c>
      <c r="M76" s="3">
        <f t="shared" si="17"/>
        <v>110</v>
      </c>
      <c r="N76" s="3"/>
      <c r="P76" s="4">
        <f t="shared" si="13"/>
        <v>23.046576962890565</v>
      </c>
      <c r="Q76" s="5">
        <f t="shared" si="18"/>
        <v>23.046576962890565</v>
      </c>
      <c r="R76" s="5">
        <f t="shared" si="19"/>
        <v>6.0648886744448856</v>
      </c>
    </row>
    <row r="77" spans="1:18" x14ac:dyDescent="0.3">
      <c r="A77" s="1">
        <v>76</v>
      </c>
      <c r="B77" s="1" t="s">
        <v>440</v>
      </c>
      <c r="C77" s="1" t="s">
        <v>512</v>
      </c>
      <c r="D77" s="1" t="s">
        <v>546</v>
      </c>
      <c r="E77" s="1">
        <v>3800</v>
      </c>
      <c r="F77" s="3" t="s">
        <v>491</v>
      </c>
      <c r="G77" s="1">
        <v>24</v>
      </c>
      <c r="H77" s="1">
        <f>221/2+2/2</f>
        <v>111.5</v>
      </c>
      <c r="I77" s="1">
        <v>18.47</v>
      </c>
      <c r="J77" s="3">
        <f t="shared" si="14"/>
        <v>102.9</v>
      </c>
      <c r="K77" s="3">
        <f t="shared" si="15"/>
        <v>100.6</v>
      </c>
      <c r="L77" s="3">
        <f t="shared" si="16"/>
        <v>107.8</v>
      </c>
      <c r="M77" s="3">
        <f t="shared" si="17"/>
        <v>104.7</v>
      </c>
      <c r="N77" s="3"/>
      <c r="P77" s="4">
        <f t="shared" ref="P77:P112" si="20">-87.868852+(LN(E77))*9.365713+G77*0.73241+I77*0.27241+H77*0.0924+((J77+K77)/2)*0.015315+((L77+M77)/2)*-0.032803</f>
        <v>20.31527346289057</v>
      </c>
      <c r="Q77" s="5">
        <f t="shared" si="18"/>
        <v>20.31527346289057</v>
      </c>
      <c r="R77" s="5">
        <f t="shared" si="19"/>
        <v>5.3461245954975185</v>
      </c>
    </row>
    <row r="78" spans="1:18" x14ac:dyDescent="0.3">
      <c r="A78" s="1">
        <v>77</v>
      </c>
      <c r="B78" s="1" t="s">
        <v>310</v>
      </c>
      <c r="C78" s="1" t="s">
        <v>516</v>
      </c>
      <c r="D78" s="1" t="s">
        <v>543</v>
      </c>
      <c r="E78" s="1">
        <v>3700</v>
      </c>
      <c r="F78" s="3" t="s">
        <v>505</v>
      </c>
      <c r="G78" s="1">
        <v>19</v>
      </c>
      <c r="H78" s="3">
        <f>222/2+10.5/2</f>
        <v>116.25</v>
      </c>
      <c r="I78" s="1">
        <v>24.37</v>
      </c>
      <c r="J78" s="3">
        <f t="shared" si="14"/>
        <v>102.7</v>
      </c>
      <c r="K78" s="3">
        <f t="shared" si="15"/>
        <v>98.8</v>
      </c>
      <c r="L78" s="3">
        <f t="shared" si="16"/>
        <v>104.8</v>
      </c>
      <c r="M78" s="3">
        <f t="shared" si="17"/>
        <v>104.4</v>
      </c>
      <c r="N78" s="3"/>
      <c r="P78" s="4">
        <f t="shared" si="20"/>
        <v>18.488385264505947</v>
      </c>
      <c r="Q78" s="5">
        <f t="shared" si="18"/>
        <v>18.488385264505947</v>
      </c>
      <c r="R78" s="5">
        <f t="shared" si="19"/>
        <v>4.996860882298904</v>
      </c>
    </row>
    <row r="79" spans="1:18" x14ac:dyDescent="0.3">
      <c r="A79" s="1">
        <v>78</v>
      </c>
      <c r="B79" s="1" t="s">
        <v>113</v>
      </c>
      <c r="C79" s="1" t="s">
        <v>496</v>
      </c>
      <c r="D79" s="1" t="s">
        <v>546</v>
      </c>
      <c r="E79" s="1">
        <v>3700</v>
      </c>
      <c r="F79" s="3" t="s">
        <v>486</v>
      </c>
      <c r="G79" s="1">
        <v>29</v>
      </c>
      <c r="H79" s="3">
        <f>227.5/2+3.5/2</f>
        <v>115.5</v>
      </c>
      <c r="I79" s="1">
        <v>11.72</v>
      </c>
      <c r="J79" s="3">
        <f t="shared" si="14"/>
        <v>102.5</v>
      </c>
      <c r="K79" s="3">
        <f t="shared" si="15"/>
        <v>106</v>
      </c>
      <c r="L79" s="3">
        <f t="shared" si="16"/>
        <v>103.6</v>
      </c>
      <c r="M79" s="3">
        <f t="shared" si="17"/>
        <v>108.2</v>
      </c>
      <c r="N79" s="3"/>
      <c r="P79" s="4">
        <f t="shared" si="20"/>
        <v>22.308157364505945</v>
      </c>
      <c r="Q79" s="5">
        <f t="shared" si="18"/>
        <v>22.308157364505945</v>
      </c>
      <c r="R79" s="5">
        <f t="shared" si="19"/>
        <v>6.0292317201367416</v>
      </c>
    </row>
    <row r="80" spans="1:18" x14ac:dyDescent="0.3">
      <c r="A80" s="1">
        <v>79</v>
      </c>
      <c r="B80" s="1" t="s">
        <v>209</v>
      </c>
      <c r="C80" s="1" t="s">
        <v>498</v>
      </c>
      <c r="D80" s="1" t="s">
        <v>546</v>
      </c>
      <c r="E80" s="1">
        <v>3600</v>
      </c>
      <c r="F80" s="3" t="s">
        <v>519</v>
      </c>
      <c r="G80" s="1">
        <v>17</v>
      </c>
      <c r="H80" s="1">
        <f>226/2-1/2</f>
        <v>112.5</v>
      </c>
      <c r="I80" s="1">
        <v>18.43</v>
      </c>
      <c r="J80" s="3">
        <f t="shared" si="14"/>
        <v>103.8</v>
      </c>
      <c r="K80" s="3">
        <f t="shared" si="15"/>
        <v>101.6</v>
      </c>
      <c r="L80" s="3">
        <f t="shared" si="16"/>
        <v>108.8</v>
      </c>
      <c r="M80" s="3">
        <f t="shared" si="17"/>
        <v>110</v>
      </c>
      <c r="N80" s="3"/>
      <c r="P80" s="4">
        <f t="shared" si="20"/>
        <v>14.67474878576566</v>
      </c>
      <c r="Q80" s="5">
        <f t="shared" si="18"/>
        <v>14.67474878576566</v>
      </c>
      <c r="R80" s="5">
        <f t="shared" si="19"/>
        <v>4.0763191071571274</v>
      </c>
    </row>
    <row r="81" spans="1:18" x14ac:dyDescent="0.3">
      <c r="A81" s="1">
        <v>80</v>
      </c>
      <c r="B81" s="1" t="s">
        <v>478</v>
      </c>
      <c r="C81" s="1" t="s">
        <v>505</v>
      </c>
      <c r="D81" s="1" t="s">
        <v>543</v>
      </c>
      <c r="E81" s="1">
        <v>3600</v>
      </c>
      <c r="F81" s="3" t="s">
        <v>516</v>
      </c>
      <c r="G81" s="1">
        <v>23</v>
      </c>
      <c r="H81" s="3">
        <f>222/2-10.5/2</f>
        <v>105.75</v>
      </c>
      <c r="I81" s="1">
        <v>18.170000000000002</v>
      </c>
      <c r="J81" s="3">
        <f t="shared" si="14"/>
        <v>98.8</v>
      </c>
      <c r="K81" s="3">
        <f t="shared" si="15"/>
        <v>102.7</v>
      </c>
      <c r="L81" s="3">
        <f t="shared" si="16"/>
        <v>114.2</v>
      </c>
      <c r="M81" s="3">
        <f t="shared" si="17"/>
        <v>110.5</v>
      </c>
      <c r="N81" s="3"/>
      <c r="P81" s="4">
        <f t="shared" si="20"/>
        <v>18.248049085765658</v>
      </c>
      <c r="Q81" s="5">
        <f t="shared" si="18"/>
        <v>18.248049085765658</v>
      </c>
      <c r="R81" s="5">
        <f t="shared" si="19"/>
        <v>5.0689025238237937</v>
      </c>
    </row>
    <row r="82" spans="1:18" x14ac:dyDescent="0.3">
      <c r="A82" s="1">
        <v>81</v>
      </c>
      <c r="B82" s="1" t="s">
        <v>225</v>
      </c>
      <c r="C82" s="1" t="s">
        <v>512</v>
      </c>
      <c r="D82" s="1" t="s">
        <v>544</v>
      </c>
      <c r="E82" s="1">
        <v>3500</v>
      </c>
      <c r="F82" s="3" t="s">
        <v>491</v>
      </c>
      <c r="G82" s="1">
        <v>26</v>
      </c>
      <c r="H82" s="1">
        <f>221/2+2/2</f>
        <v>111.5</v>
      </c>
      <c r="I82" s="1">
        <v>16.420000000000002</v>
      </c>
      <c r="J82" s="3">
        <f t="shared" si="14"/>
        <v>102.9</v>
      </c>
      <c r="K82" s="3">
        <f t="shared" si="15"/>
        <v>100.6</v>
      </c>
      <c r="L82" s="3">
        <f t="shared" si="16"/>
        <v>107.8</v>
      </c>
      <c r="M82" s="3">
        <f t="shared" si="17"/>
        <v>104.7</v>
      </c>
      <c r="N82" s="3"/>
      <c r="P82" s="4">
        <f t="shared" si="20"/>
        <v>20.451434537137285</v>
      </c>
      <c r="Q82" s="5">
        <f t="shared" si="18"/>
        <v>20.451434537137285</v>
      </c>
      <c r="R82" s="5">
        <f t="shared" si="19"/>
        <v>5.8432670106106528</v>
      </c>
    </row>
    <row r="83" spans="1:18" x14ac:dyDescent="0.3">
      <c r="A83" s="1">
        <v>82</v>
      </c>
      <c r="B83" s="1" t="s">
        <v>264</v>
      </c>
      <c r="C83" s="1" t="s">
        <v>486</v>
      </c>
      <c r="D83" s="1" t="s">
        <v>546</v>
      </c>
      <c r="E83" s="1">
        <v>3400</v>
      </c>
      <c r="F83" s="3" t="s">
        <v>496</v>
      </c>
      <c r="G83" s="1">
        <v>17</v>
      </c>
      <c r="H83" s="3">
        <f>227.5/2-3.5/2</f>
        <v>112</v>
      </c>
      <c r="I83" s="1">
        <v>19.12</v>
      </c>
      <c r="J83" s="3">
        <f t="shared" si="14"/>
        <v>106</v>
      </c>
      <c r="K83" s="3">
        <f t="shared" si="15"/>
        <v>102.5</v>
      </c>
      <c r="L83" s="3">
        <f t="shared" si="16"/>
        <v>103.9</v>
      </c>
      <c r="M83" s="3">
        <f t="shared" si="17"/>
        <v>107.2</v>
      </c>
      <c r="N83" s="3"/>
      <c r="P83" s="4">
        <f t="shared" si="20"/>
        <v>14.431212186205467</v>
      </c>
      <c r="Q83" s="5">
        <f t="shared" si="18"/>
        <v>14.431212186205467</v>
      </c>
      <c r="R83" s="5">
        <f t="shared" si="19"/>
        <v>4.2444741724133728</v>
      </c>
    </row>
    <row r="84" spans="1:18" x14ac:dyDescent="0.3">
      <c r="A84" s="1">
        <v>83</v>
      </c>
      <c r="B84" s="1" t="s">
        <v>399</v>
      </c>
      <c r="C84" s="1" t="s">
        <v>505</v>
      </c>
      <c r="D84" s="1" t="s">
        <v>545</v>
      </c>
      <c r="E84" s="1">
        <v>3400</v>
      </c>
      <c r="F84" s="3" t="s">
        <v>516</v>
      </c>
      <c r="G84" s="1">
        <v>24</v>
      </c>
      <c r="H84" s="3">
        <f>222/2-10.5/2</f>
        <v>105.75</v>
      </c>
      <c r="I84" s="1">
        <v>20.260000000000002</v>
      </c>
      <c r="J84" s="3">
        <f t="shared" si="14"/>
        <v>98.8</v>
      </c>
      <c r="K84" s="3">
        <f t="shared" si="15"/>
        <v>102.7</v>
      </c>
      <c r="L84" s="3">
        <f t="shared" si="16"/>
        <v>114.2</v>
      </c>
      <c r="M84" s="3">
        <f t="shared" si="17"/>
        <v>110.5</v>
      </c>
      <c r="N84" s="3"/>
      <c r="P84" s="4">
        <f t="shared" si="20"/>
        <v>19.014466686205473</v>
      </c>
      <c r="Q84" s="5">
        <f t="shared" si="18"/>
        <v>19.014466686205473</v>
      </c>
      <c r="R84" s="5">
        <f t="shared" si="19"/>
        <v>5.5924902018251395</v>
      </c>
    </row>
    <row r="85" spans="1:18" x14ac:dyDescent="0.3">
      <c r="A85" s="1">
        <v>84</v>
      </c>
      <c r="B85" s="1" t="s">
        <v>366</v>
      </c>
      <c r="C85" s="1" t="s">
        <v>516</v>
      </c>
      <c r="D85" s="1" t="s">
        <v>546</v>
      </c>
      <c r="E85" s="1">
        <v>3300</v>
      </c>
      <c r="F85" s="3" t="s">
        <v>505</v>
      </c>
      <c r="G85" s="1">
        <v>18</v>
      </c>
      <c r="H85" s="3">
        <f>222/2+10.5/2</f>
        <v>116.25</v>
      </c>
      <c r="I85" s="1">
        <v>14.71</v>
      </c>
      <c r="J85" s="3">
        <f t="shared" si="14"/>
        <v>102.7</v>
      </c>
      <c r="K85" s="3">
        <f t="shared" si="15"/>
        <v>98.8</v>
      </c>
      <c r="L85" s="3">
        <f t="shared" si="16"/>
        <v>104.8</v>
      </c>
      <c r="M85" s="3">
        <f t="shared" si="17"/>
        <v>104.4</v>
      </c>
      <c r="N85" s="3"/>
      <c r="P85" s="4">
        <f t="shared" si="20"/>
        <v>14.052960151145996</v>
      </c>
      <c r="Q85" s="5">
        <f t="shared" si="18"/>
        <v>14.052960151145996</v>
      </c>
      <c r="R85" s="5">
        <f t="shared" si="19"/>
        <v>4.2584727730745442</v>
      </c>
    </row>
    <row r="86" spans="1:18" x14ac:dyDescent="0.3">
      <c r="A86" s="1">
        <v>85</v>
      </c>
      <c r="B86" s="1" t="s">
        <v>479</v>
      </c>
      <c r="C86" s="1" t="s">
        <v>514</v>
      </c>
      <c r="D86" s="1" t="s">
        <v>546</v>
      </c>
      <c r="E86" s="1">
        <v>3300</v>
      </c>
      <c r="F86" s="3" t="s">
        <v>487</v>
      </c>
      <c r="G86" s="1">
        <v>22</v>
      </c>
      <c r="H86" s="3">
        <f>225.5/2-9/2</f>
        <v>108.25</v>
      </c>
      <c r="I86" s="1">
        <v>15</v>
      </c>
      <c r="J86" s="3">
        <f t="shared" si="14"/>
        <v>101.6</v>
      </c>
      <c r="K86" s="3">
        <f t="shared" si="15"/>
        <v>100.6</v>
      </c>
      <c r="L86" s="3">
        <f t="shared" si="16"/>
        <v>109.3</v>
      </c>
      <c r="M86" s="3">
        <f t="shared" si="17"/>
        <v>111.8</v>
      </c>
      <c r="N86" s="3"/>
      <c r="P86" s="4">
        <f t="shared" si="20"/>
        <v>16.132581451145999</v>
      </c>
      <c r="Q86" s="5">
        <f t="shared" si="18"/>
        <v>16.132581451145999</v>
      </c>
      <c r="R86" s="5">
        <f t="shared" si="19"/>
        <v>4.8886610458018183</v>
      </c>
    </row>
    <row r="87" spans="1:18" x14ac:dyDescent="0.3">
      <c r="A87" s="1">
        <v>86</v>
      </c>
      <c r="B87" s="1" t="s">
        <v>379</v>
      </c>
      <c r="C87" s="1" t="s">
        <v>486</v>
      </c>
      <c r="D87" s="1" t="s">
        <v>542</v>
      </c>
      <c r="E87" s="1">
        <v>3300</v>
      </c>
      <c r="F87" s="3" t="s">
        <v>496</v>
      </c>
      <c r="G87" s="1">
        <v>12</v>
      </c>
      <c r="H87" s="3">
        <f>227.5/2-3.5/2</f>
        <v>112</v>
      </c>
      <c r="I87" s="1">
        <v>14.21</v>
      </c>
      <c r="J87" s="3">
        <f t="shared" si="14"/>
        <v>106</v>
      </c>
      <c r="K87" s="3">
        <f t="shared" si="15"/>
        <v>102.5</v>
      </c>
      <c r="L87" s="3">
        <f t="shared" si="16"/>
        <v>103.9</v>
      </c>
      <c r="M87" s="3">
        <f t="shared" si="17"/>
        <v>107.2</v>
      </c>
      <c r="N87" s="3"/>
      <c r="P87" s="4">
        <f t="shared" si="20"/>
        <v>9.1520348011459962</v>
      </c>
      <c r="Q87" s="5">
        <f t="shared" si="18"/>
        <v>9.1520348011459962</v>
      </c>
      <c r="R87" s="5">
        <f t="shared" si="19"/>
        <v>2.7733438791351506</v>
      </c>
    </row>
    <row r="88" spans="1:18" x14ac:dyDescent="0.3">
      <c r="A88" s="1">
        <v>87</v>
      </c>
      <c r="B88" s="1" t="s">
        <v>419</v>
      </c>
      <c r="C88" s="1" t="s">
        <v>487</v>
      </c>
      <c r="D88" s="1" t="s">
        <v>544</v>
      </c>
      <c r="E88" s="1">
        <v>3300</v>
      </c>
      <c r="F88" s="3" t="s">
        <v>514</v>
      </c>
      <c r="G88" s="1">
        <v>19</v>
      </c>
      <c r="H88" s="3">
        <f>225.5/2+9/2</f>
        <v>117.25</v>
      </c>
      <c r="I88" s="1">
        <v>17.91</v>
      </c>
      <c r="J88" s="3">
        <f t="shared" si="14"/>
        <v>100.6</v>
      </c>
      <c r="K88" s="3">
        <f t="shared" si="15"/>
        <v>101.6</v>
      </c>
      <c r="L88" s="3">
        <f t="shared" si="16"/>
        <v>109.7</v>
      </c>
      <c r="M88" s="3">
        <f t="shared" si="17"/>
        <v>108.3</v>
      </c>
      <c r="N88" s="3"/>
      <c r="P88" s="4">
        <f t="shared" si="20"/>
        <v>15.610509201145996</v>
      </c>
      <c r="Q88" s="5">
        <f t="shared" si="18"/>
        <v>15.610509201145996</v>
      </c>
      <c r="R88" s="5">
        <f t="shared" si="19"/>
        <v>4.7304573336806053</v>
      </c>
    </row>
    <row r="89" spans="1:18" x14ac:dyDescent="0.3">
      <c r="A89" s="1">
        <v>88</v>
      </c>
      <c r="B89" s="1" t="s">
        <v>416</v>
      </c>
      <c r="C89" s="1" t="s">
        <v>516</v>
      </c>
      <c r="D89" s="1" t="s">
        <v>544</v>
      </c>
      <c r="E89" s="1">
        <v>3200</v>
      </c>
      <c r="F89" s="3" t="s">
        <v>505</v>
      </c>
      <c r="G89" s="1">
        <v>16</v>
      </c>
      <c r="H89" s="3">
        <f>222/2+10.5/2</f>
        <v>116.25</v>
      </c>
      <c r="I89" s="1">
        <v>18.489999999999998</v>
      </c>
      <c r="J89" s="3">
        <f t="shared" si="14"/>
        <v>102.7</v>
      </c>
      <c r="K89" s="3">
        <f t="shared" si="15"/>
        <v>98.8</v>
      </c>
      <c r="L89" s="3">
        <f t="shared" si="16"/>
        <v>104.8</v>
      </c>
      <c r="M89" s="3">
        <f t="shared" si="17"/>
        <v>104.4</v>
      </c>
      <c r="N89" s="3"/>
      <c r="P89" s="4">
        <f t="shared" si="20"/>
        <v>13.329651427539215</v>
      </c>
      <c r="Q89" s="5">
        <f t="shared" si="18"/>
        <v>13.329651427539215</v>
      </c>
      <c r="R89" s="5">
        <f t="shared" si="19"/>
        <v>4.165516071106004</v>
      </c>
    </row>
    <row r="90" spans="1:18" x14ac:dyDescent="0.3">
      <c r="A90" s="1">
        <v>89</v>
      </c>
      <c r="B90" s="1" t="s">
        <v>229</v>
      </c>
      <c r="C90" s="1" t="s">
        <v>486</v>
      </c>
      <c r="D90" s="1" t="s">
        <v>544</v>
      </c>
      <c r="E90" s="1">
        <v>3200</v>
      </c>
      <c r="F90" s="3" t="s">
        <v>496</v>
      </c>
      <c r="G90" s="1">
        <v>30</v>
      </c>
      <c r="H90" s="3">
        <f>227.5/2-3.5/2</f>
        <v>112</v>
      </c>
      <c r="I90" s="1">
        <v>10.89</v>
      </c>
      <c r="J90" s="3">
        <f t="shared" si="14"/>
        <v>106</v>
      </c>
      <c r="K90" s="3">
        <f t="shared" si="15"/>
        <v>102.5</v>
      </c>
      <c r="L90" s="3">
        <f t="shared" si="16"/>
        <v>103.9</v>
      </c>
      <c r="M90" s="3">
        <f t="shared" si="17"/>
        <v>107.2</v>
      </c>
      <c r="N90" s="3"/>
      <c r="P90" s="4">
        <f t="shared" si="20"/>
        <v>21.142815077539215</v>
      </c>
      <c r="Q90" s="5">
        <f t="shared" si="18"/>
        <v>21.142815077539215</v>
      </c>
      <c r="R90" s="5">
        <f t="shared" si="19"/>
        <v>6.6071297117310044</v>
      </c>
    </row>
    <row r="91" spans="1:18" x14ac:dyDescent="0.3">
      <c r="A91" s="1">
        <v>90</v>
      </c>
      <c r="B91" s="1" t="s">
        <v>221</v>
      </c>
      <c r="C91" s="1" t="s">
        <v>486</v>
      </c>
      <c r="D91" s="1" t="s">
        <v>546</v>
      </c>
      <c r="E91" s="1">
        <v>3200</v>
      </c>
      <c r="F91" s="3" t="s">
        <v>496</v>
      </c>
      <c r="G91" s="1">
        <v>13</v>
      </c>
      <c r="H91" s="3">
        <f>227.5/2-3.5/2</f>
        <v>112</v>
      </c>
      <c r="I91" s="1">
        <v>14.72</v>
      </c>
      <c r="J91" s="3">
        <f t="shared" si="14"/>
        <v>106</v>
      </c>
      <c r="K91" s="3">
        <f t="shared" si="15"/>
        <v>102.5</v>
      </c>
      <c r="L91" s="3">
        <f t="shared" si="16"/>
        <v>103.9</v>
      </c>
      <c r="M91" s="3">
        <f t="shared" si="17"/>
        <v>107.2</v>
      </c>
      <c r="N91" s="3"/>
      <c r="P91" s="4">
        <f t="shared" si="20"/>
        <v>9.7351753775392158</v>
      </c>
      <c r="Q91" s="5">
        <f t="shared" si="18"/>
        <v>9.7351753775392158</v>
      </c>
      <c r="R91" s="5">
        <f t="shared" si="19"/>
        <v>3.0422423054810048</v>
      </c>
    </row>
    <row r="92" spans="1:18" x14ac:dyDescent="0.3">
      <c r="A92" s="1">
        <v>91</v>
      </c>
      <c r="B92" s="1" t="s">
        <v>339</v>
      </c>
      <c r="C92" s="1" t="s">
        <v>512</v>
      </c>
      <c r="D92" s="1" t="s">
        <v>542</v>
      </c>
      <c r="E92" s="1">
        <v>3200</v>
      </c>
      <c r="F92" s="3" t="s">
        <v>491</v>
      </c>
      <c r="G92" s="1">
        <v>20</v>
      </c>
      <c r="H92" s="1">
        <f>221/2+2/2</f>
        <v>111.5</v>
      </c>
      <c r="I92" s="1">
        <v>12.59</v>
      </c>
      <c r="J92" s="3">
        <f t="shared" si="14"/>
        <v>102.9</v>
      </c>
      <c r="K92" s="3">
        <f t="shared" si="15"/>
        <v>100.6</v>
      </c>
      <c r="L92" s="3">
        <f t="shared" si="16"/>
        <v>107.8</v>
      </c>
      <c r="M92" s="3">
        <f t="shared" si="17"/>
        <v>104.7</v>
      </c>
      <c r="N92" s="3"/>
      <c r="P92" s="4">
        <f t="shared" si="20"/>
        <v>14.174362477539217</v>
      </c>
      <c r="Q92" s="5">
        <f t="shared" si="18"/>
        <v>14.174362477539217</v>
      </c>
      <c r="R92" s="5">
        <f t="shared" si="19"/>
        <v>4.4294882742310051</v>
      </c>
    </row>
    <row r="93" spans="1:18" x14ac:dyDescent="0.3">
      <c r="A93" s="1">
        <v>92</v>
      </c>
      <c r="B93" s="1" t="s">
        <v>441</v>
      </c>
      <c r="C93" s="1" t="s">
        <v>496</v>
      </c>
      <c r="D93" s="1" t="s">
        <v>543</v>
      </c>
      <c r="E93" s="1">
        <v>3200</v>
      </c>
      <c r="F93" s="3" t="s">
        <v>486</v>
      </c>
      <c r="G93" s="1">
        <v>16</v>
      </c>
      <c r="H93" s="3">
        <f>227.5/2+3.5/2</f>
        <v>115.5</v>
      </c>
      <c r="I93" s="1">
        <v>22.06</v>
      </c>
      <c r="J93" s="3">
        <f t="shared" si="14"/>
        <v>102.5</v>
      </c>
      <c r="K93" s="3">
        <f t="shared" si="15"/>
        <v>106</v>
      </c>
      <c r="L93" s="3">
        <f t="shared" si="16"/>
        <v>103.6</v>
      </c>
      <c r="M93" s="3">
        <f t="shared" si="17"/>
        <v>108.2</v>
      </c>
      <c r="N93" s="3"/>
      <c r="P93" s="4">
        <f t="shared" si="20"/>
        <v>14.243813727539212</v>
      </c>
      <c r="Q93" s="5">
        <f t="shared" si="18"/>
        <v>14.243813727539212</v>
      </c>
      <c r="R93" s="5">
        <f t="shared" si="19"/>
        <v>4.4511917898560034</v>
      </c>
    </row>
    <row r="94" spans="1:18" x14ac:dyDescent="0.3">
      <c r="A94" s="1">
        <v>93</v>
      </c>
      <c r="B94" s="1" t="s">
        <v>214</v>
      </c>
      <c r="C94" s="1" t="s">
        <v>505</v>
      </c>
      <c r="D94" s="1" t="s">
        <v>544</v>
      </c>
      <c r="E94" s="1">
        <v>3200</v>
      </c>
      <c r="F94" s="3" t="s">
        <v>516</v>
      </c>
      <c r="G94" s="1">
        <v>24</v>
      </c>
      <c r="H94" s="3">
        <f>222/2-10.5/2</f>
        <v>105.75</v>
      </c>
      <c r="I94" s="1">
        <v>14.74</v>
      </c>
      <c r="J94" s="3">
        <f t="shared" si="14"/>
        <v>98.8</v>
      </c>
      <c r="K94" s="3">
        <f t="shared" si="15"/>
        <v>102.7</v>
      </c>
      <c r="L94" s="3">
        <f t="shared" si="16"/>
        <v>114.2</v>
      </c>
      <c r="M94" s="3">
        <f t="shared" si="17"/>
        <v>110.5</v>
      </c>
      <c r="N94" s="3"/>
      <c r="P94" s="4">
        <f t="shared" si="20"/>
        <v>16.942970677539215</v>
      </c>
      <c r="Q94" s="5">
        <f t="shared" si="18"/>
        <v>16.942970677539215</v>
      </c>
      <c r="R94" s="5">
        <f t="shared" si="19"/>
        <v>5.2946783367310042</v>
      </c>
    </row>
    <row r="95" spans="1:18" x14ac:dyDescent="0.3">
      <c r="A95" s="1">
        <v>94</v>
      </c>
      <c r="B95" s="1" t="s">
        <v>372</v>
      </c>
      <c r="C95" s="1" t="s">
        <v>491</v>
      </c>
      <c r="D95" s="1" t="s">
        <v>544</v>
      </c>
      <c r="E95" s="1">
        <v>3100</v>
      </c>
      <c r="F95" s="3" t="s">
        <v>512</v>
      </c>
      <c r="G95" s="1">
        <v>21</v>
      </c>
      <c r="H95" s="1">
        <f>221/2-2/2</f>
        <v>109.5</v>
      </c>
      <c r="I95" s="1">
        <v>12.19</v>
      </c>
      <c r="J95" s="3">
        <f t="shared" si="14"/>
        <v>100.6</v>
      </c>
      <c r="K95" s="3">
        <f t="shared" si="15"/>
        <v>102.9</v>
      </c>
      <c r="L95" s="3">
        <f t="shared" si="16"/>
        <v>106.7</v>
      </c>
      <c r="M95" s="3">
        <f t="shared" si="17"/>
        <v>107.1</v>
      </c>
      <c r="N95" s="3"/>
      <c r="P95" s="4">
        <f t="shared" si="20"/>
        <v>14.294337331001264</v>
      </c>
      <c r="Q95" s="5">
        <f t="shared" si="18"/>
        <v>14.294337331001264</v>
      </c>
      <c r="R95" s="5">
        <f t="shared" si="19"/>
        <v>4.6110765583875049</v>
      </c>
    </row>
    <row r="96" spans="1:18" x14ac:dyDescent="0.3">
      <c r="A96" s="1">
        <v>95</v>
      </c>
      <c r="B96" s="1" t="s">
        <v>182</v>
      </c>
      <c r="C96" s="1" t="s">
        <v>491</v>
      </c>
      <c r="D96" s="1" t="s">
        <v>545</v>
      </c>
      <c r="E96" s="1">
        <v>3100</v>
      </c>
      <c r="F96" s="3" t="s">
        <v>512</v>
      </c>
      <c r="G96" s="1">
        <v>18</v>
      </c>
      <c r="H96" s="1">
        <f>221/2-2/2</f>
        <v>109.5</v>
      </c>
      <c r="I96" s="1">
        <v>15.86</v>
      </c>
      <c r="J96" s="3">
        <f t="shared" si="14"/>
        <v>100.6</v>
      </c>
      <c r="K96" s="3">
        <f t="shared" si="15"/>
        <v>102.9</v>
      </c>
      <c r="L96" s="3">
        <f t="shared" si="16"/>
        <v>106.7</v>
      </c>
      <c r="M96" s="3">
        <f t="shared" si="17"/>
        <v>107.1</v>
      </c>
      <c r="N96" s="3"/>
      <c r="P96" s="4">
        <f t="shared" si="20"/>
        <v>13.096852031001264</v>
      </c>
      <c r="Q96" s="5">
        <f t="shared" si="18"/>
        <v>13.096852031001264</v>
      </c>
      <c r="R96" s="5">
        <f t="shared" si="19"/>
        <v>4.2247909777423427</v>
      </c>
    </row>
    <row r="97" spans="1:18" x14ac:dyDescent="0.3">
      <c r="A97" s="1">
        <v>96</v>
      </c>
      <c r="B97" s="1" t="s">
        <v>164</v>
      </c>
      <c r="C97" s="1" t="s">
        <v>491</v>
      </c>
      <c r="D97" s="1" t="s">
        <v>543</v>
      </c>
      <c r="E97" s="1">
        <v>3100</v>
      </c>
      <c r="F97" s="3" t="s">
        <v>512</v>
      </c>
      <c r="G97" s="1">
        <v>18</v>
      </c>
      <c r="H97" s="1">
        <f>221/2-2/2</f>
        <v>109.5</v>
      </c>
      <c r="I97" s="1">
        <v>15.56</v>
      </c>
      <c r="J97" s="3">
        <f t="shared" si="14"/>
        <v>100.6</v>
      </c>
      <c r="K97" s="3">
        <f t="shared" si="15"/>
        <v>102.9</v>
      </c>
      <c r="L97" s="3">
        <f t="shared" si="16"/>
        <v>106.7</v>
      </c>
      <c r="M97" s="3">
        <f t="shared" si="17"/>
        <v>107.1</v>
      </c>
      <c r="N97" s="3"/>
      <c r="P97" s="4">
        <f t="shared" si="20"/>
        <v>13.015129031001264</v>
      </c>
      <c r="Q97" s="5">
        <f t="shared" si="18"/>
        <v>13.015129031001264</v>
      </c>
      <c r="R97" s="5">
        <f t="shared" si="19"/>
        <v>4.1984287196778265</v>
      </c>
    </row>
    <row r="98" spans="1:18" x14ac:dyDescent="0.3">
      <c r="A98" s="1">
        <v>97</v>
      </c>
      <c r="B98" s="1" t="s">
        <v>183</v>
      </c>
      <c r="C98" s="1" t="s">
        <v>491</v>
      </c>
      <c r="D98" s="1" t="s">
        <v>542</v>
      </c>
      <c r="E98" s="1">
        <v>3100</v>
      </c>
      <c r="F98" s="3" t="s">
        <v>512</v>
      </c>
      <c r="G98" s="1">
        <v>10</v>
      </c>
      <c r="H98" s="1">
        <f>221/2-2/2</f>
        <v>109.5</v>
      </c>
      <c r="I98" s="1">
        <v>14.88</v>
      </c>
      <c r="J98" s="3">
        <f t="shared" ref="J98:J112" si="21">VLOOKUP(C98,$B$129:$E$158,2,FALSE)</f>
        <v>100.6</v>
      </c>
      <c r="K98" s="3">
        <f t="shared" ref="K98:K112" si="22">VLOOKUP(F98,$B$129:$E$158,2,FALSE)</f>
        <v>102.9</v>
      </c>
      <c r="L98" s="3">
        <f t="shared" ref="L98:L112" si="23">VLOOKUP(C98,$B$129:$E$158,4,FALSE)</f>
        <v>106.7</v>
      </c>
      <c r="M98" s="3">
        <f t="shared" ref="M98:M112" si="24">VLOOKUP(F98,$B$129:$E$158,3,FALSE)</f>
        <v>107.1</v>
      </c>
      <c r="N98" s="3"/>
      <c r="P98" s="4">
        <f t="shared" si="20"/>
        <v>6.9706102310012632</v>
      </c>
      <c r="Q98" s="5">
        <f t="shared" ref="Q98:Q112" si="25">P98-O98</f>
        <v>6.9706102310012632</v>
      </c>
      <c r="R98" s="5">
        <f t="shared" ref="R98:R112" si="26">P98/(E98/1000)</f>
        <v>2.2485839454842784</v>
      </c>
    </row>
    <row r="99" spans="1:18" x14ac:dyDescent="0.3">
      <c r="A99" s="1">
        <v>98</v>
      </c>
      <c r="B99" s="1" t="s">
        <v>228</v>
      </c>
      <c r="C99" s="1" t="s">
        <v>514</v>
      </c>
      <c r="D99" s="1" t="s">
        <v>543</v>
      </c>
      <c r="E99" s="1">
        <v>3100</v>
      </c>
      <c r="F99" s="3" t="s">
        <v>487</v>
      </c>
      <c r="G99" s="1">
        <v>16</v>
      </c>
      <c r="H99" s="3">
        <f>225.5/2-9/2</f>
        <v>108.25</v>
      </c>
      <c r="I99" s="1">
        <v>26.29</v>
      </c>
      <c r="J99" s="3">
        <f t="shared" si="21"/>
        <v>101.6</v>
      </c>
      <c r="K99" s="3">
        <f t="shared" si="22"/>
        <v>100.6</v>
      </c>
      <c r="L99" s="3">
        <f t="shared" si="23"/>
        <v>109.3</v>
      </c>
      <c r="M99" s="3">
        <f t="shared" si="24"/>
        <v>111.8</v>
      </c>
      <c r="N99" s="3"/>
      <c r="P99" s="4">
        <f t="shared" si="20"/>
        <v>14.228082631001268</v>
      </c>
      <c r="Q99" s="5">
        <f t="shared" si="25"/>
        <v>14.228082631001268</v>
      </c>
      <c r="R99" s="5">
        <f t="shared" si="26"/>
        <v>4.5897040745165381</v>
      </c>
    </row>
    <row r="100" spans="1:18" x14ac:dyDescent="0.3">
      <c r="A100" s="1">
        <v>99</v>
      </c>
      <c r="B100" s="1" t="s">
        <v>454</v>
      </c>
      <c r="C100" s="1" t="s">
        <v>519</v>
      </c>
      <c r="D100" s="1" t="s">
        <v>542</v>
      </c>
      <c r="E100" s="1">
        <v>3100</v>
      </c>
      <c r="F100" s="3" t="s">
        <v>498</v>
      </c>
      <c r="G100" s="1">
        <v>15</v>
      </c>
      <c r="H100" s="1">
        <f>226/2+1/2</f>
        <v>113.5</v>
      </c>
      <c r="I100" s="1">
        <v>16.079999999999998</v>
      </c>
      <c r="J100" s="3">
        <f t="shared" si="21"/>
        <v>101.6</v>
      </c>
      <c r="K100" s="3">
        <f t="shared" si="22"/>
        <v>103.8</v>
      </c>
      <c r="L100" s="3">
        <f t="shared" si="23"/>
        <v>103.8</v>
      </c>
      <c r="M100" s="3">
        <f t="shared" si="24"/>
        <v>108.6</v>
      </c>
      <c r="N100" s="3"/>
      <c r="P100" s="4">
        <f t="shared" si="20"/>
        <v>11.366663581001264</v>
      </c>
      <c r="Q100" s="5">
        <f t="shared" si="25"/>
        <v>11.366663581001264</v>
      </c>
      <c r="R100" s="5">
        <f t="shared" si="26"/>
        <v>3.6666656712907302</v>
      </c>
    </row>
    <row r="101" spans="1:18" x14ac:dyDescent="0.3">
      <c r="A101" s="1">
        <v>100</v>
      </c>
      <c r="B101" s="1" t="s">
        <v>226</v>
      </c>
      <c r="C101" s="1" t="s">
        <v>487</v>
      </c>
      <c r="D101" s="1" t="s">
        <v>543</v>
      </c>
      <c r="E101" s="1">
        <v>3100</v>
      </c>
      <c r="F101" s="3" t="s">
        <v>514</v>
      </c>
      <c r="G101" s="1">
        <v>17</v>
      </c>
      <c r="H101" s="3">
        <f>225.5/2+9/2</f>
        <v>117.25</v>
      </c>
      <c r="I101" s="1">
        <v>14.85</v>
      </c>
      <c r="J101" s="3">
        <f t="shared" si="21"/>
        <v>100.6</v>
      </c>
      <c r="K101" s="3">
        <f t="shared" si="22"/>
        <v>101.6</v>
      </c>
      <c r="L101" s="3">
        <f t="shared" si="23"/>
        <v>109.7</v>
      </c>
      <c r="M101" s="3">
        <f t="shared" si="24"/>
        <v>108.3</v>
      </c>
      <c r="N101" s="3"/>
      <c r="P101" s="4">
        <f t="shared" si="20"/>
        <v>12.726566881001267</v>
      </c>
      <c r="Q101" s="5">
        <f t="shared" si="25"/>
        <v>12.726566881001267</v>
      </c>
      <c r="R101" s="5">
        <f t="shared" si="26"/>
        <v>4.1053441551616991</v>
      </c>
    </row>
    <row r="102" spans="1:18" x14ac:dyDescent="0.3">
      <c r="A102" s="1">
        <v>101</v>
      </c>
      <c r="B102" s="1" t="s">
        <v>63</v>
      </c>
      <c r="C102" s="1" t="s">
        <v>496</v>
      </c>
      <c r="D102" s="1" t="s">
        <v>546</v>
      </c>
      <c r="E102" s="1">
        <v>3100</v>
      </c>
      <c r="F102" s="3" t="s">
        <v>486</v>
      </c>
      <c r="G102" s="1">
        <v>14</v>
      </c>
      <c r="H102" s="3">
        <f>227.5/2+3.5/2</f>
        <v>115.5</v>
      </c>
      <c r="I102" s="1">
        <v>11.82</v>
      </c>
      <c r="J102" s="3">
        <f t="shared" si="21"/>
        <v>102.5</v>
      </c>
      <c r="K102" s="3">
        <f t="shared" si="22"/>
        <v>106</v>
      </c>
      <c r="L102" s="3">
        <f t="shared" si="23"/>
        <v>103.6</v>
      </c>
      <c r="M102" s="3">
        <f t="shared" si="24"/>
        <v>108.2</v>
      </c>
      <c r="N102" s="3"/>
      <c r="P102" s="4">
        <f t="shared" si="20"/>
        <v>9.6921661310012652</v>
      </c>
      <c r="Q102" s="5">
        <f t="shared" si="25"/>
        <v>9.6921661310012652</v>
      </c>
      <c r="R102" s="5">
        <f t="shared" si="26"/>
        <v>3.126505203548795</v>
      </c>
    </row>
    <row r="103" spans="1:18" x14ac:dyDescent="0.3">
      <c r="A103" s="3">
        <v>102</v>
      </c>
      <c r="B103" s="1" t="s">
        <v>563</v>
      </c>
      <c r="C103" s="1" t="s">
        <v>516</v>
      </c>
      <c r="D103" s="1" t="s">
        <v>544</v>
      </c>
      <c r="E103" s="1">
        <v>3000</v>
      </c>
      <c r="F103" s="3" t="s">
        <v>505</v>
      </c>
      <c r="G103" s="1">
        <v>12</v>
      </c>
      <c r="H103" s="3">
        <f>222/2+10.5/2</f>
        <v>116.25</v>
      </c>
      <c r="I103" s="1">
        <v>10.85</v>
      </c>
      <c r="J103" s="3">
        <f t="shared" si="21"/>
        <v>102.7</v>
      </c>
      <c r="K103" s="3">
        <f t="shared" si="22"/>
        <v>98.8</v>
      </c>
      <c r="L103" s="3">
        <f t="shared" si="23"/>
        <v>104.8</v>
      </c>
      <c r="M103" s="3">
        <f t="shared" si="24"/>
        <v>104.4</v>
      </c>
      <c r="N103" s="3"/>
      <c r="P103" s="4">
        <f t="shared" si="20"/>
        <v>7.71434976112028</v>
      </c>
      <c r="Q103" s="5">
        <f t="shared" si="25"/>
        <v>7.71434976112028</v>
      </c>
      <c r="R103" s="5">
        <f t="shared" si="26"/>
        <v>2.5714499203734267</v>
      </c>
    </row>
    <row r="104" spans="1:18" x14ac:dyDescent="0.3">
      <c r="A104" s="3">
        <v>103</v>
      </c>
      <c r="B104" s="1" t="s">
        <v>254</v>
      </c>
      <c r="C104" s="1" t="s">
        <v>514</v>
      </c>
      <c r="D104" s="1" t="s">
        <v>544</v>
      </c>
      <c r="E104" s="1">
        <v>3000</v>
      </c>
      <c r="F104" s="3" t="s">
        <v>487</v>
      </c>
      <c r="G104" s="1">
        <v>17</v>
      </c>
      <c r="H104" s="3">
        <f>225.5/2-9/2</f>
        <v>108.25</v>
      </c>
      <c r="I104" s="1">
        <v>15.68</v>
      </c>
      <c r="J104" s="3">
        <f t="shared" si="21"/>
        <v>101.6</v>
      </c>
      <c r="K104" s="3">
        <f t="shared" si="22"/>
        <v>100.6</v>
      </c>
      <c r="L104" s="3">
        <f t="shared" si="23"/>
        <v>109.3</v>
      </c>
      <c r="M104" s="3">
        <f t="shared" si="24"/>
        <v>111.8</v>
      </c>
      <c r="N104" s="3"/>
      <c r="P104" s="4">
        <f t="shared" si="20"/>
        <v>11.763122461120279</v>
      </c>
      <c r="Q104" s="5">
        <f t="shared" si="25"/>
        <v>11.763122461120279</v>
      </c>
      <c r="R104" s="5">
        <f t="shared" si="26"/>
        <v>3.9210408203734262</v>
      </c>
    </row>
    <row r="105" spans="1:18" x14ac:dyDescent="0.3">
      <c r="A105" s="3">
        <v>104</v>
      </c>
      <c r="B105" s="1" t="s">
        <v>554</v>
      </c>
      <c r="C105" s="1" t="s">
        <v>497</v>
      </c>
      <c r="D105" s="1" t="s">
        <v>544</v>
      </c>
      <c r="E105" s="1">
        <v>3000</v>
      </c>
      <c r="F105" s="3" t="s">
        <v>523</v>
      </c>
      <c r="G105" s="1">
        <v>17</v>
      </c>
      <c r="H105" s="3">
        <f>240.5/2-1.5/2</f>
        <v>119.5</v>
      </c>
      <c r="I105" s="1">
        <v>16.89</v>
      </c>
      <c r="J105" s="3">
        <f t="shared" si="21"/>
        <v>106.1</v>
      </c>
      <c r="K105" s="3">
        <f t="shared" si="22"/>
        <v>104.2</v>
      </c>
      <c r="L105" s="3">
        <f t="shared" si="23"/>
        <v>107.9</v>
      </c>
      <c r="M105" s="3">
        <f t="shared" si="24"/>
        <v>107.9</v>
      </c>
      <c r="N105" s="3"/>
      <c r="P105" s="4">
        <f t="shared" si="20"/>
        <v>13.281192261120278</v>
      </c>
      <c r="Q105" s="5">
        <f t="shared" si="25"/>
        <v>13.281192261120278</v>
      </c>
      <c r="R105" s="5">
        <f t="shared" si="26"/>
        <v>4.427064087040093</v>
      </c>
    </row>
    <row r="106" spans="1:18" x14ac:dyDescent="0.3">
      <c r="A106" s="3">
        <v>105</v>
      </c>
      <c r="B106" s="1" t="s">
        <v>459</v>
      </c>
      <c r="C106" s="1" t="s">
        <v>497</v>
      </c>
      <c r="D106" s="1" t="s">
        <v>543</v>
      </c>
      <c r="E106" s="1">
        <v>3000</v>
      </c>
      <c r="F106" s="3" t="s">
        <v>523</v>
      </c>
      <c r="G106" s="1">
        <v>15</v>
      </c>
      <c r="H106" s="3">
        <f>240.5/2-1.5/2</f>
        <v>119.5</v>
      </c>
      <c r="I106" s="1">
        <v>17.239999999999998</v>
      </c>
      <c r="J106" s="3">
        <f t="shared" si="21"/>
        <v>106.1</v>
      </c>
      <c r="K106" s="3">
        <f t="shared" si="22"/>
        <v>104.2</v>
      </c>
      <c r="L106" s="3">
        <f t="shared" si="23"/>
        <v>107.9</v>
      </c>
      <c r="M106" s="3">
        <f t="shared" si="24"/>
        <v>107.9</v>
      </c>
      <c r="N106" s="3"/>
      <c r="P106" s="4">
        <f t="shared" si="20"/>
        <v>11.911715761120277</v>
      </c>
      <c r="Q106" s="5">
        <f t="shared" si="25"/>
        <v>11.911715761120277</v>
      </c>
      <c r="R106" s="5">
        <f t="shared" si="26"/>
        <v>3.9705719203734255</v>
      </c>
    </row>
    <row r="107" spans="1:18" x14ac:dyDescent="0.3">
      <c r="A107" s="3">
        <v>106</v>
      </c>
      <c r="B107" s="1" t="s">
        <v>243</v>
      </c>
      <c r="C107" s="1" t="s">
        <v>498</v>
      </c>
      <c r="D107" s="1" t="s">
        <v>544</v>
      </c>
      <c r="E107" s="1">
        <v>3000</v>
      </c>
      <c r="F107" s="3" t="s">
        <v>519</v>
      </c>
      <c r="G107" s="1">
        <v>20</v>
      </c>
      <c r="H107" s="1">
        <f>226/2-1/2</f>
        <v>112.5</v>
      </c>
      <c r="I107" s="1">
        <v>12.62</v>
      </c>
      <c r="J107" s="3">
        <f t="shared" si="21"/>
        <v>103.8</v>
      </c>
      <c r="K107" s="3">
        <f t="shared" si="22"/>
        <v>101.6</v>
      </c>
      <c r="L107" s="3">
        <f t="shared" si="23"/>
        <v>108.8</v>
      </c>
      <c r="M107" s="3">
        <f t="shared" si="24"/>
        <v>110</v>
      </c>
      <c r="N107" s="3"/>
      <c r="P107" s="4">
        <f t="shared" si="20"/>
        <v>13.581705311120276</v>
      </c>
      <c r="Q107" s="5">
        <f t="shared" si="25"/>
        <v>13.581705311120276</v>
      </c>
      <c r="R107" s="5">
        <f t="shared" si="26"/>
        <v>4.5272351037067589</v>
      </c>
    </row>
    <row r="108" spans="1:18" x14ac:dyDescent="0.3">
      <c r="A108" s="3">
        <v>107</v>
      </c>
      <c r="B108" s="1" t="s">
        <v>263</v>
      </c>
      <c r="C108" s="1" t="s">
        <v>498</v>
      </c>
      <c r="D108" s="1" t="s">
        <v>543</v>
      </c>
      <c r="E108" s="1">
        <v>3000</v>
      </c>
      <c r="F108" s="3" t="s">
        <v>519</v>
      </c>
      <c r="G108" s="1">
        <v>6</v>
      </c>
      <c r="H108" s="1">
        <f>226/2-1/2</f>
        <v>112.5</v>
      </c>
      <c r="I108" s="1">
        <v>18.87</v>
      </c>
      <c r="J108" s="3">
        <f t="shared" si="21"/>
        <v>103.8</v>
      </c>
      <c r="K108" s="3">
        <f t="shared" si="22"/>
        <v>101.6</v>
      </c>
      <c r="L108" s="3">
        <f t="shared" si="23"/>
        <v>108.8</v>
      </c>
      <c r="M108" s="3">
        <f t="shared" si="24"/>
        <v>110</v>
      </c>
      <c r="N108" s="3"/>
      <c r="P108" s="4">
        <f t="shared" si="20"/>
        <v>5.0305278111202778</v>
      </c>
      <c r="Q108" s="5">
        <f t="shared" si="25"/>
        <v>5.0305278111202778</v>
      </c>
      <c r="R108" s="5">
        <f t="shared" si="26"/>
        <v>1.6768426037067592</v>
      </c>
    </row>
    <row r="109" spans="1:18" x14ac:dyDescent="0.3">
      <c r="A109" s="3">
        <v>108</v>
      </c>
      <c r="B109" s="1" t="s">
        <v>49</v>
      </c>
      <c r="C109" s="1" t="s">
        <v>487</v>
      </c>
      <c r="D109" s="1" t="s">
        <v>544</v>
      </c>
      <c r="E109" s="1">
        <v>3000</v>
      </c>
      <c r="F109" s="3" t="s">
        <v>514</v>
      </c>
      <c r="G109" s="1">
        <v>16</v>
      </c>
      <c r="H109" s="3">
        <f>225.5/2+9/2</f>
        <v>117.25</v>
      </c>
      <c r="I109" s="1">
        <v>15.58</v>
      </c>
      <c r="J109" s="3">
        <f t="shared" si="21"/>
        <v>100.6</v>
      </c>
      <c r="K109" s="3">
        <f t="shared" si="22"/>
        <v>101.6</v>
      </c>
      <c r="L109" s="3">
        <f t="shared" si="23"/>
        <v>109.7</v>
      </c>
      <c r="M109" s="3">
        <f t="shared" si="24"/>
        <v>108.3</v>
      </c>
      <c r="N109" s="3"/>
      <c r="P109" s="4">
        <f t="shared" si="20"/>
        <v>11.885916111120279</v>
      </c>
      <c r="Q109" s="5">
        <f t="shared" si="25"/>
        <v>11.885916111120279</v>
      </c>
      <c r="R109" s="5">
        <f t="shared" si="26"/>
        <v>3.961972037040093</v>
      </c>
    </row>
    <row r="110" spans="1:18" x14ac:dyDescent="0.3">
      <c r="A110" s="3">
        <v>109</v>
      </c>
      <c r="B110" s="1" t="s">
        <v>305</v>
      </c>
      <c r="C110" s="1" t="s">
        <v>523</v>
      </c>
      <c r="D110" s="1" t="s">
        <v>546</v>
      </c>
      <c r="E110" s="1">
        <v>3000</v>
      </c>
      <c r="F110" s="3" t="s">
        <v>497</v>
      </c>
      <c r="G110" s="1">
        <v>15</v>
      </c>
      <c r="H110" s="3">
        <f>240.5/2+1.5/2</f>
        <v>121</v>
      </c>
      <c r="I110" s="1">
        <v>15.9</v>
      </c>
      <c r="J110" s="3">
        <f t="shared" si="21"/>
        <v>104.2</v>
      </c>
      <c r="K110" s="3">
        <f t="shared" si="22"/>
        <v>106.1</v>
      </c>
      <c r="L110" s="3">
        <f t="shared" si="23"/>
        <v>110.5</v>
      </c>
      <c r="M110" s="3">
        <f t="shared" si="24"/>
        <v>107.3</v>
      </c>
      <c r="N110" s="3"/>
      <c r="P110" s="4">
        <f t="shared" si="20"/>
        <v>11.652483361120275</v>
      </c>
      <c r="Q110" s="5">
        <f t="shared" si="25"/>
        <v>11.652483361120275</v>
      </c>
      <c r="R110" s="5">
        <f t="shared" si="26"/>
        <v>3.8841611203734252</v>
      </c>
    </row>
    <row r="111" spans="1:18" x14ac:dyDescent="0.3">
      <c r="A111" s="3">
        <v>110</v>
      </c>
      <c r="B111" s="1" t="s">
        <v>288</v>
      </c>
      <c r="C111" s="1" t="s">
        <v>523</v>
      </c>
      <c r="D111" s="1" t="s">
        <v>544</v>
      </c>
      <c r="E111" s="1">
        <v>3000</v>
      </c>
      <c r="F111" s="3" t="s">
        <v>497</v>
      </c>
      <c r="G111" s="1">
        <v>18</v>
      </c>
      <c r="H111" s="3">
        <f>240.5/2+1.5/2</f>
        <v>121</v>
      </c>
      <c r="I111" s="1">
        <v>18.39</v>
      </c>
      <c r="J111" s="3">
        <f t="shared" si="21"/>
        <v>104.2</v>
      </c>
      <c r="K111" s="3">
        <f t="shared" si="22"/>
        <v>106.1</v>
      </c>
      <c r="L111" s="3">
        <f t="shared" si="23"/>
        <v>110.5</v>
      </c>
      <c r="M111" s="3">
        <f t="shared" si="24"/>
        <v>107.3</v>
      </c>
      <c r="N111" s="3"/>
      <c r="P111" s="4">
        <f t="shared" si="20"/>
        <v>14.528014261120276</v>
      </c>
      <c r="Q111" s="5">
        <f t="shared" si="25"/>
        <v>14.528014261120276</v>
      </c>
      <c r="R111" s="5">
        <f t="shared" si="26"/>
        <v>4.8426714203734251</v>
      </c>
    </row>
    <row r="112" spans="1:18" x14ac:dyDescent="0.3">
      <c r="A112" s="3">
        <v>111</v>
      </c>
      <c r="B112" s="1" t="s">
        <v>138</v>
      </c>
      <c r="C112" s="1" t="s">
        <v>505</v>
      </c>
      <c r="D112" s="1" t="s">
        <v>544</v>
      </c>
      <c r="E112" s="1">
        <v>3000</v>
      </c>
      <c r="F112" s="3" t="s">
        <v>516</v>
      </c>
      <c r="G112" s="1">
        <v>19</v>
      </c>
      <c r="H112" s="3">
        <f>222/2-10.5/2</f>
        <v>105.75</v>
      </c>
      <c r="I112" s="1">
        <v>17.82</v>
      </c>
      <c r="J112" s="3">
        <f t="shared" si="21"/>
        <v>98.8</v>
      </c>
      <c r="K112" s="3">
        <f t="shared" si="22"/>
        <v>102.7</v>
      </c>
      <c r="L112" s="3">
        <f t="shared" si="23"/>
        <v>114.2</v>
      </c>
      <c r="M112" s="3">
        <f t="shared" si="24"/>
        <v>110.5</v>
      </c>
      <c r="N112" s="3"/>
      <c r="P112" s="4">
        <f t="shared" si="20"/>
        <v>13.515494211120275</v>
      </c>
      <c r="Q112" s="5">
        <f t="shared" si="25"/>
        <v>13.515494211120275</v>
      </c>
      <c r="R112" s="5">
        <f t="shared" si="26"/>
        <v>4.5051647370400918</v>
      </c>
    </row>
    <row r="113" spans="1:18" x14ac:dyDescent="0.3">
      <c r="A113" s="3"/>
      <c r="F113" s="3"/>
      <c r="J113" s="3"/>
      <c r="K113" s="3"/>
      <c r="L113" s="3"/>
      <c r="M113" s="3"/>
      <c r="N113" s="3"/>
      <c r="P113" s="4"/>
      <c r="Q113" s="5"/>
      <c r="R113" s="5"/>
    </row>
    <row r="114" spans="1:18" x14ac:dyDescent="0.3">
      <c r="A114" s="3"/>
      <c r="F114" s="3"/>
      <c r="J114" s="3"/>
      <c r="K114" s="3"/>
      <c r="L114" s="3"/>
      <c r="M114" s="3"/>
      <c r="N114" s="3"/>
      <c r="P114" s="4"/>
      <c r="Q114" s="5"/>
      <c r="R114" s="5"/>
    </row>
    <row r="115" spans="1:18" x14ac:dyDescent="0.3">
      <c r="A115" s="3"/>
      <c r="J115" s="3"/>
      <c r="K115" s="3"/>
      <c r="L115" s="3"/>
      <c r="M115" s="3"/>
      <c r="N115" s="3"/>
      <c r="P115" s="4"/>
      <c r="Q115" s="5"/>
      <c r="R115" s="5"/>
    </row>
    <row r="116" spans="1:18" x14ac:dyDescent="0.3">
      <c r="A116" s="3"/>
      <c r="J116" s="3"/>
      <c r="K116" s="3"/>
      <c r="L116" s="3"/>
      <c r="M116" s="3"/>
      <c r="N116" s="3"/>
      <c r="P116" s="4"/>
      <c r="Q116" s="5"/>
      <c r="R116" s="5"/>
    </row>
    <row r="117" spans="1:18" x14ac:dyDescent="0.3">
      <c r="A117" s="3"/>
      <c r="F117" s="3"/>
      <c r="J117" s="3"/>
      <c r="K117" s="3"/>
      <c r="L117" s="3"/>
      <c r="M117" s="3"/>
      <c r="N117" s="3"/>
      <c r="P117" s="4"/>
      <c r="Q117" s="5"/>
      <c r="R117" s="5"/>
    </row>
    <row r="118" spans="1:18" x14ac:dyDescent="0.3">
      <c r="A118" s="3"/>
      <c r="F118" s="3"/>
      <c r="J118" s="3"/>
      <c r="K118" s="3"/>
      <c r="L118" s="3"/>
      <c r="M118" s="3"/>
      <c r="N118" s="3"/>
      <c r="P118" s="4"/>
      <c r="Q118" s="5"/>
      <c r="R118" s="5"/>
    </row>
    <row r="119" spans="1:18" x14ac:dyDescent="0.3">
      <c r="A119" s="3"/>
      <c r="F119" s="3"/>
      <c r="J119" s="3"/>
      <c r="K119" s="3"/>
      <c r="L119" s="3"/>
      <c r="M119" s="3"/>
      <c r="N119" s="3"/>
      <c r="P119" s="4"/>
      <c r="Q119" s="5"/>
      <c r="R119" s="5"/>
    </row>
    <row r="120" spans="1:18" x14ac:dyDescent="0.3">
      <c r="A120" s="3"/>
      <c r="J120" s="3"/>
      <c r="K120" s="3"/>
      <c r="L120" s="3"/>
      <c r="M120" s="3"/>
      <c r="N120" s="3"/>
      <c r="P120" s="4"/>
      <c r="Q120" s="5"/>
      <c r="R120" s="5"/>
    </row>
    <row r="121" spans="1:18" x14ac:dyDescent="0.3">
      <c r="A121" s="3"/>
      <c r="F121" s="3"/>
      <c r="J121" s="3"/>
      <c r="K121" s="3"/>
      <c r="L121" s="3"/>
      <c r="M121" s="3"/>
      <c r="N121" s="3"/>
      <c r="P121" s="4"/>
      <c r="Q121" s="5"/>
      <c r="R121" s="5"/>
    </row>
    <row r="122" spans="1:18" x14ac:dyDescent="0.3">
      <c r="A122" s="3"/>
      <c r="J122" s="3"/>
      <c r="K122" s="3"/>
      <c r="L122" s="3"/>
      <c r="M122" s="3"/>
      <c r="N122" s="3"/>
      <c r="P122" s="4"/>
      <c r="Q122" s="5"/>
      <c r="R122" s="5"/>
    </row>
    <row r="123" spans="1:18" x14ac:dyDescent="0.3">
      <c r="A123" s="3"/>
      <c r="J123" s="3"/>
      <c r="K123" s="3"/>
      <c r="L123" s="3"/>
      <c r="M123" s="3"/>
      <c r="N123" s="3"/>
      <c r="P123" s="4"/>
      <c r="Q123" s="5"/>
      <c r="R123" s="5"/>
    </row>
    <row r="124" spans="1:18" x14ac:dyDescent="0.3">
      <c r="A124" s="3"/>
      <c r="J124" s="3"/>
      <c r="K124" s="3"/>
      <c r="L124" s="3"/>
      <c r="M124" s="3"/>
      <c r="N124" s="3"/>
      <c r="P124" s="4"/>
      <c r="Q124" s="5"/>
      <c r="R124" s="5"/>
    </row>
    <row r="127" spans="1:18" x14ac:dyDescent="0.3">
      <c r="A127" s="1" t="s">
        <v>565</v>
      </c>
    </row>
    <row r="128" spans="1:18" x14ac:dyDescent="0.3">
      <c r="A128" s="1" t="s">
        <v>509</v>
      </c>
      <c r="B128" s="1" t="s">
        <v>510</v>
      </c>
      <c r="C128" s="1" t="s">
        <v>566</v>
      </c>
      <c r="D128" s="1" t="s">
        <v>567</v>
      </c>
      <c r="E128" s="1" t="s">
        <v>568</v>
      </c>
      <c r="P128" s="1"/>
    </row>
    <row r="129" spans="1:16" x14ac:dyDescent="0.3">
      <c r="A129" s="1">
        <v>1</v>
      </c>
      <c r="B129" s="1" t="s">
        <v>507</v>
      </c>
      <c r="C129" s="1">
        <v>106.3</v>
      </c>
      <c r="D129" s="1">
        <v>104.4</v>
      </c>
      <c r="E129" s="1">
        <v>111</v>
      </c>
      <c r="P129" s="1"/>
    </row>
    <row r="130" spans="1:16" x14ac:dyDescent="0.3">
      <c r="A130" s="1">
        <v>2</v>
      </c>
      <c r="B130" s="1" t="s">
        <v>512</v>
      </c>
      <c r="C130" s="1">
        <v>102.9</v>
      </c>
      <c r="D130" s="1">
        <v>107.1</v>
      </c>
      <c r="E130" s="1">
        <v>107.8</v>
      </c>
      <c r="P130" s="1"/>
    </row>
    <row r="131" spans="1:16" x14ac:dyDescent="0.3">
      <c r="A131" s="1">
        <v>3</v>
      </c>
      <c r="B131" s="1" t="s">
        <v>519</v>
      </c>
      <c r="C131" s="1">
        <v>101.6</v>
      </c>
      <c r="D131" s="1">
        <v>110</v>
      </c>
      <c r="E131" s="1">
        <v>103.8</v>
      </c>
      <c r="P131" s="1"/>
    </row>
    <row r="132" spans="1:16" x14ac:dyDescent="0.3">
      <c r="A132" s="1">
        <v>4</v>
      </c>
      <c r="B132" s="1" t="s">
        <v>514</v>
      </c>
      <c r="C132" s="1">
        <v>101.6</v>
      </c>
      <c r="D132" s="1">
        <v>108.3</v>
      </c>
      <c r="E132" s="1">
        <v>109.3</v>
      </c>
      <c r="P132" s="1"/>
    </row>
    <row r="133" spans="1:16" x14ac:dyDescent="0.3">
      <c r="A133" s="1">
        <v>5</v>
      </c>
      <c r="B133" s="1" t="s">
        <v>499</v>
      </c>
      <c r="C133" s="1">
        <v>101.1</v>
      </c>
      <c r="D133" s="1">
        <v>102.2</v>
      </c>
      <c r="E133" s="1">
        <v>109.8</v>
      </c>
      <c r="P133" s="1"/>
    </row>
    <row r="134" spans="1:16" x14ac:dyDescent="0.3">
      <c r="A134" s="1">
        <v>6</v>
      </c>
      <c r="B134" s="1" t="s">
        <v>505</v>
      </c>
      <c r="C134" s="1">
        <v>98.8</v>
      </c>
      <c r="D134" s="1">
        <v>104.4</v>
      </c>
      <c r="E134" s="1">
        <v>114.2</v>
      </c>
      <c r="P134" s="1"/>
    </row>
    <row r="135" spans="1:16" x14ac:dyDescent="0.3">
      <c r="A135" s="1">
        <v>7</v>
      </c>
      <c r="B135" s="1" t="s">
        <v>518</v>
      </c>
      <c r="C135" s="1">
        <v>101.7</v>
      </c>
      <c r="D135" s="1">
        <v>106.2</v>
      </c>
      <c r="E135" s="1">
        <v>107.3</v>
      </c>
      <c r="P135" s="1"/>
    </row>
    <row r="136" spans="1:16" x14ac:dyDescent="0.3">
      <c r="A136" s="1">
        <v>8</v>
      </c>
      <c r="B136" s="1" t="s">
        <v>520</v>
      </c>
      <c r="C136" s="1">
        <v>100.4</v>
      </c>
      <c r="D136" s="1">
        <v>110.9</v>
      </c>
      <c r="E136" s="1">
        <v>106.7</v>
      </c>
      <c r="P136" s="1"/>
    </row>
    <row r="137" spans="1:16" x14ac:dyDescent="0.3">
      <c r="A137" s="1">
        <v>9</v>
      </c>
      <c r="B137" s="1" t="s">
        <v>491</v>
      </c>
      <c r="C137" s="1">
        <v>100.6</v>
      </c>
      <c r="D137" s="1">
        <v>104.7</v>
      </c>
      <c r="E137" s="1">
        <v>106.7</v>
      </c>
      <c r="P137" s="1"/>
    </row>
    <row r="138" spans="1:16" x14ac:dyDescent="0.3">
      <c r="A138" s="1">
        <v>10</v>
      </c>
      <c r="B138" s="1" t="s">
        <v>549</v>
      </c>
      <c r="C138" s="1">
        <v>103.4</v>
      </c>
      <c r="D138" s="1">
        <v>114.5</v>
      </c>
      <c r="E138" s="1">
        <v>107.1</v>
      </c>
      <c r="P138" s="1"/>
    </row>
    <row r="139" spans="1:16" x14ac:dyDescent="0.3">
      <c r="A139" s="1">
        <v>11</v>
      </c>
      <c r="B139" s="1" t="s">
        <v>487</v>
      </c>
      <c r="C139" s="1">
        <v>100.6</v>
      </c>
      <c r="D139" s="1">
        <v>111.8</v>
      </c>
      <c r="E139" s="1">
        <v>109.7</v>
      </c>
      <c r="P139" s="1"/>
    </row>
    <row r="140" spans="1:16" x14ac:dyDescent="0.3">
      <c r="A140" s="1">
        <v>12</v>
      </c>
      <c r="B140" s="1" t="s">
        <v>506</v>
      </c>
      <c r="C140" s="1">
        <v>100.5</v>
      </c>
      <c r="D140" s="1">
        <v>107.8</v>
      </c>
      <c r="E140" s="1">
        <v>103.1</v>
      </c>
      <c r="P140" s="1"/>
    </row>
    <row r="141" spans="1:16" x14ac:dyDescent="0.3">
      <c r="A141" s="1">
        <v>13</v>
      </c>
      <c r="B141" s="1" t="s">
        <v>498</v>
      </c>
      <c r="C141" s="1">
        <v>103.8</v>
      </c>
      <c r="D141" s="1">
        <v>108.6</v>
      </c>
      <c r="E141" s="1">
        <v>108.8</v>
      </c>
      <c r="P141" s="1"/>
    </row>
    <row r="142" spans="1:16" x14ac:dyDescent="0.3">
      <c r="A142" s="1">
        <v>14</v>
      </c>
      <c r="B142" s="1" t="s">
        <v>517</v>
      </c>
      <c r="C142" s="1">
        <v>105.8</v>
      </c>
      <c r="D142" s="1">
        <v>105.4</v>
      </c>
      <c r="E142" s="1">
        <v>107</v>
      </c>
      <c r="P142" s="1"/>
    </row>
    <row r="143" spans="1:16" x14ac:dyDescent="0.3">
      <c r="A143" s="1">
        <v>15</v>
      </c>
      <c r="B143" s="1" t="s">
        <v>495</v>
      </c>
      <c r="C143" s="1">
        <v>98.2</v>
      </c>
      <c r="D143" s="1">
        <v>102.2</v>
      </c>
      <c r="E143" s="1">
        <v>105</v>
      </c>
      <c r="P143" s="1"/>
    </row>
    <row r="144" spans="1:16" x14ac:dyDescent="0.3">
      <c r="A144" s="1">
        <v>16</v>
      </c>
      <c r="B144" s="1" t="s">
        <v>513</v>
      </c>
      <c r="C144" s="1">
        <v>100.7</v>
      </c>
      <c r="D144" s="1">
        <v>104.5</v>
      </c>
      <c r="E144" s="1">
        <v>106</v>
      </c>
      <c r="P144" s="1"/>
    </row>
    <row r="145" spans="1:16" x14ac:dyDescent="0.3">
      <c r="A145" s="1">
        <v>17</v>
      </c>
      <c r="B145" s="1" t="s">
        <v>485</v>
      </c>
      <c r="C145" s="1">
        <v>105</v>
      </c>
      <c r="D145" s="1">
        <v>111.5</v>
      </c>
      <c r="E145" s="1">
        <v>102.3</v>
      </c>
      <c r="P145" s="1"/>
    </row>
    <row r="146" spans="1:16" x14ac:dyDescent="0.3">
      <c r="A146" s="1">
        <v>18</v>
      </c>
      <c r="B146" s="1" t="s">
        <v>489</v>
      </c>
      <c r="C146" s="1">
        <v>102.9</v>
      </c>
      <c r="D146" s="1">
        <v>108.4</v>
      </c>
      <c r="E146" s="1">
        <v>108.8</v>
      </c>
      <c r="P146" s="1"/>
    </row>
    <row r="147" spans="1:16" x14ac:dyDescent="0.3">
      <c r="A147" s="1">
        <v>19</v>
      </c>
      <c r="B147" s="1" t="s">
        <v>564</v>
      </c>
      <c r="C147" s="1">
        <v>105.1</v>
      </c>
      <c r="D147" s="1">
        <v>110</v>
      </c>
      <c r="E147" s="1">
        <v>109.8</v>
      </c>
      <c r="P147" s="1"/>
    </row>
    <row r="148" spans="1:16" x14ac:dyDescent="0.3">
      <c r="A148" s="1">
        <v>20</v>
      </c>
      <c r="B148" s="1" t="s">
        <v>556</v>
      </c>
      <c r="C148" s="1">
        <v>102.3</v>
      </c>
      <c r="D148" s="1">
        <v>102.8</v>
      </c>
      <c r="E148" s="1">
        <v>110.8</v>
      </c>
      <c r="P148" s="1"/>
    </row>
    <row r="149" spans="1:16" x14ac:dyDescent="0.3">
      <c r="A149" s="1">
        <v>21</v>
      </c>
      <c r="B149" s="1" t="s">
        <v>486</v>
      </c>
      <c r="C149" s="1">
        <v>106</v>
      </c>
      <c r="D149" s="1">
        <v>108.2</v>
      </c>
      <c r="E149" s="1">
        <v>103.9</v>
      </c>
      <c r="P149" s="1"/>
    </row>
    <row r="150" spans="1:16" x14ac:dyDescent="0.3">
      <c r="A150" s="1">
        <v>22</v>
      </c>
      <c r="B150" s="1" t="s">
        <v>508</v>
      </c>
      <c r="C150" s="1">
        <v>100.5</v>
      </c>
      <c r="D150" s="1">
        <v>104.9</v>
      </c>
      <c r="E150" s="1">
        <v>105.6</v>
      </c>
      <c r="P150" s="1"/>
    </row>
    <row r="151" spans="1:16" x14ac:dyDescent="0.3">
      <c r="A151" s="1">
        <v>23</v>
      </c>
      <c r="B151" s="1" t="s">
        <v>488</v>
      </c>
      <c r="C151" s="1">
        <v>104.3</v>
      </c>
      <c r="D151" s="1">
        <v>110.2</v>
      </c>
      <c r="E151" s="1">
        <v>106.3</v>
      </c>
      <c r="P151" s="1"/>
    </row>
    <row r="152" spans="1:16" x14ac:dyDescent="0.3">
      <c r="A152" s="1">
        <v>24</v>
      </c>
      <c r="B152" s="1" t="s">
        <v>493</v>
      </c>
      <c r="C152" s="1">
        <v>102.8</v>
      </c>
      <c r="D152" s="1">
        <v>102.5</v>
      </c>
      <c r="E152" s="1">
        <v>111.9</v>
      </c>
      <c r="P152" s="1"/>
    </row>
    <row r="153" spans="1:16" x14ac:dyDescent="0.3">
      <c r="A153" s="1">
        <v>25</v>
      </c>
      <c r="B153" s="1" t="s">
        <v>492</v>
      </c>
      <c r="C153" s="1">
        <v>101.8</v>
      </c>
      <c r="D153" s="1">
        <v>110.5</v>
      </c>
      <c r="E153" s="1">
        <v>107.7</v>
      </c>
      <c r="P153" s="1"/>
    </row>
    <row r="154" spans="1:16" x14ac:dyDescent="0.3">
      <c r="A154" s="1">
        <v>26</v>
      </c>
      <c r="B154" s="1" t="s">
        <v>497</v>
      </c>
      <c r="C154" s="1">
        <v>106.1</v>
      </c>
      <c r="D154" s="1">
        <v>107.3</v>
      </c>
      <c r="E154" s="1">
        <v>107.9</v>
      </c>
      <c r="P154" s="1"/>
    </row>
    <row r="155" spans="1:16" x14ac:dyDescent="0.3">
      <c r="A155" s="1">
        <v>27</v>
      </c>
      <c r="B155" s="1" t="s">
        <v>557</v>
      </c>
      <c r="C155" s="1">
        <v>100.7</v>
      </c>
      <c r="D155" s="1">
        <v>111</v>
      </c>
      <c r="E155" s="1">
        <v>109.3</v>
      </c>
      <c r="P155" s="1"/>
    </row>
    <row r="156" spans="1:16" x14ac:dyDescent="0.3">
      <c r="A156" s="1">
        <v>28</v>
      </c>
      <c r="B156" s="1" t="s">
        <v>516</v>
      </c>
      <c r="C156" s="1">
        <v>102.7</v>
      </c>
      <c r="D156" s="1">
        <v>110.5</v>
      </c>
      <c r="E156" s="1">
        <v>104.8</v>
      </c>
      <c r="P156" s="1"/>
    </row>
    <row r="157" spans="1:16" x14ac:dyDescent="0.3">
      <c r="A157" s="1">
        <v>29</v>
      </c>
      <c r="B157" s="1" t="s">
        <v>496</v>
      </c>
      <c r="C157" s="1">
        <v>102.5</v>
      </c>
      <c r="D157" s="1">
        <v>107.2</v>
      </c>
      <c r="E157" s="1">
        <v>103.6</v>
      </c>
      <c r="P157" s="1"/>
    </row>
    <row r="158" spans="1:16" x14ac:dyDescent="0.3">
      <c r="A158" s="1">
        <v>30</v>
      </c>
      <c r="B158" s="1" t="s">
        <v>523</v>
      </c>
      <c r="C158" s="1">
        <v>104.2</v>
      </c>
      <c r="D158" s="1">
        <v>107.9</v>
      </c>
      <c r="E158" s="1">
        <v>110.5</v>
      </c>
      <c r="P158" s="1"/>
    </row>
  </sheetData>
  <sortState ref="B2:R112">
    <sortCondition descending="1" ref="E2:E112"/>
  </sortState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543</v>
      </c>
      <c r="E2" s="1">
        <v>11500</v>
      </c>
      <c r="F2" s="3" t="s">
        <v>564</v>
      </c>
      <c r="G2" s="1">
        <v>36</v>
      </c>
      <c r="H2" s="3">
        <v>119.75</v>
      </c>
      <c r="I2" s="1">
        <v>39.89</v>
      </c>
      <c r="J2" s="3">
        <f t="shared" ref="J2:J33" si="0">VLOOKUP(C2,$B$100:$E$129,2,FALSE)</f>
        <v>100.3</v>
      </c>
      <c r="K2" s="3">
        <f t="shared" ref="K2:K33" si="1">VLOOKUP(F2,$B$100:$E$129,2,FALSE)</f>
        <v>105.6</v>
      </c>
      <c r="L2" s="3">
        <f t="shared" ref="L2:L33" si="2">VLOOKUP(C2,$B$100:$E$129,4,FALSE)</f>
        <v>108.8</v>
      </c>
      <c r="M2" s="3">
        <f t="shared" ref="M2:M33" si="3">VLOOKUP(F2,$B$100:$E$129,3,FALSE)</f>
        <v>109.1</v>
      </c>
      <c r="N2" s="3"/>
      <c r="P2" s="4">
        <v>64.403374135590596</v>
      </c>
      <c r="Q2" s="5">
        <f t="shared" ref="Q2:Q33" si="4">P2-O2</f>
        <v>64.403374135590596</v>
      </c>
      <c r="R2" s="5">
        <f t="shared" ref="R2:R33" si="5">P2/(E2/1000)</f>
        <v>5.6002934030948346</v>
      </c>
    </row>
    <row r="3" spans="1:18" x14ac:dyDescent="0.3">
      <c r="A3" s="1">
        <v>2</v>
      </c>
      <c r="B3" s="1" t="s">
        <v>35</v>
      </c>
      <c r="C3" s="1" t="s">
        <v>517</v>
      </c>
      <c r="D3" s="1" t="s">
        <v>546</v>
      </c>
      <c r="E3" s="1">
        <v>10100</v>
      </c>
      <c r="F3" s="3" t="s">
        <v>497</v>
      </c>
      <c r="G3" s="1">
        <v>31</v>
      </c>
      <c r="H3" s="3">
        <v>114.5</v>
      </c>
      <c r="I3" s="1">
        <v>33.380000000000003</v>
      </c>
      <c r="J3" s="3">
        <f t="shared" si="0"/>
        <v>105.5</v>
      </c>
      <c r="K3" s="3">
        <f t="shared" si="1"/>
        <v>106</v>
      </c>
      <c r="L3" s="3">
        <f t="shared" si="2"/>
        <v>107.6</v>
      </c>
      <c r="M3" s="3">
        <f t="shared" si="3"/>
        <v>107.7</v>
      </c>
      <c r="N3" s="3"/>
      <c r="P3" s="4">
        <v>50.637104179048364</v>
      </c>
      <c r="Q3" s="5">
        <f t="shared" si="4"/>
        <v>50.637104179048364</v>
      </c>
      <c r="R3" s="5">
        <f t="shared" si="5"/>
        <v>5.0135746711929077</v>
      </c>
    </row>
    <row r="4" spans="1:18" x14ac:dyDescent="0.3">
      <c r="A4" s="1">
        <v>3</v>
      </c>
      <c r="B4" s="1" t="s">
        <v>128</v>
      </c>
      <c r="C4" s="1" t="s">
        <v>549</v>
      </c>
      <c r="D4" s="1" t="s">
        <v>543</v>
      </c>
      <c r="E4" s="1">
        <v>9000</v>
      </c>
      <c r="F4" s="3" t="s">
        <v>491</v>
      </c>
      <c r="G4" s="1">
        <v>34</v>
      </c>
      <c r="H4" s="1">
        <v>114.25</v>
      </c>
      <c r="I4" s="1">
        <v>30.87</v>
      </c>
      <c r="J4" s="3">
        <f t="shared" si="0"/>
        <v>103.3</v>
      </c>
      <c r="K4" s="3">
        <f t="shared" si="1"/>
        <v>100</v>
      </c>
      <c r="L4" s="3">
        <f t="shared" si="2"/>
        <v>107</v>
      </c>
      <c r="M4" s="3">
        <f t="shared" si="3"/>
        <v>106.1</v>
      </c>
      <c r="N4" s="3"/>
      <c r="P4" s="4">
        <v>47.202387606070751</v>
      </c>
      <c r="Q4" s="5">
        <f t="shared" si="4"/>
        <v>47.202387606070751</v>
      </c>
      <c r="R4" s="5">
        <f t="shared" si="5"/>
        <v>5.244709734007861</v>
      </c>
    </row>
    <row r="5" spans="1:18" x14ac:dyDescent="0.3">
      <c r="A5" s="1">
        <v>4</v>
      </c>
      <c r="B5" s="1" t="s">
        <v>30</v>
      </c>
      <c r="C5" s="1" t="s">
        <v>549</v>
      </c>
      <c r="D5" s="1" t="s">
        <v>546</v>
      </c>
      <c r="E5" s="1">
        <v>8900</v>
      </c>
      <c r="F5" s="3" t="s">
        <v>491</v>
      </c>
      <c r="G5" s="1">
        <v>35</v>
      </c>
      <c r="H5" s="3">
        <v>114.25</v>
      </c>
      <c r="I5" s="1">
        <v>30.16</v>
      </c>
      <c r="J5" s="3">
        <f t="shared" si="0"/>
        <v>103.3</v>
      </c>
      <c r="K5" s="3">
        <f t="shared" si="1"/>
        <v>100</v>
      </c>
      <c r="L5" s="3">
        <f t="shared" si="2"/>
        <v>107</v>
      </c>
      <c r="M5" s="3">
        <f t="shared" si="3"/>
        <v>106.1</v>
      </c>
      <c r="N5" s="3"/>
      <c r="P5" s="4">
        <v>43.746643576233602</v>
      </c>
      <c r="Q5" s="5">
        <f t="shared" si="4"/>
        <v>43.746643576233602</v>
      </c>
      <c r="R5" s="5">
        <f t="shared" si="5"/>
        <v>4.9153532108127642</v>
      </c>
    </row>
    <row r="6" spans="1:18" x14ac:dyDescent="0.3">
      <c r="A6" s="1">
        <v>5</v>
      </c>
      <c r="B6" s="1" t="s">
        <v>7</v>
      </c>
      <c r="C6" s="1" t="s">
        <v>519</v>
      </c>
      <c r="D6" s="1" t="s">
        <v>543</v>
      </c>
      <c r="E6" s="1">
        <v>8800</v>
      </c>
      <c r="F6" s="3" t="s">
        <v>557</v>
      </c>
      <c r="G6" s="1">
        <v>36</v>
      </c>
      <c r="H6" s="1">
        <v>108.75</v>
      </c>
      <c r="I6" s="1">
        <v>30.27</v>
      </c>
      <c r="J6" s="3">
        <f t="shared" si="0"/>
        <v>102</v>
      </c>
      <c r="K6" s="3">
        <f t="shared" si="1"/>
        <v>100.6</v>
      </c>
      <c r="L6" s="3">
        <f t="shared" si="2"/>
        <v>104.9</v>
      </c>
      <c r="M6" s="3">
        <f t="shared" si="3"/>
        <v>111.1</v>
      </c>
      <c r="N6" s="3"/>
      <c r="P6" s="4">
        <v>43.851607895544035</v>
      </c>
      <c r="Q6" s="5">
        <f t="shared" si="4"/>
        <v>43.851607895544035</v>
      </c>
      <c r="R6" s="5">
        <f t="shared" si="5"/>
        <v>4.9831372608572764</v>
      </c>
    </row>
    <row r="7" spans="1:18" x14ac:dyDescent="0.3">
      <c r="A7" s="1">
        <v>6</v>
      </c>
      <c r="B7" s="1" t="s">
        <v>142</v>
      </c>
      <c r="C7" s="1" t="s">
        <v>491</v>
      </c>
      <c r="D7" s="1" t="s">
        <v>542</v>
      </c>
      <c r="E7" s="1">
        <v>8700</v>
      </c>
      <c r="F7" s="3" t="s">
        <v>549</v>
      </c>
      <c r="G7" s="1">
        <v>34</v>
      </c>
      <c r="H7" s="1">
        <v>104.25</v>
      </c>
      <c r="I7" s="1">
        <v>22.05</v>
      </c>
      <c r="J7" s="3">
        <f t="shared" si="0"/>
        <v>100</v>
      </c>
      <c r="K7" s="3">
        <f t="shared" si="1"/>
        <v>103.3</v>
      </c>
      <c r="L7" s="3">
        <f t="shared" si="2"/>
        <v>107.2</v>
      </c>
      <c r="M7" s="3">
        <f t="shared" si="3"/>
        <v>113.4</v>
      </c>
      <c r="N7" s="3"/>
      <c r="P7" s="4">
        <v>41.044966978180909</v>
      </c>
      <c r="Q7" s="5">
        <f t="shared" si="4"/>
        <v>41.044966978180909</v>
      </c>
      <c r="R7" s="5">
        <f t="shared" si="5"/>
        <v>4.7178122963426334</v>
      </c>
    </row>
    <row r="8" spans="1:18" x14ac:dyDescent="0.3">
      <c r="A8" s="1">
        <v>7</v>
      </c>
      <c r="B8" s="1" t="s">
        <v>250</v>
      </c>
      <c r="C8" s="1" t="s">
        <v>564</v>
      </c>
      <c r="D8" s="1" t="s">
        <v>545</v>
      </c>
      <c r="E8" s="1">
        <v>8100</v>
      </c>
      <c r="F8" s="3" t="s">
        <v>487</v>
      </c>
      <c r="G8" s="1">
        <v>33</v>
      </c>
      <c r="H8" s="3">
        <v>109.75</v>
      </c>
      <c r="I8" s="1">
        <v>28.04</v>
      </c>
      <c r="J8" s="3">
        <f t="shared" si="0"/>
        <v>105.6</v>
      </c>
      <c r="K8" s="3">
        <f t="shared" si="1"/>
        <v>100.3</v>
      </c>
      <c r="L8" s="3">
        <f t="shared" si="2"/>
        <v>109.9</v>
      </c>
      <c r="M8" s="3">
        <f t="shared" si="3"/>
        <v>111.8</v>
      </c>
      <c r="N8" s="3"/>
      <c r="P8" s="4">
        <v>39.939100249263319</v>
      </c>
      <c r="Q8" s="5">
        <f t="shared" si="4"/>
        <v>39.939100249263319</v>
      </c>
      <c r="R8" s="5">
        <f t="shared" si="5"/>
        <v>4.930753117193003</v>
      </c>
    </row>
    <row r="9" spans="1:18" x14ac:dyDescent="0.3">
      <c r="A9" s="1">
        <v>8</v>
      </c>
      <c r="B9" s="1" t="s">
        <v>97</v>
      </c>
      <c r="C9" s="1" t="s">
        <v>491</v>
      </c>
      <c r="D9" s="1" t="s">
        <v>545</v>
      </c>
      <c r="E9" s="1">
        <v>7900</v>
      </c>
      <c r="F9" s="3" t="s">
        <v>549</v>
      </c>
      <c r="G9" s="1">
        <v>34</v>
      </c>
      <c r="H9" s="3">
        <v>104.25</v>
      </c>
      <c r="I9" s="1">
        <v>29.92</v>
      </c>
      <c r="J9" s="3">
        <f t="shared" si="0"/>
        <v>100</v>
      </c>
      <c r="K9" s="3">
        <f t="shared" si="1"/>
        <v>103.3</v>
      </c>
      <c r="L9" s="3">
        <f t="shared" si="2"/>
        <v>107.2</v>
      </c>
      <c r="M9" s="3">
        <f t="shared" si="3"/>
        <v>113.4</v>
      </c>
      <c r="N9" s="3"/>
      <c r="P9" s="4">
        <f>-87.868852+(LN(E9))*9.365713+G9*0.73241+I9*0.27241+H9*0.0924+((J9+K9)/2)*0.015315+((L9+M9)/2)*-0.032803</f>
        <v>36.808590882793546</v>
      </c>
      <c r="Q9" s="5">
        <f t="shared" si="4"/>
        <v>36.808590882793546</v>
      </c>
      <c r="R9" s="5">
        <f t="shared" si="5"/>
        <v>4.6593153016194355</v>
      </c>
    </row>
    <row r="10" spans="1:18" x14ac:dyDescent="0.3">
      <c r="A10" s="1">
        <v>9</v>
      </c>
      <c r="B10" s="1" t="s">
        <v>81</v>
      </c>
      <c r="C10" s="1" t="s">
        <v>557</v>
      </c>
      <c r="D10" s="1" t="s">
        <v>544</v>
      </c>
      <c r="E10" s="1">
        <v>7800</v>
      </c>
      <c r="F10" s="3" t="s">
        <v>519</v>
      </c>
      <c r="G10" s="1">
        <v>35</v>
      </c>
      <c r="H10" s="1">
        <v>110.25</v>
      </c>
      <c r="I10" s="1">
        <v>28.07</v>
      </c>
      <c r="J10" s="3">
        <f t="shared" si="0"/>
        <v>100.6</v>
      </c>
      <c r="K10" s="3">
        <f t="shared" si="1"/>
        <v>102</v>
      </c>
      <c r="L10" s="3">
        <f t="shared" si="2"/>
        <v>108.5</v>
      </c>
      <c r="M10" s="3">
        <f t="shared" si="3"/>
        <v>110.2</v>
      </c>
      <c r="N10" s="3"/>
      <c r="P10" s="4">
        <f t="shared" ref="P10:P73" si="6">-87.868852+(LN(E10))*9.365713+G10*0.73241+I10*0.27241+H10*0.0924+((J10+K10)/2)*0.015315+((L10+M10)/2)*-0.032803</f>
        <v>37.49793492346253</v>
      </c>
      <c r="Q10" s="5">
        <f t="shared" si="4"/>
        <v>37.49793492346253</v>
      </c>
      <c r="R10" s="5">
        <f t="shared" si="5"/>
        <v>4.8074275542900677</v>
      </c>
    </row>
    <row r="11" spans="1:18" x14ac:dyDescent="0.3">
      <c r="A11" s="1">
        <v>10</v>
      </c>
      <c r="B11" s="1" t="s">
        <v>86</v>
      </c>
      <c r="C11" s="1" t="s">
        <v>497</v>
      </c>
      <c r="D11" s="1" t="s">
        <v>543</v>
      </c>
      <c r="E11" s="1">
        <v>7700</v>
      </c>
      <c r="F11" s="3" t="s">
        <v>517</v>
      </c>
      <c r="G11" s="1">
        <v>35</v>
      </c>
      <c r="H11" s="1">
        <v>116</v>
      </c>
      <c r="I11" s="1">
        <v>26.65</v>
      </c>
      <c r="J11" s="3">
        <f t="shared" si="0"/>
        <v>106</v>
      </c>
      <c r="K11" s="3">
        <f t="shared" si="1"/>
        <v>105.5</v>
      </c>
      <c r="L11" s="3">
        <f t="shared" si="2"/>
        <v>107.5</v>
      </c>
      <c r="M11" s="3">
        <f t="shared" si="3"/>
        <v>105</v>
      </c>
      <c r="N11" s="3"/>
      <c r="P11" s="4">
        <f t="shared" si="6"/>
        <v>37.691404187046615</v>
      </c>
      <c r="Q11" s="5">
        <f t="shared" si="4"/>
        <v>37.691404187046615</v>
      </c>
      <c r="R11" s="5">
        <f t="shared" si="5"/>
        <v>4.8949875567593004</v>
      </c>
    </row>
    <row r="12" spans="1:18" x14ac:dyDescent="0.3">
      <c r="A12" s="1">
        <v>11</v>
      </c>
      <c r="B12" s="1" t="s">
        <v>120</v>
      </c>
      <c r="C12" s="1" t="s">
        <v>564</v>
      </c>
      <c r="D12" s="1" t="s">
        <v>543</v>
      </c>
      <c r="E12" s="1">
        <v>7600</v>
      </c>
      <c r="F12" s="3" t="s">
        <v>487</v>
      </c>
      <c r="G12" s="1">
        <v>33</v>
      </c>
      <c r="H12" s="1">
        <v>109.75</v>
      </c>
      <c r="I12" s="1">
        <v>20.95</v>
      </c>
      <c r="J12" s="3">
        <f t="shared" si="0"/>
        <v>105.6</v>
      </c>
      <c r="K12" s="3">
        <f t="shared" si="1"/>
        <v>100.3</v>
      </c>
      <c r="L12" s="3">
        <f t="shared" si="2"/>
        <v>109.9</v>
      </c>
      <c r="M12" s="3">
        <f t="shared" si="3"/>
        <v>111.8</v>
      </c>
      <c r="N12" s="3"/>
      <c r="P12" s="4">
        <f t="shared" si="6"/>
        <v>33.7801420227742</v>
      </c>
      <c r="Q12" s="5">
        <f t="shared" si="4"/>
        <v>33.7801420227742</v>
      </c>
      <c r="R12" s="5">
        <f t="shared" si="5"/>
        <v>4.4447555293123946</v>
      </c>
    </row>
    <row r="13" spans="1:18" x14ac:dyDescent="0.3">
      <c r="A13" s="1">
        <v>12</v>
      </c>
      <c r="B13" s="1" t="s">
        <v>114</v>
      </c>
      <c r="C13" s="1" t="s">
        <v>557</v>
      </c>
      <c r="D13" s="1" t="s">
        <v>545</v>
      </c>
      <c r="E13" s="1">
        <v>7500</v>
      </c>
      <c r="F13" s="3" t="s">
        <v>519</v>
      </c>
      <c r="G13" s="1">
        <v>35</v>
      </c>
      <c r="H13" s="3">
        <v>110.25</v>
      </c>
      <c r="I13" s="1">
        <v>25.3</v>
      </c>
      <c r="J13" s="3">
        <f t="shared" si="0"/>
        <v>100.6</v>
      </c>
      <c r="K13" s="3">
        <f t="shared" si="1"/>
        <v>102</v>
      </c>
      <c r="L13" s="3">
        <f t="shared" si="2"/>
        <v>108.5</v>
      </c>
      <c r="M13" s="3">
        <f t="shared" si="3"/>
        <v>110.2</v>
      </c>
      <c r="N13" s="3"/>
      <c r="P13" s="4">
        <f t="shared" si="6"/>
        <v>36.376029280413569</v>
      </c>
      <c r="Q13" s="5">
        <f t="shared" si="4"/>
        <v>36.376029280413569</v>
      </c>
      <c r="R13" s="5">
        <f t="shared" si="5"/>
        <v>4.8501372373884761</v>
      </c>
    </row>
    <row r="14" spans="1:18" x14ac:dyDescent="0.3">
      <c r="A14" s="1">
        <v>13</v>
      </c>
      <c r="B14" s="1" t="s">
        <v>55</v>
      </c>
      <c r="C14" s="1" t="s">
        <v>487</v>
      </c>
      <c r="D14" s="1" t="s">
        <v>542</v>
      </c>
      <c r="E14" s="1">
        <v>7400</v>
      </c>
      <c r="F14" s="3" t="s">
        <v>564</v>
      </c>
      <c r="G14" s="1">
        <v>34</v>
      </c>
      <c r="H14" s="3">
        <v>119.75</v>
      </c>
      <c r="I14" s="1">
        <v>17.28</v>
      </c>
      <c r="J14" s="3">
        <f t="shared" si="0"/>
        <v>100.3</v>
      </c>
      <c r="K14" s="3">
        <f t="shared" si="1"/>
        <v>105.6</v>
      </c>
      <c r="L14" s="3">
        <f t="shared" si="2"/>
        <v>108.8</v>
      </c>
      <c r="M14" s="3">
        <f t="shared" si="3"/>
        <v>109.1</v>
      </c>
      <c r="N14" s="3"/>
      <c r="P14" s="4">
        <f t="shared" si="6"/>
        <v>34.249365874389575</v>
      </c>
      <c r="Q14" s="5">
        <f t="shared" si="4"/>
        <v>34.249365874389575</v>
      </c>
      <c r="R14" s="5">
        <f t="shared" si="5"/>
        <v>4.6282926857283204</v>
      </c>
    </row>
    <row r="15" spans="1:18" x14ac:dyDescent="0.3">
      <c r="A15" s="1">
        <v>14</v>
      </c>
      <c r="B15" s="1" t="s">
        <v>396</v>
      </c>
      <c r="C15" s="1" t="s">
        <v>549</v>
      </c>
      <c r="D15" s="1" t="s">
        <v>544</v>
      </c>
      <c r="E15" s="1">
        <v>7200</v>
      </c>
      <c r="F15" s="3" t="s">
        <v>491</v>
      </c>
      <c r="G15" s="1">
        <v>35</v>
      </c>
      <c r="H15" s="3">
        <v>114.25</v>
      </c>
      <c r="I15" s="1">
        <v>25.43</v>
      </c>
      <c r="J15" s="3">
        <f t="shared" si="0"/>
        <v>103.3</v>
      </c>
      <c r="K15" s="3">
        <f t="shared" si="1"/>
        <v>100</v>
      </c>
      <c r="L15" s="3">
        <f t="shared" si="2"/>
        <v>107</v>
      </c>
      <c r="M15" s="3">
        <f t="shared" si="3"/>
        <v>106.1</v>
      </c>
      <c r="N15" s="3"/>
      <c r="P15" s="4">
        <f t="shared" si="6"/>
        <v>36.49592414564929</v>
      </c>
      <c r="Q15" s="5">
        <f t="shared" si="4"/>
        <v>36.49592414564929</v>
      </c>
      <c r="R15" s="5">
        <f t="shared" si="5"/>
        <v>5.0688783535624014</v>
      </c>
    </row>
    <row r="16" spans="1:18" x14ac:dyDescent="0.3">
      <c r="A16" s="1">
        <v>15</v>
      </c>
      <c r="B16" s="1" t="s">
        <v>202</v>
      </c>
      <c r="C16" s="1" t="s">
        <v>497</v>
      </c>
      <c r="D16" s="1" t="s">
        <v>544</v>
      </c>
      <c r="E16" s="1">
        <v>7100</v>
      </c>
      <c r="F16" s="3" t="s">
        <v>517</v>
      </c>
      <c r="G16" s="1">
        <v>35</v>
      </c>
      <c r="H16" s="1">
        <v>116</v>
      </c>
      <c r="I16" s="1">
        <v>25.47</v>
      </c>
      <c r="J16" s="3">
        <f t="shared" si="0"/>
        <v>106</v>
      </c>
      <c r="K16" s="3">
        <f t="shared" si="1"/>
        <v>105.5</v>
      </c>
      <c r="L16" s="3">
        <f t="shared" si="2"/>
        <v>107.5</v>
      </c>
      <c r="M16" s="3">
        <f t="shared" si="3"/>
        <v>105</v>
      </c>
      <c r="N16" s="3"/>
      <c r="P16" s="4">
        <f t="shared" si="6"/>
        <v>36.610161817365324</v>
      </c>
      <c r="Q16" s="5">
        <f t="shared" si="4"/>
        <v>36.610161817365324</v>
      </c>
      <c r="R16" s="5">
        <f t="shared" si="5"/>
        <v>5.1563608193472286</v>
      </c>
    </row>
    <row r="17" spans="1:18" x14ac:dyDescent="0.3">
      <c r="A17" s="1">
        <v>16</v>
      </c>
      <c r="B17" s="1" t="s">
        <v>53</v>
      </c>
      <c r="C17" s="1" t="s">
        <v>487</v>
      </c>
      <c r="D17" s="1" t="s">
        <v>543</v>
      </c>
      <c r="E17" s="1">
        <v>7000</v>
      </c>
      <c r="F17" s="3" t="s">
        <v>564</v>
      </c>
      <c r="G17" s="1">
        <v>33</v>
      </c>
      <c r="H17" s="3">
        <v>119.75</v>
      </c>
      <c r="I17" s="1">
        <v>23.77</v>
      </c>
      <c r="J17" s="3">
        <f t="shared" si="0"/>
        <v>100.3</v>
      </c>
      <c r="K17" s="3">
        <f t="shared" si="1"/>
        <v>105.6</v>
      </c>
      <c r="L17" s="3">
        <f t="shared" si="2"/>
        <v>108.8</v>
      </c>
      <c r="M17" s="3">
        <f t="shared" si="3"/>
        <v>109.1</v>
      </c>
      <c r="N17" s="3"/>
      <c r="P17" s="4">
        <f t="shared" si="6"/>
        <v>34.764445497020908</v>
      </c>
      <c r="Q17" s="5">
        <f t="shared" si="4"/>
        <v>34.764445497020908</v>
      </c>
      <c r="R17" s="5">
        <f t="shared" si="5"/>
        <v>4.9663493567172727</v>
      </c>
    </row>
    <row r="18" spans="1:18" x14ac:dyDescent="0.3">
      <c r="A18" s="1">
        <v>17</v>
      </c>
      <c r="B18" s="1" t="s">
        <v>148</v>
      </c>
      <c r="C18" s="1" t="s">
        <v>564</v>
      </c>
      <c r="D18" s="1" t="s">
        <v>545</v>
      </c>
      <c r="E18" s="1">
        <v>7000</v>
      </c>
      <c r="F18" s="3" t="s">
        <v>487</v>
      </c>
      <c r="G18" s="1">
        <v>20</v>
      </c>
      <c r="H18" s="3">
        <v>109.75</v>
      </c>
      <c r="I18" s="1">
        <v>30.28</v>
      </c>
      <c r="J18" s="3">
        <f t="shared" si="0"/>
        <v>105.6</v>
      </c>
      <c r="K18" s="3">
        <f t="shared" si="1"/>
        <v>100.3</v>
      </c>
      <c r="L18" s="3">
        <f t="shared" si="2"/>
        <v>109.9</v>
      </c>
      <c r="M18" s="3">
        <f t="shared" si="3"/>
        <v>111.8</v>
      </c>
      <c r="N18" s="3"/>
      <c r="P18" s="4">
        <f t="shared" si="6"/>
        <v>26.03017889702091</v>
      </c>
      <c r="Q18" s="5">
        <f t="shared" si="4"/>
        <v>26.03017889702091</v>
      </c>
      <c r="R18" s="5">
        <f t="shared" si="5"/>
        <v>3.7185969852887015</v>
      </c>
    </row>
    <row r="19" spans="1:18" x14ac:dyDescent="0.3">
      <c r="A19" s="1">
        <v>18</v>
      </c>
      <c r="B19" s="1" t="s">
        <v>553</v>
      </c>
      <c r="C19" s="1" t="s">
        <v>497</v>
      </c>
      <c r="D19" s="1" t="s">
        <v>545</v>
      </c>
      <c r="E19" s="1">
        <v>6900</v>
      </c>
      <c r="F19" s="3" t="s">
        <v>517</v>
      </c>
      <c r="G19" s="1">
        <v>29</v>
      </c>
      <c r="H19" s="3">
        <v>116</v>
      </c>
      <c r="I19" s="1">
        <v>23.36</v>
      </c>
      <c r="J19" s="3">
        <f t="shared" si="0"/>
        <v>106</v>
      </c>
      <c r="K19" s="3">
        <f t="shared" si="1"/>
        <v>105.5</v>
      </c>
      <c r="L19" s="3">
        <f t="shared" si="2"/>
        <v>107.5</v>
      </c>
      <c r="M19" s="3">
        <f t="shared" si="3"/>
        <v>105</v>
      </c>
      <c r="N19" s="3"/>
      <c r="P19" s="4">
        <f t="shared" si="6"/>
        <v>31.37330671161217</v>
      </c>
      <c r="Q19" s="5">
        <f t="shared" si="4"/>
        <v>31.37330671161217</v>
      </c>
      <c r="R19" s="5">
        <f t="shared" si="5"/>
        <v>4.5468560451611841</v>
      </c>
    </row>
    <row r="20" spans="1:18" x14ac:dyDescent="0.3">
      <c r="A20" s="1">
        <v>19</v>
      </c>
      <c r="B20" s="1" t="s">
        <v>133</v>
      </c>
      <c r="C20" s="1" t="s">
        <v>517</v>
      </c>
      <c r="D20" s="1" t="s">
        <v>546</v>
      </c>
      <c r="E20" s="1">
        <v>6500</v>
      </c>
      <c r="F20" s="3" t="s">
        <v>497</v>
      </c>
      <c r="G20" s="1">
        <v>33</v>
      </c>
      <c r="H20" s="3">
        <v>114.5</v>
      </c>
      <c r="I20" s="1">
        <v>24.24</v>
      </c>
      <c r="J20" s="3">
        <f t="shared" si="0"/>
        <v>105.5</v>
      </c>
      <c r="K20" s="3">
        <f t="shared" si="1"/>
        <v>106</v>
      </c>
      <c r="L20" s="3">
        <f t="shared" si="2"/>
        <v>107.6</v>
      </c>
      <c r="M20" s="3">
        <f t="shared" si="3"/>
        <v>107.7</v>
      </c>
      <c r="N20" s="3"/>
      <c r="P20" s="4">
        <f t="shared" si="6"/>
        <v>33.798830098817149</v>
      </c>
      <c r="Q20" s="5">
        <f t="shared" si="4"/>
        <v>33.798830098817149</v>
      </c>
      <c r="R20" s="5">
        <f t="shared" si="5"/>
        <v>5.1998200152026381</v>
      </c>
    </row>
    <row r="21" spans="1:18" x14ac:dyDescent="0.3">
      <c r="A21" s="1">
        <v>20</v>
      </c>
      <c r="B21" s="1" t="s">
        <v>84</v>
      </c>
      <c r="C21" s="1" t="s">
        <v>517</v>
      </c>
      <c r="D21" s="1" t="s">
        <v>543</v>
      </c>
      <c r="E21" s="1">
        <v>6200</v>
      </c>
      <c r="F21" s="3" t="s">
        <v>497</v>
      </c>
      <c r="G21" s="1">
        <v>31</v>
      </c>
      <c r="H21" s="1">
        <v>114.5</v>
      </c>
      <c r="I21" s="1">
        <v>20.170000000000002</v>
      </c>
      <c r="J21" s="3">
        <f t="shared" si="0"/>
        <v>105.5</v>
      </c>
      <c r="K21" s="3">
        <f t="shared" si="1"/>
        <v>106</v>
      </c>
      <c r="L21" s="3">
        <f t="shared" si="2"/>
        <v>107.6</v>
      </c>
      <c r="M21" s="3">
        <f t="shared" si="3"/>
        <v>107.7</v>
      </c>
      <c r="N21" s="3"/>
      <c r="P21" s="4">
        <f t="shared" si="6"/>
        <v>30.78274444088489</v>
      </c>
      <c r="Q21" s="5">
        <f t="shared" si="4"/>
        <v>30.78274444088489</v>
      </c>
      <c r="R21" s="5">
        <f t="shared" si="5"/>
        <v>4.9649587807878852</v>
      </c>
    </row>
    <row r="22" spans="1:18" x14ac:dyDescent="0.3">
      <c r="A22" s="1">
        <v>21</v>
      </c>
      <c r="B22" s="1" t="s">
        <v>153</v>
      </c>
      <c r="C22" s="1" t="s">
        <v>549</v>
      </c>
      <c r="D22" s="1" t="s">
        <v>545</v>
      </c>
      <c r="E22" s="1">
        <v>6000</v>
      </c>
      <c r="F22" s="3" t="s">
        <v>491</v>
      </c>
      <c r="G22" s="1">
        <v>32</v>
      </c>
      <c r="H22" s="3">
        <v>114.25</v>
      </c>
      <c r="I22" s="1">
        <v>14.83</v>
      </c>
      <c r="J22" s="3">
        <f t="shared" si="0"/>
        <v>103.3</v>
      </c>
      <c r="K22" s="3">
        <f t="shared" si="1"/>
        <v>100</v>
      </c>
      <c r="L22" s="3">
        <f t="shared" si="2"/>
        <v>107</v>
      </c>
      <c r="M22" s="3">
        <f t="shared" si="3"/>
        <v>106.1</v>
      </c>
      <c r="N22" s="3"/>
      <c r="P22" s="4">
        <f t="shared" si="6"/>
        <v>29.70357677100391</v>
      </c>
      <c r="Q22" s="5">
        <f t="shared" si="4"/>
        <v>29.70357677100391</v>
      </c>
      <c r="R22" s="5">
        <f t="shared" si="5"/>
        <v>4.9505961285006519</v>
      </c>
    </row>
    <row r="23" spans="1:18" x14ac:dyDescent="0.3">
      <c r="A23" s="1">
        <v>22</v>
      </c>
      <c r="B23" s="1" t="s">
        <v>188</v>
      </c>
      <c r="C23" s="1" t="s">
        <v>517</v>
      </c>
      <c r="D23" s="1" t="s">
        <v>542</v>
      </c>
      <c r="E23" s="1">
        <v>5600</v>
      </c>
      <c r="F23" s="3" t="s">
        <v>497</v>
      </c>
      <c r="G23" s="1">
        <v>29</v>
      </c>
      <c r="H23" s="3">
        <v>114.5</v>
      </c>
      <c r="I23" s="1">
        <v>19.71</v>
      </c>
      <c r="J23" s="3">
        <f t="shared" si="0"/>
        <v>105.5</v>
      </c>
      <c r="K23" s="3">
        <f t="shared" si="1"/>
        <v>106</v>
      </c>
      <c r="L23" s="3">
        <f t="shared" si="2"/>
        <v>107.6</v>
      </c>
      <c r="M23" s="3">
        <f t="shared" si="3"/>
        <v>107.7</v>
      </c>
      <c r="N23" s="3"/>
      <c r="P23" s="4">
        <f t="shared" si="6"/>
        <v>28.239348337611258</v>
      </c>
      <c r="Q23" s="5">
        <f t="shared" si="4"/>
        <v>28.239348337611258</v>
      </c>
      <c r="R23" s="5">
        <f t="shared" si="5"/>
        <v>5.0427407745734394</v>
      </c>
    </row>
    <row r="24" spans="1:18" x14ac:dyDescent="0.3">
      <c r="A24" s="1">
        <v>23</v>
      </c>
      <c r="B24" s="1" t="s">
        <v>483</v>
      </c>
      <c r="C24" s="1" t="s">
        <v>497</v>
      </c>
      <c r="D24" s="1" t="s">
        <v>542</v>
      </c>
      <c r="E24" s="1">
        <v>5500</v>
      </c>
      <c r="F24" s="3" t="s">
        <v>517</v>
      </c>
      <c r="G24" s="1">
        <v>23</v>
      </c>
      <c r="H24" s="3">
        <v>116</v>
      </c>
      <c r="I24" s="1">
        <v>18.57</v>
      </c>
      <c r="J24" s="3">
        <f t="shared" si="0"/>
        <v>106</v>
      </c>
      <c r="K24" s="3">
        <f t="shared" si="1"/>
        <v>105.5</v>
      </c>
      <c r="L24" s="3">
        <f t="shared" si="2"/>
        <v>107.5</v>
      </c>
      <c r="M24" s="3">
        <f t="shared" si="3"/>
        <v>105</v>
      </c>
      <c r="N24" s="3"/>
      <c r="P24" s="4">
        <f t="shared" si="6"/>
        <v>23.550108986384242</v>
      </c>
      <c r="Q24" s="5">
        <f t="shared" si="4"/>
        <v>23.550108986384242</v>
      </c>
      <c r="R24" s="5">
        <f t="shared" si="5"/>
        <v>4.2818379975244074</v>
      </c>
    </row>
    <row r="25" spans="1:18" x14ac:dyDescent="0.3">
      <c r="A25" s="1">
        <v>24</v>
      </c>
      <c r="B25" s="1" t="s">
        <v>341</v>
      </c>
      <c r="C25" s="1" t="s">
        <v>497</v>
      </c>
      <c r="D25" s="1" t="s">
        <v>546</v>
      </c>
      <c r="E25" s="1">
        <v>5400</v>
      </c>
      <c r="F25" s="3" t="s">
        <v>517</v>
      </c>
      <c r="G25" s="1">
        <v>35</v>
      </c>
      <c r="H25" s="3">
        <v>116</v>
      </c>
      <c r="I25" s="1">
        <v>20.76</v>
      </c>
      <c r="J25" s="3">
        <f t="shared" si="0"/>
        <v>106</v>
      </c>
      <c r="K25" s="3">
        <f t="shared" si="1"/>
        <v>105.5</v>
      </c>
      <c r="L25" s="3">
        <f t="shared" si="2"/>
        <v>107.5</v>
      </c>
      <c r="M25" s="3">
        <f t="shared" si="3"/>
        <v>105</v>
      </c>
      <c r="N25" s="3"/>
      <c r="P25" s="4">
        <f t="shared" si="6"/>
        <v>32.76375411982071</v>
      </c>
      <c r="Q25" s="5">
        <f t="shared" si="4"/>
        <v>32.76375411982071</v>
      </c>
      <c r="R25" s="5">
        <f t="shared" si="5"/>
        <v>6.0673618740408717</v>
      </c>
    </row>
    <row r="26" spans="1:18" x14ac:dyDescent="0.3">
      <c r="A26" s="1">
        <v>25</v>
      </c>
      <c r="B26" s="1" t="s">
        <v>207</v>
      </c>
      <c r="C26" s="1" t="s">
        <v>557</v>
      </c>
      <c r="D26" s="1" t="s">
        <v>546</v>
      </c>
      <c r="E26" s="1">
        <v>5400</v>
      </c>
      <c r="F26" s="3" t="s">
        <v>519</v>
      </c>
      <c r="G26" s="1">
        <v>27</v>
      </c>
      <c r="H26" s="3">
        <v>110.25</v>
      </c>
      <c r="I26" s="1">
        <v>21.27</v>
      </c>
      <c r="J26" s="3">
        <f t="shared" si="0"/>
        <v>100.6</v>
      </c>
      <c r="K26" s="3">
        <f t="shared" si="1"/>
        <v>102</v>
      </c>
      <c r="L26" s="3">
        <f t="shared" si="2"/>
        <v>108.5</v>
      </c>
      <c r="M26" s="3">
        <f t="shared" si="3"/>
        <v>110.2</v>
      </c>
      <c r="N26" s="3"/>
      <c r="P26" s="4">
        <f t="shared" si="6"/>
        <v>26.342262169820707</v>
      </c>
      <c r="Q26" s="5">
        <f t="shared" si="4"/>
        <v>26.342262169820707</v>
      </c>
      <c r="R26" s="5">
        <f t="shared" si="5"/>
        <v>4.8781966981149454</v>
      </c>
    </row>
    <row r="27" spans="1:18" x14ac:dyDescent="0.3">
      <c r="A27" s="1">
        <v>26</v>
      </c>
      <c r="B27" s="1" t="s">
        <v>104</v>
      </c>
      <c r="C27" s="1" t="s">
        <v>519</v>
      </c>
      <c r="D27" s="1" t="s">
        <v>546</v>
      </c>
      <c r="E27" s="1">
        <v>5300</v>
      </c>
      <c r="F27" s="3" t="s">
        <v>557</v>
      </c>
      <c r="G27" s="1">
        <v>32</v>
      </c>
      <c r="H27" s="1">
        <v>108.75</v>
      </c>
      <c r="I27" s="1">
        <v>19.95</v>
      </c>
      <c r="J27" s="3">
        <f t="shared" si="0"/>
        <v>102</v>
      </c>
      <c r="K27" s="3">
        <f t="shared" si="1"/>
        <v>100.6</v>
      </c>
      <c r="L27" s="3">
        <f t="shared" si="2"/>
        <v>104.9</v>
      </c>
      <c r="M27" s="3">
        <f t="shared" si="3"/>
        <v>111.1</v>
      </c>
      <c r="N27" s="3"/>
      <c r="P27" s="4">
        <f t="shared" si="6"/>
        <v>29.375349866671044</v>
      </c>
      <c r="Q27" s="5">
        <f t="shared" si="4"/>
        <v>29.375349866671044</v>
      </c>
      <c r="R27" s="5">
        <f t="shared" si="5"/>
        <v>5.5425188427681213</v>
      </c>
    </row>
    <row r="28" spans="1:18" x14ac:dyDescent="0.3">
      <c r="A28" s="1">
        <v>27</v>
      </c>
      <c r="B28" s="1" t="s">
        <v>27</v>
      </c>
      <c r="C28" s="1" t="s">
        <v>557</v>
      </c>
      <c r="D28" s="1" t="s">
        <v>543</v>
      </c>
      <c r="E28" s="1">
        <v>5200</v>
      </c>
      <c r="F28" s="3" t="s">
        <v>519</v>
      </c>
      <c r="G28" s="1">
        <v>28</v>
      </c>
      <c r="H28" s="1">
        <v>110.25</v>
      </c>
      <c r="I28" s="1">
        <v>18.079999999999998</v>
      </c>
      <c r="J28" s="3">
        <f t="shared" si="0"/>
        <v>100.6</v>
      </c>
      <c r="K28" s="3">
        <f t="shared" si="1"/>
        <v>102</v>
      </c>
      <c r="L28" s="3">
        <f t="shared" si="2"/>
        <v>108.5</v>
      </c>
      <c r="M28" s="3">
        <f t="shared" si="3"/>
        <v>110.2</v>
      </c>
      <c r="N28" s="3"/>
      <c r="P28" s="4">
        <f t="shared" si="6"/>
        <v>25.852219189407492</v>
      </c>
      <c r="Q28" s="5">
        <f t="shared" si="4"/>
        <v>25.852219189407492</v>
      </c>
      <c r="R28" s="5">
        <f t="shared" si="5"/>
        <v>4.9715806133475944</v>
      </c>
    </row>
    <row r="29" spans="1:18" x14ac:dyDescent="0.3">
      <c r="A29" s="1">
        <v>28</v>
      </c>
      <c r="B29" s="1" t="s">
        <v>315</v>
      </c>
      <c r="C29" s="1" t="s">
        <v>519</v>
      </c>
      <c r="D29" s="1" t="s">
        <v>543</v>
      </c>
      <c r="E29" s="1">
        <v>5100</v>
      </c>
      <c r="F29" s="3" t="s">
        <v>557</v>
      </c>
      <c r="G29" s="1">
        <v>23</v>
      </c>
      <c r="H29" s="1">
        <v>108.75</v>
      </c>
      <c r="I29" s="1">
        <v>19.12</v>
      </c>
      <c r="J29" s="3">
        <f t="shared" si="0"/>
        <v>102</v>
      </c>
      <c r="K29" s="3">
        <f t="shared" si="1"/>
        <v>100.6</v>
      </c>
      <c r="L29" s="3">
        <f t="shared" si="2"/>
        <v>104.9</v>
      </c>
      <c r="M29" s="3">
        <f t="shared" si="3"/>
        <v>111.1</v>
      </c>
      <c r="N29" s="3"/>
      <c r="P29" s="4">
        <f t="shared" si="6"/>
        <v>22.197295420260517</v>
      </c>
      <c r="Q29" s="5">
        <f t="shared" si="4"/>
        <v>22.197295420260517</v>
      </c>
      <c r="R29" s="5">
        <f t="shared" si="5"/>
        <v>4.352410866717749</v>
      </c>
    </row>
    <row r="30" spans="1:18" x14ac:dyDescent="0.3">
      <c r="A30" s="1">
        <v>29</v>
      </c>
      <c r="B30" s="1" t="s">
        <v>375</v>
      </c>
      <c r="C30" s="1" t="s">
        <v>487</v>
      </c>
      <c r="D30" s="1" t="s">
        <v>544</v>
      </c>
      <c r="E30" s="1">
        <v>5100</v>
      </c>
      <c r="F30" s="3" t="s">
        <v>564</v>
      </c>
      <c r="G30" s="1">
        <v>32</v>
      </c>
      <c r="H30" s="3">
        <v>119.75</v>
      </c>
      <c r="I30" s="1">
        <v>21.34</v>
      </c>
      <c r="J30" s="3">
        <f t="shared" si="0"/>
        <v>100.3</v>
      </c>
      <c r="K30" s="3">
        <f t="shared" si="1"/>
        <v>105.6</v>
      </c>
      <c r="L30" s="3">
        <f t="shared" si="2"/>
        <v>108.8</v>
      </c>
      <c r="M30" s="3">
        <f t="shared" si="3"/>
        <v>109.1</v>
      </c>
      <c r="N30" s="3"/>
      <c r="P30" s="4">
        <f t="shared" si="6"/>
        <v>30.404242520260517</v>
      </c>
      <c r="Q30" s="5">
        <f t="shared" si="4"/>
        <v>30.404242520260517</v>
      </c>
      <c r="R30" s="5">
        <f t="shared" si="5"/>
        <v>5.9616161804432393</v>
      </c>
    </row>
    <row r="31" spans="1:18" x14ac:dyDescent="0.3">
      <c r="A31" s="1">
        <v>30</v>
      </c>
      <c r="B31" s="1" t="s">
        <v>72</v>
      </c>
      <c r="C31" s="1" t="s">
        <v>497</v>
      </c>
      <c r="D31" s="1" t="s">
        <v>545</v>
      </c>
      <c r="E31" s="1">
        <v>5000</v>
      </c>
      <c r="F31" s="3" t="s">
        <v>517</v>
      </c>
      <c r="G31" s="1">
        <v>28</v>
      </c>
      <c r="H31" s="1">
        <v>116</v>
      </c>
      <c r="I31" s="1">
        <v>17.29</v>
      </c>
      <c r="J31" s="3">
        <f t="shared" si="0"/>
        <v>106</v>
      </c>
      <c r="K31" s="3">
        <f t="shared" si="1"/>
        <v>105.5</v>
      </c>
      <c r="L31" s="3">
        <f t="shared" si="2"/>
        <v>107.5</v>
      </c>
      <c r="M31" s="3">
        <f t="shared" si="3"/>
        <v>105</v>
      </c>
      <c r="N31" s="3"/>
      <c r="P31" s="4">
        <f t="shared" si="6"/>
        <v>25.970826396358536</v>
      </c>
      <c r="Q31" s="5">
        <f t="shared" si="4"/>
        <v>25.970826396358536</v>
      </c>
      <c r="R31" s="5">
        <f t="shared" si="5"/>
        <v>5.194165279271707</v>
      </c>
    </row>
    <row r="32" spans="1:18" x14ac:dyDescent="0.3">
      <c r="A32" s="1">
        <v>31</v>
      </c>
      <c r="B32" s="1" t="s">
        <v>233</v>
      </c>
      <c r="C32" s="1" t="s">
        <v>491</v>
      </c>
      <c r="D32" s="1" t="s">
        <v>543</v>
      </c>
      <c r="E32" s="1">
        <v>4900</v>
      </c>
      <c r="F32" s="3" t="s">
        <v>549</v>
      </c>
      <c r="G32" s="1">
        <v>24</v>
      </c>
      <c r="H32" s="3">
        <v>104.25</v>
      </c>
      <c r="I32" s="1">
        <v>24.1</v>
      </c>
      <c r="J32" s="3">
        <f t="shared" si="0"/>
        <v>100</v>
      </c>
      <c r="K32" s="3">
        <f t="shared" si="1"/>
        <v>103.3</v>
      </c>
      <c r="L32" s="3">
        <f t="shared" si="2"/>
        <v>107.2</v>
      </c>
      <c r="M32" s="3">
        <f t="shared" si="3"/>
        <v>113.4</v>
      </c>
      <c r="N32" s="3"/>
      <c r="P32" s="4">
        <f t="shared" si="6"/>
        <v>23.425742087799659</v>
      </c>
      <c r="Q32" s="5">
        <f t="shared" si="4"/>
        <v>23.425742087799659</v>
      </c>
      <c r="R32" s="5">
        <f t="shared" si="5"/>
        <v>4.7807636913876852</v>
      </c>
    </row>
    <row r="33" spans="1:18" x14ac:dyDescent="0.3">
      <c r="A33" s="1">
        <v>32</v>
      </c>
      <c r="B33" s="1" t="s">
        <v>116</v>
      </c>
      <c r="C33" s="1" t="s">
        <v>491</v>
      </c>
      <c r="D33" s="1" t="s">
        <v>544</v>
      </c>
      <c r="E33" s="1">
        <v>4600</v>
      </c>
      <c r="F33" s="3" t="s">
        <v>549</v>
      </c>
      <c r="G33" s="1">
        <v>28</v>
      </c>
      <c r="H33" s="3">
        <v>104.25</v>
      </c>
      <c r="I33" s="1">
        <v>16.309999999999999</v>
      </c>
      <c r="J33" s="3">
        <f t="shared" si="0"/>
        <v>100</v>
      </c>
      <c r="K33" s="3">
        <f t="shared" si="1"/>
        <v>103.3</v>
      </c>
      <c r="L33" s="3">
        <f t="shared" si="2"/>
        <v>107.2</v>
      </c>
      <c r="M33" s="3">
        <f t="shared" si="3"/>
        <v>113.4</v>
      </c>
      <c r="N33" s="3"/>
      <c r="P33" s="4">
        <f t="shared" si="6"/>
        <v>23.64159272755716</v>
      </c>
      <c r="Q33" s="5">
        <f t="shared" si="4"/>
        <v>23.64159272755716</v>
      </c>
      <c r="R33" s="5">
        <f t="shared" si="5"/>
        <v>5.1394766799037308</v>
      </c>
    </row>
    <row r="34" spans="1:18" x14ac:dyDescent="0.3">
      <c r="A34" s="1">
        <v>33</v>
      </c>
      <c r="B34" s="1" t="s">
        <v>448</v>
      </c>
      <c r="C34" s="1" t="s">
        <v>517</v>
      </c>
      <c r="D34" s="1" t="s">
        <v>544</v>
      </c>
      <c r="E34" s="1">
        <v>4600</v>
      </c>
      <c r="F34" s="3" t="s">
        <v>497</v>
      </c>
      <c r="G34" s="1">
        <v>30</v>
      </c>
      <c r="H34" s="3">
        <v>114.5</v>
      </c>
      <c r="I34" s="1">
        <v>16.739999999999998</v>
      </c>
      <c r="J34" s="3">
        <f t="shared" ref="J34:J65" si="7">VLOOKUP(C34,$B$100:$E$129,2,FALSE)</f>
        <v>105.5</v>
      </c>
      <c r="K34" s="3">
        <f t="shared" ref="K34:K65" si="8">VLOOKUP(F34,$B$100:$E$129,2,FALSE)</f>
        <v>106</v>
      </c>
      <c r="L34" s="3">
        <f t="shared" ref="L34:L65" si="9">VLOOKUP(C34,$B$100:$E$129,4,FALSE)</f>
        <v>107.6</v>
      </c>
      <c r="M34" s="3">
        <f t="shared" ref="M34:M65" si="10">VLOOKUP(F34,$B$100:$E$129,3,FALSE)</f>
        <v>107.7</v>
      </c>
      <c r="N34" s="3"/>
      <c r="P34" s="4">
        <f t="shared" si="6"/>
        <v>26.320368477557157</v>
      </c>
      <c r="Q34" s="5">
        <f t="shared" ref="Q34:Q65" si="11">P34-O34</f>
        <v>26.320368477557157</v>
      </c>
      <c r="R34" s="5">
        <f t="shared" ref="R34:R65" si="12">P34/(E34/1000)</f>
        <v>5.7218192342515559</v>
      </c>
    </row>
    <row r="35" spans="1:18" x14ac:dyDescent="0.3">
      <c r="A35" s="1">
        <v>34</v>
      </c>
      <c r="B35" s="1" t="s">
        <v>336</v>
      </c>
      <c r="C35" s="1" t="s">
        <v>564</v>
      </c>
      <c r="D35" s="1" t="s">
        <v>543</v>
      </c>
      <c r="E35" s="1">
        <v>4500</v>
      </c>
      <c r="F35" s="3" t="s">
        <v>487</v>
      </c>
      <c r="G35" s="1">
        <v>33</v>
      </c>
      <c r="H35" s="3">
        <v>109.75</v>
      </c>
      <c r="I35" s="1">
        <v>18.52</v>
      </c>
      <c r="J35" s="3">
        <f t="shared" si="7"/>
        <v>105.6</v>
      </c>
      <c r="K35" s="3">
        <f t="shared" si="8"/>
        <v>100.3</v>
      </c>
      <c r="L35" s="3">
        <f t="shared" si="9"/>
        <v>109.9</v>
      </c>
      <c r="M35" s="3">
        <f t="shared" si="10"/>
        <v>111.8</v>
      </c>
      <c r="N35" s="3"/>
      <c r="P35" s="4">
        <f t="shared" si="6"/>
        <v>28.209888545175332</v>
      </c>
      <c r="Q35" s="5">
        <f t="shared" si="11"/>
        <v>28.209888545175332</v>
      </c>
      <c r="R35" s="5">
        <f t="shared" si="12"/>
        <v>6.2688641211500737</v>
      </c>
    </row>
    <row r="36" spans="1:18" x14ac:dyDescent="0.3">
      <c r="A36" s="1">
        <v>35</v>
      </c>
      <c r="B36" s="1" t="s">
        <v>93</v>
      </c>
      <c r="C36" s="1" t="s">
        <v>519</v>
      </c>
      <c r="D36" s="1" t="s">
        <v>546</v>
      </c>
      <c r="E36" s="1">
        <v>4400</v>
      </c>
      <c r="F36" s="3" t="s">
        <v>557</v>
      </c>
      <c r="G36" s="1">
        <v>24</v>
      </c>
      <c r="H36" s="3">
        <v>108.75</v>
      </c>
      <c r="I36" s="1">
        <v>19.37</v>
      </c>
      <c r="J36" s="3">
        <f t="shared" si="7"/>
        <v>102</v>
      </c>
      <c r="K36" s="3">
        <f t="shared" si="8"/>
        <v>100.6</v>
      </c>
      <c r="L36" s="3">
        <f t="shared" si="9"/>
        <v>104.9</v>
      </c>
      <c r="M36" s="3">
        <f t="shared" si="10"/>
        <v>111.1</v>
      </c>
      <c r="N36" s="3"/>
      <c r="P36" s="4">
        <f t="shared" si="6"/>
        <v>21.615091526974588</v>
      </c>
      <c r="Q36" s="5">
        <f t="shared" si="11"/>
        <v>21.615091526974588</v>
      </c>
      <c r="R36" s="5">
        <f t="shared" si="12"/>
        <v>4.9125208015851332</v>
      </c>
    </row>
    <row r="37" spans="1:18" x14ac:dyDescent="0.3">
      <c r="A37" s="1">
        <v>36</v>
      </c>
      <c r="B37" s="1" t="s">
        <v>194</v>
      </c>
      <c r="C37" s="1" t="s">
        <v>519</v>
      </c>
      <c r="D37" s="1" t="s">
        <v>543</v>
      </c>
      <c r="E37" s="1">
        <v>4400</v>
      </c>
      <c r="F37" s="3" t="s">
        <v>557</v>
      </c>
      <c r="G37" s="1">
        <v>30</v>
      </c>
      <c r="H37" s="3">
        <v>108.75</v>
      </c>
      <c r="I37" s="1">
        <v>15.3</v>
      </c>
      <c r="J37" s="3">
        <f t="shared" si="7"/>
        <v>102</v>
      </c>
      <c r="K37" s="3">
        <f t="shared" si="8"/>
        <v>100.6</v>
      </c>
      <c r="L37" s="3">
        <f t="shared" si="9"/>
        <v>104.9</v>
      </c>
      <c r="M37" s="3">
        <f t="shared" si="10"/>
        <v>111.1</v>
      </c>
      <c r="N37" s="3"/>
      <c r="P37" s="4">
        <f t="shared" si="6"/>
        <v>24.900842826974589</v>
      </c>
      <c r="Q37" s="5">
        <f t="shared" si="11"/>
        <v>24.900842826974589</v>
      </c>
      <c r="R37" s="5">
        <f t="shared" si="12"/>
        <v>5.6592824606760423</v>
      </c>
    </row>
    <row r="38" spans="1:18" x14ac:dyDescent="0.3">
      <c r="A38" s="1">
        <v>37</v>
      </c>
      <c r="B38" s="1" t="s">
        <v>475</v>
      </c>
      <c r="C38" s="1" t="s">
        <v>497</v>
      </c>
      <c r="D38" s="1" t="s">
        <v>544</v>
      </c>
      <c r="E38" s="1">
        <v>4400</v>
      </c>
      <c r="F38" s="3" t="s">
        <v>517</v>
      </c>
      <c r="G38" s="1">
        <v>21</v>
      </c>
      <c r="H38" s="1">
        <v>116</v>
      </c>
      <c r="I38" s="1">
        <v>23.85</v>
      </c>
      <c r="J38" s="3">
        <f t="shared" si="7"/>
        <v>106</v>
      </c>
      <c r="K38" s="3">
        <f t="shared" si="8"/>
        <v>105.5</v>
      </c>
      <c r="L38" s="3">
        <f t="shared" si="9"/>
        <v>107.5</v>
      </c>
      <c r="M38" s="3">
        <f t="shared" si="10"/>
        <v>105</v>
      </c>
      <c r="N38" s="3"/>
      <c r="P38" s="4">
        <f t="shared" si="6"/>
        <v>21.433715326974589</v>
      </c>
      <c r="Q38" s="5">
        <f t="shared" si="11"/>
        <v>21.433715326974589</v>
      </c>
      <c r="R38" s="5">
        <f t="shared" si="12"/>
        <v>4.8712989379487697</v>
      </c>
    </row>
    <row r="39" spans="1:18" x14ac:dyDescent="0.3">
      <c r="A39" s="1">
        <v>38</v>
      </c>
      <c r="B39" s="1" t="s">
        <v>450</v>
      </c>
      <c r="C39" s="1" t="s">
        <v>519</v>
      </c>
      <c r="D39" s="1" t="s">
        <v>544</v>
      </c>
      <c r="E39" s="1">
        <v>4300</v>
      </c>
      <c r="F39" s="3" t="s">
        <v>557</v>
      </c>
      <c r="G39" s="1">
        <v>30</v>
      </c>
      <c r="H39" s="3">
        <v>108.75</v>
      </c>
      <c r="I39" s="1">
        <v>21.17</v>
      </c>
      <c r="J39" s="3">
        <f t="shared" si="7"/>
        <v>102</v>
      </c>
      <c r="K39" s="3">
        <f t="shared" si="8"/>
        <v>100.6</v>
      </c>
      <c r="L39" s="3">
        <f t="shared" si="9"/>
        <v>104.9</v>
      </c>
      <c r="M39" s="3">
        <f t="shared" si="10"/>
        <v>111.1</v>
      </c>
      <c r="N39" s="3"/>
      <c r="P39" s="4">
        <f t="shared" si="6"/>
        <v>26.284576297273773</v>
      </c>
      <c r="Q39" s="5">
        <f t="shared" si="11"/>
        <v>26.284576297273773</v>
      </c>
      <c r="R39" s="5">
        <f t="shared" si="12"/>
        <v>6.1126921621566916</v>
      </c>
    </row>
    <row r="40" spans="1:18" x14ac:dyDescent="0.3">
      <c r="A40" s="1">
        <v>39</v>
      </c>
      <c r="B40" s="1" t="s">
        <v>550</v>
      </c>
      <c r="C40" s="1" t="s">
        <v>491</v>
      </c>
      <c r="D40" s="1" t="s">
        <v>543</v>
      </c>
      <c r="E40" s="1">
        <v>4300</v>
      </c>
      <c r="F40" s="3" t="s">
        <v>549</v>
      </c>
      <c r="G40" s="1">
        <v>24</v>
      </c>
      <c r="H40" s="3">
        <v>104.25</v>
      </c>
      <c r="I40" s="1">
        <v>20.13</v>
      </c>
      <c r="J40" s="3">
        <f t="shared" si="7"/>
        <v>100</v>
      </c>
      <c r="K40" s="3">
        <f t="shared" si="8"/>
        <v>103.3</v>
      </c>
      <c r="L40" s="3">
        <f t="shared" si="9"/>
        <v>107.2</v>
      </c>
      <c r="M40" s="3">
        <f t="shared" si="10"/>
        <v>113.4</v>
      </c>
      <c r="N40" s="3"/>
      <c r="P40" s="4">
        <f t="shared" si="6"/>
        <v>21.12092324727378</v>
      </c>
      <c r="Q40" s="5">
        <f t="shared" si="11"/>
        <v>21.12092324727378</v>
      </c>
      <c r="R40" s="5">
        <f t="shared" si="12"/>
        <v>4.9118426156450656</v>
      </c>
    </row>
    <row r="41" spans="1:18" x14ac:dyDescent="0.3">
      <c r="A41" s="1">
        <v>40</v>
      </c>
      <c r="B41" s="1" t="s">
        <v>417</v>
      </c>
      <c r="C41" s="1" t="s">
        <v>564</v>
      </c>
      <c r="D41" s="1" t="s">
        <v>545</v>
      </c>
      <c r="E41" s="1">
        <v>4300</v>
      </c>
      <c r="F41" s="3" t="s">
        <v>487</v>
      </c>
      <c r="G41" s="1">
        <v>20</v>
      </c>
      <c r="H41" s="1">
        <v>109.75</v>
      </c>
      <c r="I41" s="1">
        <v>16.41</v>
      </c>
      <c r="J41" s="3">
        <f t="shared" si="7"/>
        <v>105.6</v>
      </c>
      <c r="K41" s="3">
        <f t="shared" si="8"/>
        <v>100.3</v>
      </c>
      <c r="L41" s="3">
        <f t="shared" si="9"/>
        <v>109.9</v>
      </c>
      <c r="M41" s="3">
        <f t="shared" si="10"/>
        <v>111.8</v>
      </c>
      <c r="N41" s="3"/>
      <c r="P41" s="4">
        <f t="shared" si="6"/>
        <v>17.687985897273776</v>
      </c>
      <c r="Q41" s="5">
        <f t="shared" si="11"/>
        <v>17.687985897273776</v>
      </c>
      <c r="R41" s="5">
        <f t="shared" si="12"/>
        <v>4.1134850923892508</v>
      </c>
    </row>
    <row r="42" spans="1:18" x14ac:dyDescent="0.3">
      <c r="A42" s="1">
        <v>41</v>
      </c>
      <c r="B42" s="1" t="s">
        <v>122</v>
      </c>
      <c r="C42" s="1" t="s">
        <v>557</v>
      </c>
      <c r="D42" s="1" t="s">
        <v>542</v>
      </c>
      <c r="E42" s="1">
        <v>4300</v>
      </c>
      <c r="F42" s="3" t="s">
        <v>519</v>
      </c>
      <c r="G42" s="1">
        <v>19</v>
      </c>
      <c r="H42" s="1">
        <v>110.25</v>
      </c>
      <c r="I42" s="1">
        <v>13.39</v>
      </c>
      <c r="J42" s="3">
        <f t="shared" si="7"/>
        <v>100.6</v>
      </c>
      <c r="K42" s="3">
        <f t="shared" si="8"/>
        <v>102</v>
      </c>
      <c r="L42" s="3">
        <f t="shared" si="9"/>
        <v>108.5</v>
      </c>
      <c r="M42" s="3">
        <f t="shared" si="10"/>
        <v>110.2</v>
      </c>
      <c r="N42" s="3"/>
      <c r="P42" s="4">
        <f t="shared" si="6"/>
        <v>16.203032447273777</v>
      </c>
      <c r="Q42" s="5">
        <f t="shared" si="11"/>
        <v>16.203032447273777</v>
      </c>
      <c r="R42" s="5">
        <f t="shared" si="12"/>
        <v>3.7681470807613437</v>
      </c>
    </row>
    <row r="43" spans="1:18" x14ac:dyDescent="0.3">
      <c r="A43" s="1">
        <v>42</v>
      </c>
      <c r="B43" s="1" t="s">
        <v>242</v>
      </c>
      <c r="C43" s="1" t="s">
        <v>564</v>
      </c>
      <c r="D43" s="1" t="s">
        <v>546</v>
      </c>
      <c r="E43" s="1">
        <v>4200</v>
      </c>
      <c r="F43" s="3" t="s">
        <v>487</v>
      </c>
      <c r="G43" s="1">
        <v>30</v>
      </c>
      <c r="H43" s="1">
        <v>109.75</v>
      </c>
      <c r="I43" s="1">
        <v>13.06</v>
      </c>
      <c r="J43" s="3">
        <f t="shared" si="7"/>
        <v>105.6</v>
      </c>
      <c r="K43" s="3">
        <f t="shared" si="8"/>
        <v>100.3</v>
      </c>
      <c r="L43" s="3">
        <f t="shared" si="9"/>
        <v>109.9</v>
      </c>
      <c r="M43" s="3">
        <f t="shared" si="10"/>
        <v>111.8</v>
      </c>
      <c r="N43" s="3"/>
      <c r="P43" s="4">
        <f t="shared" si="6"/>
        <v>23.879132511782668</v>
      </c>
      <c r="Q43" s="5">
        <f t="shared" si="11"/>
        <v>23.879132511782668</v>
      </c>
      <c r="R43" s="5">
        <f t="shared" si="12"/>
        <v>5.6855077409006354</v>
      </c>
    </row>
    <row r="44" spans="1:18" x14ac:dyDescent="0.3">
      <c r="A44" s="1">
        <v>43</v>
      </c>
      <c r="B44" s="1" t="s">
        <v>96</v>
      </c>
      <c r="C44" s="1" t="s">
        <v>487</v>
      </c>
      <c r="D44" s="1" t="s">
        <v>546</v>
      </c>
      <c r="E44" s="1">
        <v>4100</v>
      </c>
      <c r="F44" s="3" t="s">
        <v>564</v>
      </c>
      <c r="G44" s="1">
        <v>34</v>
      </c>
      <c r="H44" s="3">
        <v>119.75</v>
      </c>
      <c r="I44" s="1">
        <v>9.1300000000000008</v>
      </c>
      <c r="J44" s="3">
        <f t="shared" si="7"/>
        <v>100.3</v>
      </c>
      <c r="K44" s="3">
        <f t="shared" si="8"/>
        <v>105.6</v>
      </c>
      <c r="L44" s="3">
        <f t="shared" si="9"/>
        <v>108.8</v>
      </c>
      <c r="M44" s="3">
        <f t="shared" si="10"/>
        <v>109.1</v>
      </c>
      <c r="N44" s="3"/>
      <c r="P44" s="4">
        <f t="shared" si="6"/>
        <v>26.498836159690473</v>
      </c>
      <c r="Q44" s="5">
        <f t="shared" si="11"/>
        <v>26.498836159690473</v>
      </c>
      <c r="R44" s="5">
        <f t="shared" si="12"/>
        <v>6.4631307706562131</v>
      </c>
    </row>
    <row r="45" spans="1:18" x14ac:dyDescent="0.3">
      <c r="A45" s="1">
        <v>44</v>
      </c>
      <c r="B45" s="1" t="s">
        <v>184</v>
      </c>
      <c r="C45" s="1" t="s">
        <v>517</v>
      </c>
      <c r="D45" s="1" t="s">
        <v>543</v>
      </c>
      <c r="E45" s="1">
        <v>4100</v>
      </c>
      <c r="F45" s="3" t="s">
        <v>497</v>
      </c>
      <c r="G45" s="1">
        <v>28</v>
      </c>
      <c r="H45" s="3">
        <v>114.5</v>
      </c>
      <c r="I45" s="1">
        <v>15.6</v>
      </c>
      <c r="J45" s="3">
        <f t="shared" si="7"/>
        <v>105.5</v>
      </c>
      <c r="K45" s="3">
        <f t="shared" si="8"/>
        <v>106</v>
      </c>
      <c r="L45" s="3">
        <f t="shared" si="9"/>
        <v>107.6</v>
      </c>
      <c r="M45" s="3">
        <f t="shared" si="10"/>
        <v>107.7</v>
      </c>
      <c r="N45" s="3"/>
      <c r="P45" s="4">
        <f t="shared" si="6"/>
        <v>23.467294759690475</v>
      </c>
      <c r="Q45" s="5">
        <f t="shared" si="11"/>
        <v>23.467294759690475</v>
      </c>
      <c r="R45" s="5">
        <f t="shared" si="12"/>
        <v>5.7237304291927993</v>
      </c>
    </row>
    <row r="46" spans="1:18" x14ac:dyDescent="0.3">
      <c r="A46" s="1">
        <v>45</v>
      </c>
      <c r="B46" s="1" t="s">
        <v>432</v>
      </c>
      <c r="C46" s="1" t="s">
        <v>491</v>
      </c>
      <c r="D46" s="1" t="s">
        <v>544</v>
      </c>
      <c r="E46" s="1">
        <v>4000</v>
      </c>
      <c r="F46" s="3" t="s">
        <v>549</v>
      </c>
      <c r="G46" s="1">
        <v>27</v>
      </c>
      <c r="H46" s="3">
        <v>104.25</v>
      </c>
      <c r="I46" s="1">
        <v>17.920000000000002</v>
      </c>
      <c r="J46" s="3">
        <f t="shared" si="7"/>
        <v>100</v>
      </c>
      <c r="K46" s="3">
        <f t="shared" si="8"/>
        <v>103.3</v>
      </c>
      <c r="L46" s="3">
        <f t="shared" si="9"/>
        <v>107.2</v>
      </c>
      <c r="M46" s="3">
        <f t="shared" si="10"/>
        <v>113.4</v>
      </c>
      <c r="N46" s="3"/>
      <c r="P46" s="4">
        <f t="shared" si="6"/>
        <v>22.038792586948869</v>
      </c>
      <c r="Q46" s="5">
        <f t="shared" si="11"/>
        <v>22.038792586948869</v>
      </c>
      <c r="R46" s="5">
        <f t="shared" si="12"/>
        <v>5.5096981467372173</v>
      </c>
    </row>
    <row r="47" spans="1:18" x14ac:dyDescent="0.3">
      <c r="A47" s="1">
        <v>46</v>
      </c>
      <c r="B47" s="1" t="s">
        <v>529</v>
      </c>
      <c r="C47" s="1" t="s">
        <v>487</v>
      </c>
      <c r="D47" s="1" t="s">
        <v>546</v>
      </c>
      <c r="E47" s="1">
        <v>3900</v>
      </c>
      <c r="F47" s="3" t="s">
        <v>564</v>
      </c>
      <c r="G47" s="1">
        <v>23</v>
      </c>
      <c r="H47" s="3">
        <v>119.75</v>
      </c>
      <c r="I47" s="1">
        <v>13.82</v>
      </c>
      <c r="J47" s="3">
        <f t="shared" si="7"/>
        <v>100.3</v>
      </c>
      <c r="K47" s="3">
        <f t="shared" si="8"/>
        <v>105.6</v>
      </c>
      <c r="L47" s="3">
        <f t="shared" si="9"/>
        <v>108.8</v>
      </c>
      <c r="M47" s="3">
        <f t="shared" si="10"/>
        <v>109.1</v>
      </c>
      <c r="N47" s="3"/>
      <c r="P47" s="4">
        <f t="shared" si="6"/>
        <v>19.251545813578904</v>
      </c>
      <c r="Q47" s="5">
        <f t="shared" si="11"/>
        <v>19.251545813578904</v>
      </c>
      <c r="R47" s="5">
        <f t="shared" si="12"/>
        <v>4.9362937983535655</v>
      </c>
    </row>
    <row r="48" spans="1:18" x14ac:dyDescent="0.3">
      <c r="A48" s="1">
        <v>47</v>
      </c>
      <c r="B48" s="1" t="s">
        <v>216</v>
      </c>
      <c r="C48" s="1" t="s">
        <v>564</v>
      </c>
      <c r="D48" s="1" t="s">
        <v>546</v>
      </c>
      <c r="E48" s="1">
        <v>3800</v>
      </c>
      <c r="F48" s="3" t="s">
        <v>487</v>
      </c>
      <c r="G48" s="1">
        <v>30</v>
      </c>
      <c r="H48" s="3">
        <v>109.75</v>
      </c>
      <c r="I48" s="1">
        <v>14</v>
      </c>
      <c r="J48" s="3">
        <f t="shared" si="7"/>
        <v>105.6</v>
      </c>
      <c r="K48" s="3">
        <f t="shared" si="8"/>
        <v>100.3</v>
      </c>
      <c r="L48" s="3">
        <f t="shared" si="9"/>
        <v>109.9</v>
      </c>
      <c r="M48" s="3">
        <f t="shared" si="10"/>
        <v>111.8</v>
      </c>
      <c r="N48" s="3"/>
      <c r="P48" s="4">
        <f t="shared" si="6"/>
        <v>23.197844962890571</v>
      </c>
      <c r="Q48" s="5">
        <f t="shared" si="11"/>
        <v>23.197844962890571</v>
      </c>
      <c r="R48" s="5">
        <f t="shared" si="12"/>
        <v>6.1046960428659398</v>
      </c>
    </row>
    <row r="49" spans="1:18" x14ac:dyDescent="0.3">
      <c r="A49" s="1">
        <v>48</v>
      </c>
      <c r="B49" s="1" t="s">
        <v>38</v>
      </c>
      <c r="C49" s="1" t="s">
        <v>564</v>
      </c>
      <c r="D49" s="1" t="s">
        <v>542</v>
      </c>
      <c r="E49" s="1">
        <v>3800</v>
      </c>
      <c r="F49" s="3" t="s">
        <v>487</v>
      </c>
      <c r="G49" s="1">
        <v>4</v>
      </c>
      <c r="H49" s="3">
        <v>109.75</v>
      </c>
      <c r="I49" s="1">
        <v>19.97</v>
      </c>
      <c r="J49" s="3">
        <f t="shared" si="7"/>
        <v>105.6</v>
      </c>
      <c r="K49" s="3">
        <f t="shared" si="8"/>
        <v>100.3</v>
      </c>
      <c r="L49" s="3">
        <f t="shared" si="9"/>
        <v>109.9</v>
      </c>
      <c r="M49" s="3">
        <f t="shared" si="10"/>
        <v>111.8</v>
      </c>
      <c r="N49" s="3"/>
      <c r="P49" s="4">
        <f t="shared" si="6"/>
        <v>5.7814726628905664</v>
      </c>
      <c r="Q49" s="5">
        <f t="shared" si="11"/>
        <v>5.7814726628905664</v>
      </c>
      <c r="R49" s="5">
        <f t="shared" si="12"/>
        <v>1.521440174444886</v>
      </c>
    </row>
    <row r="50" spans="1:18" x14ac:dyDescent="0.3">
      <c r="A50" s="1">
        <v>49</v>
      </c>
      <c r="B50" s="1" t="s">
        <v>260</v>
      </c>
      <c r="C50" s="1" t="s">
        <v>517</v>
      </c>
      <c r="D50" s="1" t="s">
        <v>544</v>
      </c>
      <c r="E50" s="1">
        <v>3700</v>
      </c>
      <c r="F50" s="3" t="s">
        <v>497</v>
      </c>
      <c r="G50" s="1">
        <v>25</v>
      </c>
      <c r="H50" s="1">
        <v>114.5</v>
      </c>
      <c r="I50" s="1">
        <v>15.67</v>
      </c>
      <c r="J50" s="3">
        <f t="shared" si="7"/>
        <v>105.5</v>
      </c>
      <c r="K50" s="3">
        <f t="shared" si="8"/>
        <v>106</v>
      </c>
      <c r="L50" s="3">
        <f t="shared" si="9"/>
        <v>107.6</v>
      </c>
      <c r="M50" s="3">
        <f t="shared" si="10"/>
        <v>107.7</v>
      </c>
      <c r="N50" s="3"/>
      <c r="P50" s="4">
        <f t="shared" si="6"/>
        <v>20.327704114505945</v>
      </c>
      <c r="Q50" s="5">
        <f t="shared" si="11"/>
        <v>20.327704114505945</v>
      </c>
      <c r="R50" s="5">
        <f t="shared" si="12"/>
        <v>5.4939740850016063</v>
      </c>
    </row>
    <row r="51" spans="1:18" x14ac:dyDescent="0.3">
      <c r="A51" s="1">
        <v>50</v>
      </c>
      <c r="B51" s="1" t="s">
        <v>152</v>
      </c>
      <c r="C51" s="1" t="s">
        <v>557</v>
      </c>
      <c r="D51" s="1" t="s">
        <v>543</v>
      </c>
      <c r="E51" s="1">
        <v>3700</v>
      </c>
      <c r="F51" s="3" t="s">
        <v>519</v>
      </c>
      <c r="G51" s="1">
        <v>27</v>
      </c>
      <c r="H51" s="3">
        <v>110.25</v>
      </c>
      <c r="I51" s="1">
        <v>16.97</v>
      </c>
      <c r="J51" s="3">
        <f t="shared" si="7"/>
        <v>100.6</v>
      </c>
      <c r="K51" s="3">
        <f t="shared" si="8"/>
        <v>102</v>
      </c>
      <c r="L51" s="3">
        <f t="shared" si="9"/>
        <v>108.5</v>
      </c>
      <c r="M51" s="3">
        <f t="shared" si="10"/>
        <v>110.2</v>
      </c>
      <c r="N51" s="3"/>
      <c r="P51" s="4">
        <f t="shared" si="6"/>
        <v>21.630040264505944</v>
      </c>
      <c r="Q51" s="5">
        <f t="shared" si="11"/>
        <v>21.630040264505944</v>
      </c>
      <c r="R51" s="5">
        <f t="shared" si="12"/>
        <v>5.8459568282448497</v>
      </c>
    </row>
    <row r="52" spans="1:18" x14ac:dyDescent="0.3">
      <c r="A52" s="1">
        <v>51</v>
      </c>
      <c r="B52" s="1" t="s">
        <v>331</v>
      </c>
      <c r="C52" s="1" t="s">
        <v>557</v>
      </c>
      <c r="D52" s="1" t="s">
        <v>543</v>
      </c>
      <c r="E52" s="1">
        <v>3700</v>
      </c>
      <c r="F52" s="3" t="s">
        <v>519</v>
      </c>
      <c r="G52" s="1">
        <v>20</v>
      </c>
      <c r="H52" s="3">
        <v>110.25</v>
      </c>
      <c r="I52" s="1">
        <v>18.45</v>
      </c>
      <c r="J52" s="3">
        <f t="shared" si="7"/>
        <v>100.6</v>
      </c>
      <c r="K52" s="3">
        <f t="shared" si="8"/>
        <v>102</v>
      </c>
      <c r="L52" s="3">
        <f t="shared" si="9"/>
        <v>108.5</v>
      </c>
      <c r="M52" s="3">
        <f t="shared" si="10"/>
        <v>110.2</v>
      </c>
      <c r="N52" s="3"/>
      <c r="P52" s="4">
        <f t="shared" si="6"/>
        <v>16.906337064505941</v>
      </c>
      <c r="Q52" s="5">
        <f t="shared" si="11"/>
        <v>16.906337064505941</v>
      </c>
      <c r="R52" s="5">
        <f t="shared" si="12"/>
        <v>4.5692802877043084</v>
      </c>
    </row>
    <row r="53" spans="1:18" x14ac:dyDescent="0.3">
      <c r="A53" s="1">
        <v>52</v>
      </c>
      <c r="B53" s="1" t="s">
        <v>182</v>
      </c>
      <c r="C53" s="1" t="s">
        <v>491</v>
      </c>
      <c r="D53" s="1" t="s">
        <v>545</v>
      </c>
      <c r="E53" s="1">
        <v>3600</v>
      </c>
      <c r="F53" s="3" t="s">
        <v>549</v>
      </c>
      <c r="G53" s="1">
        <v>22</v>
      </c>
      <c r="H53" s="3">
        <v>104.25</v>
      </c>
      <c r="I53" s="1">
        <v>15.3</v>
      </c>
      <c r="J53" s="3">
        <f t="shared" si="7"/>
        <v>100</v>
      </c>
      <c r="K53" s="3">
        <f t="shared" si="8"/>
        <v>103.3</v>
      </c>
      <c r="L53" s="3">
        <f t="shared" si="9"/>
        <v>107.2</v>
      </c>
      <c r="M53" s="3">
        <f t="shared" si="10"/>
        <v>113.4</v>
      </c>
      <c r="N53" s="3"/>
      <c r="P53" s="4">
        <f t="shared" si="6"/>
        <v>16.676252035765661</v>
      </c>
      <c r="Q53" s="5">
        <f t="shared" si="11"/>
        <v>16.676252035765661</v>
      </c>
      <c r="R53" s="5">
        <f t="shared" si="12"/>
        <v>4.6322922321571278</v>
      </c>
    </row>
    <row r="54" spans="1:18" x14ac:dyDescent="0.3">
      <c r="A54" s="1">
        <v>53</v>
      </c>
      <c r="B54" s="1" t="s">
        <v>420</v>
      </c>
      <c r="C54" s="1" t="s">
        <v>487</v>
      </c>
      <c r="D54" s="1" t="s">
        <v>545</v>
      </c>
      <c r="E54" s="1">
        <v>3600</v>
      </c>
      <c r="F54" s="3" t="s">
        <v>564</v>
      </c>
      <c r="G54" s="1">
        <v>15</v>
      </c>
      <c r="H54" s="3">
        <v>119.75</v>
      </c>
      <c r="I54" s="1">
        <v>19.04</v>
      </c>
      <c r="J54" s="3">
        <f t="shared" si="7"/>
        <v>100.3</v>
      </c>
      <c r="K54" s="3">
        <f t="shared" si="8"/>
        <v>105.6</v>
      </c>
      <c r="L54" s="3">
        <f t="shared" si="9"/>
        <v>108.8</v>
      </c>
      <c r="M54" s="3">
        <f t="shared" si="10"/>
        <v>109.1</v>
      </c>
      <c r="N54" s="3"/>
      <c r="P54" s="4">
        <f t="shared" si="6"/>
        <v>14.064588985765662</v>
      </c>
      <c r="Q54" s="5">
        <f t="shared" si="11"/>
        <v>14.064588985765662</v>
      </c>
      <c r="R54" s="5">
        <f t="shared" si="12"/>
        <v>3.906830273823795</v>
      </c>
    </row>
    <row r="55" spans="1:18" x14ac:dyDescent="0.3">
      <c r="A55" s="1">
        <v>54</v>
      </c>
      <c r="B55" s="1" t="s">
        <v>394</v>
      </c>
      <c r="C55" s="1" t="s">
        <v>564</v>
      </c>
      <c r="D55" s="1" t="s">
        <v>543</v>
      </c>
      <c r="E55" s="1">
        <v>3600</v>
      </c>
      <c r="F55" s="3" t="s">
        <v>487</v>
      </c>
      <c r="G55" s="1">
        <v>12</v>
      </c>
      <c r="H55" s="1">
        <v>109.75</v>
      </c>
      <c r="I55" s="1">
        <v>18.88</v>
      </c>
      <c r="J55" s="3">
        <f t="shared" si="7"/>
        <v>105.6</v>
      </c>
      <c r="K55" s="3">
        <f t="shared" si="8"/>
        <v>100.3</v>
      </c>
      <c r="L55" s="3">
        <f t="shared" si="9"/>
        <v>109.9</v>
      </c>
      <c r="M55" s="3">
        <f t="shared" si="10"/>
        <v>111.8</v>
      </c>
      <c r="N55" s="3"/>
      <c r="P55" s="4">
        <f t="shared" si="6"/>
        <v>10.83744768576566</v>
      </c>
      <c r="Q55" s="5">
        <f t="shared" si="11"/>
        <v>10.83744768576566</v>
      </c>
      <c r="R55" s="5">
        <f t="shared" si="12"/>
        <v>3.0104021349349055</v>
      </c>
    </row>
    <row r="56" spans="1:18" x14ac:dyDescent="0.3">
      <c r="A56" s="1">
        <v>55</v>
      </c>
      <c r="B56" s="1" t="s">
        <v>95</v>
      </c>
      <c r="C56" s="1" t="s">
        <v>549</v>
      </c>
      <c r="D56" s="1" t="s">
        <v>545</v>
      </c>
      <c r="E56" s="1">
        <v>3500</v>
      </c>
      <c r="F56" s="3" t="s">
        <v>491</v>
      </c>
      <c r="G56" s="1">
        <v>20</v>
      </c>
      <c r="H56" s="3">
        <v>114.25</v>
      </c>
      <c r="I56" s="1">
        <v>12.57</v>
      </c>
      <c r="J56" s="3">
        <f t="shared" si="7"/>
        <v>103.3</v>
      </c>
      <c r="K56" s="3">
        <f t="shared" si="8"/>
        <v>100</v>
      </c>
      <c r="L56" s="3">
        <f t="shared" si="9"/>
        <v>107</v>
      </c>
      <c r="M56" s="3">
        <f t="shared" si="10"/>
        <v>106.1</v>
      </c>
      <c r="N56" s="3"/>
      <c r="P56" s="4">
        <f t="shared" si="6"/>
        <v>15.250923637137282</v>
      </c>
      <c r="Q56" s="5">
        <f t="shared" si="11"/>
        <v>15.250923637137282</v>
      </c>
      <c r="R56" s="5">
        <f t="shared" si="12"/>
        <v>4.3574067534677949</v>
      </c>
    </row>
    <row r="57" spans="1:18" x14ac:dyDescent="0.3">
      <c r="A57" s="1">
        <v>56</v>
      </c>
      <c r="B57" s="1" t="s">
        <v>88</v>
      </c>
      <c r="C57" s="1" t="s">
        <v>517</v>
      </c>
      <c r="D57" s="1" t="s">
        <v>545</v>
      </c>
      <c r="E57" s="1">
        <v>3500</v>
      </c>
      <c r="F57" s="3" t="s">
        <v>497</v>
      </c>
      <c r="G57" s="1">
        <v>11</v>
      </c>
      <c r="H57" s="3">
        <v>114.5</v>
      </c>
      <c r="I57" s="1">
        <v>21.85</v>
      </c>
      <c r="J57" s="3">
        <f t="shared" si="7"/>
        <v>105.5</v>
      </c>
      <c r="K57" s="3">
        <f t="shared" si="8"/>
        <v>106</v>
      </c>
      <c r="L57" s="3">
        <f t="shared" si="9"/>
        <v>107.6</v>
      </c>
      <c r="M57" s="3">
        <f t="shared" si="10"/>
        <v>107.7</v>
      </c>
      <c r="N57" s="3"/>
      <c r="P57" s="4">
        <f t="shared" si="6"/>
        <v>11.237006637137281</v>
      </c>
      <c r="Q57" s="5">
        <f t="shared" si="11"/>
        <v>11.237006637137281</v>
      </c>
      <c r="R57" s="5">
        <f t="shared" si="12"/>
        <v>3.2105733248963659</v>
      </c>
    </row>
    <row r="58" spans="1:18" x14ac:dyDescent="0.3">
      <c r="A58" s="1">
        <v>57</v>
      </c>
      <c r="B58" s="1" t="s">
        <v>78</v>
      </c>
      <c r="C58" s="1" t="s">
        <v>564</v>
      </c>
      <c r="D58" s="1" t="s">
        <v>546</v>
      </c>
      <c r="E58" s="1">
        <v>3500</v>
      </c>
      <c r="F58" s="3" t="s">
        <v>487</v>
      </c>
      <c r="G58" s="1">
        <v>9</v>
      </c>
      <c r="H58" s="1">
        <v>109.75</v>
      </c>
      <c r="I58" s="1">
        <v>18.95</v>
      </c>
      <c r="J58" s="3">
        <f t="shared" si="7"/>
        <v>105.6</v>
      </c>
      <c r="K58" s="3">
        <f t="shared" si="8"/>
        <v>100.3</v>
      </c>
      <c r="L58" s="3">
        <f t="shared" si="9"/>
        <v>109.9</v>
      </c>
      <c r="M58" s="3">
        <f t="shared" si="10"/>
        <v>111.8</v>
      </c>
      <c r="N58" s="3"/>
      <c r="P58" s="4">
        <f t="shared" si="6"/>
        <v>8.3954460371372814</v>
      </c>
      <c r="Q58" s="5">
        <f t="shared" si="11"/>
        <v>8.3954460371372814</v>
      </c>
      <c r="R58" s="5">
        <f t="shared" si="12"/>
        <v>2.398698867753509</v>
      </c>
    </row>
    <row r="59" spans="1:18" x14ac:dyDescent="0.3">
      <c r="A59" s="1">
        <v>58</v>
      </c>
      <c r="B59" s="1" t="s">
        <v>164</v>
      </c>
      <c r="C59" s="1" t="s">
        <v>491</v>
      </c>
      <c r="D59" s="1" t="s">
        <v>543</v>
      </c>
      <c r="E59" s="1">
        <v>3400</v>
      </c>
      <c r="F59" s="3" t="s">
        <v>549</v>
      </c>
      <c r="G59" s="1">
        <v>24</v>
      </c>
      <c r="H59" s="3">
        <v>104.25</v>
      </c>
      <c r="I59" s="1">
        <v>15.44</v>
      </c>
      <c r="J59" s="3">
        <f t="shared" si="7"/>
        <v>100</v>
      </c>
      <c r="K59" s="3">
        <f t="shared" si="8"/>
        <v>103.3</v>
      </c>
      <c r="L59" s="3">
        <f t="shared" si="9"/>
        <v>107.2</v>
      </c>
      <c r="M59" s="3">
        <f t="shared" si="10"/>
        <v>113.4</v>
      </c>
      <c r="N59" s="3"/>
      <c r="P59" s="4">
        <f t="shared" si="6"/>
        <v>17.643880136205475</v>
      </c>
      <c r="Q59" s="5">
        <f t="shared" si="11"/>
        <v>17.643880136205475</v>
      </c>
      <c r="R59" s="5">
        <f t="shared" si="12"/>
        <v>5.1893765106486693</v>
      </c>
    </row>
    <row r="60" spans="1:18" x14ac:dyDescent="0.3">
      <c r="A60" s="1">
        <v>59</v>
      </c>
      <c r="B60" s="1" t="s">
        <v>49</v>
      </c>
      <c r="C60" s="1" t="s">
        <v>487</v>
      </c>
      <c r="D60" s="1" t="s">
        <v>544</v>
      </c>
      <c r="E60" s="1">
        <v>3400</v>
      </c>
      <c r="F60" s="3" t="s">
        <v>564</v>
      </c>
      <c r="G60" s="1">
        <v>16</v>
      </c>
      <c r="H60" s="1">
        <v>119.75</v>
      </c>
      <c r="I60" s="1">
        <v>15.2</v>
      </c>
      <c r="J60" s="3">
        <f t="shared" si="7"/>
        <v>100.3</v>
      </c>
      <c r="K60" s="3">
        <f t="shared" si="8"/>
        <v>105.6</v>
      </c>
      <c r="L60" s="3">
        <f t="shared" si="9"/>
        <v>108.8</v>
      </c>
      <c r="M60" s="3">
        <f t="shared" si="10"/>
        <v>109.1</v>
      </c>
      <c r="N60" s="3"/>
      <c r="P60" s="4">
        <f t="shared" si="6"/>
        <v>13.215615286205471</v>
      </c>
      <c r="Q60" s="5">
        <f t="shared" si="11"/>
        <v>13.215615286205471</v>
      </c>
      <c r="R60" s="5">
        <f t="shared" si="12"/>
        <v>3.8869456724133742</v>
      </c>
    </row>
    <row r="61" spans="1:18" x14ac:dyDescent="0.3">
      <c r="A61" s="1">
        <v>60</v>
      </c>
      <c r="B61" s="1" t="s">
        <v>380</v>
      </c>
      <c r="C61" s="1" t="s">
        <v>557</v>
      </c>
      <c r="D61" s="1" t="s">
        <v>544</v>
      </c>
      <c r="E61" s="1">
        <v>3400</v>
      </c>
      <c r="F61" s="3" t="s">
        <v>519</v>
      </c>
      <c r="G61" s="1">
        <v>24</v>
      </c>
      <c r="H61" s="3">
        <v>110.25</v>
      </c>
      <c r="I61" s="1">
        <v>18.96</v>
      </c>
      <c r="J61" s="3">
        <f t="shared" si="7"/>
        <v>100.6</v>
      </c>
      <c r="K61" s="3">
        <f t="shared" si="8"/>
        <v>102</v>
      </c>
      <c r="L61" s="3">
        <f t="shared" si="9"/>
        <v>108.5</v>
      </c>
      <c r="M61" s="3">
        <f t="shared" si="10"/>
        <v>110.2</v>
      </c>
      <c r="N61" s="3"/>
      <c r="P61" s="4">
        <f t="shared" si="6"/>
        <v>19.18296593620547</v>
      </c>
      <c r="Q61" s="5">
        <f t="shared" si="11"/>
        <v>19.18296593620547</v>
      </c>
      <c r="R61" s="5">
        <f t="shared" si="12"/>
        <v>5.6420488047663149</v>
      </c>
    </row>
    <row r="62" spans="1:18" x14ac:dyDescent="0.3">
      <c r="A62" s="1">
        <v>61</v>
      </c>
      <c r="B62" s="1" t="s">
        <v>368</v>
      </c>
      <c r="C62" s="1" t="s">
        <v>557</v>
      </c>
      <c r="D62" s="1" t="s">
        <v>546</v>
      </c>
      <c r="E62" s="1">
        <v>3300</v>
      </c>
      <c r="F62" s="3" t="s">
        <v>519</v>
      </c>
      <c r="G62" s="1">
        <v>22</v>
      </c>
      <c r="H62" s="3">
        <v>110.25</v>
      </c>
      <c r="I62" s="1">
        <v>13.3</v>
      </c>
      <c r="J62" s="3">
        <f t="shared" si="7"/>
        <v>100.6</v>
      </c>
      <c r="K62" s="3">
        <f t="shared" si="8"/>
        <v>102</v>
      </c>
      <c r="L62" s="3">
        <f t="shared" si="9"/>
        <v>108.5</v>
      </c>
      <c r="M62" s="3">
        <f t="shared" si="10"/>
        <v>110.2</v>
      </c>
      <c r="N62" s="3"/>
      <c r="P62" s="4">
        <f t="shared" si="6"/>
        <v>15.896711051145994</v>
      </c>
      <c r="Q62" s="5">
        <f t="shared" si="11"/>
        <v>15.896711051145994</v>
      </c>
      <c r="R62" s="5">
        <f t="shared" si="12"/>
        <v>4.8171851670139381</v>
      </c>
    </row>
    <row r="63" spans="1:18" x14ac:dyDescent="0.3">
      <c r="A63" s="1">
        <v>62</v>
      </c>
      <c r="B63" s="1" t="s">
        <v>118</v>
      </c>
      <c r="C63" s="1" t="s">
        <v>549</v>
      </c>
      <c r="D63" s="1" t="s">
        <v>544</v>
      </c>
      <c r="E63" s="1">
        <v>3200</v>
      </c>
      <c r="F63" s="3" t="s">
        <v>491</v>
      </c>
      <c r="G63" s="1">
        <v>15</v>
      </c>
      <c r="H63" s="3">
        <v>114.25</v>
      </c>
      <c r="I63" s="1">
        <v>13.73</v>
      </c>
      <c r="J63" s="3">
        <f t="shared" si="7"/>
        <v>103.3</v>
      </c>
      <c r="K63" s="3">
        <f t="shared" si="8"/>
        <v>100</v>
      </c>
      <c r="L63" s="3">
        <f t="shared" si="9"/>
        <v>107</v>
      </c>
      <c r="M63" s="3">
        <f t="shared" si="10"/>
        <v>106.1</v>
      </c>
      <c r="N63" s="3"/>
      <c r="P63" s="4">
        <f t="shared" si="6"/>
        <v>11.065587477539216</v>
      </c>
      <c r="Q63" s="5">
        <f t="shared" si="11"/>
        <v>11.065587477539216</v>
      </c>
      <c r="R63" s="5">
        <f t="shared" si="12"/>
        <v>3.4579960867310047</v>
      </c>
    </row>
    <row r="64" spans="1:18" x14ac:dyDescent="0.3">
      <c r="A64" s="1">
        <v>63</v>
      </c>
      <c r="B64" s="1" t="s">
        <v>226</v>
      </c>
      <c r="C64" s="1" t="s">
        <v>487</v>
      </c>
      <c r="D64" s="1" t="s">
        <v>543</v>
      </c>
      <c r="E64" s="1">
        <v>3200</v>
      </c>
      <c r="F64" s="3" t="s">
        <v>564</v>
      </c>
      <c r="G64" s="1">
        <v>17</v>
      </c>
      <c r="H64" s="3">
        <v>119.75</v>
      </c>
      <c r="I64" s="1">
        <v>14.54</v>
      </c>
      <c r="J64" s="3">
        <f t="shared" si="7"/>
        <v>100.3</v>
      </c>
      <c r="K64" s="3">
        <f t="shared" si="8"/>
        <v>105.6</v>
      </c>
      <c r="L64" s="3">
        <f t="shared" si="9"/>
        <v>108.8</v>
      </c>
      <c r="M64" s="3">
        <f t="shared" si="10"/>
        <v>109.1</v>
      </c>
      <c r="N64" s="3"/>
      <c r="P64" s="4">
        <f t="shared" si="6"/>
        <v>13.200441877539218</v>
      </c>
      <c r="Q64" s="5">
        <f t="shared" si="11"/>
        <v>13.200441877539218</v>
      </c>
      <c r="R64" s="5">
        <f t="shared" si="12"/>
        <v>4.1251380867310052</v>
      </c>
    </row>
    <row r="65" spans="1:18" x14ac:dyDescent="0.3">
      <c r="A65" s="1">
        <v>64</v>
      </c>
      <c r="B65" s="1" t="s">
        <v>12</v>
      </c>
      <c r="C65" s="1" t="s">
        <v>517</v>
      </c>
      <c r="D65" s="1" t="s">
        <v>544</v>
      </c>
      <c r="E65" s="1">
        <v>3200</v>
      </c>
      <c r="F65" s="3" t="s">
        <v>497</v>
      </c>
      <c r="G65" s="1">
        <v>12</v>
      </c>
      <c r="H65" s="1">
        <v>114.5</v>
      </c>
      <c r="I65" s="1">
        <v>21.9</v>
      </c>
      <c r="J65" s="3">
        <f t="shared" si="7"/>
        <v>105.5</v>
      </c>
      <c r="K65" s="3">
        <f t="shared" si="8"/>
        <v>106</v>
      </c>
      <c r="L65" s="3">
        <f t="shared" si="9"/>
        <v>107.6</v>
      </c>
      <c r="M65" s="3">
        <f t="shared" si="10"/>
        <v>107.7</v>
      </c>
      <c r="N65" s="3"/>
      <c r="P65" s="4">
        <f t="shared" si="6"/>
        <v>11.143755377539215</v>
      </c>
      <c r="Q65" s="5">
        <f t="shared" si="11"/>
        <v>11.143755377539215</v>
      </c>
      <c r="R65" s="5">
        <f t="shared" si="12"/>
        <v>3.4824235554810046</v>
      </c>
    </row>
    <row r="66" spans="1:18" x14ac:dyDescent="0.3">
      <c r="A66" s="1">
        <v>65</v>
      </c>
      <c r="B66" s="1" t="s">
        <v>454</v>
      </c>
      <c r="C66" s="1" t="s">
        <v>519</v>
      </c>
      <c r="D66" s="1" t="s">
        <v>542</v>
      </c>
      <c r="E66" s="1">
        <v>3100</v>
      </c>
      <c r="F66" s="3" t="s">
        <v>557</v>
      </c>
      <c r="G66" s="1">
        <v>17</v>
      </c>
      <c r="H66" s="3">
        <v>108.75</v>
      </c>
      <c r="I66" s="1">
        <v>15.83</v>
      </c>
      <c r="J66" s="3">
        <f t="shared" ref="J66:J83" si="13">VLOOKUP(C66,$B$100:$E$129,2,FALSE)</f>
        <v>102</v>
      </c>
      <c r="K66" s="3">
        <f t="shared" ref="K66:K83" si="14">VLOOKUP(F66,$B$100:$E$129,2,FALSE)</f>
        <v>100.6</v>
      </c>
      <c r="L66" s="3">
        <f t="shared" ref="L66:L83" si="15">VLOOKUP(C66,$B$100:$E$129,4,FALSE)</f>
        <v>104.9</v>
      </c>
      <c r="M66" s="3">
        <f t="shared" ref="M66:M83" si="16">VLOOKUP(F66,$B$100:$E$129,3,FALSE)</f>
        <v>111.1</v>
      </c>
      <c r="N66" s="3"/>
      <c r="P66" s="4">
        <f t="shared" si="6"/>
        <v>12.243994681001263</v>
      </c>
      <c r="Q66" s="5">
        <f t="shared" ref="Q66:Q83" si="17">P66-O66</f>
        <v>12.243994681001263</v>
      </c>
      <c r="R66" s="5">
        <f t="shared" ref="R66:R83" si="18">P66/(E66/1000)</f>
        <v>3.9496757035487944</v>
      </c>
    </row>
    <row r="67" spans="1:18" x14ac:dyDescent="0.3">
      <c r="A67" s="1">
        <v>66</v>
      </c>
      <c r="B67" s="1" t="s">
        <v>117</v>
      </c>
      <c r="C67" s="1" t="s">
        <v>519</v>
      </c>
      <c r="D67" s="1" t="s">
        <v>545</v>
      </c>
      <c r="E67" s="1">
        <v>3100</v>
      </c>
      <c r="F67" s="3" t="s">
        <v>557</v>
      </c>
      <c r="G67" s="1">
        <v>20</v>
      </c>
      <c r="H67" s="3">
        <v>108.75</v>
      </c>
      <c r="I67" s="1">
        <v>15.82</v>
      </c>
      <c r="J67" s="3">
        <f t="shared" si="13"/>
        <v>102</v>
      </c>
      <c r="K67" s="3">
        <f t="shared" si="14"/>
        <v>100.6</v>
      </c>
      <c r="L67" s="3">
        <f t="shared" si="15"/>
        <v>104.9</v>
      </c>
      <c r="M67" s="3">
        <f t="shared" si="16"/>
        <v>111.1</v>
      </c>
      <c r="N67" s="3"/>
      <c r="P67" s="4">
        <f t="shared" si="6"/>
        <v>14.438500581001264</v>
      </c>
      <c r="Q67" s="5">
        <f t="shared" si="17"/>
        <v>14.438500581001264</v>
      </c>
      <c r="R67" s="5">
        <f t="shared" si="18"/>
        <v>4.6575808325810533</v>
      </c>
    </row>
    <row r="68" spans="1:18" x14ac:dyDescent="0.3">
      <c r="A68" s="1">
        <v>67</v>
      </c>
      <c r="B68" s="1" t="s">
        <v>372</v>
      </c>
      <c r="C68" s="1" t="s">
        <v>491</v>
      </c>
      <c r="D68" s="1" t="s">
        <v>544</v>
      </c>
      <c r="E68" s="1">
        <v>3100</v>
      </c>
      <c r="F68" s="3" t="s">
        <v>549</v>
      </c>
      <c r="G68" s="1">
        <v>17</v>
      </c>
      <c r="H68" s="3">
        <v>104.25</v>
      </c>
      <c r="I68" s="1">
        <v>11.96</v>
      </c>
      <c r="J68" s="3">
        <f t="shared" si="13"/>
        <v>100</v>
      </c>
      <c r="K68" s="3">
        <f t="shared" si="14"/>
        <v>103.3</v>
      </c>
      <c r="L68" s="3">
        <f t="shared" si="15"/>
        <v>107.2</v>
      </c>
      <c r="M68" s="3">
        <f t="shared" si="16"/>
        <v>113.4</v>
      </c>
      <c r="N68" s="3"/>
      <c r="P68" s="4">
        <f t="shared" si="6"/>
        <v>10.703881331001265</v>
      </c>
      <c r="Q68" s="5">
        <f t="shared" si="17"/>
        <v>10.703881331001265</v>
      </c>
      <c r="R68" s="5">
        <f t="shared" si="18"/>
        <v>3.4528649454842788</v>
      </c>
    </row>
    <row r="69" spans="1:18" x14ac:dyDescent="0.3">
      <c r="A69" s="1">
        <v>68</v>
      </c>
      <c r="B69" s="1" t="s">
        <v>183</v>
      </c>
      <c r="C69" s="1" t="s">
        <v>491</v>
      </c>
      <c r="D69" s="1" t="s">
        <v>542</v>
      </c>
      <c r="E69" s="1">
        <v>3100</v>
      </c>
      <c r="F69" s="3" t="s">
        <v>549</v>
      </c>
      <c r="G69" s="1">
        <v>6</v>
      </c>
      <c r="H69" s="1">
        <v>104.25</v>
      </c>
      <c r="I69" s="1">
        <v>15.26</v>
      </c>
      <c r="J69" s="3">
        <f t="shared" si="13"/>
        <v>100</v>
      </c>
      <c r="K69" s="3">
        <f t="shared" si="14"/>
        <v>103.3</v>
      </c>
      <c r="L69" s="3">
        <f t="shared" si="15"/>
        <v>107.2</v>
      </c>
      <c r="M69" s="3">
        <f t="shared" si="16"/>
        <v>113.4</v>
      </c>
      <c r="N69" s="3"/>
      <c r="P69" s="4">
        <f t="shared" si="6"/>
        <v>3.5463243310012653</v>
      </c>
      <c r="Q69" s="5">
        <f t="shared" si="17"/>
        <v>3.5463243310012653</v>
      </c>
      <c r="R69" s="5">
        <f t="shared" si="18"/>
        <v>1.1439755906455695</v>
      </c>
    </row>
    <row r="70" spans="1:18" x14ac:dyDescent="0.3">
      <c r="A70" s="1">
        <v>69</v>
      </c>
      <c r="B70" s="1" t="s">
        <v>593</v>
      </c>
      <c r="C70" s="1" t="s">
        <v>549</v>
      </c>
      <c r="D70" s="1" t="s">
        <v>542</v>
      </c>
      <c r="E70" s="1">
        <v>3100</v>
      </c>
      <c r="F70" s="3" t="s">
        <v>491</v>
      </c>
      <c r="G70" s="1">
        <v>15</v>
      </c>
      <c r="H70" s="3">
        <v>114.25</v>
      </c>
      <c r="I70" s="1">
        <v>21.4</v>
      </c>
      <c r="J70" s="3">
        <f t="shared" si="13"/>
        <v>103.3</v>
      </c>
      <c r="K70" s="3">
        <f t="shared" si="14"/>
        <v>100</v>
      </c>
      <c r="L70" s="3">
        <f t="shared" si="15"/>
        <v>107</v>
      </c>
      <c r="M70" s="3">
        <f t="shared" si="16"/>
        <v>106.1</v>
      </c>
      <c r="N70" s="3"/>
      <c r="P70" s="4">
        <f t="shared" si="6"/>
        <v>12.857622981001265</v>
      </c>
      <c r="Q70" s="5">
        <f t="shared" si="17"/>
        <v>12.857622981001265</v>
      </c>
      <c r="R70" s="5">
        <f t="shared" si="18"/>
        <v>4.1476203164520209</v>
      </c>
    </row>
    <row r="71" spans="1:18" x14ac:dyDescent="0.3">
      <c r="A71" s="1">
        <v>70</v>
      </c>
      <c r="B71" s="1" t="s">
        <v>87</v>
      </c>
      <c r="C71" s="1" t="s">
        <v>549</v>
      </c>
      <c r="D71" s="1" t="s">
        <v>546</v>
      </c>
      <c r="E71" s="1">
        <v>3100</v>
      </c>
      <c r="F71" s="3" t="s">
        <v>491</v>
      </c>
      <c r="G71" s="1">
        <v>14</v>
      </c>
      <c r="H71" s="1">
        <v>114.25</v>
      </c>
      <c r="I71" s="1">
        <v>15.04</v>
      </c>
      <c r="J71" s="3">
        <f t="shared" si="13"/>
        <v>103.3</v>
      </c>
      <c r="K71" s="3">
        <f t="shared" si="14"/>
        <v>100</v>
      </c>
      <c r="L71" s="3">
        <f t="shared" si="15"/>
        <v>107</v>
      </c>
      <c r="M71" s="3">
        <f t="shared" si="16"/>
        <v>106.1</v>
      </c>
      <c r="N71" s="3"/>
      <c r="P71" s="4">
        <f t="shared" si="6"/>
        <v>10.392685381001266</v>
      </c>
      <c r="Q71" s="5">
        <f t="shared" si="17"/>
        <v>10.392685381001266</v>
      </c>
      <c r="R71" s="5">
        <f t="shared" si="18"/>
        <v>3.3524791551616988</v>
      </c>
    </row>
    <row r="72" spans="1:18" x14ac:dyDescent="0.3">
      <c r="A72" s="1">
        <v>71</v>
      </c>
      <c r="B72" s="1" t="s">
        <v>8</v>
      </c>
      <c r="C72" s="1" t="s">
        <v>549</v>
      </c>
      <c r="D72" s="1" t="s">
        <v>543</v>
      </c>
      <c r="E72" s="1">
        <v>3100</v>
      </c>
      <c r="F72" s="3" t="s">
        <v>491</v>
      </c>
      <c r="G72" s="1">
        <v>15</v>
      </c>
      <c r="H72" s="3">
        <v>114.25</v>
      </c>
      <c r="I72" s="1">
        <v>20.11</v>
      </c>
      <c r="J72" s="3">
        <f t="shared" si="13"/>
        <v>103.3</v>
      </c>
      <c r="K72" s="3">
        <f t="shared" si="14"/>
        <v>100</v>
      </c>
      <c r="L72" s="3">
        <f t="shared" si="15"/>
        <v>107</v>
      </c>
      <c r="M72" s="3">
        <f t="shared" si="16"/>
        <v>106.1</v>
      </c>
      <c r="N72" s="3"/>
      <c r="P72" s="4">
        <f t="shared" si="6"/>
        <v>12.506214081001266</v>
      </c>
      <c r="Q72" s="5">
        <f t="shared" si="17"/>
        <v>12.506214081001266</v>
      </c>
      <c r="R72" s="5">
        <f t="shared" si="18"/>
        <v>4.0342626067746021</v>
      </c>
    </row>
    <row r="73" spans="1:18" x14ac:dyDescent="0.3">
      <c r="A73" s="1">
        <v>72</v>
      </c>
      <c r="B73" s="1" t="s">
        <v>554</v>
      </c>
      <c r="C73" s="1" t="s">
        <v>497</v>
      </c>
      <c r="D73" s="1" t="s">
        <v>544</v>
      </c>
      <c r="E73" s="1">
        <v>3100</v>
      </c>
      <c r="F73" s="3" t="s">
        <v>517</v>
      </c>
      <c r="G73" s="1">
        <v>15</v>
      </c>
      <c r="H73" s="3">
        <v>116</v>
      </c>
      <c r="I73" s="1">
        <v>15.38</v>
      </c>
      <c r="J73" s="3">
        <f t="shared" si="13"/>
        <v>106</v>
      </c>
      <c r="K73" s="3">
        <f t="shared" si="14"/>
        <v>105.5</v>
      </c>
      <c r="L73" s="3">
        <f t="shared" si="15"/>
        <v>107.5</v>
      </c>
      <c r="M73" s="3">
        <f t="shared" si="16"/>
        <v>105</v>
      </c>
      <c r="N73" s="3"/>
      <c r="P73" s="4">
        <f t="shared" si="6"/>
        <v>11.452047181001266</v>
      </c>
      <c r="Q73" s="5">
        <f t="shared" si="17"/>
        <v>11.452047181001266</v>
      </c>
      <c r="R73" s="5">
        <f t="shared" si="18"/>
        <v>3.6942087680649243</v>
      </c>
    </row>
    <row r="74" spans="1:18" x14ac:dyDescent="0.3">
      <c r="A74" s="1">
        <v>73</v>
      </c>
      <c r="B74" s="1" t="s">
        <v>459</v>
      </c>
      <c r="C74" s="1" t="s">
        <v>497</v>
      </c>
      <c r="D74" s="1" t="s">
        <v>543</v>
      </c>
      <c r="E74" s="1">
        <v>3100</v>
      </c>
      <c r="F74" s="3" t="s">
        <v>517</v>
      </c>
      <c r="G74" s="1">
        <v>6</v>
      </c>
      <c r="H74" s="3">
        <v>116</v>
      </c>
      <c r="I74" s="1">
        <v>17.25</v>
      </c>
      <c r="J74" s="3">
        <f t="shared" si="13"/>
        <v>106</v>
      </c>
      <c r="K74" s="3">
        <f t="shared" si="14"/>
        <v>105.5</v>
      </c>
      <c r="L74" s="3">
        <f t="shared" si="15"/>
        <v>107.5</v>
      </c>
      <c r="M74" s="3">
        <f t="shared" si="16"/>
        <v>105</v>
      </c>
      <c r="N74" s="3"/>
      <c r="P74" s="4">
        <f t="shared" ref="P74:P83" si="19">-87.868852+(LN(E74))*9.365713+G74*0.73241+I74*0.27241+H74*0.0924+((J74+K74)/2)*0.015315+((L74+M74)/2)*-0.032803</f>
        <v>5.3697638810012656</v>
      </c>
      <c r="Q74" s="5">
        <f t="shared" si="17"/>
        <v>5.3697638810012656</v>
      </c>
      <c r="R74" s="5">
        <f t="shared" si="18"/>
        <v>1.7321818970971823</v>
      </c>
    </row>
    <row r="75" spans="1:18" x14ac:dyDescent="0.3">
      <c r="A75" s="1">
        <v>74</v>
      </c>
      <c r="B75" s="1" t="s">
        <v>324</v>
      </c>
      <c r="C75" s="1" t="s">
        <v>519</v>
      </c>
      <c r="D75" s="1" t="s">
        <v>545</v>
      </c>
      <c r="E75" s="1">
        <v>3000</v>
      </c>
      <c r="F75" s="3" t="s">
        <v>557</v>
      </c>
      <c r="G75" s="1">
        <v>18</v>
      </c>
      <c r="H75" s="1">
        <v>108.75</v>
      </c>
      <c r="I75" s="1">
        <v>16.91</v>
      </c>
      <c r="J75" s="3">
        <f t="shared" si="13"/>
        <v>102</v>
      </c>
      <c r="K75" s="3">
        <f t="shared" si="14"/>
        <v>100.6</v>
      </c>
      <c r="L75" s="3">
        <f t="shared" si="15"/>
        <v>104.9</v>
      </c>
      <c r="M75" s="3">
        <f t="shared" si="16"/>
        <v>111.1</v>
      </c>
      <c r="N75" s="3"/>
      <c r="P75" s="4">
        <f t="shared" si="19"/>
        <v>12.963507411120275</v>
      </c>
      <c r="Q75" s="5">
        <f t="shared" si="17"/>
        <v>12.963507411120275</v>
      </c>
      <c r="R75" s="5">
        <f t="shared" si="18"/>
        <v>4.3211691370400915</v>
      </c>
    </row>
    <row r="76" spans="1:18" x14ac:dyDescent="0.3">
      <c r="A76" s="1">
        <v>75</v>
      </c>
      <c r="B76" s="1" t="s">
        <v>418</v>
      </c>
      <c r="C76" s="1" t="s">
        <v>519</v>
      </c>
      <c r="D76" s="1" t="s">
        <v>546</v>
      </c>
      <c r="E76" s="1">
        <v>3000</v>
      </c>
      <c r="F76" s="3" t="s">
        <v>557</v>
      </c>
      <c r="G76" s="1">
        <v>10</v>
      </c>
      <c r="H76" s="3">
        <v>108.75</v>
      </c>
      <c r="I76" s="1">
        <v>12.95</v>
      </c>
      <c r="J76" s="3">
        <f t="shared" si="13"/>
        <v>102</v>
      </c>
      <c r="K76" s="3">
        <f t="shared" si="14"/>
        <v>100.6</v>
      </c>
      <c r="L76" s="3">
        <f t="shared" si="15"/>
        <v>104.9</v>
      </c>
      <c r="M76" s="3">
        <f t="shared" si="16"/>
        <v>111.1</v>
      </c>
      <c r="N76" s="3"/>
      <c r="P76" s="4">
        <f t="shared" si="19"/>
        <v>6.0254838111202762</v>
      </c>
      <c r="Q76" s="5">
        <f t="shared" si="17"/>
        <v>6.0254838111202762</v>
      </c>
      <c r="R76" s="5">
        <f t="shared" si="18"/>
        <v>2.0084946037067586</v>
      </c>
    </row>
    <row r="77" spans="1:18" x14ac:dyDescent="0.3">
      <c r="A77" s="1">
        <v>76</v>
      </c>
      <c r="B77" s="1" t="s">
        <v>386</v>
      </c>
      <c r="C77" s="1" t="s">
        <v>549</v>
      </c>
      <c r="D77" s="1" t="s">
        <v>545</v>
      </c>
      <c r="E77" s="1">
        <v>3000</v>
      </c>
      <c r="F77" s="3" t="s">
        <v>491</v>
      </c>
      <c r="G77" s="1">
        <v>12</v>
      </c>
      <c r="H77" s="1">
        <v>114.25</v>
      </c>
      <c r="I77" s="1">
        <v>13.04</v>
      </c>
      <c r="J77" s="3">
        <f t="shared" si="13"/>
        <v>103.3</v>
      </c>
      <c r="K77" s="3">
        <f t="shared" si="14"/>
        <v>100</v>
      </c>
      <c r="L77" s="3">
        <f t="shared" si="15"/>
        <v>107</v>
      </c>
      <c r="M77" s="3">
        <f t="shared" si="16"/>
        <v>106.1</v>
      </c>
      <c r="N77" s="3"/>
      <c r="P77" s="4">
        <f t="shared" si="19"/>
        <v>8.075945311120277</v>
      </c>
      <c r="Q77" s="5">
        <f t="shared" si="17"/>
        <v>8.075945311120277</v>
      </c>
      <c r="R77" s="5">
        <f t="shared" si="18"/>
        <v>2.6919817703734257</v>
      </c>
    </row>
    <row r="78" spans="1:18" x14ac:dyDescent="0.3">
      <c r="A78" s="1">
        <v>77</v>
      </c>
      <c r="B78" s="1" t="s">
        <v>431</v>
      </c>
      <c r="C78" s="1" t="s">
        <v>549</v>
      </c>
      <c r="D78" s="1" t="s">
        <v>543</v>
      </c>
      <c r="E78" s="1">
        <v>3000</v>
      </c>
      <c r="F78" s="3" t="s">
        <v>491</v>
      </c>
      <c r="G78" s="1">
        <v>13</v>
      </c>
      <c r="H78" s="1">
        <v>114.25</v>
      </c>
      <c r="I78" s="1">
        <v>13.25</v>
      </c>
      <c r="J78" s="3">
        <f t="shared" si="13"/>
        <v>103.3</v>
      </c>
      <c r="K78" s="3">
        <f t="shared" si="14"/>
        <v>100</v>
      </c>
      <c r="L78" s="3">
        <f t="shared" si="15"/>
        <v>107</v>
      </c>
      <c r="M78" s="3">
        <f t="shared" si="16"/>
        <v>106.1</v>
      </c>
      <c r="N78" s="3"/>
      <c r="P78" s="4">
        <f t="shared" si="19"/>
        <v>8.865561411120277</v>
      </c>
      <c r="Q78" s="5">
        <f t="shared" si="17"/>
        <v>8.865561411120277</v>
      </c>
      <c r="R78" s="5">
        <f t="shared" si="18"/>
        <v>2.9551871370400922</v>
      </c>
    </row>
    <row r="79" spans="1:18" x14ac:dyDescent="0.3">
      <c r="A79" s="1">
        <v>78</v>
      </c>
      <c r="B79" s="1" t="s">
        <v>248</v>
      </c>
      <c r="C79" s="1" t="s">
        <v>517</v>
      </c>
      <c r="D79" s="1" t="s">
        <v>542</v>
      </c>
      <c r="E79" s="1">
        <v>3000</v>
      </c>
      <c r="F79" s="3" t="s">
        <v>497</v>
      </c>
      <c r="G79" s="1">
        <v>10</v>
      </c>
      <c r="H79" s="1">
        <v>114.5</v>
      </c>
      <c r="I79" s="1">
        <v>8.74</v>
      </c>
      <c r="J79" s="3">
        <f t="shared" si="13"/>
        <v>105.5</v>
      </c>
      <c r="K79" s="3">
        <f t="shared" si="14"/>
        <v>106</v>
      </c>
      <c r="L79" s="3">
        <f t="shared" si="15"/>
        <v>107.6</v>
      </c>
      <c r="M79" s="3">
        <f t="shared" si="16"/>
        <v>107.7</v>
      </c>
      <c r="N79" s="3"/>
      <c r="P79" s="4">
        <f t="shared" si="19"/>
        <v>5.4895705111202746</v>
      </c>
      <c r="Q79" s="5">
        <f t="shared" si="17"/>
        <v>5.4895705111202746</v>
      </c>
      <c r="R79" s="5">
        <f t="shared" si="18"/>
        <v>1.8298568370400916</v>
      </c>
    </row>
    <row r="80" spans="1:18" x14ac:dyDescent="0.3">
      <c r="A80" s="1">
        <v>79</v>
      </c>
      <c r="B80" s="1" t="s">
        <v>353</v>
      </c>
      <c r="C80" s="1" t="s">
        <v>564</v>
      </c>
      <c r="D80" s="1" t="s">
        <v>545</v>
      </c>
      <c r="E80" s="1">
        <v>3000</v>
      </c>
      <c r="F80" s="3" t="s">
        <v>487</v>
      </c>
      <c r="G80" s="1">
        <v>8</v>
      </c>
      <c r="H80" s="1">
        <v>109.75</v>
      </c>
      <c r="I80" s="1">
        <v>22.92</v>
      </c>
      <c r="J80" s="3">
        <f t="shared" si="13"/>
        <v>105.6</v>
      </c>
      <c r="K80" s="3">
        <f t="shared" si="14"/>
        <v>100.3</v>
      </c>
      <c r="L80" s="3">
        <f t="shared" si="15"/>
        <v>109.9</v>
      </c>
      <c r="M80" s="3">
        <f t="shared" si="16"/>
        <v>111.8</v>
      </c>
      <c r="N80" s="3"/>
      <c r="P80" s="4">
        <f t="shared" si="19"/>
        <v>7.3007727111202776</v>
      </c>
      <c r="Q80" s="5">
        <f t="shared" si="17"/>
        <v>7.3007727111202776</v>
      </c>
      <c r="R80" s="5">
        <f t="shared" si="18"/>
        <v>2.4335909037067593</v>
      </c>
    </row>
    <row r="81" spans="1:18" x14ac:dyDescent="0.3">
      <c r="A81" s="1">
        <v>80</v>
      </c>
      <c r="B81" s="1" t="s">
        <v>594</v>
      </c>
      <c r="C81" s="1" t="s">
        <v>564</v>
      </c>
      <c r="D81" s="1" t="s">
        <v>544</v>
      </c>
      <c r="E81" s="1">
        <v>3000</v>
      </c>
      <c r="F81" s="3" t="s">
        <v>487</v>
      </c>
      <c r="G81" s="1">
        <v>8</v>
      </c>
      <c r="H81" s="1">
        <v>109.75</v>
      </c>
      <c r="I81" s="1">
        <v>13.54</v>
      </c>
      <c r="J81" s="3">
        <f t="shared" si="13"/>
        <v>105.6</v>
      </c>
      <c r="K81" s="3">
        <f t="shared" si="14"/>
        <v>100.3</v>
      </c>
      <c r="L81" s="3">
        <f t="shared" si="15"/>
        <v>109.9</v>
      </c>
      <c r="M81" s="3">
        <f t="shared" si="16"/>
        <v>111.8</v>
      </c>
      <c r="N81" s="3"/>
      <c r="P81" s="4">
        <f t="shared" si="19"/>
        <v>4.7455669111202763</v>
      </c>
      <c r="Q81" s="5">
        <f t="shared" si="17"/>
        <v>4.7455669111202763</v>
      </c>
      <c r="R81" s="5">
        <f t="shared" si="18"/>
        <v>1.581855637040092</v>
      </c>
    </row>
    <row r="82" spans="1:18" x14ac:dyDescent="0.3">
      <c r="A82" s="1">
        <v>81</v>
      </c>
      <c r="B82" s="1" t="s">
        <v>149</v>
      </c>
      <c r="C82" s="1" t="s">
        <v>497</v>
      </c>
      <c r="D82" s="1" t="s">
        <v>542</v>
      </c>
      <c r="E82" s="1">
        <v>3000</v>
      </c>
      <c r="F82" s="3" t="s">
        <v>517</v>
      </c>
      <c r="G82" s="1">
        <v>13</v>
      </c>
      <c r="H82" s="1">
        <v>116</v>
      </c>
      <c r="I82" s="1">
        <v>15.71</v>
      </c>
      <c r="J82" s="3">
        <f t="shared" si="13"/>
        <v>106</v>
      </c>
      <c r="K82" s="3">
        <f t="shared" si="14"/>
        <v>105.5</v>
      </c>
      <c r="L82" s="3">
        <f t="shared" si="15"/>
        <v>107.5</v>
      </c>
      <c r="M82" s="3">
        <f t="shared" si="16"/>
        <v>105</v>
      </c>
      <c r="N82" s="3"/>
      <c r="P82" s="4">
        <f t="shared" si="19"/>
        <v>9.7700224111202782</v>
      </c>
      <c r="Q82" s="5">
        <f t="shared" si="17"/>
        <v>9.7700224111202782</v>
      </c>
      <c r="R82" s="5">
        <f t="shared" si="18"/>
        <v>3.2566741370400929</v>
      </c>
    </row>
    <row r="83" spans="1:18" x14ac:dyDescent="0.3">
      <c r="A83" s="1">
        <v>82</v>
      </c>
      <c r="B83" s="1" t="s">
        <v>592</v>
      </c>
      <c r="C83" s="1" t="s">
        <v>557</v>
      </c>
      <c r="D83" s="1" t="s">
        <v>543</v>
      </c>
      <c r="E83" s="1">
        <v>3000</v>
      </c>
      <c r="F83" s="3" t="s">
        <v>519</v>
      </c>
      <c r="G83" s="1">
        <v>3</v>
      </c>
      <c r="H83" s="3">
        <v>110.25</v>
      </c>
      <c r="I83" s="1">
        <v>19.670000000000002</v>
      </c>
      <c r="J83" s="3">
        <f t="shared" si="13"/>
        <v>100.6</v>
      </c>
      <c r="K83" s="3">
        <f t="shared" si="14"/>
        <v>102</v>
      </c>
      <c r="L83" s="3">
        <f t="shared" si="15"/>
        <v>108.5</v>
      </c>
      <c r="M83" s="3">
        <f t="shared" si="16"/>
        <v>110.2</v>
      </c>
      <c r="N83" s="3"/>
      <c r="P83" s="4">
        <f t="shared" si="19"/>
        <v>2.8235249611202784</v>
      </c>
      <c r="Q83" s="5">
        <f t="shared" si="17"/>
        <v>2.8235249611202784</v>
      </c>
      <c r="R83" s="5">
        <f t="shared" si="18"/>
        <v>0.94117498704009284</v>
      </c>
    </row>
    <row r="84" spans="1:18" x14ac:dyDescent="0.3">
      <c r="A84" s="3"/>
      <c r="F84" s="3"/>
      <c r="J84" s="3"/>
      <c r="K84" s="3"/>
      <c r="L84" s="3"/>
      <c r="M84" s="3"/>
      <c r="N84" s="3"/>
      <c r="P84" s="4"/>
      <c r="Q84" s="5"/>
      <c r="R84" s="5"/>
    </row>
    <row r="85" spans="1:18" x14ac:dyDescent="0.3">
      <c r="A85" s="3"/>
      <c r="F85" s="3"/>
      <c r="J85" s="3"/>
      <c r="K85" s="3"/>
      <c r="L85" s="3"/>
      <c r="M85" s="3"/>
      <c r="N85" s="3"/>
      <c r="P85" s="4"/>
      <c r="Q85" s="5"/>
      <c r="R85" s="5"/>
    </row>
    <row r="86" spans="1:18" x14ac:dyDescent="0.3">
      <c r="A86" s="3"/>
      <c r="J86" s="3"/>
      <c r="K86" s="3"/>
      <c r="L86" s="3"/>
      <c r="M86" s="3"/>
      <c r="N86" s="3"/>
      <c r="P86" s="4"/>
      <c r="Q86" s="5"/>
      <c r="R86" s="5"/>
    </row>
    <row r="87" spans="1:18" x14ac:dyDescent="0.3">
      <c r="A87" s="3"/>
      <c r="J87" s="3"/>
      <c r="K87" s="3"/>
      <c r="L87" s="3"/>
      <c r="M87" s="3"/>
      <c r="N87" s="3"/>
      <c r="P87" s="4"/>
      <c r="Q87" s="5"/>
      <c r="R87" s="5"/>
    </row>
    <row r="88" spans="1:18" x14ac:dyDescent="0.3">
      <c r="A88" s="3"/>
      <c r="F88" s="3"/>
      <c r="J88" s="3"/>
      <c r="K88" s="3"/>
      <c r="L88" s="3"/>
      <c r="M88" s="3"/>
      <c r="N88" s="3"/>
      <c r="P88" s="4"/>
      <c r="Q88" s="5"/>
      <c r="R88" s="5"/>
    </row>
    <row r="89" spans="1:18" x14ac:dyDescent="0.3">
      <c r="A89" s="3"/>
      <c r="F89" s="3"/>
      <c r="J89" s="3"/>
      <c r="K89" s="3"/>
      <c r="L89" s="3"/>
      <c r="M89" s="3"/>
      <c r="N89" s="3"/>
      <c r="P89" s="4"/>
      <c r="Q89" s="5"/>
      <c r="R89" s="5"/>
    </row>
    <row r="90" spans="1:18" x14ac:dyDescent="0.3">
      <c r="A90" s="3"/>
      <c r="F90" s="3"/>
      <c r="J90" s="3"/>
      <c r="K90" s="3"/>
      <c r="L90" s="3"/>
      <c r="M90" s="3"/>
      <c r="N90" s="3"/>
      <c r="P90" s="4"/>
      <c r="Q90" s="5"/>
      <c r="R90" s="5"/>
    </row>
    <row r="91" spans="1:18" x14ac:dyDescent="0.3">
      <c r="A91" s="3"/>
      <c r="J91" s="3"/>
      <c r="K91" s="3"/>
      <c r="L91" s="3"/>
      <c r="M91" s="3"/>
      <c r="N91" s="3"/>
      <c r="P91" s="4"/>
      <c r="Q91" s="5"/>
      <c r="R91" s="5"/>
    </row>
    <row r="92" spans="1:18" x14ac:dyDescent="0.3">
      <c r="A92" s="3"/>
      <c r="F92" s="3"/>
      <c r="J92" s="3"/>
      <c r="K92" s="3"/>
      <c r="L92" s="3"/>
      <c r="M92" s="3"/>
      <c r="N92" s="3"/>
      <c r="P92" s="4"/>
      <c r="Q92" s="5"/>
      <c r="R92" s="5"/>
    </row>
    <row r="93" spans="1:18" x14ac:dyDescent="0.3">
      <c r="A93" s="3"/>
      <c r="J93" s="3"/>
      <c r="K93" s="3"/>
      <c r="L93" s="3"/>
      <c r="M93" s="3"/>
      <c r="N93" s="3"/>
      <c r="P93" s="4"/>
      <c r="Q93" s="5"/>
      <c r="R93" s="5"/>
    </row>
    <row r="94" spans="1:18" x14ac:dyDescent="0.3">
      <c r="A94" s="3"/>
      <c r="J94" s="3"/>
      <c r="K94" s="3"/>
      <c r="L94" s="3"/>
      <c r="M94" s="3"/>
      <c r="N94" s="3"/>
      <c r="P94" s="4"/>
      <c r="Q94" s="5"/>
      <c r="R94" s="5"/>
    </row>
    <row r="95" spans="1:18" x14ac:dyDescent="0.3">
      <c r="A95" s="3"/>
      <c r="J95" s="3"/>
      <c r="K95" s="3"/>
      <c r="L95" s="3"/>
      <c r="M95" s="3"/>
      <c r="N95" s="3"/>
      <c r="P95" s="4"/>
      <c r="Q95" s="5"/>
      <c r="R95" s="5"/>
    </row>
    <row r="98" spans="1:16" x14ac:dyDescent="0.3">
      <c r="A98" s="1" t="s">
        <v>565</v>
      </c>
    </row>
    <row r="99" spans="1:16" x14ac:dyDescent="0.3">
      <c r="A99" s="1" t="s">
        <v>509</v>
      </c>
      <c r="B99" s="1" t="s">
        <v>510</v>
      </c>
      <c r="C99" s="1" t="s">
        <v>566</v>
      </c>
      <c r="D99" s="1" t="s">
        <v>567</v>
      </c>
      <c r="E99" s="1" t="s">
        <v>568</v>
      </c>
      <c r="P99" s="1"/>
    </row>
    <row r="100" spans="1:16" x14ac:dyDescent="0.3">
      <c r="A100" s="1">
        <v>1</v>
      </c>
      <c r="B100" s="1" t="s">
        <v>507</v>
      </c>
      <c r="C100" s="1">
        <v>106.2</v>
      </c>
      <c r="D100" s="1">
        <v>105.1</v>
      </c>
      <c r="E100" s="1">
        <v>110.8</v>
      </c>
      <c r="P100" s="1"/>
    </row>
    <row r="101" spans="1:16" x14ac:dyDescent="0.3">
      <c r="A101" s="1">
        <v>2</v>
      </c>
      <c r="B101" s="1" t="s">
        <v>512</v>
      </c>
      <c r="C101" s="1">
        <v>103.2</v>
      </c>
      <c r="D101" s="1">
        <v>106.6</v>
      </c>
      <c r="E101" s="1">
        <v>106.9</v>
      </c>
      <c r="P101" s="1"/>
    </row>
    <row r="102" spans="1:16" x14ac:dyDescent="0.3">
      <c r="A102" s="1">
        <v>3</v>
      </c>
      <c r="B102" s="1" t="s">
        <v>519</v>
      </c>
      <c r="C102" s="1">
        <v>102</v>
      </c>
      <c r="D102" s="1">
        <v>110.2</v>
      </c>
      <c r="E102" s="1">
        <v>104.9</v>
      </c>
      <c r="P102" s="1"/>
    </row>
    <row r="103" spans="1:16" x14ac:dyDescent="0.3">
      <c r="A103" s="1">
        <v>4</v>
      </c>
      <c r="B103" s="1" t="s">
        <v>514</v>
      </c>
      <c r="C103" s="1">
        <v>101.5</v>
      </c>
      <c r="D103" s="1">
        <v>107.8</v>
      </c>
      <c r="E103" s="1">
        <v>109.5</v>
      </c>
      <c r="P103" s="1"/>
    </row>
    <row r="104" spans="1:16" x14ac:dyDescent="0.3">
      <c r="A104" s="1">
        <v>5</v>
      </c>
      <c r="B104" s="1" t="s">
        <v>499</v>
      </c>
      <c r="C104" s="1">
        <v>101.2</v>
      </c>
      <c r="D104" s="1">
        <v>102.6</v>
      </c>
      <c r="E104" s="1">
        <v>110.6</v>
      </c>
      <c r="P104" s="1"/>
    </row>
    <row r="105" spans="1:16" x14ac:dyDescent="0.3">
      <c r="A105" s="1">
        <v>6</v>
      </c>
      <c r="B105" s="1" t="s">
        <v>505</v>
      </c>
      <c r="C105" s="1">
        <v>98.9</v>
      </c>
      <c r="D105" s="1">
        <v>105</v>
      </c>
      <c r="E105" s="1">
        <v>114.2</v>
      </c>
      <c r="P105" s="1"/>
    </row>
    <row r="106" spans="1:16" x14ac:dyDescent="0.3">
      <c r="A106" s="1">
        <v>7</v>
      </c>
      <c r="B106" s="1" t="s">
        <v>518</v>
      </c>
      <c r="C106" s="1">
        <v>101.3</v>
      </c>
      <c r="D106" s="1">
        <v>106.3</v>
      </c>
      <c r="E106" s="1">
        <v>108.2</v>
      </c>
      <c r="P106" s="1"/>
    </row>
    <row r="107" spans="1:16" x14ac:dyDescent="0.3">
      <c r="A107" s="1">
        <v>8</v>
      </c>
      <c r="B107" s="1" t="s">
        <v>520</v>
      </c>
      <c r="C107" s="1">
        <v>100.2</v>
      </c>
      <c r="D107" s="1">
        <v>111</v>
      </c>
      <c r="E107" s="1">
        <v>106.6</v>
      </c>
      <c r="P107" s="1"/>
    </row>
    <row r="108" spans="1:16" x14ac:dyDescent="0.3">
      <c r="A108" s="1">
        <v>9</v>
      </c>
      <c r="B108" s="1" t="s">
        <v>491</v>
      </c>
      <c r="C108" s="1">
        <v>100</v>
      </c>
      <c r="D108" s="1">
        <v>106.1</v>
      </c>
      <c r="E108" s="1">
        <v>107.2</v>
      </c>
      <c r="P108" s="1"/>
    </row>
    <row r="109" spans="1:16" x14ac:dyDescent="0.3">
      <c r="A109" s="1">
        <v>10</v>
      </c>
      <c r="B109" s="1" t="s">
        <v>549</v>
      </c>
      <c r="C109" s="1">
        <v>103.3</v>
      </c>
      <c r="D109" s="1">
        <v>113.4</v>
      </c>
      <c r="E109" s="1">
        <v>107</v>
      </c>
      <c r="P109" s="1"/>
    </row>
    <row r="110" spans="1:16" x14ac:dyDescent="0.3">
      <c r="A110" s="1">
        <v>11</v>
      </c>
      <c r="B110" s="1" t="s">
        <v>487</v>
      </c>
      <c r="C110" s="1">
        <v>100.3</v>
      </c>
      <c r="D110" s="1">
        <v>111.8</v>
      </c>
      <c r="E110" s="1">
        <v>108.8</v>
      </c>
      <c r="P110" s="1"/>
    </row>
    <row r="111" spans="1:16" x14ac:dyDescent="0.3">
      <c r="A111" s="1">
        <v>12</v>
      </c>
      <c r="B111" s="1" t="s">
        <v>506</v>
      </c>
      <c r="C111" s="1">
        <v>100.4</v>
      </c>
      <c r="D111" s="1">
        <v>107</v>
      </c>
      <c r="E111" s="1">
        <v>103.7</v>
      </c>
      <c r="P111" s="1"/>
    </row>
    <row r="112" spans="1:16" x14ac:dyDescent="0.3">
      <c r="A112" s="1">
        <v>13</v>
      </c>
      <c r="B112" s="1" t="s">
        <v>498</v>
      </c>
      <c r="C112" s="1">
        <v>104</v>
      </c>
      <c r="D112" s="1">
        <v>109.4</v>
      </c>
      <c r="E112" s="1">
        <v>108.6</v>
      </c>
      <c r="P112" s="1"/>
    </row>
    <row r="113" spans="1:16" x14ac:dyDescent="0.3">
      <c r="A113" s="1">
        <v>14</v>
      </c>
      <c r="B113" s="1" t="s">
        <v>517</v>
      </c>
      <c r="C113" s="1">
        <v>105.5</v>
      </c>
      <c r="D113" s="1">
        <v>105</v>
      </c>
      <c r="E113" s="1">
        <v>107.6</v>
      </c>
      <c r="P113" s="1"/>
    </row>
    <row r="114" spans="1:16" x14ac:dyDescent="0.3">
      <c r="A114" s="1">
        <v>15</v>
      </c>
      <c r="B114" s="1" t="s">
        <v>495</v>
      </c>
      <c r="C114" s="1">
        <v>98.6</v>
      </c>
      <c r="D114" s="1">
        <v>103.2</v>
      </c>
      <c r="E114" s="1">
        <v>105.6</v>
      </c>
      <c r="P114" s="1"/>
    </row>
    <row r="115" spans="1:16" x14ac:dyDescent="0.3">
      <c r="A115" s="1">
        <v>16</v>
      </c>
      <c r="B115" s="1" t="s">
        <v>513</v>
      </c>
      <c r="C115" s="1">
        <v>100.4</v>
      </c>
      <c r="D115" s="1">
        <v>105</v>
      </c>
      <c r="E115" s="1">
        <v>105.4</v>
      </c>
      <c r="P115" s="1"/>
    </row>
    <row r="116" spans="1:16" x14ac:dyDescent="0.3">
      <c r="A116" s="1">
        <v>17</v>
      </c>
      <c r="B116" s="1" t="s">
        <v>485</v>
      </c>
      <c r="C116" s="1">
        <v>105.1</v>
      </c>
      <c r="D116" s="1">
        <v>111.4</v>
      </c>
      <c r="E116" s="1">
        <v>102.4</v>
      </c>
      <c r="P116" s="1"/>
    </row>
    <row r="117" spans="1:16" x14ac:dyDescent="0.3">
      <c r="A117" s="1">
        <v>18</v>
      </c>
      <c r="B117" s="1" t="s">
        <v>489</v>
      </c>
      <c r="C117" s="1">
        <v>102.8</v>
      </c>
      <c r="D117" s="1">
        <v>108.5</v>
      </c>
      <c r="E117" s="1">
        <v>109.7</v>
      </c>
      <c r="P117" s="1"/>
    </row>
    <row r="118" spans="1:16" x14ac:dyDescent="0.3">
      <c r="A118" s="1">
        <v>19</v>
      </c>
      <c r="B118" s="1" t="s">
        <v>564</v>
      </c>
      <c r="C118" s="1">
        <v>105.6</v>
      </c>
      <c r="D118" s="1">
        <v>109.1</v>
      </c>
      <c r="E118" s="1">
        <v>109.9</v>
      </c>
      <c r="P118" s="1"/>
    </row>
    <row r="119" spans="1:16" x14ac:dyDescent="0.3">
      <c r="A119" s="1">
        <v>20</v>
      </c>
      <c r="B119" s="1" t="s">
        <v>556</v>
      </c>
      <c r="C119" s="1">
        <v>102.3</v>
      </c>
      <c r="D119" s="1">
        <v>102.2</v>
      </c>
      <c r="E119" s="1">
        <v>111.1</v>
      </c>
      <c r="P119" s="1"/>
    </row>
    <row r="120" spans="1:16" x14ac:dyDescent="0.3">
      <c r="A120" s="1">
        <v>21</v>
      </c>
      <c r="B120" s="1" t="s">
        <v>486</v>
      </c>
      <c r="C120" s="1">
        <v>105.6</v>
      </c>
      <c r="D120" s="1">
        <v>107.1</v>
      </c>
      <c r="E120" s="1">
        <v>104.3</v>
      </c>
      <c r="P120" s="1"/>
    </row>
    <row r="121" spans="1:16" x14ac:dyDescent="0.3">
      <c r="A121" s="1">
        <v>22</v>
      </c>
      <c r="B121" s="1" t="s">
        <v>508</v>
      </c>
      <c r="C121" s="1">
        <v>100.3</v>
      </c>
      <c r="D121" s="1">
        <v>105.3</v>
      </c>
      <c r="E121" s="1">
        <v>105.3</v>
      </c>
      <c r="P121" s="1"/>
    </row>
    <row r="122" spans="1:16" x14ac:dyDescent="0.3">
      <c r="A122" s="1">
        <v>23</v>
      </c>
      <c r="B122" s="1" t="s">
        <v>488</v>
      </c>
      <c r="C122" s="1">
        <v>104.2</v>
      </c>
      <c r="D122" s="1">
        <v>110.3</v>
      </c>
      <c r="E122" s="1">
        <v>106.4</v>
      </c>
      <c r="P122" s="1"/>
    </row>
    <row r="123" spans="1:16" x14ac:dyDescent="0.3">
      <c r="A123" s="1">
        <v>24</v>
      </c>
      <c r="B123" s="1" t="s">
        <v>493</v>
      </c>
      <c r="C123" s="1">
        <v>103</v>
      </c>
      <c r="D123" s="1">
        <v>103</v>
      </c>
      <c r="E123" s="1">
        <v>111.4</v>
      </c>
      <c r="P123" s="1"/>
    </row>
    <row r="124" spans="1:16" x14ac:dyDescent="0.3">
      <c r="A124" s="1">
        <v>25</v>
      </c>
      <c r="B124" s="1" t="s">
        <v>492</v>
      </c>
      <c r="C124" s="1">
        <v>101.8</v>
      </c>
      <c r="D124" s="1">
        <v>110.9</v>
      </c>
      <c r="E124" s="1">
        <v>108</v>
      </c>
      <c r="P124" s="1"/>
    </row>
    <row r="125" spans="1:16" x14ac:dyDescent="0.3">
      <c r="A125" s="1">
        <v>26</v>
      </c>
      <c r="B125" s="1" t="s">
        <v>497</v>
      </c>
      <c r="C125" s="1">
        <v>106</v>
      </c>
      <c r="D125" s="1">
        <v>107.7</v>
      </c>
      <c r="E125" s="1">
        <v>107.5</v>
      </c>
      <c r="P125" s="1"/>
    </row>
    <row r="126" spans="1:16" x14ac:dyDescent="0.3">
      <c r="A126" s="1">
        <v>27</v>
      </c>
      <c r="B126" s="1" t="s">
        <v>557</v>
      </c>
      <c r="C126" s="1">
        <v>100.6</v>
      </c>
      <c r="D126" s="1">
        <v>111.1</v>
      </c>
      <c r="E126" s="1">
        <v>108.5</v>
      </c>
      <c r="P126" s="1"/>
    </row>
    <row r="127" spans="1:16" x14ac:dyDescent="0.3">
      <c r="A127" s="1">
        <v>28</v>
      </c>
      <c r="B127" s="1" t="s">
        <v>516</v>
      </c>
      <c r="C127" s="1">
        <v>102.7</v>
      </c>
      <c r="D127" s="1">
        <v>110.4</v>
      </c>
      <c r="E127" s="1">
        <v>104.5</v>
      </c>
      <c r="P127" s="1"/>
    </row>
    <row r="128" spans="1:16" x14ac:dyDescent="0.3">
      <c r="A128" s="1">
        <v>29</v>
      </c>
      <c r="B128" s="1" t="s">
        <v>496</v>
      </c>
      <c r="C128" s="1">
        <v>102.5</v>
      </c>
      <c r="D128" s="1">
        <v>107.9</v>
      </c>
      <c r="E128" s="1">
        <v>103.2</v>
      </c>
      <c r="P128" s="1"/>
    </row>
    <row r="129" spans="1:16" x14ac:dyDescent="0.3">
      <c r="A129" s="1">
        <v>30</v>
      </c>
      <c r="B129" s="1" t="s">
        <v>523</v>
      </c>
      <c r="C129" s="1">
        <v>103.7</v>
      </c>
      <c r="D129" s="1">
        <v>108.8</v>
      </c>
      <c r="E129" s="1">
        <v>111</v>
      </c>
      <c r="P129" s="1"/>
    </row>
  </sheetData>
  <sortState ref="B2:R83">
    <sortCondition descending="1" ref="E2:E83"/>
  </sortState>
  <pageMargins left="0.7" right="0.7" top="0.75" bottom="0.75" header="0.3" footer="0.3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9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G37" sqref="G37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168</v>
      </c>
      <c r="C2" s="1" t="s">
        <v>486</v>
      </c>
      <c r="D2" s="1" t="s">
        <v>543</v>
      </c>
      <c r="E2" s="1">
        <v>10500</v>
      </c>
      <c r="F2" s="3" t="s">
        <v>506</v>
      </c>
      <c r="G2" s="1">
        <v>37</v>
      </c>
      <c r="H2" s="3">
        <v>112</v>
      </c>
      <c r="I2" s="1">
        <v>34.770000000000003</v>
      </c>
      <c r="J2" s="3">
        <f t="shared" ref="J2:J33" si="0">VLOOKUP(C2,$B$110:$E$139,2,FALSE)</f>
        <v>105.6</v>
      </c>
      <c r="K2" s="3">
        <f t="shared" ref="K2:K33" si="1">VLOOKUP(F2,$B$110:$E$139,2,FALSE)</f>
        <v>100.4</v>
      </c>
      <c r="L2" s="3">
        <f t="shared" ref="L2:L33" si="2">VLOOKUP(C2,$B$110:$E$139,4,FALSE)</f>
        <v>104.3</v>
      </c>
      <c r="M2" s="3">
        <f t="shared" ref="M2:M33" si="3">VLOOKUP(F2,$B$110:$E$139,3,FALSE)</f>
        <v>107</v>
      </c>
      <c r="N2" s="3"/>
      <c r="P2" s="4">
        <v>52.657177177291111</v>
      </c>
      <c r="Q2" s="5">
        <f t="shared" ref="Q2:Q33" si="4">P2-O2</f>
        <v>52.657177177291111</v>
      </c>
      <c r="R2" s="5">
        <f t="shared" ref="R2:R33" si="5">P2/(E2/1000)</f>
        <v>5.0149692549801062</v>
      </c>
    </row>
    <row r="3" spans="1:18" x14ac:dyDescent="0.3">
      <c r="A3" s="1">
        <v>2</v>
      </c>
      <c r="B3" s="1" t="s">
        <v>330</v>
      </c>
      <c r="C3" s="1" t="s">
        <v>492</v>
      </c>
      <c r="D3" s="1" t="s">
        <v>543</v>
      </c>
      <c r="E3" s="1">
        <v>10300</v>
      </c>
      <c r="F3" s="3" t="s">
        <v>499</v>
      </c>
      <c r="G3" s="1">
        <v>37</v>
      </c>
      <c r="H3" s="1">
        <v>111.5</v>
      </c>
      <c r="I3" s="1">
        <v>30.42</v>
      </c>
      <c r="J3" s="3">
        <f t="shared" si="0"/>
        <v>101.8</v>
      </c>
      <c r="K3" s="3">
        <f t="shared" si="1"/>
        <v>101.2</v>
      </c>
      <c r="L3" s="3">
        <f t="shared" si="2"/>
        <v>108</v>
      </c>
      <c r="M3" s="3">
        <f t="shared" si="3"/>
        <v>102.6</v>
      </c>
      <c r="N3" s="3"/>
      <c r="P3" s="4">
        <v>50.94982873759227</v>
      </c>
      <c r="Q3" s="5">
        <f t="shared" si="4"/>
        <v>50.94982873759227</v>
      </c>
      <c r="R3" s="5">
        <f t="shared" si="5"/>
        <v>4.9465853143293463</v>
      </c>
    </row>
    <row r="4" spans="1:18" x14ac:dyDescent="0.3">
      <c r="A4" s="1">
        <v>3</v>
      </c>
      <c r="B4" s="1" t="s">
        <v>464</v>
      </c>
      <c r="C4" s="1" t="s">
        <v>486</v>
      </c>
      <c r="D4" s="1" t="s">
        <v>546</v>
      </c>
      <c r="E4" s="1">
        <v>9900</v>
      </c>
      <c r="F4" s="3" t="s">
        <v>506</v>
      </c>
      <c r="G4" s="1">
        <v>38</v>
      </c>
      <c r="H4" s="3">
        <v>112</v>
      </c>
      <c r="I4" s="1">
        <v>30.57</v>
      </c>
      <c r="J4" s="3">
        <f t="shared" si="0"/>
        <v>105.6</v>
      </c>
      <c r="K4" s="3">
        <f t="shared" si="1"/>
        <v>100.4</v>
      </c>
      <c r="L4" s="3">
        <f t="shared" si="2"/>
        <v>104.3</v>
      </c>
      <c r="M4" s="3">
        <f t="shared" si="3"/>
        <v>107</v>
      </c>
      <c r="N4" s="3"/>
      <c r="P4" s="4">
        <v>47.210004319593111</v>
      </c>
      <c r="Q4" s="5">
        <f t="shared" si="4"/>
        <v>47.210004319593111</v>
      </c>
      <c r="R4" s="5">
        <f t="shared" si="5"/>
        <v>4.7686873050094052</v>
      </c>
    </row>
    <row r="5" spans="1:18" x14ac:dyDescent="0.3">
      <c r="A5" s="1">
        <v>4</v>
      </c>
      <c r="B5" s="1" t="s">
        <v>327</v>
      </c>
      <c r="C5" s="1" t="s">
        <v>493</v>
      </c>
      <c r="D5" s="1" t="s">
        <v>543</v>
      </c>
      <c r="E5" s="1">
        <v>9200</v>
      </c>
      <c r="F5" s="3" t="s">
        <v>523</v>
      </c>
      <c r="G5" s="1">
        <v>38</v>
      </c>
      <c r="H5" s="3">
        <v>114.75</v>
      </c>
      <c r="I5" s="1">
        <v>32.89</v>
      </c>
      <c r="J5" s="3">
        <f t="shared" si="0"/>
        <v>103</v>
      </c>
      <c r="K5" s="3">
        <f t="shared" si="1"/>
        <v>103.7</v>
      </c>
      <c r="L5" s="3">
        <f t="shared" si="2"/>
        <v>111.4</v>
      </c>
      <c r="M5" s="3">
        <f t="shared" si="3"/>
        <v>108.8</v>
      </c>
      <c r="N5" s="3"/>
      <c r="P5" s="4">
        <v>47.274550606184867</v>
      </c>
      <c r="Q5" s="5">
        <f t="shared" si="4"/>
        <v>47.274550606184867</v>
      </c>
      <c r="R5" s="5">
        <f t="shared" si="5"/>
        <v>5.1385381093679205</v>
      </c>
    </row>
    <row r="6" spans="1:18" x14ac:dyDescent="0.3">
      <c r="A6" s="1">
        <v>5</v>
      </c>
      <c r="B6" s="1" t="s">
        <v>192</v>
      </c>
      <c r="C6" s="1" t="s">
        <v>523</v>
      </c>
      <c r="D6" s="1" t="s">
        <v>544</v>
      </c>
      <c r="E6" s="1">
        <v>9000</v>
      </c>
      <c r="F6" s="3" t="s">
        <v>493</v>
      </c>
      <c r="G6" s="1">
        <v>37</v>
      </c>
      <c r="H6" s="3">
        <v>116.25</v>
      </c>
      <c r="I6" s="1">
        <v>28.54</v>
      </c>
      <c r="J6" s="3">
        <f t="shared" si="0"/>
        <v>103.7</v>
      </c>
      <c r="K6" s="3">
        <f t="shared" si="1"/>
        <v>103</v>
      </c>
      <c r="L6" s="3">
        <f t="shared" si="2"/>
        <v>111</v>
      </c>
      <c r="M6" s="3">
        <f t="shared" si="3"/>
        <v>103</v>
      </c>
      <c r="N6" s="3"/>
      <c r="P6" s="4">
        <v>45.203303040564862</v>
      </c>
      <c r="Q6" s="5">
        <f t="shared" si="4"/>
        <v>45.203303040564862</v>
      </c>
      <c r="R6" s="5">
        <f t="shared" si="5"/>
        <v>5.022589226729429</v>
      </c>
    </row>
    <row r="7" spans="1:18" x14ac:dyDescent="0.3">
      <c r="A7" s="1">
        <v>6</v>
      </c>
      <c r="B7" s="1" t="s">
        <v>128</v>
      </c>
      <c r="C7" s="1" t="s">
        <v>549</v>
      </c>
      <c r="D7" s="1" t="s">
        <v>543</v>
      </c>
      <c r="E7" s="1">
        <v>8900</v>
      </c>
      <c r="F7" s="3" t="s">
        <v>495</v>
      </c>
      <c r="G7" s="1">
        <v>34</v>
      </c>
      <c r="H7" s="3">
        <v>114.75</v>
      </c>
      <c r="I7" s="1">
        <v>30.83</v>
      </c>
      <c r="J7" s="3">
        <f t="shared" si="0"/>
        <v>103.3</v>
      </c>
      <c r="K7" s="3">
        <f t="shared" si="1"/>
        <v>98.6</v>
      </c>
      <c r="L7" s="3">
        <f t="shared" si="2"/>
        <v>107</v>
      </c>
      <c r="M7" s="3">
        <f t="shared" si="3"/>
        <v>103.2</v>
      </c>
      <c r="N7" s="3"/>
      <c r="P7" s="4">
        <f t="shared" ref="P7:P10" si="6">-87.868852+(LN(E7))*9.365713+G7*0.73241+I7*0.27241+H7*0.0924+((J7+K7)/2)*0.015315+((L7+M7)/2)*-0.032803</f>
        <v>39.302824528394183</v>
      </c>
      <c r="Q7" s="5">
        <f t="shared" si="4"/>
        <v>39.302824528394183</v>
      </c>
      <c r="R7" s="5">
        <f t="shared" si="5"/>
        <v>4.416047699819571</v>
      </c>
    </row>
    <row r="8" spans="1:18" x14ac:dyDescent="0.3">
      <c r="A8" s="1">
        <v>7</v>
      </c>
      <c r="B8" s="1" t="s">
        <v>30</v>
      </c>
      <c r="C8" s="1" t="s">
        <v>549</v>
      </c>
      <c r="D8" s="1" t="s">
        <v>546</v>
      </c>
      <c r="E8" s="1">
        <v>8700</v>
      </c>
      <c r="F8" s="3" t="s">
        <v>495</v>
      </c>
      <c r="G8" s="1">
        <v>35</v>
      </c>
      <c r="H8" s="3">
        <v>114.75</v>
      </c>
      <c r="I8" s="1">
        <v>29.95</v>
      </c>
      <c r="J8" s="3">
        <f t="shared" si="0"/>
        <v>103.3</v>
      </c>
      <c r="K8" s="3">
        <f t="shared" si="1"/>
        <v>98.6</v>
      </c>
      <c r="L8" s="3">
        <f t="shared" si="2"/>
        <v>107</v>
      </c>
      <c r="M8" s="3">
        <f t="shared" si="3"/>
        <v>103.2</v>
      </c>
      <c r="N8" s="3"/>
      <c r="P8" s="4">
        <f t="shared" si="6"/>
        <v>39.582647451809862</v>
      </c>
      <c r="Q8" s="5">
        <f t="shared" si="4"/>
        <v>39.582647451809862</v>
      </c>
      <c r="R8" s="5">
        <f t="shared" si="5"/>
        <v>4.5497295921620537</v>
      </c>
    </row>
    <row r="9" spans="1:18" x14ac:dyDescent="0.3">
      <c r="A9" s="1">
        <v>8</v>
      </c>
      <c r="B9" s="1" t="s">
        <v>82</v>
      </c>
      <c r="C9" s="1" t="s">
        <v>496</v>
      </c>
      <c r="D9" s="1" t="s">
        <v>542</v>
      </c>
      <c r="E9" s="1">
        <v>8200</v>
      </c>
      <c r="F9" s="3" t="s">
        <v>517</v>
      </c>
      <c r="G9" s="1">
        <v>33</v>
      </c>
      <c r="H9" s="3">
        <v>116.25</v>
      </c>
      <c r="I9" s="1">
        <v>17.41</v>
      </c>
      <c r="J9" s="3">
        <f t="shared" si="0"/>
        <v>102.5</v>
      </c>
      <c r="K9" s="3">
        <f t="shared" si="1"/>
        <v>105.5</v>
      </c>
      <c r="L9" s="3">
        <f t="shared" si="2"/>
        <v>103.2</v>
      </c>
      <c r="M9" s="3">
        <f t="shared" si="3"/>
        <v>105</v>
      </c>
      <c r="N9" s="3"/>
      <c r="P9" s="4">
        <f t="shared" si="6"/>
        <v>34.365573819574102</v>
      </c>
      <c r="Q9" s="5">
        <f t="shared" si="4"/>
        <v>34.365573819574102</v>
      </c>
      <c r="R9" s="5">
        <f t="shared" si="5"/>
        <v>4.1909236365334275</v>
      </c>
    </row>
    <row r="10" spans="1:18" x14ac:dyDescent="0.3">
      <c r="A10" s="1">
        <v>9</v>
      </c>
      <c r="B10" s="1" t="s">
        <v>130</v>
      </c>
      <c r="C10" s="1" t="s">
        <v>496</v>
      </c>
      <c r="D10" s="1" t="s">
        <v>543</v>
      </c>
      <c r="E10" s="1">
        <v>7900</v>
      </c>
      <c r="F10" s="3" t="s">
        <v>517</v>
      </c>
      <c r="G10" s="1">
        <v>35</v>
      </c>
      <c r="H10" s="1">
        <v>116.25</v>
      </c>
      <c r="I10" s="1">
        <v>31.44</v>
      </c>
      <c r="J10" s="3">
        <f t="shared" si="0"/>
        <v>102.5</v>
      </c>
      <c r="K10" s="3">
        <f t="shared" si="1"/>
        <v>105.5</v>
      </c>
      <c r="L10" s="3">
        <f t="shared" si="2"/>
        <v>103.2</v>
      </c>
      <c r="M10" s="3">
        <f t="shared" si="3"/>
        <v>105</v>
      </c>
      <c r="N10" s="3"/>
      <c r="P10" s="4">
        <f t="shared" si="6"/>
        <v>39.303232932793541</v>
      </c>
      <c r="Q10" s="5">
        <f t="shared" si="4"/>
        <v>39.303232932793541</v>
      </c>
      <c r="R10" s="5">
        <f t="shared" si="5"/>
        <v>4.9750927763029793</v>
      </c>
    </row>
    <row r="11" spans="1:18" x14ac:dyDescent="0.3">
      <c r="A11" s="1">
        <v>10</v>
      </c>
      <c r="B11" s="1" t="s">
        <v>340</v>
      </c>
      <c r="C11" s="1" t="s">
        <v>495</v>
      </c>
      <c r="D11" s="1" t="s">
        <v>542</v>
      </c>
      <c r="E11" s="1">
        <v>7700</v>
      </c>
      <c r="F11" s="3" t="s">
        <v>549</v>
      </c>
      <c r="G11" s="1">
        <v>31</v>
      </c>
      <c r="H11" s="3">
        <v>104.25</v>
      </c>
      <c r="I11" s="1">
        <v>25.97</v>
      </c>
      <c r="J11" s="3">
        <f t="shared" si="0"/>
        <v>98.6</v>
      </c>
      <c r="K11" s="3">
        <f t="shared" si="1"/>
        <v>103.3</v>
      </c>
      <c r="L11" s="3">
        <f t="shared" si="2"/>
        <v>105.6</v>
      </c>
      <c r="M11" s="3">
        <f t="shared" si="3"/>
        <v>113.4</v>
      </c>
      <c r="N11" s="3"/>
      <c r="P11" s="4">
        <f t="shared" ref="P11:P41" si="7">-87.868852+(LN(E11))*9.365713+G11*0.73241+I11*0.27241+H11*0.0924+((J11+K11)/2)*0.015315+((L11+M11)/2)*-0.032803</f>
        <v>33.310703637046615</v>
      </c>
      <c r="Q11" s="5">
        <f t="shared" si="4"/>
        <v>33.310703637046615</v>
      </c>
      <c r="R11" s="5">
        <f t="shared" si="5"/>
        <v>4.3260654074086515</v>
      </c>
    </row>
    <row r="12" spans="1:18" x14ac:dyDescent="0.3">
      <c r="A12" s="1">
        <v>11</v>
      </c>
      <c r="B12" s="1" t="s">
        <v>329</v>
      </c>
      <c r="C12" s="1" t="s">
        <v>495</v>
      </c>
      <c r="D12" s="1" t="s">
        <v>543</v>
      </c>
      <c r="E12" s="1">
        <v>7400</v>
      </c>
      <c r="F12" s="3" t="s">
        <v>549</v>
      </c>
      <c r="G12" s="1">
        <v>35</v>
      </c>
      <c r="H12" s="3">
        <v>104.25</v>
      </c>
      <c r="I12" s="1">
        <v>26.89</v>
      </c>
      <c r="J12" s="3">
        <f t="shared" si="0"/>
        <v>98.6</v>
      </c>
      <c r="K12" s="3">
        <f t="shared" si="1"/>
        <v>103.3</v>
      </c>
      <c r="L12" s="3">
        <f t="shared" si="2"/>
        <v>105.6</v>
      </c>
      <c r="M12" s="3">
        <f t="shared" si="3"/>
        <v>113.4</v>
      </c>
      <c r="N12" s="3"/>
      <c r="P12" s="4">
        <f t="shared" si="7"/>
        <v>36.118764324389574</v>
      </c>
      <c r="Q12" s="5">
        <f t="shared" si="4"/>
        <v>36.118764324389574</v>
      </c>
      <c r="R12" s="5">
        <f t="shared" si="5"/>
        <v>4.880914097890483</v>
      </c>
    </row>
    <row r="13" spans="1:18" x14ac:dyDescent="0.3">
      <c r="A13" s="1">
        <v>12</v>
      </c>
      <c r="B13" s="1" t="s">
        <v>185</v>
      </c>
      <c r="C13" s="1" t="s">
        <v>549</v>
      </c>
      <c r="D13" s="1" t="s">
        <v>542</v>
      </c>
      <c r="E13" s="1">
        <v>7200</v>
      </c>
      <c r="F13" s="3" t="s">
        <v>495</v>
      </c>
      <c r="G13" s="1">
        <v>29</v>
      </c>
      <c r="H13" s="1">
        <v>114.75</v>
      </c>
      <c r="I13" s="1">
        <v>27.25</v>
      </c>
      <c r="J13" s="3">
        <f t="shared" si="0"/>
        <v>103.3</v>
      </c>
      <c r="K13" s="3">
        <f t="shared" si="1"/>
        <v>98.6</v>
      </c>
      <c r="L13" s="3">
        <f t="shared" si="2"/>
        <v>107</v>
      </c>
      <c r="M13" s="3">
        <f t="shared" si="3"/>
        <v>103.2</v>
      </c>
      <c r="N13" s="3"/>
      <c r="P13" s="4">
        <f t="shared" si="7"/>
        <v>32.680294195649296</v>
      </c>
      <c r="Q13" s="5">
        <f t="shared" si="4"/>
        <v>32.680294195649296</v>
      </c>
      <c r="R13" s="5">
        <f t="shared" si="5"/>
        <v>4.5389297493957352</v>
      </c>
    </row>
    <row r="14" spans="1:18" x14ac:dyDescent="0.3">
      <c r="A14" s="1">
        <v>13</v>
      </c>
      <c r="B14" s="1" t="s">
        <v>396</v>
      </c>
      <c r="C14" s="1" t="s">
        <v>549</v>
      </c>
      <c r="D14" s="1" t="s">
        <v>544</v>
      </c>
      <c r="E14" s="1">
        <v>7000</v>
      </c>
      <c r="F14" s="3" t="s">
        <v>495</v>
      </c>
      <c r="G14" s="1">
        <v>35</v>
      </c>
      <c r="H14" s="3">
        <v>114.75</v>
      </c>
      <c r="I14" s="1">
        <v>25.34</v>
      </c>
      <c r="J14" s="3">
        <f t="shared" si="0"/>
        <v>103.3</v>
      </c>
      <c r="K14" s="3">
        <f t="shared" si="1"/>
        <v>98.6</v>
      </c>
      <c r="L14" s="3">
        <f t="shared" si="2"/>
        <v>107</v>
      </c>
      <c r="M14" s="3">
        <f t="shared" si="3"/>
        <v>103.2</v>
      </c>
      <c r="N14" s="3"/>
      <c r="P14" s="4">
        <f t="shared" si="7"/>
        <v>36.290610747020921</v>
      </c>
      <c r="Q14" s="5">
        <f t="shared" si="4"/>
        <v>36.290610747020921</v>
      </c>
      <c r="R14" s="5">
        <f t="shared" si="5"/>
        <v>5.1843729638601319</v>
      </c>
    </row>
    <row r="15" spans="1:18" x14ac:dyDescent="0.3">
      <c r="A15" s="1">
        <v>14</v>
      </c>
      <c r="B15" s="1" t="s">
        <v>188</v>
      </c>
      <c r="C15" s="1" t="s">
        <v>517</v>
      </c>
      <c r="D15" s="1" t="s">
        <v>542</v>
      </c>
      <c r="E15" s="1">
        <v>6900</v>
      </c>
      <c r="F15" s="3" t="s">
        <v>496</v>
      </c>
      <c r="G15" s="1">
        <v>31</v>
      </c>
      <c r="H15" s="3">
        <v>100.25</v>
      </c>
      <c r="I15" s="1">
        <v>19.600000000000001</v>
      </c>
      <c r="J15" s="3">
        <f t="shared" si="0"/>
        <v>105.5</v>
      </c>
      <c r="K15" s="3">
        <f t="shared" si="1"/>
        <v>102.5</v>
      </c>
      <c r="L15" s="3">
        <f t="shared" si="2"/>
        <v>107.6</v>
      </c>
      <c r="M15" s="3">
        <f t="shared" si="3"/>
        <v>107.9</v>
      </c>
      <c r="N15" s="3"/>
      <c r="P15" s="4">
        <f t="shared" si="7"/>
        <v>30.282559361612179</v>
      </c>
      <c r="Q15" s="5">
        <f t="shared" si="4"/>
        <v>30.282559361612179</v>
      </c>
      <c r="R15" s="5">
        <f t="shared" si="5"/>
        <v>4.3887767190742286</v>
      </c>
    </row>
    <row r="16" spans="1:18" x14ac:dyDescent="0.3">
      <c r="A16" s="1">
        <v>15</v>
      </c>
      <c r="B16" s="1" t="s">
        <v>161</v>
      </c>
      <c r="C16" s="1" t="s">
        <v>493</v>
      </c>
      <c r="D16" s="1" t="s">
        <v>542</v>
      </c>
      <c r="E16" s="1">
        <v>6800</v>
      </c>
      <c r="F16" s="3" t="s">
        <v>523</v>
      </c>
      <c r="G16" s="1">
        <v>32</v>
      </c>
      <c r="H16" s="3">
        <v>114.75</v>
      </c>
      <c r="I16" s="1">
        <v>20.47</v>
      </c>
      <c r="J16" s="3">
        <f t="shared" si="0"/>
        <v>103</v>
      </c>
      <c r="K16" s="3">
        <f t="shared" si="1"/>
        <v>103.7</v>
      </c>
      <c r="L16" s="3">
        <f t="shared" si="2"/>
        <v>111.4</v>
      </c>
      <c r="M16" s="3">
        <f t="shared" si="3"/>
        <v>108.8</v>
      </c>
      <c r="N16" s="3"/>
      <c r="P16" s="4">
        <f t="shared" si="7"/>
        <v>32.367996096089094</v>
      </c>
      <c r="Q16" s="5">
        <f t="shared" si="4"/>
        <v>32.367996096089094</v>
      </c>
      <c r="R16" s="5">
        <f t="shared" si="5"/>
        <v>4.7599994258954554</v>
      </c>
    </row>
    <row r="17" spans="1:18" x14ac:dyDescent="0.3">
      <c r="A17" s="1">
        <v>16</v>
      </c>
      <c r="B17" s="1" t="s">
        <v>133</v>
      </c>
      <c r="C17" s="1" t="s">
        <v>517</v>
      </c>
      <c r="D17" s="1" t="s">
        <v>546</v>
      </c>
      <c r="E17" s="1">
        <v>6600</v>
      </c>
      <c r="F17" s="3" t="s">
        <v>496</v>
      </c>
      <c r="G17" s="1">
        <v>34</v>
      </c>
      <c r="H17" s="3">
        <v>100.25</v>
      </c>
      <c r="I17" s="1">
        <v>24.3</v>
      </c>
      <c r="J17" s="3">
        <f t="shared" si="0"/>
        <v>105.5</v>
      </c>
      <c r="K17" s="3">
        <f t="shared" si="1"/>
        <v>102.5</v>
      </c>
      <c r="L17" s="3">
        <f t="shared" si="2"/>
        <v>107.6</v>
      </c>
      <c r="M17" s="3">
        <f t="shared" si="3"/>
        <v>107.9</v>
      </c>
      <c r="N17" s="3"/>
      <c r="P17" s="4">
        <f t="shared" si="7"/>
        <v>33.343793911029607</v>
      </c>
      <c r="Q17" s="5">
        <f t="shared" si="4"/>
        <v>33.343793911029607</v>
      </c>
      <c r="R17" s="5">
        <f t="shared" si="5"/>
        <v>5.052089986519638</v>
      </c>
    </row>
    <row r="18" spans="1:18" x14ac:dyDescent="0.3">
      <c r="A18" s="1">
        <v>17</v>
      </c>
      <c r="B18" s="1" t="s">
        <v>251</v>
      </c>
      <c r="C18" s="1" t="s">
        <v>523</v>
      </c>
      <c r="D18" s="1" t="s">
        <v>545</v>
      </c>
      <c r="E18" s="1">
        <v>6400</v>
      </c>
      <c r="F18" s="3" t="s">
        <v>493</v>
      </c>
      <c r="G18" s="1">
        <v>30</v>
      </c>
      <c r="H18" s="3">
        <v>116.25</v>
      </c>
      <c r="I18" s="1">
        <v>23.83</v>
      </c>
      <c r="J18" s="3">
        <f t="shared" si="0"/>
        <v>103.7</v>
      </c>
      <c r="K18" s="3">
        <f t="shared" si="1"/>
        <v>103</v>
      </c>
      <c r="L18" s="3">
        <f t="shared" si="2"/>
        <v>111</v>
      </c>
      <c r="M18" s="3">
        <f t="shared" si="3"/>
        <v>103</v>
      </c>
      <c r="N18" s="3"/>
      <c r="P18" s="4">
        <f t="shared" si="7"/>
        <v>31.490970187422832</v>
      </c>
      <c r="Q18" s="5">
        <f t="shared" si="4"/>
        <v>31.490970187422832</v>
      </c>
      <c r="R18" s="5">
        <f t="shared" si="5"/>
        <v>4.920464091784817</v>
      </c>
    </row>
    <row r="19" spans="1:18" x14ac:dyDescent="0.3">
      <c r="A19" s="1">
        <v>18</v>
      </c>
      <c r="B19" s="1" t="s">
        <v>469</v>
      </c>
      <c r="C19" s="1" t="s">
        <v>523</v>
      </c>
      <c r="D19" s="1" t="s">
        <v>546</v>
      </c>
      <c r="E19" s="1">
        <v>6400</v>
      </c>
      <c r="F19" s="3" t="s">
        <v>493</v>
      </c>
      <c r="G19" s="1">
        <v>30</v>
      </c>
      <c r="H19" s="3">
        <v>116.25</v>
      </c>
      <c r="I19" s="1">
        <v>23.79</v>
      </c>
      <c r="J19" s="3">
        <f t="shared" si="0"/>
        <v>103.7</v>
      </c>
      <c r="K19" s="3">
        <f t="shared" si="1"/>
        <v>103</v>
      </c>
      <c r="L19" s="3">
        <f t="shared" si="2"/>
        <v>111</v>
      </c>
      <c r="M19" s="3">
        <f t="shared" si="3"/>
        <v>103</v>
      </c>
      <c r="N19" s="3"/>
      <c r="P19" s="4">
        <f t="shared" si="7"/>
        <v>31.480073787422832</v>
      </c>
      <c r="Q19" s="5">
        <f t="shared" si="4"/>
        <v>31.480073787422832</v>
      </c>
      <c r="R19" s="5">
        <f t="shared" si="5"/>
        <v>4.9187615292848168</v>
      </c>
    </row>
    <row r="20" spans="1:18" x14ac:dyDescent="0.3">
      <c r="A20" s="1">
        <v>19</v>
      </c>
      <c r="B20" s="1" t="s">
        <v>70</v>
      </c>
      <c r="C20" s="1" t="s">
        <v>506</v>
      </c>
      <c r="D20" s="1" t="s">
        <v>545</v>
      </c>
      <c r="E20" s="1">
        <v>6300</v>
      </c>
      <c r="F20" s="3" t="s">
        <v>486</v>
      </c>
      <c r="G20" s="1">
        <v>25</v>
      </c>
      <c r="H20" s="1">
        <v>105.5</v>
      </c>
      <c r="I20" s="1">
        <v>23.1</v>
      </c>
      <c r="J20" s="3">
        <f t="shared" si="0"/>
        <v>100.4</v>
      </c>
      <c r="K20" s="3">
        <f t="shared" si="1"/>
        <v>105.6</v>
      </c>
      <c r="L20" s="3">
        <f t="shared" si="2"/>
        <v>103.7</v>
      </c>
      <c r="M20" s="3">
        <f t="shared" si="3"/>
        <v>107.1</v>
      </c>
      <c r="N20" s="3"/>
      <c r="P20" s="4">
        <f t="shared" si="7"/>
        <v>26.536390845837687</v>
      </c>
      <c r="Q20" s="5">
        <f t="shared" si="4"/>
        <v>26.536390845837687</v>
      </c>
      <c r="R20" s="5">
        <f t="shared" si="5"/>
        <v>4.2121255310853476</v>
      </c>
    </row>
    <row r="21" spans="1:18" x14ac:dyDescent="0.3">
      <c r="A21" s="1">
        <v>20</v>
      </c>
      <c r="B21" s="1" t="s">
        <v>153</v>
      </c>
      <c r="C21" s="1" t="s">
        <v>549</v>
      </c>
      <c r="D21" s="1" t="s">
        <v>545</v>
      </c>
      <c r="E21" s="1">
        <v>6200</v>
      </c>
      <c r="F21" s="3" t="s">
        <v>495</v>
      </c>
      <c r="G21" s="1">
        <v>33</v>
      </c>
      <c r="H21" s="1">
        <v>114.75</v>
      </c>
      <c r="I21" s="1">
        <v>14.95</v>
      </c>
      <c r="J21" s="3">
        <f t="shared" si="0"/>
        <v>103.3</v>
      </c>
      <c r="K21" s="3">
        <f t="shared" si="1"/>
        <v>98.6</v>
      </c>
      <c r="L21" s="3">
        <f t="shared" si="2"/>
        <v>107</v>
      </c>
      <c r="M21" s="3">
        <f t="shared" si="3"/>
        <v>103.2</v>
      </c>
      <c r="N21" s="3"/>
      <c r="P21" s="4">
        <f t="shared" si="7"/>
        <v>30.858819890884899</v>
      </c>
      <c r="Q21" s="5">
        <f t="shared" si="4"/>
        <v>30.858819890884899</v>
      </c>
      <c r="R21" s="5">
        <f t="shared" si="5"/>
        <v>4.9772290146588549</v>
      </c>
    </row>
    <row r="22" spans="1:18" x14ac:dyDescent="0.3">
      <c r="A22" s="1">
        <v>21</v>
      </c>
      <c r="B22" s="1" t="s">
        <v>283</v>
      </c>
      <c r="C22" s="1" t="s">
        <v>506</v>
      </c>
      <c r="D22" s="1" t="s">
        <v>542</v>
      </c>
      <c r="E22" s="1">
        <v>6200</v>
      </c>
      <c r="F22" s="3" t="s">
        <v>486</v>
      </c>
      <c r="G22" s="1">
        <v>31</v>
      </c>
      <c r="H22" s="3">
        <v>105.5</v>
      </c>
      <c r="I22" s="1">
        <v>19.36</v>
      </c>
      <c r="J22" s="3">
        <f t="shared" si="0"/>
        <v>100.4</v>
      </c>
      <c r="K22" s="3">
        <f t="shared" si="1"/>
        <v>105.6</v>
      </c>
      <c r="L22" s="3">
        <f t="shared" si="2"/>
        <v>103.7</v>
      </c>
      <c r="M22" s="3">
        <f t="shared" si="3"/>
        <v>107.1</v>
      </c>
      <c r="N22" s="3"/>
      <c r="P22" s="4">
        <f t="shared" si="7"/>
        <v>29.762182840884886</v>
      </c>
      <c r="Q22" s="5">
        <f t="shared" si="4"/>
        <v>29.762182840884886</v>
      </c>
      <c r="R22" s="5">
        <f t="shared" si="5"/>
        <v>4.8003520711104652</v>
      </c>
    </row>
    <row r="23" spans="1:18" x14ac:dyDescent="0.3">
      <c r="A23" s="1">
        <v>22</v>
      </c>
      <c r="B23" s="1" t="s">
        <v>33</v>
      </c>
      <c r="C23" s="1" t="s">
        <v>523</v>
      </c>
      <c r="D23" s="1" t="s">
        <v>543</v>
      </c>
      <c r="E23" s="1">
        <v>6100</v>
      </c>
      <c r="F23" s="3" t="s">
        <v>493</v>
      </c>
      <c r="G23" s="1">
        <v>36</v>
      </c>
      <c r="H23" s="3">
        <v>116.25</v>
      </c>
      <c r="I23" s="1">
        <v>15.74</v>
      </c>
      <c r="J23" s="3">
        <f t="shared" si="0"/>
        <v>103.7</v>
      </c>
      <c r="K23" s="3">
        <f t="shared" si="1"/>
        <v>103</v>
      </c>
      <c r="L23" s="3">
        <f t="shared" si="2"/>
        <v>111</v>
      </c>
      <c r="M23" s="3">
        <f t="shared" si="3"/>
        <v>103</v>
      </c>
      <c r="N23" s="3"/>
      <c r="P23" s="4">
        <f t="shared" si="7"/>
        <v>33.231992719169291</v>
      </c>
      <c r="Q23" s="5">
        <f t="shared" si="4"/>
        <v>33.231992719169291</v>
      </c>
      <c r="R23" s="5">
        <f t="shared" si="5"/>
        <v>5.4478676588802122</v>
      </c>
    </row>
    <row r="24" spans="1:18" x14ac:dyDescent="0.3">
      <c r="A24" s="1">
        <v>23</v>
      </c>
      <c r="B24" s="1" t="s">
        <v>165</v>
      </c>
      <c r="C24" s="1" t="s">
        <v>523</v>
      </c>
      <c r="D24" s="1" t="s">
        <v>545</v>
      </c>
      <c r="E24" s="1">
        <v>6000</v>
      </c>
      <c r="F24" s="3" t="s">
        <v>493</v>
      </c>
      <c r="G24" s="1">
        <v>30</v>
      </c>
      <c r="H24" s="3">
        <v>116.25</v>
      </c>
      <c r="I24" s="1">
        <v>17.079999999999998</v>
      </c>
      <c r="J24" s="3">
        <f t="shared" si="0"/>
        <v>103.7</v>
      </c>
      <c r="K24" s="3">
        <f t="shared" si="1"/>
        <v>103</v>
      </c>
      <c r="L24" s="3">
        <f t="shared" si="2"/>
        <v>111</v>
      </c>
      <c r="M24" s="3">
        <f t="shared" si="3"/>
        <v>103</v>
      </c>
      <c r="N24" s="3"/>
      <c r="P24" s="4">
        <f t="shared" si="7"/>
        <v>29.047753421003911</v>
      </c>
      <c r="Q24" s="5">
        <f t="shared" si="4"/>
        <v>29.047753421003911</v>
      </c>
      <c r="R24" s="5">
        <f t="shared" si="5"/>
        <v>4.8412922368339855</v>
      </c>
    </row>
    <row r="25" spans="1:18" x14ac:dyDescent="0.3">
      <c r="A25" s="1">
        <v>24</v>
      </c>
      <c r="B25" s="1" t="s">
        <v>84</v>
      </c>
      <c r="C25" s="1" t="s">
        <v>517</v>
      </c>
      <c r="D25" s="1" t="s">
        <v>543</v>
      </c>
      <c r="E25" s="1">
        <v>6000</v>
      </c>
      <c r="F25" s="3" t="s">
        <v>496</v>
      </c>
      <c r="G25" s="1">
        <v>32</v>
      </c>
      <c r="H25" s="1">
        <v>100.25</v>
      </c>
      <c r="I25" s="1">
        <v>19.82</v>
      </c>
      <c r="J25" s="3">
        <f t="shared" si="0"/>
        <v>105.5</v>
      </c>
      <c r="K25" s="3">
        <f t="shared" si="1"/>
        <v>102.5</v>
      </c>
      <c r="L25" s="3">
        <f t="shared" si="2"/>
        <v>107.6</v>
      </c>
      <c r="M25" s="3">
        <f t="shared" si="3"/>
        <v>107.9</v>
      </c>
      <c r="N25" s="3"/>
      <c r="P25" s="4">
        <f t="shared" si="7"/>
        <v>29.765929321003902</v>
      </c>
      <c r="Q25" s="5">
        <f t="shared" si="4"/>
        <v>29.765929321003902</v>
      </c>
      <c r="R25" s="5">
        <f t="shared" si="5"/>
        <v>4.9609882201673168</v>
      </c>
    </row>
    <row r="26" spans="1:18" x14ac:dyDescent="0.3">
      <c r="A26" s="1">
        <v>25</v>
      </c>
      <c r="B26" s="1" t="s">
        <v>77</v>
      </c>
      <c r="C26" s="1" t="s">
        <v>506</v>
      </c>
      <c r="D26" s="1" t="s">
        <v>544</v>
      </c>
      <c r="E26" s="1">
        <v>5900</v>
      </c>
      <c r="F26" s="3" t="s">
        <v>486</v>
      </c>
      <c r="G26" s="1">
        <v>34</v>
      </c>
      <c r="H26" s="3">
        <v>105.5</v>
      </c>
      <c r="I26" s="1">
        <v>21.14</v>
      </c>
      <c r="J26" s="3">
        <f t="shared" si="0"/>
        <v>100.4</v>
      </c>
      <c r="K26" s="3">
        <f t="shared" si="1"/>
        <v>105.6</v>
      </c>
      <c r="L26" s="3">
        <f t="shared" si="2"/>
        <v>103.7</v>
      </c>
      <c r="M26" s="3">
        <f t="shared" si="3"/>
        <v>107.1</v>
      </c>
      <c r="N26" s="3"/>
      <c r="P26" s="4">
        <f t="shared" si="7"/>
        <v>31.979791924495633</v>
      </c>
      <c r="Q26" s="5">
        <f t="shared" si="4"/>
        <v>31.979791924495633</v>
      </c>
      <c r="R26" s="5">
        <f t="shared" si="5"/>
        <v>5.4203037160162086</v>
      </c>
    </row>
    <row r="27" spans="1:18" x14ac:dyDescent="0.3">
      <c r="A27" s="1">
        <v>26</v>
      </c>
      <c r="B27" s="1" t="s">
        <v>220</v>
      </c>
      <c r="C27" s="1" t="s">
        <v>496</v>
      </c>
      <c r="D27" s="1" t="s">
        <v>545</v>
      </c>
      <c r="E27" s="1">
        <v>5800</v>
      </c>
      <c r="F27" s="3" t="s">
        <v>517</v>
      </c>
      <c r="G27" s="1">
        <v>24</v>
      </c>
      <c r="H27" s="3">
        <v>116.25</v>
      </c>
      <c r="I27" s="1">
        <v>18.579999999999998</v>
      </c>
      <c r="J27" s="3">
        <f t="shared" si="0"/>
        <v>102.5</v>
      </c>
      <c r="K27" s="3">
        <f t="shared" si="1"/>
        <v>105.5</v>
      </c>
      <c r="L27" s="3">
        <f t="shared" si="2"/>
        <v>103.2</v>
      </c>
      <c r="M27" s="3">
        <f t="shared" si="3"/>
        <v>105</v>
      </c>
      <c r="N27" s="3"/>
      <c r="P27" s="4">
        <f t="shared" si="7"/>
        <v>24.84947966775481</v>
      </c>
      <c r="Q27" s="5">
        <f t="shared" si="4"/>
        <v>24.84947966775481</v>
      </c>
      <c r="R27" s="5">
        <f t="shared" si="5"/>
        <v>4.2843930461646229</v>
      </c>
    </row>
    <row r="28" spans="1:18" x14ac:dyDescent="0.3">
      <c r="A28" s="1">
        <v>27</v>
      </c>
      <c r="B28" s="1" t="s">
        <v>92</v>
      </c>
      <c r="C28" s="1" t="s">
        <v>496</v>
      </c>
      <c r="D28" s="1" t="s">
        <v>544</v>
      </c>
      <c r="E28" s="1">
        <v>5800</v>
      </c>
      <c r="F28" s="3" t="s">
        <v>517</v>
      </c>
      <c r="G28" s="1">
        <v>30</v>
      </c>
      <c r="H28" s="1">
        <v>116.25</v>
      </c>
      <c r="I28" s="1">
        <v>18.559999999999999</v>
      </c>
      <c r="J28" s="3">
        <f t="shared" si="0"/>
        <v>102.5</v>
      </c>
      <c r="K28" s="3">
        <f t="shared" si="1"/>
        <v>105.5</v>
      </c>
      <c r="L28" s="3">
        <f t="shared" si="2"/>
        <v>103.2</v>
      </c>
      <c r="M28" s="3">
        <f t="shared" si="3"/>
        <v>105</v>
      </c>
      <c r="N28" s="3"/>
      <c r="P28" s="4">
        <f t="shared" si="7"/>
        <v>29.238491467754809</v>
      </c>
      <c r="Q28" s="5">
        <f t="shared" si="4"/>
        <v>29.238491467754809</v>
      </c>
      <c r="R28" s="5">
        <f t="shared" si="5"/>
        <v>5.0411192185784151</v>
      </c>
    </row>
    <row r="29" spans="1:18" x14ac:dyDescent="0.3">
      <c r="A29" s="1">
        <v>28</v>
      </c>
      <c r="B29" s="1" t="s">
        <v>466</v>
      </c>
      <c r="C29" s="1" t="s">
        <v>506</v>
      </c>
      <c r="D29" s="1" t="s">
        <v>543</v>
      </c>
      <c r="E29" s="1">
        <v>5700</v>
      </c>
      <c r="F29" s="3" t="s">
        <v>486</v>
      </c>
      <c r="G29" s="1">
        <v>30</v>
      </c>
      <c r="H29" s="1">
        <v>105.5</v>
      </c>
      <c r="I29" s="1">
        <v>18.7</v>
      </c>
      <c r="J29" s="3">
        <f t="shared" si="0"/>
        <v>100.4</v>
      </c>
      <c r="K29" s="3">
        <f t="shared" si="1"/>
        <v>105.6</v>
      </c>
      <c r="L29" s="3">
        <f t="shared" si="2"/>
        <v>103.7</v>
      </c>
      <c r="M29" s="3">
        <f t="shared" si="3"/>
        <v>107.1</v>
      </c>
      <c r="N29" s="3"/>
      <c r="P29" s="4">
        <f t="shared" si="7"/>
        <v>28.062483896945601</v>
      </c>
      <c r="Q29" s="5">
        <f t="shared" si="4"/>
        <v>28.062483896945601</v>
      </c>
      <c r="R29" s="5">
        <f t="shared" si="5"/>
        <v>4.9232427889378245</v>
      </c>
    </row>
    <row r="30" spans="1:18" x14ac:dyDescent="0.3">
      <c r="A30" s="1">
        <v>29</v>
      </c>
      <c r="B30" s="1" t="s">
        <v>211</v>
      </c>
      <c r="C30" s="1" t="s">
        <v>486</v>
      </c>
      <c r="D30" s="1" t="s">
        <v>543</v>
      </c>
      <c r="E30" s="1">
        <v>5700</v>
      </c>
      <c r="F30" s="3" t="s">
        <v>506</v>
      </c>
      <c r="G30" s="1">
        <v>31</v>
      </c>
      <c r="H30" s="3">
        <v>112</v>
      </c>
      <c r="I30" s="1">
        <v>26.1</v>
      </c>
      <c r="J30" s="3">
        <f t="shared" si="0"/>
        <v>105.6</v>
      </c>
      <c r="K30" s="3">
        <f t="shared" si="1"/>
        <v>100.4</v>
      </c>
      <c r="L30" s="3">
        <f t="shared" si="2"/>
        <v>104.3</v>
      </c>
      <c r="M30" s="3">
        <f t="shared" si="3"/>
        <v>107</v>
      </c>
      <c r="N30" s="3"/>
      <c r="P30" s="4">
        <f t="shared" si="7"/>
        <v>31.403127146945597</v>
      </c>
      <c r="Q30" s="5">
        <f t="shared" si="4"/>
        <v>31.403127146945597</v>
      </c>
      <c r="R30" s="5">
        <f t="shared" si="5"/>
        <v>5.5093205520957182</v>
      </c>
    </row>
    <row r="31" spans="1:18" x14ac:dyDescent="0.3">
      <c r="A31" s="1">
        <v>30</v>
      </c>
      <c r="B31" s="1" t="s">
        <v>403</v>
      </c>
      <c r="C31" s="1" t="s">
        <v>506</v>
      </c>
      <c r="D31" s="1" t="s">
        <v>546</v>
      </c>
      <c r="E31" s="1">
        <v>5600</v>
      </c>
      <c r="F31" s="3" t="s">
        <v>486</v>
      </c>
      <c r="G31" s="1">
        <v>34</v>
      </c>
      <c r="H31" s="3">
        <v>105.5</v>
      </c>
      <c r="I31" s="1">
        <v>17.329999999999998</v>
      </c>
      <c r="J31" s="3">
        <f t="shared" si="0"/>
        <v>100.4</v>
      </c>
      <c r="K31" s="3">
        <f t="shared" si="1"/>
        <v>105.6</v>
      </c>
      <c r="L31" s="3">
        <f t="shared" si="2"/>
        <v>103.7</v>
      </c>
      <c r="M31" s="3">
        <f t="shared" si="3"/>
        <v>107.1</v>
      </c>
      <c r="N31" s="3"/>
      <c r="P31" s="4">
        <f t="shared" si="7"/>
        <v>30.453153037611255</v>
      </c>
      <c r="Q31" s="5">
        <f t="shared" si="4"/>
        <v>30.453153037611255</v>
      </c>
      <c r="R31" s="5">
        <f t="shared" si="5"/>
        <v>5.4380630424305814</v>
      </c>
    </row>
    <row r="32" spans="1:18" x14ac:dyDescent="0.3">
      <c r="A32" s="1">
        <v>31</v>
      </c>
      <c r="B32" s="1" t="s">
        <v>434</v>
      </c>
      <c r="C32" s="1" t="s">
        <v>495</v>
      </c>
      <c r="D32" s="1" t="s">
        <v>543</v>
      </c>
      <c r="E32" s="1">
        <v>5600</v>
      </c>
      <c r="F32" s="3" t="s">
        <v>549</v>
      </c>
      <c r="G32" s="1">
        <v>29</v>
      </c>
      <c r="H32" s="3">
        <v>104.25</v>
      </c>
      <c r="I32" s="1">
        <v>17.98</v>
      </c>
      <c r="J32" s="3">
        <f t="shared" si="0"/>
        <v>98.6</v>
      </c>
      <c r="K32" s="3">
        <f t="shared" si="1"/>
        <v>103.3</v>
      </c>
      <c r="L32" s="3">
        <f t="shared" si="2"/>
        <v>105.6</v>
      </c>
      <c r="M32" s="3">
        <f t="shared" si="3"/>
        <v>113.4</v>
      </c>
      <c r="N32" s="3"/>
      <c r="P32" s="4">
        <f t="shared" si="7"/>
        <v>26.686781487611256</v>
      </c>
      <c r="Q32" s="5">
        <f t="shared" si="4"/>
        <v>26.686781487611256</v>
      </c>
      <c r="R32" s="5">
        <f t="shared" si="5"/>
        <v>4.7654966942162957</v>
      </c>
    </row>
    <row r="33" spans="1:18" x14ac:dyDescent="0.3">
      <c r="A33" s="1">
        <v>32</v>
      </c>
      <c r="B33" s="1" t="s">
        <v>332</v>
      </c>
      <c r="C33" s="1" t="s">
        <v>496</v>
      </c>
      <c r="D33" s="1" t="s">
        <v>543</v>
      </c>
      <c r="E33" s="1">
        <v>5600</v>
      </c>
      <c r="F33" s="3" t="s">
        <v>517</v>
      </c>
      <c r="G33" s="1">
        <v>27</v>
      </c>
      <c r="H33" s="3">
        <v>116.25</v>
      </c>
      <c r="I33" s="1">
        <v>24.07</v>
      </c>
      <c r="J33" s="3">
        <f t="shared" si="0"/>
        <v>102.5</v>
      </c>
      <c r="K33" s="3">
        <f t="shared" si="1"/>
        <v>105.5</v>
      </c>
      <c r="L33" s="3">
        <f t="shared" si="2"/>
        <v>103.2</v>
      </c>
      <c r="M33" s="3">
        <f t="shared" si="3"/>
        <v>105</v>
      </c>
      <c r="N33" s="3"/>
      <c r="P33" s="4">
        <f t="shared" si="7"/>
        <v>28.21358533761126</v>
      </c>
      <c r="Q33" s="5">
        <f t="shared" si="4"/>
        <v>28.21358533761126</v>
      </c>
      <c r="R33" s="5">
        <f t="shared" si="5"/>
        <v>5.0381402388591541</v>
      </c>
    </row>
    <row r="34" spans="1:18" x14ac:dyDescent="0.3">
      <c r="A34" s="1">
        <v>33</v>
      </c>
      <c r="B34" s="1" t="s">
        <v>358</v>
      </c>
      <c r="C34" s="1" t="s">
        <v>486</v>
      </c>
      <c r="D34" s="1" t="s">
        <v>542</v>
      </c>
      <c r="E34" s="1">
        <v>5400</v>
      </c>
      <c r="F34" s="3" t="s">
        <v>506</v>
      </c>
      <c r="G34" s="1">
        <v>33</v>
      </c>
      <c r="H34" s="3">
        <v>112</v>
      </c>
      <c r="I34" s="1">
        <v>16.61</v>
      </c>
      <c r="J34" s="3">
        <f t="shared" ref="J34:J65" si="8">VLOOKUP(C34,$B$110:$E$139,2,FALSE)</f>
        <v>105.6</v>
      </c>
      <c r="K34" s="3">
        <f t="shared" ref="K34:K65" si="9">VLOOKUP(F34,$B$110:$E$139,2,FALSE)</f>
        <v>100.4</v>
      </c>
      <c r="L34" s="3">
        <f t="shared" ref="L34:L65" si="10">VLOOKUP(C34,$B$110:$E$139,4,FALSE)</f>
        <v>104.3</v>
      </c>
      <c r="M34" s="3">
        <f t="shared" ref="M34:M65" si="11">VLOOKUP(F34,$B$110:$E$139,3,FALSE)</f>
        <v>107</v>
      </c>
      <c r="N34" s="3"/>
      <c r="P34" s="4">
        <f t="shared" si="7"/>
        <v>29.776398169820705</v>
      </c>
      <c r="Q34" s="5">
        <f t="shared" ref="Q34:Q65" si="12">P34-O34</f>
        <v>29.776398169820705</v>
      </c>
      <c r="R34" s="5">
        <f t="shared" ref="R34:R65" si="13">P34/(E34/1000)</f>
        <v>5.5141478092260563</v>
      </c>
    </row>
    <row r="35" spans="1:18" x14ac:dyDescent="0.3">
      <c r="A35" s="1">
        <v>34</v>
      </c>
      <c r="B35" s="1" t="s">
        <v>272</v>
      </c>
      <c r="C35" s="1" t="s">
        <v>486</v>
      </c>
      <c r="D35" s="1" t="s">
        <v>545</v>
      </c>
      <c r="E35" s="1">
        <v>5300</v>
      </c>
      <c r="F35" s="3" t="s">
        <v>506</v>
      </c>
      <c r="G35" s="1">
        <v>33</v>
      </c>
      <c r="H35" s="1">
        <v>112</v>
      </c>
      <c r="I35" s="1">
        <v>15.25</v>
      </c>
      <c r="J35" s="3">
        <f t="shared" si="8"/>
        <v>105.6</v>
      </c>
      <c r="K35" s="3">
        <f t="shared" si="9"/>
        <v>100.4</v>
      </c>
      <c r="L35" s="3">
        <f t="shared" si="10"/>
        <v>104.3</v>
      </c>
      <c r="M35" s="3">
        <f t="shared" si="11"/>
        <v>107</v>
      </c>
      <c r="N35" s="3"/>
      <c r="P35" s="4">
        <f t="shared" si="7"/>
        <v>29.230855416671044</v>
      </c>
      <c r="Q35" s="5">
        <f t="shared" si="12"/>
        <v>29.230855416671044</v>
      </c>
      <c r="R35" s="5">
        <f t="shared" si="13"/>
        <v>5.5152557389945365</v>
      </c>
    </row>
    <row r="36" spans="1:18" x14ac:dyDescent="0.3">
      <c r="A36" s="1">
        <v>35</v>
      </c>
      <c r="B36" s="1" t="s">
        <v>448</v>
      </c>
      <c r="C36" s="1" t="s">
        <v>517</v>
      </c>
      <c r="D36" s="1" t="s">
        <v>544</v>
      </c>
      <c r="E36" s="1">
        <v>5200</v>
      </c>
      <c r="F36" s="3" t="s">
        <v>496</v>
      </c>
      <c r="G36" s="1">
        <v>34</v>
      </c>
      <c r="H36" s="1">
        <v>100.25</v>
      </c>
      <c r="I36" s="1">
        <v>16.97</v>
      </c>
      <c r="J36" s="3">
        <f t="shared" si="8"/>
        <v>105.5</v>
      </c>
      <c r="K36" s="3">
        <f t="shared" si="9"/>
        <v>102.5</v>
      </c>
      <c r="L36" s="3">
        <f t="shared" si="10"/>
        <v>107.6</v>
      </c>
      <c r="M36" s="3">
        <f t="shared" si="11"/>
        <v>107.9</v>
      </c>
      <c r="N36" s="3"/>
      <c r="P36" s="4">
        <f t="shared" si="7"/>
        <v>29.114139389407491</v>
      </c>
      <c r="Q36" s="5">
        <f t="shared" si="12"/>
        <v>29.114139389407491</v>
      </c>
      <c r="R36" s="5">
        <f t="shared" si="13"/>
        <v>5.5988729595014401</v>
      </c>
    </row>
    <row r="37" spans="1:18" x14ac:dyDescent="0.3">
      <c r="A37" s="1">
        <v>36</v>
      </c>
      <c r="B37" s="1" t="s">
        <v>473</v>
      </c>
      <c r="C37" s="1" t="s">
        <v>492</v>
      </c>
      <c r="D37" s="1" t="s">
        <v>542</v>
      </c>
      <c r="E37" s="1">
        <v>5000</v>
      </c>
      <c r="F37" s="3" t="s">
        <v>499</v>
      </c>
      <c r="G37" s="1">
        <v>25</v>
      </c>
      <c r="H37" s="3">
        <v>111.5</v>
      </c>
      <c r="I37" s="1">
        <v>22.48</v>
      </c>
      <c r="J37" s="3">
        <f t="shared" si="8"/>
        <v>101.8</v>
      </c>
      <c r="K37" s="3">
        <f t="shared" si="9"/>
        <v>101.2</v>
      </c>
      <c r="L37" s="3">
        <f t="shared" si="10"/>
        <v>108</v>
      </c>
      <c r="M37" s="3">
        <f t="shared" si="11"/>
        <v>102.6</v>
      </c>
      <c r="N37" s="3"/>
      <c r="P37" s="4">
        <f t="shared" si="7"/>
        <v>24.737678396358532</v>
      </c>
      <c r="Q37" s="5">
        <f t="shared" si="12"/>
        <v>24.737678396358532</v>
      </c>
      <c r="R37" s="5">
        <f t="shared" si="13"/>
        <v>4.9475356792717067</v>
      </c>
    </row>
    <row r="38" spans="1:18" x14ac:dyDescent="0.3">
      <c r="A38" s="1">
        <v>37</v>
      </c>
      <c r="B38" s="1" t="s">
        <v>374</v>
      </c>
      <c r="C38" s="1" t="s">
        <v>499</v>
      </c>
      <c r="D38" s="1" t="s">
        <v>543</v>
      </c>
      <c r="E38" s="1">
        <v>4900</v>
      </c>
      <c r="F38" s="3" t="s">
        <v>492</v>
      </c>
      <c r="G38" s="1">
        <v>36</v>
      </c>
      <c r="H38" s="1">
        <v>103</v>
      </c>
      <c r="I38" s="1">
        <v>15.77</v>
      </c>
      <c r="J38" s="3">
        <f t="shared" si="8"/>
        <v>101.2</v>
      </c>
      <c r="K38" s="3">
        <f t="shared" si="9"/>
        <v>101.8</v>
      </c>
      <c r="L38" s="3">
        <f t="shared" si="10"/>
        <v>110.6</v>
      </c>
      <c r="M38" s="3">
        <f t="shared" si="11"/>
        <v>110.9</v>
      </c>
      <c r="N38" s="3"/>
      <c r="P38" s="4">
        <f t="shared" si="7"/>
        <v>29.812928187799653</v>
      </c>
      <c r="Q38" s="5">
        <f t="shared" si="12"/>
        <v>29.812928187799653</v>
      </c>
      <c r="R38" s="5">
        <f t="shared" si="13"/>
        <v>6.0842710587346227</v>
      </c>
    </row>
    <row r="39" spans="1:18" x14ac:dyDescent="0.3">
      <c r="A39" s="1">
        <v>38</v>
      </c>
      <c r="B39" s="1" t="s">
        <v>13</v>
      </c>
      <c r="C39" s="1" t="s">
        <v>499</v>
      </c>
      <c r="D39" s="1" t="s">
        <v>542</v>
      </c>
      <c r="E39" s="1">
        <v>4900</v>
      </c>
      <c r="F39" s="3" t="s">
        <v>492</v>
      </c>
      <c r="G39" s="1">
        <v>30</v>
      </c>
      <c r="H39" s="3">
        <v>103</v>
      </c>
      <c r="I39" s="1">
        <v>17.670000000000002</v>
      </c>
      <c r="J39" s="3">
        <f t="shared" si="8"/>
        <v>101.2</v>
      </c>
      <c r="K39" s="3">
        <f t="shared" si="9"/>
        <v>101.8</v>
      </c>
      <c r="L39" s="3">
        <f t="shared" si="10"/>
        <v>110.6</v>
      </c>
      <c r="M39" s="3">
        <f t="shared" si="11"/>
        <v>110.9</v>
      </c>
      <c r="N39" s="3"/>
      <c r="P39" s="4">
        <f t="shared" si="7"/>
        <v>25.936047187799655</v>
      </c>
      <c r="Q39" s="5">
        <f t="shared" si="12"/>
        <v>25.936047187799655</v>
      </c>
      <c r="R39" s="5">
        <f t="shared" si="13"/>
        <v>5.2930708546529903</v>
      </c>
    </row>
    <row r="40" spans="1:18" x14ac:dyDescent="0.3">
      <c r="A40" s="1">
        <v>39</v>
      </c>
      <c r="B40" s="1" t="s">
        <v>288</v>
      </c>
      <c r="C40" s="1" t="s">
        <v>523</v>
      </c>
      <c r="D40" s="1" t="s">
        <v>544</v>
      </c>
      <c r="E40" s="1">
        <v>4800</v>
      </c>
      <c r="F40" s="3" t="s">
        <v>493</v>
      </c>
      <c r="G40" s="1">
        <v>26</v>
      </c>
      <c r="H40" s="3">
        <v>116.25</v>
      </c>
      <c r="I40" s="1">
        <v>17.77</v>
      </c>
      <c r="J40" s="3">
        <f t="shared" si="8"/>
        <v>103.7</v>
      </c>
      <c r="K40" s="3">
        <f t="shared" si="9"/>
        <v>103</v>
      </c>
      <c r="L40" s="3">
        <f t="shared" si="10"/>
        <v>111</v>
      </c>
      <c r="M40" s="3">
        <f t="shared" si="11"/>
        <v>103</v>
      </c>
      <c r="N40" s="3"/>
      <c r="P40" s="4">
        <f t="shared" si="7"/>
        <v>24.216177861594254</v>
      </c>
      <c r="Q40" s="5">
        <f t="shared" si="12"/>
        <v>24.216177861594254</v>
      </c>
      <c r="R40" s="5">
        <f t="shared" si="13"/>
        <v>5.0450370544988035</v>
      </c>
    </row>
    <row r="41" spans="1:18" x14ac:dyDescent="0.3">
      <c r="A41" s="1">
        <v>40</v>
      </c>
      <c r="B41" s="1" t="s">
        <v>369</v>
      </c>
      <c r="C41" s="1" t="s">
        <v>493</v>
      </c>
      <c r="D41" s="1" t="s">
        <v>544</v>
      </c>
      <c r="E41" s="1">
        <v>4800</v>
      </c>
      <c r="F41" s="3" t="s">
        <v>523</v>
      </c>
      <c r="G41" s="1">
        <v>35</v>
      </c>
      <c r="H41" s="3">
        <v>114.75</v>
      </c>
      <c r="I41" s="1">
        <v>12.27</v>
      </c>
      <c r="J41" s="3">
        <f t="shared" si="8"/>
        <v>103</v>
      </c>
      <c r="K41" s="3">
        <f t="shared" si="9"/>
        <v>103.7</v>
      </c>
      <c r="L41" s="3">
        <f t="shared" si="10"/>
        <v>111.4</v>
      </c>
      <c r="M41" s="3">
        <f t="shared" si="11"/>
        <v>108.8</v>
      </c>
      <c r="N41" s="3"/>
      <c r="P41" s="4">
        <f t="shared" si="7"/>
        <v>29.069323561594256</v>
      </c>
      <c r="Q41" s="5">
        <f t="shared" si="12"/>
        <v>29.069323561594256</v>
      </c>
      <c r="R41" s="5">
        <f t="shared" si="13"/>
        <v>6.0561090753321372</v>
      </c>
    </row>
    <row r="42" spans="1:18" x14ac:dyDescent="0.3">
      <c r="A42" s="1">
        <v>41</v>
      </c>
      <c r="B42" s="1" t="s">
        <v>61</v>
      </c>
      <c r="C42" s="1" t="s">
        <v>492</v>
      </c>
      <c r="D42" s="1" t="s">
        <v>546</v>
      </c>
      <c r="E42" s="1">
        <v>4600</v>
      </c>
      <c r="F42" s="3" t="s">
        <v>499</v>
      </c>
      <c r="G42" s="1">
        <v>28</v>
      </c>
      <c r="H42" s="1">
        <v>111.5</v>
      </c>
      <c r="I42" s="1">
        <v>13.16</v>
      </c>
      <c r="J42" s="3">
        <f t="shared" si="8"/>
        <v>101.8</v>
      </c>
      <c r="K42" s="3">
        <f t="shared" si="9"/>
        <v>101.2</v>
      </c>
      <c r="L42" s="3">
        <f t="shared" si="10"/>
        <v>108</v>
      </c>
      <c r="M42" s="3">
        <f t="shared" si="11"/>
        <v>102.6</v>
      </c>
      <c r="N42" s="3"/>
      <c r="P42" s="4">
        <f t="shared" ref="P42:P73" si="14">-87.868852+(LN(E42))*9.365713+G42*0.73241+I42*0.27241+H42*0.0924+((J42+K42)/2)*0.015315+((L42+M42)/2)*-0.032803</f>
        <v>23.615118977557159</v>
      </c>
      <c r="Q42" s="5">
        <f t="shared" si="12"/>
        <v>23.615118977557159</v>
      </c>
      <c r="R42" s="5">
        <f t="shared" si="13"/>
        <v>5.1337215168602528</v>
      </c>
    </row>
    <row r="43" spans="1:18" x14ac:dyDescent="0.3">
      <c r="A43" s="1">
        <v>42</v>
      </c>
      <c r="B43" s="1" t="s">
        <v>195</v>
      </c>
      <c r="C43" s="1" t="s">
        <v>495</v>
      </c>
      <c r="D43" s="1" t="s">
        <v>544</v>
      </c>
      <c r="E43" s="1">
        <v>4600</v>
      </c>
      <c r="F43" s="3" t="s">
        <v>549</v>
      </c>
      <c r="G43" s="1">
        <v>32</v>
      </c>
      <c r="H43" s="1">
        <v>104.25</v>
      </c>
      <c r="I43" s="1">
        <v>14.66</v>
      </c>
      <c r="J43" s="3">
        <f t="shared" si="8"/>
        <v>98.6</v>
      </c>
      <c r="K43" s="3">
        <f t="shared" si="9"/>
        <v>103.3</v>
      </c>
      <c r="L43" s="3">
        <f t="shared" si="10"/>
        <v>105.6</v>
      </c>
      <c r="M43" s="3">
        <f t="shared" si="11"/>
        <v>113.4</v>
      </c>
      <c r="N43" s="3"/>
      <c r="P43" s="4">
        <f t="shared" si="14"/>
        <v>26.13727812755716</v>
      </c>
      <c r="Q43" s="5">
        <f t="shared" si="12"/>
        <v>26.13727812755716</v>
      </c>
      <c r="R43" s="5">
        <f t="shared" si="13"/>
        <v>5.6820169842515567</v>
      </c>
    </row>
    <row r="44" spans="1:18" x14ac:dyDescent="0.3">
      <c r="A44" s="1">
        <v>43</v>
      </c>
      <c r="B44" s="1" t="s">
        <v>452</v>
      </c>
      <c r="C44" s="1" t="s">
        <v>495</v>
      </c>
      <c r="D44" s="1" t="s">
        <v>543</v>
      </c>
      <c r="E44" s="1">
        <v>4500</v>
      </c>
      <c r="F44" s="3" t="s">
        <v>549</v>
      </c>
      <c r="G44" s="1">
        <v>28</v>
      </c>
      <c r="H44" s="3">
        <v>104.25</v>
      </c>
      <c r="I44" s="1">
        <v>19.059999999999999</v>
      </c>
      <c r="J44" s="3">
        <f t="shared" si="8"/>
        <v>98.6</v>
      </c>
      <c r="K44" s="3">
        <f t="shared" si="9"/>
        <v>103.3</v>
      </c>
      <c r="L44" s="3">
        <f t="shared" si="10"/>
        <v>105.6</v>
      </c>
      <c r="M44" s="3">
        <f t="shared" si="11"/>
        <v>113.4</v>
      </c>
      <c r="N44" s="3"/>
      <c r="P44" s="4">
        <f t="shared" si="14"/>
        <v>24.200393995175325</v>
      </c>
      <c r="Q44" s="5">
        <f t="shared" si="12"/>
        <v>24.200393995175325</v>
      </c>
      <c r="R44" s="5">
        <f t="shared" si="13"/>
        <v>5.3778653322611838</v>
      </c>
    </row>
    <row r="45" spans="1:18" x14ac:dyDescent="0.3">
      <c r="A45" s="1">
        <v>44</v>
      </c>
      <c r="B45" s="1" t="s">
        <v>427</v>
      </c>
      <c r="C45" s="1" t="s">
        <v>496</v>
      </c>
      <c r="D45" s="1" t="s">
        <v>546</v>
      </c>
      <c r="E45" s="1">
        <v>4500</v>
      </c>
      <c r="F45" s="3" t="s">
        <v>517</v>
      </c>
      <c r="G45" s="1">
        <v>28</v>
      </c>
      <c r="H45" s="3">
        <v>116.25</v>
      </c>
      <c r="I45" s="1">
        <v>18.71</v>
      </c>
      <c r="J45" s="3">
        <f t="shared" si="8"/>
        <v>102.5</v>
      </c>
      <c r="K45" s="3">
        <f t="shared" si="9"/>
        <v>105.5</v>
      </c>
      <c r="L45" s="3">
        <f t="shared" si="10"/>
        <v>103.2</v>
      </c>
      <c r="M45" s="3">
        <f t="shared" si="11"/>
        <v>105</v>
      </c>
      <c r="N45" s="3"/>
      <c r="P45" s="4">
        <f t="shared" si="14"/>
        <v>25.437697445175328</v>
      </c>
      <c r="Q45" s="5">
        <f t="shared" si="12"/>
        <v>25.437697445175328</v>
      </c>
      <c r="R45" s="5">
        <f t="shared" si="13"/>
        <v>5.6528216544834065</v>
      </c>
    </row>
    <row r="46" spans="1:18" x14ac:dyDescent="0.3">
      <c r="A46" s="1">
        <v>45</v>
      </c>
      <c r="B46" s="1" t="s">
        <v>48</v>
      </c>
      <c r="C46" s="1" t="s">
        <v>523</v>
      </c>
      <c r="D46" s="1" t="s">
        <v>546</v>
      </c>
      <c r="E46" s="1">
        <v>4400</v>
      </c>
      <c r="F46" s="3" t="s">
        <v>493</v>
      </c>
      <c r="G46" s="1">
        <v>23</v>
      </c>
      <c r="H46" s="1">
        <v>116.25</v>
      </c>
      <c r="I46" s="1">
        <v>17.28</v>
      </c>
      <c r="J46" s="3">
        <f t="shared" si="8"/>
        <v>103.7</v>
      </c>
      <c r="K46" s="3">
        <f t="shared" si="9"/>
        <v>103</v>
      </c>
      <c r="L46" s="3">
        <f t="shared" si="10"/>
        <v>111</v>
      </c>
      <c r="M46" s="3">
        <f t="shared" si="11"/>
        <v>103</v>
      </c>
      <c r="N46" s="3"/>
      <c r="P46" s="4">
        <f t="shared" si="14"/>
        <v>21.070543376974591</v>
      </c>
      <c r="Q46" s="5">
        <f t="shared" si="12"/>
        <v>21.070543376974591</v>
      </c>
      <c r="R46" s="5">
        <f t="shared" si="13"/>
        <v>4.7887598584033153</v>
      </c>
    </row>
    <row r="47" spans="1:18" x14ac:dyDescent="0.3">
      <c r="A47" s="1">
        <v>46</v>
      </c>
      <c r="B47" s="1" t="s">
        <v>401</v>
      </c>
      <c r="C47" s="1" t="s">
        <v>495</v>
      </c>
      <c r="D47" s="1" t="s">
        <v>546</v>
      </c>
      <c r="E47" s="1">
        <v>4400</v>
      </c>
      <c r="F47" s="3" t="s">
        <v>549</v>
      </c>
      <c r="G47" s="1">
        <v>30</v>
      </c>
      <c r="H47" s="1">
        <v>104.25</v>
      </c>
      <c r="I47" s="1">
        <v>14.06</v>
      </c>
      <c r="J47" s="3">
        <f t="shared" si="8"/>
        <v>98.6</v>
      </c>
      <c r="K47" s="3">
        <f t="shared" si="9"/>
        <v>103.3</v>
      </c>
      <c r="L47" s="3">
        <f t="shared" si="10"/>
        <v>105.6</v>
      </c>
      <c r="M47" s="3">
        <f t="shared" si="11"/>
        <v>113.4</v>
      </c>
      <c r="N47" s="3"/>
      <c r="P47" s="4">
        <f t="shared" si="14"/>
        <v>24.092689676974587</v>
      </c>
      <c r="Q47" s="5">
        <f t="shared" si="12"/>
        <v>24.092689676974587</v>
      </c>
      <c r="R47" s="5">
        <f t="shared" si="13"/>
        <v>5.4756112902214964</v>
      </c>
    </row>
    <row r="48" spans="1:18" x14ac:dyDescent="0.3">
      <c r="A48" s="1">
        <v>47</v>
      </c>
      <c r="B48" s="1" t="s">
        <v>306</v>
      </c>
      <c r="C48" s="1" t="s">
        <v>492</v>
      </c>
      <c r="D48" s="1" t="s">
        <v>546</v>
      </c>
      <c r="E48" s="1">
        <v>4300</v>
      </c>
      <c r="F48" s="3" t="s">
        <v>499</v>
      </c>
      <c r="G48" s="1">
        <v>29</v>
      </c>
      <c r="H48" s="3">
        <v>111.5</v>
      </c>
      <c r="I48" s="1">
        <v>13.33</v>
      </c>
      <c r="J48" s="3">
        <f t="shared" si="8"/>
        <v>101.8</v>
      </c>
      <c r="K48" s="3">
        <f t="shared" si="9"/>
        <v>101.2</v>
      </c>
      <c r="L48" s="3">
        <f t="shared" si="10"/>
        <v>108</v>
      </c>
      <c r="M48" s="3">
        <f t="shared" si="11"/>
        <v>102.6</v>
      </c>
      <c r="N48" s="3"/>
      <c r="P48" s="4">
        <f t="shared" si="14"/>
        <v>23.762202997273775</v>
      </c>
      <c r="Q48" s="5">
        <f t="shared" si="12"/>
        <v>23.762202997273775</v>
      </c>
      <c r="R48" s="5">
        <f t="shared" si="13"/>
        <v>5.5260937202962266</v>
      </c>
    </row>
    <row r="49" spans="1:18" x14ac:dyDescent="0.3">
      <c r="A49" s="1">
        <v>48</v>
      </c>
      <c r="B49" s="1" t="s">
        <v>10</v>
      </c>
      <c r="C49" s="1" t="s">
        <v>492</v>
      </c>
      <c r="D49" s="1" t="s">
        <v>543</v>
      </c>
      <c r="E49" s="1">
        <v>4200</v>
      </c>
      <c r="F49" s="3" t="s">
        <v>499</v>
      </c>
      <c r="G49" s="1">
        <v>30</v>
      </c>
      <c r="H49" s="3">
        <v>111.5</v>
      </c>
      <c r="I49" s="1">
        <v>15.78</v>
      </c>
      <c r="J49" s="3">
        <f t="shared" si="8"/>
        <v>101.8</v>
      </c>
      <c r="K49" s="3">
        <f t="shared" si="9"/>
        <v>101.2</v>
      </c>
      <c r="L49" s="3">
        <f t="shared" si="10"/>
        <v>108</v>
      </c>
      <c r="M49" s="3">
        <f t="shared" si="11"/>
        <v>102.6</v>
      </c>
      <c r="N49" s="3"/>
      <c r="P49" s="4">
        <f t="shared" si="14"/>
        <v>24.941637611782667</v>
      </c>
      <c r="Q49" s="5">
        <f t="shared" si="12"/>
        <v>24.941637611782667</v>
      </c>
      <c r="R49" s="5">
        <f t="shared" si="13"/>
        <v>5.9384851456625398</v>
      </c>
    </row>
    <row r="50" spans="1:18" x14ac:dyDescent="0.3">
      <c r="A50" s="1">
        <v>49</v>
      </c>
      <c r="B50" s="1" t="s">
        <v>541</v>
      </c>
      <c r="C50" s="1" t="s">
        <v>506</v>
      </c>
      <c r="D50" s="1" t="s">
        <v>544</v>
      </c>
      <c r="E50" s="1">
        <v>4200</v>
      </c>
      <c r="F50" s="3" t="s">
        <v>486</v>
      </c>
      <c r="G50" s="1">
        <v>33</v>
      </c>
      <c r="H50" s="3">
        <v>105.5</v>
      </c>
      <c r="I50" s="1">
        <v>17.63</v>
      </c>
      <c r="J50" s="3">
        <f t="shared" si="8"/>
        <v>100.4</v>
      </c>
      <c r="K50" s="3">
        <f t="shared" si="9"/>
        <v>105.6</v>
      </c>
      <c r="L50" s="3">
        <f t="shared" si="10"/>
        <v>103.7</v>
      </c>
      <c r="M50" s="3">
        <f t="shared" si="11"/>
        <v>107.1</v>
      </c>
      <c r="N50" s="3"/>
      <c r="P50" s="4">
        <f t="shared" si="14"/>
        <v>27.108118311782668</v>
      </c>
      <c r="Q50" s="5">
        <f t="shared" si="12"/>
        <v>27.108118311782668</v>
      </c>
      <c r="R50" s="5">
        <f t="shared" si="13"/>
        <v>6.454313883757778</v>
      </c>
    </row>
    <row r="51" spans="1:18" x14ac:dyDescent="0.3">
      <c r="A51" s="1">
        <v>50</v>
      </c>
      <c r="B51" s="1" t="s">
        <v>184</v>
      </c>
      <c r="C51" s="1" t="s">
        <v>517</v>
      </c>
      <c r="D51" s="1" t="s">
        <v>543</v>
      </c>
      <c r="E51" s="1">
        <v>4200</v>
      </c>
      <c r="F51" s="3" t="s">
        <v>496</v>
      </c>
      <c r="G51" s="1">
        <v>20</v>
      </c>
      <c r="H51" s="3">
        <v>100.25</v>
      </c>
      <c r="I51" s="1">
        <v>15.57</v>
      </c>
      <c r="J51" s="3">
        <f t="shared" si="8"/>
        <v>105.5</v>
      </c>
      <c r="K51" s="3">
        <f t="shared" si="9"/>
        <v>102.5</v>
      </c>
      <c r="L51" s="3">
        <f t="shared" si="10"/>
        <v>107.6</v>
      </c>
      <c r="M51" s="3">
        <f t="shared" si="11"/>
        <v>107.9</v>
      </c>
      <c r="N51" s="3"/>
      <c r="P51" s="4">
        <f t="shared" si="14"/>
        <v>16.47875166178266</v>
      </c>
      <c r="Q51" s="5">
        <f t="shared" si="12"/>
        <v>16.47875166178266</v>
      </c>
      <c r="R51" s="5">
        <f t="shared" si="13"/>
        <v>3.9235123004244428</v>
      </c>
    </row>
    <row r="52" spans="1:18" x14ac:dyDescent="0.3">
      <c r="A52" s="1">
        <v>51</v>
      </c>
      <c r="B52" s="1" t="s">
        <v>210</v>
      </c>
      <c r="C52" s="1" t="s">
        <v>506</v>
      </c>
      <c r="D52" s="1" t="s">
        <v>544</v>
      </c>
      <c r="E52" s="1">
        <v>4100</v>
      </c>
      <c r="F52" s="3" t="s">
        <v>486</v>
      </c>
      <c r="G52" s="1">
        <v>16</v>
      </c>
      <c r="H52" s="3">
        <v>105.5</v>
      </c>
      <c r="I52" s="1">
        <v>25.87</v>
      </c>
      <c r="J52" s="3">
        <f t="shared" si="8"/>
        <v>100.4</v>
      </c>
      <c r="K52" s="3">
        <f t="shared" si="9"/>
        <v>105.6</v>
      </c>
      <c r="L52" s="3">
        <f t="shared" si="10"/>
        <v>103.7</v>
      </c>
      <c r="M52" s="3">
        <f t="shared" si="11"/>
        <v>107.1</v>
      </c>
      <c r="N52" s="3"/>
      <c r="P52" s="4">
        <f t="shared" si="14"/>
        <v>16.67611595969047</v>
      </c>
      <c r="Q52" s="5">
        <f t="shared" si="12"/>
        <v>16.67611595969047</v>
      </c>
      <c r="R52" s="5">
        <f t="shared" si="13"/>
        <v>4.0673453560220665</v>
      </c>
    </row>
    <row r="53" spans="1:18" x14ac:dyDescent="0.3">
      <c r="A53" s="1">
        <v>52</v>
      </c>
      <c r="B53" s="1" t="s">
        <v>230</v>
      </c>
      <c r="C53" s="1" t="s">
        <v>499</v>
      </c>
      <c r="D53" s="1" t="s">
        <v>543</v>
      </c>
      <c r="E53" s="1">
        <v>4100</v>
      </c>
      <c r="F53" s="3" t="s">
        <v>492</v>
      </c>
      <c r="G53" s="1">
        <v>34</v>
      </c>
      <c r="H53" s="1">
        <v>103</v>
      </c>
      <c r="I53" s="1">
        <v>11.82</v>
      </c>
      <c r="J53" s="3">
        <f t="shared" si="8"/>
        <v>101.2</v>
      </c>
      <c r="K53" s="3">
        <f t="shared" si="9"/>
        <v>101.8</v>
      </c>
      <c r="L53" s="3">
        <f t="shared" si="10"/>
        <v>110.6</v>
      </c>
      <c r="M53" s="3">
        <f t="shared" si="11"/>
        <v>110.9</v>
      </c>
      <c r="N53" s="3"/>
      <c r="P53" s="4">
        <f t="shared" si="14"/>
        <v>25.602666909690473</v>
      </c>
      <c r="Q53" s="5">
        <f t="shared" si="12"/>
        <v>25.602666909690473</v>
      </c>
      <c r="R53" s="5">
        <f t="shared" si="13"/>
        <v>6.2445529048025552</v>
      </c>
    </row>
    <row r="54" spans="1:18" x14ac:dyDescent="0.3">
      <c r="A54" s="1">
        <v>53</v>
      </c>
      <c r="B54" s="1" t="s">
        <v>125</v>
      </c>
      <c r="C54" s="1" t="s">
        <v>492</v>
      </c>
      <c r="D54" s="1" t="s">
        <v>545</v>
      </c>
      <c r="E54" s="1">
        <v>4000</v>
      </c>
      <c r="F54" s="3" t="s">
        <v>499</v>
      </c>
      <c r="G54" s="1">
        <v>24</v>
      </c>
      <c r="H54" s="1">
        <v>111.5</v>
      </c>
      <c r="I54" s="1">
        <v>16.260000000000002</v>
      </c>
      <c r="J54" s="3">
        <f t="shared" si="8"/>
        <v>101.8</v>
      </c>
      <c r="K54" s="3">
        <f t="shared" si="9"/>
        <v>101.2</v>
      </c>
      <c r="L54" s="3">
        <f t="shared" si="10"/>
        <v>108</v>
      </c>
      <c r="M54" s="3">
        <f t="shared" si="11"/>
        <v>102.6</v>
      </c>
      <c r="N54" s="3"/>
      <c r="P54" s="4">
        <f t="shared" si="14"/>
        <v>20.22097973694887</v>
      </c>
      <c r="Q54" s="5">
        <f t="shared" si="12"/>
        <v>20.22097973694887</v>
      </c>
      <c r="R54" s="5">
        <f t="shared" si="13"/>
        <v>5.0552449342372174</v>
      </c>
    </row>
    <row r="55" spans="1:18" x14ac:dyDescent="0.3">
      <c r="A55" s="1">
        <v>54</v>
      </c>
      <c r="B55" s="1" t="s">
        <v>280</v>
      </c>
      <c r="C55" s="1" t="s">
        <v>492</v>
      </c>
      <c r="D55" s="1" t="s">
        <v>544</v>
      </c>
      <c r="E55" s="1">
        <v>3900</v>
      </c>
      <c r="F55" s="3" t="s">
        <v>499</v>
      </c>
      <c r="G55" s="1">
        <v>25</v>
      </c>
      <c r="H55" s="3">
        <v>111.5</v>
      </c>
      <c r="I55" s="1">
        <v>17.670000000000002</v>
      </c>
      <c r="J55" s="3">
        <f t="shared" si="8"/>
        <v>101.8</v>
      </c>
      <c r="K55" s="3">
        <f t="shared" si="9"/>
        <v>101.2</v>
      </c>
      <c r="L55" s="3">
        <f t="shared" si="10"/>
        <v>108</v>
      </c>
      <c r="M55" s="3">
        <f t="shared" si="11"/>
        <v>102.6</v>
      </c>
      <c r="N55" s="3"/>
      <c r="P55" s="4">
        <f t="shared" si="14"/>
        <v>21.1003685135789</v>
      </c>
      <c r="Q55" s="5">
        <f t="shared" si="12"/>
        <v>21.1003685135789</v>
      </c>
      <c r="R55" s="5">
        <f t="shared" si="13"/>
        <v>5.4103509009176669</v>
      </c>
    </row>
    <row r="56" spans="1:18" x14ac:dyDescent="0.3">
      <c r="A56" s="1">
        <v>55</v>
      </c>
      <c r="B56" s="1" t="s">
        <v>292</v>
      </c>
      <c r="C56" s="1" t="s">
        <v>495</v>
      </c>
      <c r="D56" s="1" t="s">
        <v>546</v>
      </c>
      <c r="E56" s="1">
        <v>3900</v>
      </c>
      <c r="F56" s="3" t="s">
        <v>549</v>
      </c>
      <c r="G56" s="1">
        <v>24</v>
      </c>
      <c r="H56" s="3">
        <v>104.25</v>
      </c>
      <c r="I56" s="1">
        <v>17.86</v>
      </c>
      <c r="J56" s="3">
        <f t="shared" si="8"/>
        <v>98.6</v>
      </c>
      <c r="K56" s="3">
        <f t="shared" si="9"/>
        <v>103.3</v>
      </c>
      <c r="L56" s="3">
        <f t="shared" si="10"/>
        <v>105.6</v>
      </c>
      <c r="M56" s="3">
        <f t="shared" si="11"/>
        <v>113.4</v>
      </c>
      <c r="N56" s="3"/>
      <c r="P56" s="4">
        <f t="shared" si="14"/>
        <v>19.6036205635789</v>
      </c>
      <c r="Q56" s="5">
        <f t="shared" si="12"/>
        <v>19.6036205635789</v>
      </c>
      <c r="R56" s="5">
        <f t="shared" si="13"/>
        <v>5.0265693752766412</v>
      </c>
    </row>
    <row r="57" spans="1:18" x14ac:dyDescent="0.3">
      <c r="A57" s="1">
        <v>56</v>
      </c>
      <c r="B57" s="1" t="s">
        <v>174</v>
      </c>
      <c r="C57" s="1" t="s">
        <v>493</v>
      </c>
      <c r="D57" s="1" t="s">
        <v>545</v>
      </c>
      <c r="E57" s="1">
        <v>3900</v>
      </c>
      <c r="F57" s="3" t="s">
        <v>523</v>
      </c>
      <c r="G57" s="1">
        <v>17</v>
      </c>
      <c r="H57" s="3">
        <v>114.75</v>
      </c>
      <c r="I57" s="1">
        <v>17.46</v>
      </c>
      <c r="J57" s="3">
        <f t="shared" si="8"/>
        <v>103</v>
      </c>
      <c r="K57" s="3">
        <f t="shared" si="9"/>
        <v>103.7</v>
      </c>
      <c r="L57" s="3">
        <f t="shared" si="10"/>
        <v>111.4</v>
      </c>
      <c r="M57" s="3">
        <f t="shared" si="11"/>
        <v>108.8</v>
      </c>
      <c r="N57" s="3"/>
      <c r="P57" s="4">
        <f t="shared" si="14"/>
        <v>15.355060763578901</v>
      </c>
      <c r="Q57" s="5">
        <f t="shared" si="12"/>
        <v>15.355060763578901</v>
      </c>
      <c r="R57" s="5">
        <f t="shared" si="13"/>
        <v>3.9371950675843337</v>
      </c>
    </row>
    <row r="58" spans="1:18" x14ac:dyDescent="0.3">
      <c r="A58" s="1">
        <v>57</v>
      </c>
      <c r="B58" s="1" t="s">
        <v>199</v>
      </c>
      <c r="C58" s="1" t="s">
        <v>549</v>
      </c>
      <c r="D58" s="1" t="s">
        <v>544</v>
      </c>
      <c r="E58" s="1">
        <v>3800</v>
      </c>
      <c r="F58" s="3" t="s">
        <v>495</v>
      </c>
      <c r="G58" s="1">
        <v>22</v>
      </c>
      <c r="H58" s="3">
        <v>114.75</v>
      </c>
      <c r="I58" s="1">
        <v>11.38</v>
      </c>
      <c r="J58" s="3">
        <f t="shared" si="8"/>
        <v>103.3</v>
      </c>
      <c r="K58" s="3">
        <f t="shared" si="9"/>
        <v>98.6</v>
      </c>
      <c r="L58" s="3">
        <f t="shared" si="10"/>
        <v>107</v>
      </c>
      <c r="M58" s="3">
        <f t="shared" si="11"/>
        <v>103.2</v>
      </c>
      <c r="N58" s="3"/>
      <c r="P58" s="4">
        <f t="shared" si="14"/>
        <v>17.244838012890568</v>
      </c>
      <c r="Q58" s="5">
        <f t="shared" si="12"/>
        <v>17.244838012890568</v>
      </c>
      <c r="R58" s="5">
        <f t="shared" si="13"/>
        <v>4.5381152665501494</v>
      </c>
    </row>
    <row r="59" spans="1:18" x14ac:dyDescent="0.3">
      <c r="A59" s="1">
        <v>58</v>
      </c>
      <c r="B59" s="1" t="s">
        <v>121</v>
      </c>
      <c r="C59" s="1" t="s">
        <v>506</v>
      </c>
      <c r="D59" s="1" t="s">
        <v>543</v>
      </c>
      <c r="E59" s="1">
        <v>3700</v>
      </c>
      <c r="F59" s="3" t="s">
        <v>486</v>
      </c>
      <c r="G59" s="1">
        <v>21</v>
      </c>
      <c r="H59" s="1">
        <v>105.5</v>
      </c>
      <c r="I59" s="1">
        <v>14.54</v>
      </c>
      <c r="J59" s="3">
        <f t="shared" si="8"/>
        <v>100.4</v>
      </c>
      <c r="K59" s="3">
        <f t="shared" si="9"/>
        <v>105.6</v>
      </c>
      <c r="L59" s="3">
        <f t="shared" si="10"/>
        <v>103.7</v>
      </c>
      <c r="M59" s="3">
        <f t="shared" si="11"/>
        <v>107.1</v>
      </c>
      <c r="N59" s="3"/>
      <c r="P59" s="4">
        <f t="shared" si="14"/>
        <v>16.290331314505949</v>
      </c>
      <c r="Q59" s="5">
        <f t="shared" si="12"/>
        <v>16.290331314505949</v>
      </c>
      <c r="R59" s="5">
        <f t="shared" si="13"/>
        <v>4.4027922471637693</v>
      </c>
    </row>
    <row r="60" spans="1:18" x14ac:dyDescent="0.3">
      <c r="A60" s="1">
        <v>59</v>
      </c>
      <c r="B60" s="1" t="s">
        <v>12</v>
      </c>
      <c r="C60" s="1" t="s">
        <v>517</v>
      </c>
      <c r="D60" s="1" t="s">
        <v>544</v>
      </c>
      <c r="E60" s="1">
        <v>3700</v>
      </c>
      <c r="F60" s="3" t="s">
        <v>496</v>
      </c>
      <c r="G60" s="1">
        <v>23</v>
      </c>
      <c r="H60" s="1">
        <v>100.25</v>
      </c>
      <c r="I60" s="1">
        <v>21.58</v>
      </c>
      <c r="J60" s="3">
        <f t="shared" si="8"/>
        <v>105.5</v>
      </c>
      <c r="K60" s="3">
        <f t="shared" si="9"/>
        <v>102.5</v>
      </c>
      <c r="L60" s="3">
        <f t="shared" si="10"/>
        <v>107.6</v>
      </c>
      <c r="M60" s="3">
        <f t="shared" si="11"/>
        <v>107.9</v>
      </c>
      <c r="N60" s="3"/>
      <c r="P60" s="4">
        <f t="shared" si="14"/>
        <v>19.126045664505945</v>
      </c>
      <c r="Q60" s="5">
        <f t="shared" si="12"/>
        <v>19.126045664505945</v>
      </c>
      <c r="R60" s="5">
        <f t="shared" si="13"/>
        <v>5.1692015309475527</v>
      </c>
    </row>
    <row r="61" spans="1:18" x14ac:dyDescent="0.3">
      <c r="A61" s="1">
        <v>60</v>
      </c>
      <c r="B61" s="1" t="s">
        <v>593</v>
      </c>
      <c r="C61" s="1" t="s">
        <v>549</v>
      </c>
      <c r="D61" s="1" t="s">
        <v>542</v>
      </c>
      <c r="E61" s="1">
        <v>3600</v>
      </c>
      <c r="F61" s="3" t="s">
        <v>495</v>
      </c>
      <c r="G61" s="1">
        <v>10</v>
      </c>
      <c r="H61" s="3">
        <v>114.75</v>
      </c>
      <c r="I61" s="1">
        <v>17.2</v>
      </c>
      <c r="J61" s="3">
        <f t="shared" si="8"/>
        <v>103.3</v>
      </c>
      <c r="K61" s="3">
        <f t="shared" si="9"/>
        <v>98.6</v>
      </c>
      <c r="L61" s="3">
        <f t="shared" si="10"/>
        <v>107</v>
      </c>
      <c r="M61" s="3">
        <f t="shared" si="11"/>
        <v>103.2</v>
      </c>
      <c r="N61" s="3"/>
      <c r="P61" s="4">
        <f t="shared" si="14"/>
        <v>9.534966135765659</v>
      </c>
      <c r="Q61" s="5">
        <f t="shared" si="12"/>
        <v>9.534966135765659</v>
      </c>
      <c r="R61" s="5">
        <f t="shared" si="13"/>
        <v>2.6486017043793497</v>
      </c>
    </row>
    <row r="62" spans="1:18" x14ac:dyDescent="0.3">
      <c r="A62" s="1">
        <v>61</v>
      </c>
      <c r="B62" s="1" t="s">
        <v>260</v>
      </c>
      <c r="C62" s="1" t="s">
        <v>517</v>
      </c>
      <c r="D62" s="1" t="s">
        <v>544</v>
      </c>
      <c r="E62" s="1">
        <v>3600</v>
      </c>
      <c r="F62" s="3" t="s">
        <v>496</v>
      </c>
      <c r="G62" s="1">
        <v>25</v>
      </c>
      <c r="H62" s="3">
        <v>100.25</v>
      </c>
      <c r="I62" s="1">
        <v>15.67</v>
      </c>
      <c r="J62" s="3">
        <f t="shared" si="8"/>
        <v>105.5</v>
      </c>
      <c r="K62" s="3">
        <f t="shared" si="9"/>
        <v>102.5</v>
      </c>
      <c r="L62" s="3">
        <f t="shared" si="10"/>
        <v>107.6</v>
      </c>
      <c r="M62" s="3">
        <f t="shared" si="11"/>
        <v>107.9</v>
      </c>
      <c r="N62" s="3"/>
      <c r="P62" s="4">
        <f t="shared" si="14"/>
        <v>18.724311635765659</v>
      </c>
      <c r="Q62" s="5">
        <f t="shared" si="12"/>
        <v>18.724311635765659</v>
      </c>
      <c r="R62" s="5">
        <f t="shared" si="13"/>
        <v>5.2011976766015717</v>
      </c>
    </row>
    <row r="63" spans="1:18" x14ac:dyDescent="0.3">
      <c r="A63" s="1">
        <v>62</v>
      </c>
      <c r="B63" s="1" t="s">
        <v>50</v>
      </c>
      <c r="C63" s="1" t="s">
        <v>495</v>
      </c>
      <c r="D63" s="1" t="s">
        <v>545</v>
      </c>
      <c r="E63" s="1">
        <v>3600</v>
      </c>
      <c r="F63" s="3" t="s">
        <v>549</v>
      </c>
      <c r="G63" s="1">
        <v>18</v>
      </c>
      <c r="H63" s="3">
        <v>104.25</v>
      </c>
      <c r="I63" s="1">
        <v>16.350000000000001</v>
      </c>
      <c r="J63" s="3">
        <f t="shared" si="8"/>
        <v>98.6</v>
      </c>
      <c r="K63" s="3">
        <f t="shared" si="9"/>
        <v>103.3</v>
      </c>
      <c r="L63" s="3">
        <f t="shared" si="10"/>
        <v>105.6</v>
      </c>
      <c r="M63" s="3">
        <f t="shared" si="11"/>
        <v>113.4</v>
      </c>
      <c r="N63" s="3"/>
      <c r="P63" s="4">
        <f t="shared" si="14"/>
        <v>14.048164435765658</v>
      </c>
      <c r="Q63" s="5">
        <f t="shared" si="12"/>
        <v>14.048164435765658</v>
      </c>
      <c r="R63" s="5">
        <f t="shared" si="13"/>
        <v>3.9022678988237938</v>
      </c>
    </row>
    <row r="64" spans="1:18" x14ac:dyDescent="0.3">
      <c r="A64" s="1">
        <v>63</v>
      </c>
      <c r="B64" s="1" t="s">
        <v>176</v>
      </c>
      <c r="C64" s="1" t="s">
        <v>499</v>
      </c>
      <c r="D64" s="1" t="s">
        <v>544</v>
      </c>
      <c r="E64" s="1">
        <v>3600</v>
      </c>
      <c r="F64" s="3" t="s">
        <v>492</v>
      </c>
      <c r="G64" s="1">
        <v>35</v>
      </c>
      <c r="H64" s="1">
        <v>103</v>
      </c>
      <c r="I64" s="1">
        <v>17.510000000000002</v>
      </c>
      <c r="J64" s="3">
        <f t="shared" si="8"/>
        <v>101.2</v>
      </c>
      <c r="K64" s="3">
        <f t="shared" si="9"/>
        <v>101.8</v>
      </c>
      <c r="L64" s="3">
        <f t="shared" si="10"/>
        <v>110.6</v>
      </c>
      <c r="M64" s="3">
        <f t="shared" si="11"/>
        <v>110.9</v>
      </c>
      <c r="N64" s="3"/>
      <c r="P64" s="4">
        <f t="shared" si="14"/>
        <v>26.66704953576566</v>
      </c>
      <c r="Q64" s="5">
        <f t="shared" si="12"/>
        <v>26.66704953576566</v>
      </c>
      <c r="R64" s="5">
        <f t="shared" si="13"/>
        <v>7.407513759934905</v>
      </c>
    </row>
    <row r="65" spans="1:18" x14ac:dyDescent="0.3">
      <c r="A65" s="1">
        <v>64</v>
      </c>
      <c r="B65" s="1" t="s">
        <v>25</v>
      </c>
      <c r="C65" s="1" t="s">
        <v>499</v>
      </c>
      <c r="D65" s="1" t="s">
        <v>543</v>
      </c>
      <c r="E65" s="1">
        <v>3600</v>
      </c>
      <c r="F65" s="3" t="s">
        <v>492</v>
      </c>
      <c r="G65" s="1">
        <v>28</v>
      </c>
      <c r="H65" s="3">
        <v>103</v>
      </c>
      <c r="I65" s="1">
        <v>23.17</v>
      </c>
      <c r="J65" s="3">
        <f t="shared" si="8"/>
        <v>101.2</v>
      </c>
      <c r="K65" s="3">
        <f t="shared" si="9"/>
        <v>101.8</v>
      </c>
      <c r="L65" s="3">
        <f t="shared" si="10"/>
        <v>110.6</v>
      </c>
      <c r="M65" s="3">
        <f t="shared" si="11"/>
        <v>110.9</v>
      </c>
      <c r="N65" s="3"/>
      <c r="P65" s="4">
        <f t="shared" si="14"/>
        <v>23.08202013576566</v>
      </c>
      <c r="Q65" s="5">
        <f t="shared" si="12"/>
        <v>23.08202013576566</v>
      </c>
      <c r="R65" s="5">
        <f t="shared" si="13"/>
        <v>6.411672259934905</v>
      </c>
    </row>
    <row r="66" spans="1:18" x14ac:dyDescent="0.3">
      <c r="A66" s="1">
        <v>65</v>
      </c>
      <c r="B66" s="1" t="s">
        <v>39</v>
      </c>
      <c r="C66" s="1" t="s">
        <v>493</v>
      </c>
      <c r="D66" s="1" t="s">
        <v>545</v>
      </c>
      <c r="E66" s="1">
        <v>3600</v>
      </c>
      <c r="F66" s="3" t="s">
        <v>523</v>
      </c>
      <c r="G66" s="1">
        <v>28</v>
      </c>
      <c r="H66" s="3">
        <v>114.75</v>
      </c>
      <c r="I66" s="1">
        <v>12.28</v>
      </c>
      <c r="J66" s="3">
        <f t="shared" ref="J66:J98" si="15">VLOOKUP(C66,$B$110:$E$139,2,FALSE)</f>
        <v>103</v>
      </c>
      <c r="K66" s="3">
        <f t="shared" ref="K66:K98" si="16">VLOOKUP(F66,$B$110:$E$139,2,FALSE)</f>
        <v>103.7</v>
      </c>
      <c r="L66" s="3">
        <f t="shared" ref="L66:L98" si="17">VLOOKUP(C66,$B$110:$E$139,4,FALSE)</f>
        <v>111.4</v>
      </c>
      <c r="M66" s="3">
        <f t="shared" ref="M66:M98" si="18">VLOOKUP(F66,$B$110:$E$139,3,FALSE)</f>
        <v>108.8</v>
      </c>
      <c r="N66" s="3"/>
      <c r="P66" s="4">
        <f t="shared" si="14"/>
        <v>21.250829935765662</v>
      </c>
      <c r="Q66" s="5">
        <f t="shared" ref="Q66:Q97" si="19">P66-O66</f>
        <v>21.250829935765662</v>
      </c>
      <c r="R66" s="5">
        <f t="shared" ref="R66:R98" si="20">P66/(E66/1000)</f>
        <v>5.9030083154904611</v>
      </c>
    </row>
    <row r="67" spans="1:18" x14ac:dyDescent="0.3">
      <c r="A67" s="1">
        <v>66</v>
      </c>
      <c r="B67" s="1" t="s">
        <v>107</v>
      </c>
      <c r="C67" s="1" t="s">
        <v>493</v>
      </c>
      <c r="D67" s="1" t="s">
        <v>543</v>
      </c>
      <c r="E67" s="1">
        <v>3600</v>
      </c>
      <c r="F67" s="3" t="s">
        <v>523</v>
      </c>
      <c r="G67" s="1">
        <v>23</v>
      </c>
      <c r="H67" s="3">
        <v>114.75</v>
      </c>
      <c r="I67" s="1">
        <v>16.02</v>
      </c>
      <c r="J67" s="3">
        <f t="shared" si="15"/>
        <v>103</v>
      </c>
      <c r="K67" s="3">
        <f t="shared" si="16"/>
        <v>103.7</v>
      </c>
      <c r="L67" s="3">
        <f t="shared" si="17"/>
        <v>111.4</v>
      </c>
      <c r="M67" s="3">
        <f t="shared" si="18"/>
        <v>108.8</v>
      </c>
      <c r="N67" s="3"/>
      <c r="P67" s="4">
        <f t="shared" si="14"/>
        <v>18.60759333576566</v>
      </c>
      <c r="Q67" s="5">
        <f t="shared" si="19"/>
        <v>18.60759333576566</v>
      </c>
      <c r="R67" s="5">
        <f t="shared" si="20"/>
        <v>5.1687759266015725</v>
      </c>
    </row>
    <row r="68" spans="1:18" x14ac:dyDescent="0.3">
      <c r="A68" s="1">
        <v>67</v>
      </c>
      <c r="B68" s="1" t="s">
        <v>474</v>
      </c>
      <c r="C68" s="1" t="s">
        <v>493</v>
      </c>
      <c r="D68" s="1" t="s">
        <v>544</v>
      </c>
      <c r="E68" s="1">
        <v>3500</v>
      </c>
      <c r="F68" s="3" t="s">
        <v>523</v>
      </c>
      <c r="G68" s="1">
        <v>22</v>
      </c>
      <c r="H68" s="3">
        <v>114.75</v>
      </c>
      <c r="I68" s="1">
        <v>17.38</v>
      </c>
      <c r="J68" s="3">
        <f t="shared" si="15"/>
        <v>103</v>
      </c>
      <c r="K68" s="3">
        <f t="shared" si="16"/>
        <v>103.7</v>
      </c>
      <c r="L68" s="3">
        <f t="shared" si="17"/>
        <v>111.4</v>
      </c>
      <c r="M68" s="3">
        <f t="shared" si="18"/>
        <v>108.8</v>
      </c>
      <c r="N68" s="3"/>
      <c r="P68" s="4">
        <f t="shared" si="14"/>
        <v>17.981820587137282</v>
      </c>
      <c r="Q68" s="5">
        <f t="shared" si="19"/>
        <v>17.981820587137282</v>
      </c>
      <c r="R68" s="5">
        <f t="shared" si="20"/>
        <v>5.1376630248963666</v>
      </c>
    </row>
    <row r="69" spans="1:18" x14ac:dyDescent="0.3">
      <c r="A69" s="1">
        <v>68</v>
      </c>
      <c r="B69" s="1" t="s">
        <v>239</v>
      </c>
      <c r="C69" s="1" t="s">
        <v>492</v>
      </c>
      <c r="D69" s="1" t="s">
        <v>545</v>
      </c>
      <c r="E69" s="1">
        <v>3400</v>
      </c>
      <c r="F69" s="3" t="s">
        <v>499</v>
      </c>
      <c r="G69" s="1">
        <v>20</v>
      </c>
      <c r="H69" s="3">
        <v>111.5</v>
      </c>
      <c r="I69" s="1">
        <v>15.48</v>
      </c>
      <c r="J69" s="3">
        <f t="shared" si="15"/>
        <v>101.8</v>
      </c>
      <c r="K69" s="3">
        <f t="shared" si="16"/>
        <v>101.2</v>
      </c>
      <c r="L69" s="3">
        <f t="shared" si="17"/>
        <v>108</v>
      </c>
      <c r="M69" s="3">
        <f t="shared" si="18"/>
        <v>102.6</v>
      </c>
      <c r="N69" s="3"/>
      <c r="P69" s="4">
        <f t="shared" si="14"/>
        <v>15.556754286205468</v>
      </c>
      <c r="Q69" s="5">
        <f t="shared" si="19"/>
        <v>15.556754286205468</v>
      </c>
      <c r="R69" s="5">
        <f t="shared" si="20"/>
        <v>4.5755159665310199</v>
      </c>
    </row>
    <row r="70" spans="1:18" x14ac:dyDescent="0.3">
      <c r="A70" s="1">
        <v>69</v>
      </c>
      <c r="B70" s="1" t="s">
        <v>95</v>
      </c>
      <c r="C70" s="1" t="s">
        <v>549</v>
      </c>
      <c r="D70" s="1" t="s">
        <v>545</v>
      </c>
      <c r="E70" s="1">
        <v>3400</v>
      </c>
      <c r="F70" s="3" t="s">
        <v>495</v>
      </c>
      <c r="G70" s="1">
        <v>12</v>
      </c>
      <c r="H70" s="3">
        <v>114.75</v>
      </c>
      <c r="I70" s="1">
        <v>12.62</v>
      </c>
      <c r="J70" s="3">
        <f t="shared" si="15"/>
        <v>103.3</v>
      </c>
      <c r="K70" s="3">
        <f t="shared" si="16"/>
        <v>98.6</v>
      </c>
      <c r="L70" s="3">
        <f t="shared" si="17"/>
        <v>107</v>
      </c>
      <c r="M70" s="3">
        <f t="shared" si="18"/>
        <v>103.2</v>
      </c>
      <c r="N70" s="3"/>
      <c r="P70" s="4">
        <f t="shared" si="14"/>
        <v>9.2168190362054716</v>
      </c>
      <c r="Q70" s="5">
        <f t="shared" si="19"/>
        <v>9.2168190362054716</v>
      </c>
      <c r="R70" s="5">
        <f t="shared" si="20"/>
        <v>2.7108291282957269</v>
      </c>
    </row>
    <row r="71" spans="1:18" x14ac:dyDescent="0.3">
      <c r="A71" s="1">
        <v>70</v>
      </c>
      <c r="B71" s="1" t="s">
        <v>302</v>
      </c>
      <c r="C71" s="1" t="s">
        <v>496</v>
      </c>
      <c r="D71" s="1" t="s">
        <v>544</v>
      </c>
      <c r="E71" s="1">
        <v>3400</v>
      </c>
      <c r="F71" s="3" t="s">
        <v>517</v>
      </c>
      <c r="G71" s="1">
        <v>20</v>
      </c>
      <c r="H71" s="3">
        <v>116.25</v>
      </c>
      <c r="I71" s="1">
        <v>18.03</v>
      </c>
      <c r="J71" s="3">
        <f t="shared" si="15"/>
        <v>102.5</v>
      </c>
      <c r="K71" s="3">
        <f t="shared" si="16"/>
        <v>105.5</v>
      </c>
      <c r="L71" s="3">
        <f t="shared" si="17"/>
        <v>103.2</v>
      </c>
      <c r="M71" s="3">
        <f t="shared" si="18"/>
        <v>105</v>
      </c>
      <c r="N71" s="3"/>
      <c r="P71" s="4">
        <f t="shared" si="14"/>
        <v>16.767950886205472</v>
      </c>
      <c r="Q71" s="5">
        <f t="shared" si="19"/>
        <v>16.767950886205472</v>
      </c>
      <c r="R71" s="5">
        <f t="shared" si="20"/>
        <v>4.9317502606486681</v>
      </c>
    </row>
    <row r="72" spans="1:18" x14ac:dyDescent="0.3">
      <c r="A72" s="1">
        <v>71</v>
      </c>
      <c r="B72" s="1" t="s">
        <v>213</v>
      </c>
      <c r="C72" s="1" t="s">
        <v>492</v>
      </c>
      <c r="D72" s="1" t="s">
        <v>544</v>
      </c>
      <c r="E72" s="1">
        <v>3300</v>
      </c>
      <c r="F72" s="3" t="s">
        <v>499</v>
      </c>
      <c r="G72" s="1">
        <v>12</v>
      </c>
      <c r="H72" s="1">
        <v>111.5</v>
      </c>
      <c r="I72" s="1">
        <v>17.32</v>
      </c>
      <c r="J72" s="3">
        <f t="shared" si="15"/>
        <v>101.8</v>
      </c>
      <c r="K72" s="3">
        <f t="shared" si="16"/>
        <v>101.2</v>
      </c>
      <c r="L72" s="3">
        <f t="shared" si="17"/>
        <v>108</v>
      </c>
      <c r="M72" s="3">
        <f t="shared" si="18"/>
        <v>102.6</v>
      </c>
      <c r="N72" s="3"/>
      <c r="P72" s="4">
        <f t="shared" si="14"/>
        <v>9.9191144011459969</v>
      </c>
      <c r="Q72" s="5">
        <f t="shared" si="19"/>
        <v>9.9191144011459969</v>
      </c>
      <c r="R72" s="5">
        <f t="shared" si="20"/>
        <v>3.0057922427715145</v>
      </c>
    </row>
    <row r="73" spans="1:18" x14ac:dyDescent="0.3">
      <c r="A73" s="1">
        <v>72</v>
      </c>
      <c r="B73" s="1" t="s">
        <v>439</v>
      </c>
      <c r="C73" s="1" t="s">
        <v>517</v>
      </c>
      <c r="D73" s="1" t="s">
        <v>545</v>
      </c>
      <c r="E73" s="1">
        <v>3300</v>
      </c>
      <c r="F73" s="3" t="s">
        <v>496</v>
      </c>
      <c r="G73" s="1">
        <v>17</v>
      </c>
      <c r="H73" s="3">
        <v>100.25</v>
      </c>
      <c r="I73" s="1">
        <v>14.94</v>
      </c>
      <c r="J73" s="3">
        <f t="shared" si="15"/>
        <v>105.5</v>
      </c>
      <c r="K73" s="3">
        <f t="shared" si="16"/>
        <v>102.5</v>
      </c>
      <c r="L73" s="3">
        <f t="shared" si="17"/>
        <v>107.6</v>
      </c>
      <c r="M73" s="3">
        <f t="shared" si="18"/>
        <v>107.9</v>
      </c>
      <c r="N73" s="3"/>
      <c r="P73" s="4">
        <f t="shared" si="14"/>
        <v>11.851248751145997</v>
      </c>
      <c r="Q73" s="5">
        <f t="shared" si="19"/>
        <v>11.851248751145997</v>
      </c>
      <c r="R73" s="5">
        <f t="shared" si="20"/>
        <v>3.591287500347272</v>
      </c>
    </row>
    <row r="74" spans="1:18" x14ac:dyDescent="0.3">
      <c r="A74" s="1">
        <v>73</v>
      </c>
      <c r="B74" s="1" t="s">
        <v>88</v>
      </c>
      <c r="C74" s="1" t="s">
        <v>517</v>
      </c>
      <c r="D74" s="1" t="s">
        <v>545</v>
      </c>
      <c r="E74" s="1">
        <v>3300</v>
      </c>
      <c r="F74" s="3" t="s">
        <v>496</v>
      </c>
      <c r="G74" s="1">
        <v>13</v>
      </c>
      <c r="H74" s="3">
        <v>100.25</v>
      </c>
      <c r="I74" s="1">
        <v>22.15</v>
      </c>
      <c r="J74" s="3">
        <f t="shared" si="15"/>
        <v>105.5</v>
      </c>
      <c r="K74" s="3">
        <f t="shared" si="16"/>
        <v>102.5</v>
      </c>
      <c r="L74" s="3">
        <f t="shared" si="17"/>
        <v>107.6</v>
      </c>
      <c r="M74" s="3">
        <f t="shared" si="18"/>
        <v>107.9</v>
      </c>
      <c r="N74" s="3"/>
      <c r="P74" s="4">
        <f t="shared" ref="P74:P98" si="21">-87.868852+(LN(E74))*9.365713+G74*0.73241+I74*0.27241+H74*0.0924+((J74+K74)/2)*0.015315+((L74+M74)/2)*-0.032803</f>
        <v>10.885684851145998</v>
      </c>
      <c r="Q74" s="5">
        <f t="shared" si="19"/>
        <v>10.885684851145998</v>
      </c>
      <c r="R74" s="5">
        <f t="shared" si="20"/>
        <v>3.2986923791351508</v>
      </c>
    </row>
    <row r="75" spans="1:18" x14ac:dyDescent="0.3">
      <c r="A75" s="1">
        <v>74</v>
      </c>
      <c r="B75" s="1" t="s">
        <v>264</v>
      </c>
      <c r="C75" s="1" t="s">
        <v>486</v>
      </c>
      <c r="D75" s="1" t="s">
        <v>545</v>
      </c>
      <c r="E75" s="1">
        <v>3300</v>
      </c>
      <c r="F75" s="3" t="s">
        <v>506</v>
      </c>
      <c r="G75" s="1">
        <v>15</v>
      </c>
      <c r="H75" s="3">
        <v>112</v>
      </c>
      <c r="I75" s="1">
        <v>18.98</v>
      </c>
      <c r="J75" s="3">
        <f t="shared" si="15"/>
        <v>105.6</v>
      </c>
      <c r="K75" s="3">
        <f t="shared" si="16"/>
        <v>100.4</v>
      </c>
      <c r="L75" s="3">
        <f t="shared" si="17"/>
        <v>104.3</v>
      </c>
      <c r="M75" s="3">
        <f t="shared" si="18"/>
        <v>107</v>
      </c>
      <c r="N75" s="3"/>
      <c r="P75" s="4">
        <f t="shared" si="21"/>
        <v>12.626236451145996</v>
      </c>
      <c r="Q75" s="5">
        <f t="shared" si="19"/>
        <v>12.626236451145996</v>
      </c>
      <c r="R75" s="5">
        <f t="shared" si="20"/>
        <v>3.826132257923029</v>
      </c>
    </row>
    <row r="76" spans="1:18" x14ac:dyDescent="0.3">
      <c r="A76" s="1">
        <v>75</v>
      </c>
      <c r="B76" s="1" t="s">
        <v>113</v>
      </c>
      <c r="C76" s="1" t="s">
        <v>496</v>
      </c>
      <c r="D76" s="1" t="s">
        <v>546</v>
      </c>
      <c r="E76" s="1">
        <v>3300</v>
      </c>
      <c r="F76" s="3" t="s">
        <v>517</v>
      </c>
      <c r="G76" s="1">
        <v>20</v>
      </c>
      <c r="H76" s="1">
        <v>116.25</v>
      </c>
      <c r="I76" s="1">
        <v>11.4</v>
      </c>
      <c r="J76" s="3">
        <f t="shared" si="15"/>
        <v>102.5</v>
      </c>
      <c r="K76" s="3">
        <f t="shared" si="16"/>
        <v>105.5</v>
      </c>
      <c r="L76" s="3">
        <f t="shared" si="17"/>
        <v>103.2</v>
      </c>
      <c r="M76" s="3">
        <f t="shared" si="18"/>
        <v>105</v>
      </c>
      <c r="N76" s="3"/>
      <c r="P76" s="4">
        <f t="shared" si="21"/>
        <v>14.682278301145994</v>
      </c>
      <c r="Q76" s="5">
        <f t="shared" si="19"/>
        <v>14.682278301145994</v>
      </c>
      <c r="R76" s="5">
        <f t="shared" si="20"/>
        <v>4.4491752427715134</v>
      </c>
    </row>
    <row r="77" spans="1:18" x14ac:dyDescent="0.3">
      <c r="A77" s="1">
        <v>76</v>
      </c>
      <c r="B77" s="1" t="s">
        <v>389</v>
      </c>
      <c r="C77" s="1" t="s">
        <v>517</v>
      </c>
      <c r="D77" s="1" t="s">
        <v>545</v>
      </c>
      <c r="E77" s="1">
        <v>3200</v>
      </c>
      <c r="F77" s="3" t="s">
        <v>496</v>
      </c>
      <c r="G77" s="1">
        <v>11</v>
      </c>
      <c r="H77" s="1">
        <v>100.25</v>
      </c>
      <c r="I77" s="1">
        <v>14.38</v>
      </c>
      <c r="J77" s="3">
        <f t="shared" si="15"/>
        <v>105.5</v>
      </c>
      <c r="K77" s="3">
        <f t="shared" si="16"/>
        <v>102.5</v>
      </c>
      <c r="L77" s="3">
        <f t="shared" si="17"/>
        <v>107.6</v>
      </c>
      <c r="M77" s="3">
        <f t="shared" si="18"/>
        <v>107.9</v>
      </c>
      <c r="N77" s="3"/>
      <c r="P77" s="4">
        <f t="shared" si="21"/>
        <v>7.0160406275392155</v>
      </c>
      <c r="Q77" s="5">
        <f t="shared" si="19"/>
        <v>7.0160406275392155</v>
      </c>
      <c r="R77" s="5">
        <f t="shared" si="20"/>
        <v>2.1925126961060046</v>
      </c>
    </row>
    <row r="78" spans="1:18" x14ac:dyDescent="0.3">
      <c r="A78" s="1">
        <v>77</v>
      </c>
      <c r="B78" s="1" t="s">
        <v>229</v>
      </c>
      <c r="C78" s="1" t="s">
        <v>486</v>
      </c>
      <c r="D78" s="1" t="s">
        <v>544</v>
      </c>
      <c r="E78" s="1">
        <v>3200</v>
      </c>
      <c r="F78" s="3" t="s">
        <v>506</v>
      </c>
      <c r="G78" s="1">
        <v>33</v>
      </c>
      <c r="H78" s="3">
        <v>112</v>
      </c>
      <c r="I78" s="1">
        <v>10.8</v>
      </c>
      <c r="J78" s="3">
        <f t="shared" si="15"/>
        <v>105.6</v>
      </c>
      <c r="K78" s="3">
        <f t="shared" si="16"/>
        <v>100.4</v>
      </c>
      <c r="L78" s="3">
        <f t="shared" si="17"/>
        <v>104.3</v>
      </c>
      <c r="M78" s="3">
        <f t="shared" si="18"/>
        <v>107</v>
      </c>
      <c r="N78" s="3"/>
      <c r="P78" s="4">
        <f t="shared" si="21"/>
        <v>23.293104127539216</v>
      </c>
      <c r="Q78" s="5">
        <f t="shared" si="19"/>
        <v>23.293104127539216</v>
      </c>
      <c r="R78" s="5">
        <f t="shared" si="20"/>
        <v>7.2790950398560046</v>
      </c>
    </row>
    <row r="79" spans="1:18" x14ac:dyDescent="0.3">
      <c r="A79" s="1">
        <v>78</v>
      </c>
      <c r="B79" s="1" t="s">
        <v>379</v>
      </c>
      <c r="C79" s="1" t="s">
        <v>486</v>
      </c>
      <c r="D79" s="1" t="s">
        <v>542</v>
      </c>
      <c r="E79" s="1">
        <v>3200</v>
      </c>
      <c r="F79" s="3" t="s">
        <v>506</v>
      </c>
      <c r="G79" s="1">
        <v>12</v>
      </c>
      <c r="H79" s="3">
        <v>112</v>
      </c>
      <c r="I79" s="1">
        <v>14.27</v>
      </c>
      <c r="J79" s="3">
        <f t="shared" si="15"/>
        <v>105.6</v>
      </c>
      <c r="K79" s="3">
        <f t="shared" si="16"/>
        <v>100.4</v>
      </c>
      <c r="L79" s="3">
        <f t="shared" si="17"/>
        <v>104.3</v>
      </c>
      <c r="M79" s="3">
        <f t="shared" si="18"/>
        <v>107</v>
      </c>
      <c r="N79" s="3"/>
      <c r="P79" s="4">
        <f t="shared" si="21"/>
        <v>8.857756827539216</v>
      </c>
      <c r="Q79" s="5">
        <f t="shared" si="19"/>
        <v>8.857756827539216</v>
      </c>
      <c r="R79" s="5">
        <f t="shared" si="20"/>
        <v>2.7680490086060048</v>
      </c>
    </row>
    <row r="80" spans="1:18" x14ac:dyDescent="0.3">
      <c r="A80" s="1">
        <v>79</v>
      </c>
      <c r="B80" s="1" t="s">
        <v>170</v>
      </c>
      <c r="C80" s="1" t="s">
        <v>496</v>
      </c>
      <c r="D80" s="1" t="s">
        <v>543</v>
      </c>
      <c r="E80" s="1">
        <v>3200</v>
      </c>
      <c r="F80" s="3" t="s">
        <v>517</v>
      </c>
      <c r="G80" s="1">
        <v>15</v>
      </c>
      <c r="H80" s="1">
        <v>116.25</v>
      </c>
      <c r="I80" s="1">
        <v>20.149999999999999</v>
      </c>
      <c r="J80" s="3">
        <f t="shared" si="15"/>
        <v>102.5</v>
      </c>
      <c r="K80" s="3">
        <f t="shared" si="16"/>
        <v>105.5</v>
      </c>
      <c r="L80" s="3">
        <f t="shared" si="17"/>
        <v>103.2</v>
      </c>
      <c r="M80" s="3">
        <f t="shared" si="18"/>
        <v>105</v>
      </c>
      <c r="N80" s="3"/>
      <c r="P80" s="4">
        <f t="shared" si="21"/>
        <v>13.115617277539213</v>
      </c>
      <c r="Q80" s="5">
        <f t="shared" si="19"/>
        <v>13.115617277539213</v>
      </c>
      <c r="R80" s="5">
        <f t="shared" si="20"/>
        <v>4.0986303992310038</v>
      </c>
    </row>
    <row r="81" spans="1:18" x14ac:dyDescent="0.3">
      <c r="A81" s="1">
        <v>80</v>
      </c>
      <c r="B81" s="1" t="s">
        <v>555</v>
      </c>
      <c r="C81" s="1" t="s">
        <v>499</v>
      </c>
      <c r="D81" s="1" t="s">
        <v>544</v>
      </c>
      <c r="E81" s="1">
        <v>3200</v>
      </c>
      <c r="F81" s="3" t="s">
        <v>492</v>
      </c>
      <c r="G81" s="1">
        <v>30</v>
      </c>
      <c r="H81" s="3">
        <v>103</v>
      </c>
      <c r="I81" s="1">
        <v>14.45</v>
      </c>
      <c r="J81" s="3">
        <f t="shared" si="15"/>
        <v>101.2</v>
      </c>
      <c r="K81" s="3">
        <f t="shared" si="16"/>
        <v>101.8</v>
      </c>
      <c r="L81" s="3">
        <f t="shared" si="17"/>
        <v>110.6</v>
      </c>
      <c r="M81" s="3">
        <f t="shared" si="18"/>
        <v>110.9</v>
      </c>
      <c r="N81" s="3"/>
      <c r="P81" s="4">
        <f t="shared" si="21"/>
        <v>21.068302827539213</v>
      </c>
      <c r="Q81" s="5">
        <f t="shared" si="19"/>
        <v>21.068302827539213</v>
      </c>
      <c r="R81" s="5">
        <f t="shared" si="20"/>
        <v>6.5838446336060041</v>
      </c>
    </row>
    <row r="82" spans="1:18" x14ac:dyDescent="0.3">
      <c r="A82" s="1">
        <v>81</v>
      </c>
      <c r="B82" s="1" t="s">
        <v>15</v>
      </c>
      <c r="C82" s="1" t="s">
        <v>499</v>
      </c>
      <c r="D82" s="1" t="s">
        <v>542</v>
      </c>
      <c r="E82" s="1">
        <v>3200</v>
      </c>
      <c r="F82" s="3" t="s">
        <v>492</v>
      </c>
      <c r="G82" s="1">
        <v>22</v>
      </c>
      <c r="H82" s="3">
        <v>103</v>
      </c>
      <c r="I82" s="1">
        <v>14.24</v>
      </c>
      <c r="J82" s="3">
        <f t="shared" si="15"/>
        <v>101.2</v>
      </c>
      <c r="K82" s="3">
        <f t="shared" si="16"/>
        <v>101.8</v>
      </c>
      <c r="L82" s="3">
        <f t="shared" si="17"/>
        <v>110.6</v>
      </c>
      <c r="M82" s="3">
        <f t="shared" si="18"/>
        <v>110.9</v>
      </c>
      <c r="N82" s="3"/>
      <c r="P82" s="4">
        <f t="shared" si="21"/>
        <v>15.151816727539213</v>
      </c>
      <c r="Q82" s="5">
        <f t="shared" si="19"/>
        <v>15.151816727539213</v>
      </c>
      <c r="R82" s="5">
        <f t="shared" si="20"/>
        <v>4.7349427273560041</v>
      </c>
    </row>
    <row r="83" spans="1:18" x14ac:dyDescent="0.3">
      <c r="A83" s="1">
        <v>82</v>
      </c>
      <c r="B83" s="1" t="s">
        <v>431</v>
      </c>
      <c r="C83" s="1" t="s">
        <v>549</v>
      </c>
      <c r="D83" s="1" t="s">
        <v>543</v>
      </c>
      <c r="E83" s="1">
        <v>3100</v>
      </c>
      <c r="F83" s="3" t="s">
        <v>495</v>
      </c>
      <c r="G83" s="1">
        <v>15</v>
      </c>
      <c r="H83" s="3">
        <v>114.75</v>
      </c>
      <c r="I83" s="1">
        <v>13.23</v>
      </c>
      <c r="J83" s="3">
        <f t="shared" si="15"/>
        <v>103.3</v>
      </c>
      <c r="K83" s="3">
        <f t="shared" si="16"/>
        <v>98.6</v>
      </c>
      <c r="L83" s="3">
        <f t="shared" si="17"/>
        <v>107</v>
      </c>
      <c r="M83" s="3">
        <f t="shared" si="18"/>
        <v>103.2</v>
      </c>
      <c r="N83" s="3"/>
      <c r="P83" s="4">
        <f t="shared" si="21"/>
        <v>10.715077131001266</v>
      </c>
      <c r="Q83" s="5">
        <f t="shared" si="19"/>
        <v>10.715077131001266</v>
      </c>
      <c r="R83" s="5">
        <f t="shared" si="20"/>
        <v>3.4564764938713761</v>
      </c>
    </row>
    <row r="84" spans="1:18" x14ac:dyDescent="0.3">
      <c r="A84" s="1">
        <f>A83+1</f>
        <v>83</v>
      </c>
      <c r="B84" s="1" t="s">
        <v>118</v>
      </c>
      <c r="C84" s="1" t="s">
        <v>549</v>
      </c>
      <c r="D84" s="1" t="s">
        <v>546</v>
      </c>
      <c r="E84" s="1">
        <v>3100</v>
      </c>
      <c r="F84" s="3" t="s">
        <v>495</v>
      </c>
      <c r="G84" s="1">
        <v>11</v>
      </c>
      <c r="H84" s="1">
        <v>114.75</v>
      </c>
      <c r="I84" s="1">
        <v>13.65</v>
      </c>
      <c r="J84" s="3">
        <f t="shared" si="15"/>
        <v>103.3</v>
      </c>
      <c r="K84" s="3">
        <f t="shared" si="16"/>
        <v>98.6</v>
      </c>
      <c r="L84" s="3">
        <f t="shared" si="17"/>
        <v>107</v>
      </c>
      <c r="M84" s="3">
        <f t="shared" si="18"/>
        <v>103.2</v>
      </c>
      <c r="N84" s="3"/>
      <c r="P84" s="4">
        <f t="shared" si="21"/>
        <v>7.8998493310012634</v>
      </c>
      <c r="Q84" s="5">
        <f t="shared" si="19"/>
        <v>7.8998493310012634</v>
      </c>
      <c r="R84" s="5">
        <f t="shared" si="20"/>
        <v>2.5483384938713751</v>
      </c>
    </row>
    <row r="85" spans="1:18" x14ac:dyDescent="0.3">
      <c r="A85" s="1">
        <f t="shared" ref="A85:A98" si="22">A84+1</f>
        <v>84</v>
      </c>
      <c r="B85" s="1" t="s">
        <v>87</v>
      </c>
      <c r="C85" s="1" t="s">
        <v>549</v>
      </c>
      <c r="D85" s="1" t="s">
        <v>546</v>
      </c>
      <c r="E85" s="1">
        <v>3100</v>
      </c>
      <c r="F85" s="3" t="s">
        <v>495</v>
      </c>
      <c r="G85" s="1">
        <v>4</v>
      </c>
      <c r="H85" s="3">
        <v>114.75</v>
      </c>
      <c r="I85" s="1">
        <v>14.94</v>
      </c>
      <c r="J85" s="3">
        <f t="shared" si="15"/>
        <v>103.3</v>
      </c>
      <c r="K85" s="3">
        <f t="shared" si="16"/>
        <v>98.6</v>
      </c>
      <c r="L85" s="3">
        <f t="shared" si="17"/>
        <v>107</v>
      </c>
      <c r="M85" s="3">
        <f t="shared" si="18"/>
        <v>103.2</v>
      </c>
      <c r="N85" s="3"/>
      <c r="P85" s="4">
        <f t="shared" si="21"/>
        <v>3.1243882310012641</v>
      </c>
      <c r="Q85" s="5">
        <f t="shared" si="19"/>
        <v>3.1243882310012641</v>
      </c>
      <c r="R85" s="5">
        <f t="shared" si="20"/>
        <v>1.0078671712907303</v>
      </c>
    </row>
    <row r="86" spans="1:18" x14ac:dyDescent="0.3">
      <c r="A86" s="1">
        <f t="shared" si="22"/>
        <v>85</v>
      </c>
      <c r="B86" s="1" t="s">
        <v>151</v>
      </c>
      <c r="C86" s="1" t="s">
        <v>506</v>
      </c>
      <c r="D86" s="1" t="s">
        <v>546</v>
      </c>
      <c r="E86" s="1">
        <v>3100</v>
      </c>
      <c r="F86" s="3" t="s">
        <v>486</v>
      </c>
      <c r="G86" s="1">
        <v>16</v>
      </c>
      <c r="H86" s="1">
        <v>105.5</v>
      </c>
      <c r="I86" s="1">
        <v>15.3</v>
      </c>
      <c r="J86" s="3">
        <f t="shared" si="15"/>
        <v>100.4</v>
      </c>
      <c r="K86" s="3">
        <f t="shared" si="16"/>
        <v>105.6</v>
      </c>
      <c r="L86" s="3">
        <f t="shared" si="17"/>
        <v>103.7</v>
      </c>
      <c r="M86" s="3">
        <f t="shared" si="18"/>
        <v>107.1</v>
      </c>
      <c r="N86" s="3"/>
      <c r="P86" s="4">
        <f t="shared" si="21"/>
        <v>11.178230681001263</v>
      </c>
      <c r="Q86" s="5">
        <f t="shared" si="19"/>
        <v>11.178230681001263</v>
      </c>
      <c r="R86" s="5">
        <f t="shared" si="20"/>
        <v>3.6058808648391172</v>
      </c>
    </row>
    <row r="87" spans="1:18" x14ac:dyDescent="0.3">
      <c r="A87" s="1">
        <f t="shared" si="22"/>
        <v>86</v>
      </c>
      <c r="B87" s="1" t="s">
        <v>443</v>
      </c>
      <c r="C87" s="1" t="s">
        <v>523</v>
      </c>
      <c r="D87" s="1" t="s">
        <v>543</v>
      </c>
      <c r="E87" s="1">
        <v>3100</v>
      </c>
      <c r="F87" s="3" t="s">
        <v>493</v>
      </c>
      <c r="G87" s="1">
        <v>15</v>
      </c>
      <c r="H87" s="3">
        <v>116.25</v>
      </c>
      <c r="I87" s="1">
        <v>19.420000000000002</v>
      </c>
      <c r="J87" s="3">
        <f t="shared" si="15"/>
        <v>103.7</v>
      </c>
      <c r="K87" s="3">
        <f t="shared" si="16"/>
        <v>103</v>
      </c>
      <c r="L87" s="3">
        <f t="shared" si="17"/>
        <v>111</v>
      </c>
      <c r="M87" s="3">
        <f t="shared" si="18"/>
        <v>103</v>
      </c>
      <c r="N87" s="3"/>
      <c r="P87" s="4">
        <f t="shared" si="21"/>
        <v>12.514325331001265</v>
      </c>
      <c r="Q87" s="5">
        <f t="shared" si="19"/>
        <v>12.514325331001265</v>
      </c>
      <c r="R87" s="5">
        <f t="shared" si="20"/>
        <v>4.0368791390326662</v>
      </c>
    </row>
    <row r="88" spans="1:18" x14ac:dyDescent="0.3">
      <c r="A88" s="1">
        <f t="shared" si="22"/>
        <v>87</v>
      </c>
      <c r="B88" s="1" t="s">
        <v>387</v>
      </c>
      <c r="C88" s="1" t="s">
        <v>523</v>
      </c>
      <c r="D88" s="1" t="s">
        <v>543</v>
      </c>
      <c r="E88" s="1">
        <v>3100</v>
      </c>
      <c r="F88" s="3" t="s">
        <v>493</v>
      </c>
      <c r="G88" s="1">
        <v>13</v>
      </c>
      <c r="H88" s="3">
        <v>116.25</v>
      </c>
      <c r="I88" s="1">
        <v>17.350000000000001</v>
      </c>
      <c r="J88" s="3">
        <f t="shared" si="15"/>
        <v>103.7</v>
      </c>
      <c r="K88" s="3">
        <f t="shared" si="16"/>
        <v>103</v>
      </c>
      <c r="L88" s="3">
        <f t="shared" si="17"/>
        <v>111</v>
      </c>
      <c r="M88" s="3">
        <f t="shared" si="18"/>
        <v>103</v>
      </c>
      <c r="N88" s="3"/>
      <c r="P88" s="4">
        <f t="shared" si="21"/>
        <v>10.485616631001266</v>
      </c>
      <c r="Q88" s="5">
        <f t="shared" si="19"/>
        <v>10.485616631001266</v>
      </c>
      <c r="R88" s="5">
        <f t="shared" si="20"/>
        <v>3.3824569777423439</v>
      </c>
    </row>
    <row r="89" spans="1:18" x14ac:dyDescent="0.3">
      <c r="A89" s="1">
        <f t="shared" si="22"/>
        <v>88</v>
      </c>
      <c r="B89" s="1" t="s">
        <v>221</v>
      </c>
      <c r="C89" s="1" t="s">
        <v>486</v>
      </c>
      <c r="D89" s="1" t="s">
        <v>546</v>
      </c>
      <c r="E89" s="1">
        <v>3100</v>
      </c>
      <c r="F89" s="3" t="s">
        <v>506</v>
      </c>
      <c r="G89" s="1">
        <v>8</v>
      </c>
      <c r="H89" s="1">
        <v>112</v>
      </c>
      <c r="I89" s="1">
        <v>14.74</v>
      </c>
      <c r="J89" s="3">
        <f t="shared" si="15"/>
        <v>105.6</v>
      </c>
      <c r="K89" s="3">
        <f t="shared" si="16"/>
        <v>100.4</v>
      </c>
      <c r="L89" s="3">
        <f t="shared" si="17"/>
        <v>104.3</v>
      </c>
      <c r="M89" s="3">
        <f t="shared" si="18"/>
        <v>107</v>
      </c>
      <c r="N89" s="3"/>
      <c r="P89" s="4">
        <f t="shared" si="21"/>
        <v>5.7588003310012645</v>
      </c>
      <c r="Q89" s="5">
        <f t="shared" si="19"/>
        <v>5.7588003310012645</v>
      </c>
      <c r="R89" s="5">
        <f t="shared" si="20"/>
        <v>1.85767752612944</v>
      </c>
    </row>
    <row r="90" spans="1:18" x14ac:dyDescent="0.3">
      <c r="A90" s="1">
        <f t="shared" si="22"/>
        <v>89</v>
      </c>
      <c r="B90" s="1" t="s">
        <v>444</v>
      </c>
      <c r="C90" s="1" t="s">
        <v>492</v>
      </c>
      <c r="D90" s="1" t="s">
        <v>545</v>
      </c>
      <c r="E90" s="1">
        <v>3000</v>
      </c>
      <c r="F90" s="3" t="s">
        <v>499</v>
      </c>
      <c r="G90" s="1">
        <v>10</v>
      </c>
      <c r="H90" s="1">
        <v>111.5</v>
      </c>
      <c r="I90" s="1">
        <v>15.14</v>
      </c>
      <c r="J90" s="3">
        <f t="shared" si="15"/>
        <v>101.8</v>
      </c>
      <c r="K90" s="3">
        <f t="shared" si="16"/>
        <v>101.2</v>
      </c>
      <c r="L90" s="3">
        <f t="shared" si="17"/>
        <v>108</v>
      </c>
      <c r="M90" s="3">
        <f t="shared" si="18"/>
        <v>102.6</v>
      </c>
      <c r="N90" s="3"/>
      <c r="P90" s="4">
        <f t="shared" si="21"/>
        <v>6.967792811120276</v>
      </c>
      <c r="Q90" s="5">
        <f t="shared" si="19"/>
        <v>6.967792811120276</v>
      </c>
      <c r="R90" s="5">
        <f t="shared" si="20"/>
        <v>2.3225976037067588</v>
      </c>
    </row>
    <row r="91" spans="1:18" x14ac:dyDescent="0.3">
      <c r="A91" s="1">
        <f t="shared" si="22"/>
        <v>90</v>
      </c>
      <c r="B91" s="1" t="s">
        <v>293</v>
      </c>
      <c r="C91" s="1" t="s">
        <v>495</v>
      </c>
      <c r="D91" s="1" t="s">
        <v>543</v>
      </c>
      <c r="E91" s="1">
        <v>3000</v>
      </c>
      <c r="F91" s="3" t="s">
        <v>549</v>
      </c>
      <c r="G91" s="1">
        <v>7</v>
      </c>
      <c r="H91" s="3">
        <v>104.25</v>
      </c>
      <c r="I91" s="1">
        <v>16.579999999999998</v>
      </c>
      <c r="J91" s="3">
        <f t="shared" si="15"/>
        <v>98.6</v>
      </c>
      <c r="K91" s="3">
        <f t="shared" si="16"/>
        <v>103.3</v>
      </c>
      <c r="L91" s="3">
        <f t="shared" si="17"/>
        <v>105.6</v>
      </c>
      <c r="M91" s="3">
        <f t="shared" si="18"/>
        <v>113.4</v>
      </c>
      <c r="N91" s="3"/>
      <c r="P91" s="4">
        <f t="shared" si="21"/>
        <v>4.346737361120276</v>
      </c>
      <c r="Q91" s="5">
        <f t="shared" si="19"/>
        <v>4.346737361120276</v>
      </c>
      <c r="R91" s="5">
        <f t="shared" si="20"/>
        <v>1.4489124537067586</v>
      </c>
    </row>
    <row r="92" spans="1:18" x14ac:dyDescent="0.3">
      <c r="A92" s="1">
        <f t="shared" si="22"/>
        <v>91</v>
      </c>
      <c r="B92" s="1" t="s">
        <v>595</v>
      </c>
      <c r="C92" s="1" t="s">
        <v>495</v>
      </c>
      <c r="D92" s="1" t="s">
        <v>544</v>
      </c>
      <c r="E92" s="1">
        <v>3000</v>
      </c>
      <c r="F92" s="3" t="s">
        <v>549</v>
      </c>
      <c r="G92" s="1">
        <v>6</v>
      </c>
      <c r="H92" s="1">
        <v>104.25</v>
      </c>
      <c r="I92" s="1">
        <v>8.9600000000000009</v>
      </c>
      <c r="J92" s="3">
        <f t="shared" si="15"/>
        <v>98.6</v>
      </c>
      <c r="K92" s="3">
        <f t="shared" si="16"/>
        <v>103.3</v>
      </c>
      <c r="L92" s="3">
        <f t="shared" si="17"/>
        <v>105.6</v>
      </c>
      <c r="M92" s="3">
        <f t="shared" si="18"/>
        <v>113.4</v>
      </c>
      <c r="N92" s="3"/>
      <c r="P92" s="4">
        <f t="shared" si="21"/>
        <v>1.5385631611202779</v>
      </c>
      <c r="Q92" s="5">
        <f t="shared" si="19"/>
        <v>1.5385631611202779</v>
      </c>
      <c r="R92" s="5">
        <f t="shared" si="20"/>
        <v>0.51285438704009267</v>
      </c>
    </row>
    <row r="93" spans="1:18" x14ac:dyDescent="0.3">
      <c r="A93" s="1">
        <f t="shared" si="22"/>
        <v>92</v>
      </c>
      <c r="B93" s="1" t="s">
        <v>63</v>
      </c>
      <c r="C93" s="1" t="s">
        <v>496</v>
      </c>
      <c r="D93" s="1" t="s">
        <v>546</v>
      </c>
      <c r="E93" s="1">
        <v>3000</v>
      </c>
      <c r="F93" s="3" t="s">
        <v>517</v>
      </c>
      <c r="G93" s="1">
        <v>8</v>
      </c>
      <c r="H93" s="1">
        <v>116.25</v>
      </c>
      <c r="I93" s="1">
        <v>12.16</v>
      </c>
      <c r="J93" s="3">
        <f t="shared" si="15"/>
        <v>102.5</v>
      </c>
      <c r="K93" s="3">
        <f t="shared" si="16"/>
        <v>105.5</v>
      </c>
      <c r="L93" s="3">
        <f t="shared" si="17"/>
        <v>103.2</v>
      </c>
      <c r="M93" s="3">
        <f t="shared" si="18"/>
        <v>105</v>
      </c>
      <c r="N93" s="3"/>
      <c r="P93" s="4">
        <f t="shared" si="21"/>
        <v>5.2077421111202771</v>
      </c>
      <c r="Q93" s="5">
        <f t="shared" si="19"/>
        <v>5.2077421111202771</v>
      </c>
      <c r="R93" s="5">
        <f t="shared" si="20"/>
        <v>1.7359140370400923</v>
      </c>
    </row>
    <row r="94" spans="1:18" x14ac:dyDescent="0.3">
      <c r="A94" s="1">
        <f t="shared" si="22"/>
        <v>93</v>
      </c>
      <c r="B94" s="1" t="s">
        <v>325</v>
      </c>
      <c r="C94" s="1" t="s">
        <v>499</v>
      </c>
      <c r="D94" s="1" t="s">
        <v>543</v>
      </c>
      <c r="E94" s="1">
        <v>3000</v>
      </c>
      <c r="F94" s="3" t="s">
        <v>492</v>
      </c>
      <c r="G94" s="1">
        <v>21</v>
      </c>
      <c r="H94" s="3">
        <v>103</v>
      </c>
      <c r="I94" s="1">
        <v>15.76</v>
      </c>
      <c r="J94" s="3">
        <f t="shared" si="15"/>
        <v>101.2</v>
      </c>
      <c r="K94" s="3">
        <f t="shared" si="16"/>
        <v>101.8</v>
      </c>
      <c r="L94" s="3">
        <f t="shared" si="17"/>
        <v>110.6</v>
      </c>
      <c r="M94" s="3">
        <f t="shared" si="18"/>
        <v>110.9</v>
      </c>
      <c r="N94" s="3"/>
      <c r="P94" s="4">
        <f t="shared" si="21"/>
        <v>14.229020661120277</v>
      </c>
      <c r="Q94" s="5">
        <f t="shared" si="19"/>
        <v>14.229020661120277</v>
      </c>
      <c r="R94" s="5">
        <f t="shared" si="20"/>
        <v>4.7430068870400923</v>
      </c>
    </row>
    <row r="95" spans="1:18" x14ac:dyDescent="0.3">
      <c r="A95" s="1">
        <f t="shared" si="22"/>
        <v>94</v>
      </c>
      <c r="B95" s="1" t="s">
        <v>67</v>
      </c>
      <c r="C95" s="1" t="s">
        <v>499</v>
      </c>
      <c r="D95" s="1" t="s">
        <v>544</v>
      </c>
      <c r="E95" s="1">
        <v>3000</v>
      </c>
      <c r="F95" s="3" t="s">
        <v>492</v>
      </c>
      <c r="G95" s="1">
        <v>4</v>
      </c>
      <c r="H95" s="3">
        <v>103</v>
      </c>
      <c r="I95" s="1">
        <v>30.36</v>
      </c>
      <c r="J95" s="3">
        <f t="shared" si="15"/>
        <v>101.2</v>
      </c>
      <c r="K95" s="3">
        <f t="shared" si="16"/>
        <v>101.8</v>
      </c>
      <c r="L95" s="3">
        <f t="shared" si="17"/>
        <v>110.6</v>
      </c>
      <c r="M95" s="3">
        <f t="shared" si="18"/>
        <v>110.9</v>
      </c>
      <c r="N95" s="3"/>
      <c r="P95" s="4">
        <f t="shared" si="21"/>
        <v>5.755236661120275</v>
      </c>
      <c r="Q95" s="5">
        <f t="shared" si="19"/>
        <v>5.755236661120275</v>
      </c>
      <c r="R95" s="5">
        <f t="shared" si="20"/>
        <v>1.9184122203734251</v>
      </c>
    </row>
    <row r="96" spans="1:18" x14ac:dyDescent="0.3">
      <c r="A96" s="1">
        <f t="shared" si="22"/>
        <v>95</v>
      </c>
      <c r="B96" s="1" t="s">
        <v>323</v>
      </c>
      <c r="C96" s="1" t="s">
        <v>493</v>
      </c>
      <c r="D96" s="1" t="s">
        <v>543</v>
      </c>
      <c r="E96" s="1">
        <v>3000</v>
      </c>
      <c r="F96" s="3" t="s">
        <v>523</v>
      </c>
      <c r="G96" s="1">
        <v>21</v>
      </c>
      <c r="H96" s="3">
        <v>114.75</v>
      </c>
      <c r="I96" s="1">
        <v>17.510000000000002</v>
      </c>
      <c r="J96" s="3">
        <f t="shared" si="15"/>
        <v>103</v>
      </c>
      <c r="K96" s="3">
        <f t="shared" si="16"/>
        <v>103.7</v>
      </c>
      <c r="L96" s="3">
        <f t="shared" si="17"/>
        <v>111.4</v>
      </c>
      <c r="M96" s="3">
        <f t="shared" si="18"/>
        <v>108.8</v>
      </c>
      <c r="N96" s="3"/>
      <c r="P96" s="4">
        <f t="shared" si="21"/>
        <v>15.841092861120277</v>
      </c>
      <c r="Q96" s="5">
        <f t="shared" si="19"/>
        <v>15.841092861120277</v>
      </c>
      <c r="R96" s="5">
        <f t="shared" si="20"/>
        <v>5.2803642870400926</v>
      </c>
    </row>
    <row r="97" spans="1:18" x14ac:dyDescent="0.3">
      <c r="A97" s="1">
        <f t="shared" si="22"/>
        <v>96</v>
      </c>
      <c r="B97" s="1" t="s">
        <v>34</v>
      </c>
      <c r="C97" s="1" t="s">
        <v>493</v>
      </c>
      <c r="D97" s="1" t="s">
        <v>545</v>
      </c>
      <c r="E97" s="1">
        <v>3000</v>
      </c>
      <c r="F97" s="3" t="s">
        <v>523</v>
      </c>
      <c r="G97" s="1">
        <v>14</v>
      </c>
      <c r="H97" s="3">
        <v>114.75</v>
      </c>
      <c r="I97" s="1">
        <v>13.07</v>
      </c>
      <c r="J97" s="3">
        <f t="shared" si="15"/>
        <v>103</v>
      </c>
      <c r="K97" s="3">
        <f t="shared" si="16"/>
        <v>103.7</v>
      </c>
      <c r="L97" s="3">
        <f t="shared" si="17"/>
        <v>111.4</v>
      </c>
      <c r="M97" s="3">
        <f t="shared" si="18"/>
        <v>108.8</v>
      </c>
      <c r="N97" s="3"/>
      <c r="P97" s="4">
        <f t="shared" si="21"/>
        <v>9.5047224611202772</v>
      </c>
      <c r="Q97" s="5">
        <f t="shared" si="19"/>
        <v>9.5047224611202772</v>
      </c>
      <c r="R97" s="5">
        <f t="shared" si="20"/>
        <v>3.1682408203734256</v>
      </c>
    </row>
    <row r="98" spans="1:18" x14ac:dyDescent="0.3">
      <c r="A98" s="1">
        <f t="shared" si="22"/>
        <v>97</v>
      </c>
      <c r="B98" s="1" t="s">
        <v>596</v>
      </c>
      <c r="C98" s="1" t="s">
        <v>493</v>
      </c>
      <c r="D98" s="1" t="s">
        <v>543</v>
      </c>
      <c r="E98" s="1">
        <v>3000</v>
      </c>
      <c r="F98" s="3" t="s">
        <v>523</v>
      </c>
      <c r="G98" s="1">
        <v>10</v>
      </c>
      <c r="H98" s="1">
        <v>114.75</v>
      </c>
      <c r="I98" s="1">
        <v>34.380000000000003</v>
      </c>
      <c r="J98" s="3">
        <f t="shared" si="15"/>
        <v>103</v>
      </c>
      <c r="K98" s="3">
        <f t="shared" si="16"/>
        <v>103.7</v>
      </c>
      <c r="L98" s="3">
        <f t="shared" si="17"/>
        <v>111.4</v>
      </c>
      <c r="M98" s="3">
        <f t="shared" si="18"/>
        <v>108.8</v>
      </c>
      <c r="N98" s="3"/>
      <c r="P98" s="4">
        <f t="shared" si="21"/>
        <v>12.380139561120277</v>
      </c>
      <c r="Q98" s="5">
        <f t="shared" ref="Q98" si="23">P98-O98</f>
        <v>12.380139561120277</v>
      </c>
      <c r="R98" s="5">
        <f t="shared" si="20"/>
        <v>4.1267131870400924</v>
      </c>
    </row>
    <row r="99" spans="1:18" x14ac:dyDescent="0.3">
      <c r="A99" s="3"/>
      <c r="F99" s="3"/>
      <c r="J99" s="3"/>
      <c r="K99" s="3"/>
      <c r="L99" s="3"/>
      <c r="M99" s="3"/>
      <c r="N99" s="3"/>
      <c r="P99" s="4"/>
      <c r="Q99" s="5"/>
      <c r="R99" s="5"/>
    </row>
    <row r="100" spans="1:18" x14ac:dyDescent="0.3">
      <c r="A100" s="3"/>
      <c r="F100" s="3"/>
      <c r="J100" s="3"/>
      <c r="K100" s="3"/>
      <c r="L100" s="3"/>
      <c r="M100" s="3"/>
      <c r="N100" s="3"/>
      <c r="P100" s="4"/>
      <c r="Q100" s="5"/>
      <c r="R100" s="5"/>
    </row>
    <row r="101" spans="1:18" x14ac:dyDescent="0.3">
      <c r="A101" s="3"/>
      <c r="J101" s="3"/>
      <c r="K101" s="3"/>
      <c r="L101" s="3"/>
      <c r="M101" s="3"/>
      <c r="N101" s="3"/>
      <c r="P101" s="4"/>
      <c r="Q101" s="5"/>
      <c r="R101" s="5"/>
    </row>
    <row r="102" spans="1:18" x14ac:dyDescent="0.3">
      <c r="A102" s="3"/>
      <c r="F102" s="3"/>
      <c r="J102" s="3"/>
      <c r="K102" s="3"/>
      <c r="L102" s="3"/>
      <c r="M102" s="3"/>
      <c r="N102" s="3"/>
      <c r="P102" s="4"/>
      <c r="Q102" s="5"/>
      <c r="R102" s="5"/>
    </row>
    <row r="103" spans="1:18" x14ac:dyDescent="0.3">
      <c r="A103" s="3"/>
      <c r="J103" s="3"/>
      <c r="K103" s="3"/>
      <c r="L103" s="3"/>
      <c r="M103" s="3"/>
      <c r="N103" s="3"/>
      <c r="P103" s="4"/>
      <c r="Q103" s="5"/>
      <c r="R103" s="5"/>
    </row>
    <row r="104" spans="1:18" x14ac:dyDescent="0.3">
      <c r="A104" s="3"/>
      <c r="J104" s="3"/>
      <c r="K104" s="3"/>
      <c r="L104" s="3"/>
      <c r="M104" s="3"/>
      <c r="N104" s="3"/>
      <c r="P104" s="4"/>
      <c r="Q104" s="5"/>
      <c r="R104" s="5"/>
    </row>
    <row r="105" spans="1:18" x14ac:dyDescent="0.3">
      <c r="A105" s="3"/>
      <c r="J105" s="3"/>
      <c r="K105" s="3"/>
      <c r="L105" s="3"/>
      <c r="M105" s="3"/>
      <c r="N105" s="3"/>
      <c r="P105" s="4"/>
      <c r="Q105" s="5"/>
      <c r="R105" s="5"/>
    </row>
    <row r="108" spans="1:18" x14ac:dyDescent="0.3">
      <c r="A108" s="1" t="s">
        <v>565</v>
      </c>
    </row>
    <row r="109" spans="1:18" x14ac:dyDescent="0.3">
      <c r="A109" s="1" t="s">
        <v>509</v>
      </c>
      <c r="B109" s="1" t="s">
        <v>510</v>
      </c>
      <c r="C109" s="1" t="s">
        <v>566</v>
      </c>
      <c r="D109" s="1" t="s">
        <v>567</v>
      </c>
      <c r="E109" s="1" t="s">
        <v>568</v>
      </c>
      <c r="P109" s="1"/>
    </row>
    <row r="110" spans="1:18" x14ac:dyDescent="0.3">
      <c r="A110" s="1">
        <v>1</v>
      </c>
      <c r="B110" s="1" t="s">
        <v>507</v>
      </c>
      <c r="C110" s="1">
        <v>106.2</v>
      </c>
      <c r="D110" s="1">
        <v>105.1</v>
      </c>
      <c r="E110" s="1">
        <v>110.8</v>
      </c>
      <c r="P110" s="1"/>
    </row>
    <row r="111" spans="1:18" x14ac:dyDescent="0.3">
      <c r="A111" s="1">
        <v>2</v>
      </c>
      <c r="B111" s="1" t="s">
        <v>512</v>
      </c>
      <c r="C111" s="1">
        <v>103.2</v>
      </c>
      <c r="D111" s="1">
        <v>106.6</v>
      </c>
      <c r="E111" s="1">
        <v>106.9</v>
      </c>
      <c r="P111" s="1"/>
    </row>
    <row r="112" spans="1:18" x14ac:dyDescent="0.3">
      <c r="A112" s="1">
        <v>3</v>
      </c>
      <c r="B112" s="1" t="s">
        <v>519</v>
      </c>
      <c r="C112" s="1">
        <v>102</v>
      </c>
      <c r="D112" s="1">
        <v>110.2</v>
      </c>
      <c r="E112" s="1">
        <v>104.9</v>
      </c>
      <c r="P112" s="1"/>
    </row>
    <row r="113" spans="1:16" x14ac:dyDescent="0.3">
      <c r="A113" s="1">
        <v>4</v>
      </c>
      <c r="B113" s="1" t="s">
        <v>514</v>
      </c>
      <c r="C113" s="1">
        <v>101.5</v>
      </c>
      <c r="D113" s="1">
        <v>107.8</v>
      </c>
      <c r="E113" s="1">
        <v>109.5</v>
      </c>
      <c r="P113" s="1"/>
    </row>
    <row r="114" spans="1:16" x14ac:dyDescent="0.3">
      <c r="A114" s="1">
        <v>5</v>
      </c>
      <c r="B114" s="1" t="s">
        <v>499</v>
      </c>
      <c r="C114" s="1">
        <v>101.2</v>
      </c>
      <c r="D114" s="1">
        <v>102.6</v>
      </c>
      <c r="E114" s="1">
        <v>110.6</v>
      </c>
      <c r="P114" s="1"/>
    </row>
    <row r="115" spans="1:16" x14ac:dyDescent="0.3">
      <c r="A115" s="1">
        <v>6</v>
      </c>
      <c r="B115" s="1" t="s">
        <v>505</v>
      </c>
      <c r="C115" s="1">
        <v>98.9</v>
      </c>
      <c r="D115" s="1">
        <v>105</v>
      </c>
      <c r="E115" s="1">
        <v>114.2</v>
      </c>
      <c r="P115" s="1"/>
    </row>
    <row r="116" spans="1:16" x14ac:dyDescent="0.3">
      <c r="A116" s="1">
        <v>7</v>
      </c>
      <c r="B116" s="1" t="s">
        <v>518</v>
      </c>
      <c r="C116" s="1">
        <v>101.3</v>
      </c>
      <c r="D116" s="1">
        <v>106.3</v>
      </c>
      <c r="E116" s="1">
        <v>108.2</v>
      </c>
      <c r="P116" s="1"/>
    </row>
    <row r="117" spans="1:16" x14ac:dyDescent="0.3">
      <c r="A117" s="1">
        <v>8</v>
      </c>
      <c r="B117" s="1" t="s">
        <v>520</v>
      </c>
      <c r="C117" s="1">
        <v>100.2</v>
      </c>
      <c r="D117" s="1">
        <v>111</v>
      </c>
      <c r="E117" s="1">
        <v>106.6</v>
      </c>
      <c r="P117" s="1"/>
    </row>
    <row r="118" spans="1:16" x14ac:dyDescent="0.3">
      <c r="A118" s="1">
        <v>9</v>
      </c>
      <c r="B118" s="1" t="s">
        <v>491</v>
      </c>
      <c r="C118" s="1">
        <v>100</v>
      </c>
      <c r="D118" s="1">
        <v>106.1</v>
      </c>
      <c r="E118" s="1">
        <v>107.2</v>
      </c>
      <c r="P118" s="1"/>
    </row>
    <row r="119" spans="1:16" x14ac:dyDescent="0.3">
      <c r="A119" s="1">
        <v>10</v>
      </c>
      <c r="B119" s="1" t="s">
        <v>549</v>
      </c>
      <c r="C119" s="1">
        <v>103.3</v>
      </c>
      <c r="D119" s="1">
        <v>113.4</v>
      </c>
      <c r="E119" s="1">
        <v>107</v>
      </c>
      <c r="P119" s="1"/>
    </row>
    <row r="120" spans="1:16" x14ac:dyDescent="0.3">
      <c r="A120" s="1">
        <v>11</v>
      </c>
      <c r="B120" s="1" t="s">
        <v>487</v>
      </c>
      <c r="C120" s="1">
        <v>100.3</v>
      </c>
      <c r="D120" s="1">
        <v>111.8</v>
      </c>
      <c r="E120" s="1">
        <v>108.8</v>
      </c>
      <c r="P120" s="1"/>
    </row>
    <row r="121" spans="1:16" x14ac:dyDescent="0.3">
      <c r="A121" s="1">
        <v>12</v>
      </c>
      <c r="B121" s="1" t="s">
        <v>506</v>
      </c>
      <c r="C121" s="1">
        <v>100.4</v>
      </c>
      <c r="D121" s="1">
        <v>107</v>
      </c>
      <c r="E121" s="1">
        <v>103.7</v>
      </c>
      <c r="P121" s="1"/>
    </row>
    <row r="122" spans="1:16" x14ac:dyDescent="0.3">
      <c r="A122" s="1">
        <v>13</v>
      </c>
      <c r="B122" s="1" t="s">
        <v>498</v>
      </c>
      <c r="C122" s="1">
        <v>104</v>
      </c>
      <c r="D122" s="1">
        <v>109.4</v>
      </c>
      <c r="E122" s="1">
        <v>108.6</v>
      </c>
      <c r="P122" s="1"/>
    </row>
    <row r="123" spans="1:16" x14ac:dyDescent="0.3">
      <c r="A123" s="1">
        <v>14</v>
      </c>
      <c r="B123" s="1" t="s">
        <v>517</v>
      </c>
      <c r="C123" s="1">
        <v>105.5</v>
      </c>
      <c r="D123" s="1">
        <v>105</v>
      </c>
      <c r="E123" s="1">
        <v>107.6</v>
      </c>
      <c r="P123" s="1"/>
    </row>
    <row r="124" spans="1:16" x14ac:dyDescent="0.3">
      <c r="A124" s="1">
        <v>15</v>
      </c>
      <c r="B124" s="1" t="s">
        <v>495</v>
      </c>
      <c r="C124" s="1">
        <v>98.6</v>
      </c>
      <c r="D124" s="1">
        <v>103.2</v>
      </c>
      <c r="E124" s="1">
        <v>105.6</v>
      </c>
      <c r="P124" s="1"/>
    </row>
    <row r="125" spans="1:16" x14ac:dyDescent="0.3">
      <c r="A125" s="1">
        <v>16</v>
      </c>
      <c r="B125" s="1" t="s">
        <v>513</v>
      </c>
      <c r="C125" s="1">
        <v>100.4</v>
      </c>
      <c r="D125" s="1">
        <v>105</v>
      </c>
      <c r="E125" s="1">
        <v>105.4</v>
      </c>
      <c r="P125" s="1"/>
    </row>
    <row r="126" spans="1:16" x14ac:dyDescent="0.3">
      <c r="A126" s="1">
        <v>17</v>
      </c>
      <c r="B126" s="1" t="s">
        <v>485</v>
      </c>
      <c r="C126" s="1">
        <v>105.1</v>
      </c>
      <c r="D126" s="1">
        <v>111.4</v>
      </c>
      <c r="E126" s="1">
        <v>102.4</v>
      </c>
      <c r="P126" s="1"/>
    </row>
    <row r="127" spans="1:16" x14ac:dyDescent="0.3">
      <c r="A127" s="1">
        <v>18</v>
      </c>
      <c r="B127" s="1" t="s">
        <v>489</v>
      </c>
      <c r="C127" s="1">
        <v>102.8</v>
      </c>
      <c r="D127" s="1">
        <v>108.5</v>
      </c>
      <c r="E127" s="1">
        <v>109.7</v>
      </c>
      <c r="P127" s="1"/>
    </row>
    <row r="128" spans="1:16" x14ac:dyDescent="0.3">
      <c r="A128" s="1">
        <v>19</v>
      </c>
      <c r="B128" s="1" t="s">
        <v>564</v>
      </c>
      <c r="C128" s="1">
        <v>105.6</v>
      </c>
      <c r="D128" s="1">
        <v>109.1</v>
      </c>
      <c r="E128" s="1">
        <v>109.9</v>
      </c>
      <c r="P128" s="1"/>
    </row>
    <row r="129" spans="1:16" x14ac:dyDescent="0.3">
      <c r="A129" s="1">
        <v>20</v>
      </c>
      <c r="B129" s="1" t="s">
        <v>556</v>
      </c>
      <c r="C129" s="1">
        <v>102.3</v>
      </c>
      <c r="D129" s="1">
        <v>102.2</v>
      </c>
      <c r="E129" s="1">
        <v>111.1</v>
      </c>
      <c r="P129" s="1"/>
    </row>
    <row r="130" spans="1:16" x14ac:dyDescent="0.3">
      <c r="A130" s="1">
        <v>21</v>
      </c>
      <c r="B130" s="1" t="s">
        <v>486</v>
      </c>
      <c r="C130" s="1">
        <v>105.6</v>
      </c>
      <c r="D130" s="1">
        <v>107.1</v>
      </c>
      <c r="E130" s="1">
        <v>104.3</v>
      </c>
      <c r="P130" s="1"/>
    </row>
    <row r="131" spans="1:16" x14ac:dyDescent="0.3">
      <c r="A131" s="1">
        <v>22</v>
      </c>
      <c r="B131" s="1" t="s">
        <v>508</v>
      </c>
      <c r="C131" s="1">
        <v>100.3</v>
      </c>
      <c r="D131" s="1">
        <v>105.3</v>
      </c>
      <c r="E131" s="1">
        <v>105.3</v>
      </c>
      <c r="P131" s="1"/>
    </row>
    <row r="132" spans="1:16" x14ac:dyDescent="0.3">
      <c r="A132" s="1">
        <v>23</v>
      </c>
      <c r="B132" s="1" t="s">
        <v>488</v>
      </c>
      <c r="C132" s="1">
        <v>104.2</v>
      </c>
      <c r="D132" s="1">
        <v>110.3</v>
      </c>
      <c r="E132" s="1">
        <v>106.4</v>
      </c>
      <c r="P132" s="1"/>
    </row>
    <row r="133" spans="1:16" x14ac:dyDescent="0.3">
      <c r="A133" s="1">
        <v>24</v>
      </c>
      <c r="B133" s="1" t="s">
        <v>493</v>
      </c>
      <c r="C133" s="1">
        <v>103</v>
      </c>
      <c r="D133" s="1">
        <v>103</v>
      </c>
      <c r="E133" s="1">
        <v>111.4</v>
      </c>
      <c r="P133" s="1"/>
    </row>
    <row r="134" spans="1:16" x14ac:dyDescent="0.3">
      <c r="A134" s="1">
        <v>25</v>
      </c>
      <c r="B134" s="1" t="s">
        <v>492</v>
      </c>
      <c r="C134" s="1">
        <v>101.8</v>
      </c>
      <c r="D134" s="1">
        <v>110.9</v>
      </c>
      <c r="E134" s="1">
        <v>108</v>
      </c>
      <c r="P134" s="1"/>
    </row>
    <row r="135" spans="1:16" x14ac:dyDescent="0.3">
      <c r="A135" s="1">
        <v>26</v>
      </c>
      <c r="B135" s="1" t="s">
        <v>497</v>
      </c>
      <c r="C135" s="1">
        <v>106</v>
      </c>
      <c r="D135" s="1">
        <v>107.7</v>
      </c>
      <c r="E135" s="1">
        <v>107.5</v>
      </c>
      <c r="P135" s="1"/>
    </row>
    <row r="136" spans="1:16" x14ac:dyDescent="0.3">
      <c r="A136" s="1">
        <v>27</v>
      </c>
      <c r="B136" s="1" t="s">
        <v>557</v>
      </c>
      <c r="C136" s="1">
        <v>100.6</v>
      </c>
      <c r="D136" s="1">
        <v>111.1</v>
      </c>
      <c r="E136" s="1">
        <v>108.5</v>
      </c>
      <c r="P136" s="1"/>
    </row>
    <row r="137" spans="1:16" x14ac:dyDescent="0.3">
      <c r="A137" s="1">
        <v>28</v>
      </c>
      <c r="B137" s="1" t="s">
        <v>516</v>
      </c>
      <c r="C137" s="1">
        <v>102.7</v>
      </c>
      <c r="D137" s="1">
        <v>110.4</v>
      </c>
      <c r="E137" s="1">
        <v>104.5</v>
      </c>
      <c r="P137" s="1"/>
    </row>
    <row r="138" spans="1:16" x14ac:dyDescent="0.3">
      <c r="A138" s="1">
        <v>29</v>
      </c>
      <c r="B138" s="1" t="s">
        <v>496</v>
      </c>
      <c r="C138" s="1">
        <v>102.5</v>
      </c>
      <c r="D138" s="1">
        <v>107.9</v>
      </c>
      <c r="E138" s="1">
        <v>103.2</v>
      </c>
      <c r="P138" s="1"/>
    </row>
    <row r="139" spans="1:16" x14ac:dyDescent="0.3">
      <c r="A139" s="1">
        <v>30</v>
      </c>
      <c r="B139" s="1" t="s">
        <v>523</v>
      </c>
      <c r="C139" s="1">
        <v>103.7</v>
      </c>
      <c r="D139" s="1">
        <v>108.8</v>
      </c>
      <c r="E139" s="1">
        <v>111</v>
      </c>
      <c r="P139" s="1"/>
    </row>
  </sheetData>
  <sortState ref="B2:R98">
    <sortCondition descending="1" ref="E2:E98"/>
  </sortState>
  <pageMargins left="0.7" right="0.7" top="0.75" bottom="0.75" header="0.3" footer="0.3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9" sqref="B19:M19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246</v>
      </c>
      <c r="C2" s="1" t="s">
        <v>508</v>
      </c>
      <c r="D2" s="1" t="s">
        <v>545</v>
      </c>
      <c r="E2" s="1">
        <v>7100</v>
      </c>
      <c r="F2" s="3" t="s">
        <v>516</v>
      </c>
      <c r="G2" s="1">
        <v>34</v>
      </c>
      <c r="H2" s="3">
        <v>104.25</v>
      </c>
      <c r="I2" s="1">
        <v>21.62</v>
      </c>
      <c r="J2" s="3">
        <f t="shared" ref="J2:J33" si="0">VLOOKUP(C2,$B$192:$E$221,2,FALSE)</f>
        <v>100.3</v>
      </c>
      <c r="K2" s="3">
        <f t="shared" ref="K2:K33" si="1">VLOOKUP(F2,$B$192:$E$221,2,FALSE)</f>
        <v>102.7</v>
      </c>
      <c r="L2" s="3">
        <f t="shared" ref="L2:L33" si="2">VLOOKUP(C2,$B$192:$E$221,4,FALSE)</f>
        <v>105.3</v>
      </c>
      <c r="M2" s="3">
        <f t="shared" ref="M2:M33" si="3">VLOOKUP(F2,$B$192:$E$221,3,FALSE)</f>
        <v>110.4</v>
      </c>
      <c r="N2" s="3"/>
      <c r="P2" s="4">
        <f>-87.868852+(LN(E2))*9.365713+G2*0.73241+I2*0.27241+H2*0.0924+((J2+K2)/2)*0.015315+((L2+M2)/2)*-0.032803</f>
        <v>33.625699767365326</v>
      </c>
      <c r="Q2" s="5">
        <f t="shared" ref="Q2:Q33" si="4">P2-O2</f>
        <v>33.625699767365326</v>
      </c>
      <c r="R2" s="5">
        <f t="shared" ref="R2:R33" si="5">P2/(E2/1000)</f>
        <v>4.7360140517415958</v>
      </c>
    </row>
    <row r="3" spans="1:18" x14ac:dyDescent="0.3">
      <c r="A3" s="1">
        <v>2</v>
      </c>
      <c r="B3" s="1" t="s">
        <v>345</v>
      </c>
      <c r="C3" s="1" t="s">
        <v>506</v>
      </c>
      <c r="D3" s="1" t="s">
        <v>544</v>
      </c>
      <c r="E3" s="1">
        <v>3100</v>
      </c>
      <c r="F3" s="3" t="s">
        <v>491</v>
      </c>
      <c r="G3" s="1">
        <v>20</v>
      </c>
      <c r="H3" s="3">
        <v>104.75</v>
      </c>
      <c r="I3" s="1">
        <v>22.36</v>
      </c>
      <c r="J3" s="3">
        <f t="shared" si="0"/>
        <v>100.4</v>
      </c>
      <c r="K3" s="3">
        <f t="shared" si="1"/>
        <v>100</v>
      </c>
      <c r="L3" s="3">
        <f t="shared" si="2"/>
        <v>103.7</v>
      </c>
      <c r="M3" s="3">
        <f t="shared" si="3"/>
        <v>106.1</v>
      </c>
      <c r="N3" s="3"/>
      <c r="P3" s="4">
        <f>-87.868852+(LN(E3))*9.365713+G3*0.73241+I3*0.27241+H3*0.0924+((J3+K3)/2)*0.015315+((L3+M3)/2)*-0.032803</f>
        <v>15.93530478100126</v>
      </c>
      <c r="Q3" s="5">
        <f t="shared" si="4"/>
        <v>15.93530478100126</v>
      </c>
      <c r="R3" s="5">
        <f t="shared" si="5"/>
        <v>5.1404208970971803</v>
      </c>
    </row>
    <row r="4" spans="1:18" x14ac:dyDescent="0.3">
      <c r="A4" s="1">
        <v>3</v>
      </c>
      <c r="B4" s="1" t="s">
        <v>190</v>
      </c>
      <c r="C4" s="1" t="s">
        <v>519</v>
      </c>
      <c r="D4" s="1" t="s">
        <v>542</v>
      </c>
      <c r="E4" s="1">
        <v>6600</v>
      </c>
      <c r="F4" s="3" t="s">
        <v>513</v>
      </c>
      <c r="G4" s="1">
        <v>29</v>
      </c>
      <c r="H4" s="3">
        <v>109.5</v>
      </c>
      <c r="I4" s="1">
        <v>19.329999999999998</v>
      </c>
      <c r="J4" s="3">
        <f t="shared" si="0"/>
        <v>102</v>
      </c>
      <c r="K4" s="3">
        <f t="shared" si="1"/>
        <v>100.4</v>
      </c>
      <c r="L4" s="3">
        <f t="shared" si="2"/>
        <v>104.9</v>
      </c>
      <c r="M4" s="3">
        <f t="shared" si="3"/>
        <v>105</v>
      </c>
      <c r="N4" s="3"/>
      <c r="P4" s="4">
        <f>-87.868852+(LN(E4))*9.365713+G4*0.73241+I4*0.27241+H4*0.0924+((J4+K4)/2)*0.015315+((L4+M4)/2)*-0.032803</f>
        <v>29.231532611029611</v>
      </c>
      <c r="Q4" s="5">
        <f t="shared" si="4"/>
        <v>29.231532611029611</v>
      </c>
      <c r="R4" s="5">
        <f t="shared" si="5"/>
        <v>4.4290200925802443</v>
      </c>
    </row>
    <row r="5" spans="1:18" x14ac:dyDescent="0.3">
      <c r="A5" s="1">
        <v>4</v>
      </c>
      <c r="B5" s="1" t="s">
        <v>61</v>
      </c>
      <c r="C5" s="1" t="s">
        <v>492</v>
      </c>
      <c r="D5" s="1" t="s">
        <v>545</v>
      </c>
      <c r="E5" s="1">
        <v>5300</v>
      </c>
      <c r="F5" s="3" t="s">
        <v>489</v>
      </c>
      <c r="G5" s="1">
        <v>28</v>
      </c>
      <c r="H5" s="1">
        <v>114.75</v>
      </c>
      <c r="I5" s="1">
        <v>13.28</v>
      </c>
      <c r="J5" s="3">
        <f t="shared" si="0"/>
        <v>101.8</v>
      </c>
      <c r="K5" s="3">
        <f t="shared" si="1"/>
        <v>102.8</v>
      </c>
      <c r="L5" s="3">
        <f t="shared" si="2"/>
        <v>108</v>
      </c>
      <c r="M5" s="3">
        <f t="shared" si="3"/>
        <v>108.5</v>
      </c>
      <c r="N5" s="3"/>
      <c r="P5" s="4">
        <f>-87.868852+(LN(E5))*9.365713+G5*0.73241+I5*0.27241+H5*0.0924+((J5+K5)/2)*0.015315+((L5+M5)/2)*-0.032803</f>
        <v>25.190249416671051</v>
      </c>
      <c r="Q5" s="5">
        <f t="shared" si="4"/>
        <v>25.190249416671051</v>
      </c>
      <c r="R5" s="5">
        <f t="shared" si="5"/>
        <v>4.7528772484285007</v>
      </c>
    </row>
    <row r="6" spans="1:18" x14ac:dyDescent="0.3">
      <c r="A6" s="1">
        <v>5</v>
      </c>
      <c r="B6" s="1" t="s">
        <v>277</v>
      </c>
      <c r="C6" s="1" t="s">
        <v>488</v>
      </c>
      <c r="D6" s="1" t="s">
        <v>545</v>
      </c>
      <c r="E6" s="1">
        <v>3300</v>
      </c>
      <c r="F6" s="3" t="s">
        <v>518</v>
      </c>
      <c r="G6" s="1">
        <v>9</v>
      </c>
      <c r="H6" s="3">
        <v>111.75</v>
      </c>
      <c r="I6" s="1">
        <v>18.36</v>
      </c>
      <c r="J6" s="3">
        <f t="shared" si="0"/>
        <v>104.2</v>
      </c>
      <c r="K6" s="3">
        <f t="shared" si="1"/>
        <v>101.3</v>
      </c>
      <c r="L6" s="3">
        <f t="shared" si="2"/>
        <v>106.4</v>
      </c>
      <c r="M6" s="3">
        <f t="shared" si="3"/>
        <v>106.3</v>
      </c>
      <c r="N6" s="3"/>
      <c r="P6" s="4">
        <f>-87.868852+(LN(E6))*9.365713+G6*0.73241+I6*0.27241+H6*0.0924+((J6+K6)/2)*0.015315+((L6+M6)/2)*-0.032803</f>
        <v>8.0129914011459977</v>
      </c>
      <c r="Q6" s="5">
        <f t="shared" si="4"/>
        <v>8.0129914011459977</v>
      </c>
      <c r="R6" s="5">
        <f t="shared" si="5"/>
        <v>2.4281792124684842</v>
      </c>
    </row>
    <row r="7" spans="1:18" x14ac:dyDescent="0.3">
      <c r="A7" s="1">
        <v>6</v>
      </c>
      <c r="B7" s="1" t="s">
        <v>142</v>
      </c>
      <c r="C7" s="1" t="s">
        <v>491</v>
      </c>
      <c r="D7" s="1" t="s">
        <v>542</v>
      </c>
      <c r="E7" s="1">
        <v>9700</v>
      </c>
      <c r="F7" s="3" t="s">
        <v>506</v>
      </c>
      <c r="G7" s="1">
        <v>35</v>
      </c>
      <c r="H7" s="1">
        <v>99.25</v>
      </c>
      <c r="I7" s="1">
        <v>21.92</v>
      </c>
      <c r="J7" s="3">
        <f t="shared" si="0"/>
        <v>100</v>
      </c>
      <c r="K7" s="3">
        <f t="shared" si="1"/>
        <v>100.4</v>
      </c>
      <c r="L7" s="3">
        <f t="shared" si="2"/>
        <v>107.2</v>
      </c>
      <c r="M7" s="3">
        <f t="shared" si="3"/>
        <v>107</v>
      </c>
      <c r="N7" s="3"/>
      <c r="P7" s="4">
        <v>44.285903112879517</v>
      </c>
      <c r="Q7" s="5">
        <f t="shared" si="4"/>
        <v>44.285903112879517</v>
      </c>
      <c r="R7" s="5">
        <f t="shared" si="5"/>
        <v>4.5655570219463426</v>
      </c>
    </row>
    <row r="8" spans="1:18" x14ac:dyDescent="0.3">
      <c r="A8" s="1">
        <v>7</v>
      </c>
      <c r="B8" s="1" t="s">
        <v>85</v>
      </c>
      <c r="C8" s="1" t="s">
        <v>489</v>
      </c>
      <c r="D8" s="1" t="s">
        <v>544</v>
      </c>
      <c r="E8" s="1">
        <v>6800</v>
      </c>
      <c r="F8" s="3" t="s">
        <v>492</v>
      </c>
      <c r="G8" s="1">
        <v>36</v>
      </c>
      <c r="H8" s="3">
        <v>111.25</v>
      </c>
      <c r="I8" s="1">
        <v>24.2</v>
      </c>
      <c r="J8" s="3">
        <f t="shared" si="0"/>
        <v>102.8</v>
      </c>
      <c r="K8" s="3">
        <f t="shared" si="1"/>
        <v>101.8</v>
      </c>
      <c r="L8" s="3">
        <f t="shared" si="2"/>
        <v>109.7</v>
      </c>
      <c r="M8" s="3">
        <f t="shared" si="3"/>
        <v>110.9</v>
      </c>
      <c r="N8" s="3"/>
      <c r="P8" s="4">
        <f>-87.868852+(LN(E8))*9.365713+G8*0.73241+I8*0.27241+H8*0.0924+((J8+K8)/2)*0.015315+((L8+M8)/2)*-0.032803</f>
        <v>35.96768404608909</v>
      </c>
      <c r="Q8" s="5">
        <f t="shared" si="4"/>
        <v>35.96768404608909</v>
      </c>
      <c r="R8" s="5">
        <f t="shared" si="5"/>
        <v>5.2893653008954544</v>
      </c>
    </row>
    <row r="9" spans="1:18" x14ac:dyDescent="0.3">
      <c r="A9" s="1">
        <v>8</v>
      </c>
      <c r="B9" s="1" t="s">
        <v>261</v>
      </c>
      <c r="C9" s="1" t="s">
        <v>489</v>
      </c>
      <c r="D9" s="1" t="s">
        <v>545</v>
      </c>
      <c r="E9" s="1">
        <v>3600</v>
      </c>
      <c r="F9" s="3" t="s">
        <v>492</v>
      </c>
      <c r="G9" s="1">
        <v>17</v>
      </c>
      <c r="H9" s="3">
        <v>111.25</v>
      </c>
      <c r="I9" s="1">
        <v>12.25</v>
      </c>
      <c r="J9" s="3">
        <f t="shared" si="0"/>
        <v>102.8</v>
      </c>
      <c r="K9" s="3">
        <f t="shared" si="1"/>
        <v>101.8</v>
      </c>
      <c r="L9" s="3">
        <f t="shared" si="2"/>
        <v>109.7</v>
      </c>
      <c r="M9" s="3">
        <f t="shared" si="3"/>
        <v>110.9</v>
      </c>
      <c r="N9" s="3"/>
      <c r="P9" s="4">
        <f>-87.868852+(LN(E9))*9.365713+G9*0.73241+I9*0.27241+H9*0.0924+((J9+K9)/2)*0.015315+((L9+M9)/2)*-0.032803</f>
        <v>12.840106285765659</v>
      </c>
      <c r="Q9" s="5">
        <f t="shared" si="4"/>
        <v>12.840106285765659</v>
      </c>
      <c r="R9" s="5">
        <f t="shared" si="5"/>
        <v>3.5666961904904606</v>
      </c>
    </row>
    <row r="10" spans="1:18" x14ac:dyDescent="0.3">
      <c r="A10" s="1">
        <v>9</v>
      </c>
      <c r="B10" s="1" t="s">
        <v>25</v>
      </c>
      <c r="C10" s="1" t="s">
        <v>499</v>
      </c>
      <c r="D10" s="1" t="s">
        <v>544</v>
      </c>
      <c r="E10" s="1">
        <v>4500</v>
      </c>
      <c r="F10" s="3" t="s">
        <v>556</v>
      </c>
      <c r="G10" s="1">
        <v>21</v>
      </c>
      <c r="H10" s="3">
        <v>105.5</v>
      </c>
      <c r="I10" s="1">
        <v>23.17</v>
      </c>
      <c r="J10" s="3">
        <f t="shared" si="0"/>
        <v>101.2</v>
      </c>
      <c r="K10" s="3">
        <f t="shared" si="1"/>
        <v>102.3</v>
      </c>
      <c r="L10" s="3">
        <f t="shared" si="2"/>
        <v>110.6</v>
      </c>
      <c r="M10" s="3">
        <f t="shared" si="3"/>
        <v>102.2</v>
      </c>
      <c r="N10" s="3"/>
      <c r="P10" s="4">
        <f>-87.868852+(LN(E10))*9.365713+G10*0.73241+I10*0.27241+H10*0.0924+((J10+K10)/2)*0.015315+((L10+M10)/2)*-0.032803</f>
        <v>20.422570395175324</v>
      </c>
      <c r="Q10" s="5">
        <f t="shared" si="4"/>
        <v>20.422570395175324</v>
      </c>
      <c r="R10" s="5">
        <f t="shared" si="5"/>
        <v>4.5383489767056275</v>
      </c>
    </row>
    <row r="11" spans="1:18" x14ac:dyDescent="0.3">
      <c r="A11" s="1">
        <v>10</v>
      </c>
      <c r="B11" s="1" t="s">
        <v>454</v>
      </c>
      <c r="C11" s="1" t="s">
        <v>519</v>
      </c>
      <c r="D11" s="1" t="s">
        <v>542</v>
      </c>
      <c r="E11" s="1">
        <v>3900</v>
      </c>
      <c r="F11" s="3" t="s">
        <v>513</v>
      </c>
      <c r="G11" s="1">
        <v>24</v>
      </c>
      <c r="H11" s="3">
        <v>109.5</v>
      </c>
      <c r="I11" s="1">
        <v>15.22</v>
      </c>
      <c r="J11" s="3">
        <f t="shared" si="0"/>
        <v>102</v>
      </c>
      <c r="K11" s="3">
        <f t="shared" si="1"/>
        <v>100.4</v>
      </c>
      <c r="L11" s="3">
        <f t="shared" si="2"/>
        <v>104.9</v>
      </c>
      <c r="M11" s="3">
        <f t="shared" si="3"/>
        <v>105</v>
      </c>
      <c r="N11" s="3"/>
      <c r="P11" s="4">
        <f>-87.868852+(LN(E11))*9.365713+G11*0.73241+I11*0.27241+H11*0.0924+((J11+K11)/2)*0.015315+((L11+M11)/2)*-0.032803</f>
        <v>19.522640563578904</v>
      </c>
      <c r="Q11" s="5">
        <f t="shared" si="4"/>
        <v>19.522640563578904</v>
      </c>
      <c r="R11" s="5">
        <f t="shared" si="5"/>
        <v>5.0058052727125393</v>
      </c>
    </row>
    <row r="12" spans="1:18" x14ac:dyDescent="0.3">
      <c r="A12" s="1">
        <v>11</v>
      </c>
      <c r="B12" s="1" t="s">
        <v>367</v>
      </c>
      <c r="C12" s="1" t="s">
        <v>513</v>
      </c>
      <c r="D12" s="1" t="s">
        <v>545</v>
      </c>
      <c r="E12" s="1">
        <v>6200</v>
      </c>
      <c r="F12" s="3" t="s">
        <v>519</v>
      </c>
      <c r="G12" s="1">
        <v>30</v>
      </c>
      <c r="H12" s="1">
        <v>103</v>
      </c>
      <c r="I12" s="1">
        <v>15.95</v>
      </c>
      <c r="J12" s="3">
        <f t="shared" si="0"/>
        <v>100.4</v>
      </c>
      <c r="K12" s="3">
        <f t="shared" si="1"/>
        <v>102</v>
      </c>
      <c r="L12" s="3">
        <f t="shared" si="2"/>
        <v>105.4</v>
      </c>
      <c r="M12" s="3">
        <f t="shared" si="3"/>
        <v>110.2</v>
      </c>
      <c r="N12" s="3"/>
      <c r="P12" s="4">
        <f>-87.868852+(LN(E12))*9.365713+G12*0.73241+I12*0.27241+H12*0.0924+((J12+K12)/2)*0.015315+((L12+M12)/2)*-0.032803</f>
        <v>27.763560540884892</v>
      </c>
      <c r="Q12" s="5">
        <f t="shared" si="4"/>
        <v>27.763560540884892</v>
      </c>
      <c r="R12" s="5">
        <f t="shared" si="5"/>
        <v>4.4779936356265955</v>
      </c>
    </row>
    <row r="13" spans="1:18" x14ac:dyDescent="0.3">
      <c r="A13" s="1">
        <v>12</v>
      </c>
      <c r="B13" s="1" t="s">
        <v>101</v>
      </c>
      <c r="C13" s="1" t="s">
        <v>488</v>
      </c>
      <c r="D13" s="1" t="s">
        <v>543</v>
      </c>
      <c r="E13" s="1">
        <v>9000</v>
      </c>
      <c r="F13" s="3" t="s">
        <v>518</v>
      </c>
      <c r="G13" s="1">
        <v>37</v>
      </c>
      <c r="H13" s="1">
        <v>111.75</v>
      </c>
      <c r="I13" s="1">
        <v>24.08</v>
      </c>
      <c r="J13" s="3">
        <f t="shared" si="0"/>
        <v>104.2</v>
      </c>
      <c r="K13" s="3">
        <f t="shared" si="1"/>
        <v>101.3</v>
      </c>
      <c r="L13" s="3">
        <f t="shared" si="2"/>
        <v>106.4</v>
      </c>
      <c r="M13" s="3">
        <f t="shared" si="3"/>
        <v>106.3</v>
      </c>
      <c r="N13" s="3"/>
      <c r="P13" s="4">
        <v>47.370355446070754</v>
      </c>
      <c r="Q13" s="5">
        <f t="shared" si="4"/>
        <v>47.370355446070754</v>
      </c>
      <c r="R13" s="5">
        <f t="shared" si="5"/>
        <v>5.263372827341195</v>
      </c>
    </row>
    <row r="14" spans="1:18" x14ac:dyDescent="0.3">
      <c r="A14" s="1">
        <v>13</v>
      </c>
      <c r="B14" s="1" t="s">
        <v>60</v>
      </c>
      <c r="C14" s="1" t="s">
        <v>514</v>
      </c>
      <c r="D14" s="1" t="s">
        <v>542</v>
      </c>
      <c r="E14" s="1">
        <v>3400</v>
      </c>
      <c r="F14" s="3" t="s">
        <v>496</v>
      </c>
      <c r="G14" s="1">
        <v>15</v>
      </c>
      <c r="H14" s="3">
        <v>104</v>
      </c>
      <c r="I14" s="1">
        <v>12.22</v>
      </c>
      <c r="J14" s="3">
        <f t="shared" si="0"/>
        <v>101.5</v>
      </c>
      <c r="K14" s="3">
        <f t="shared" si="1"/>
        <v>102.5</v>
      </c>
      <c r="L14" s="3">
        <f t="shared" si="2"/>
        <v>109.5</v>
      </c>
      <c r="M14" s="3">
        <f t="shared" si="3"/>
        <v>107.9</v>
      </c>
      <c r="N14" s="3"/>
      <c r="P14" s="4">
        <f t="shared" ref="P14:P28" si="6">-87.868852+(LN(E14))*9.365713+G14*0.73241+I14*0.27241+H14*0.0924+((J14+K14)/2)*0.015315+((L14+M14)/2)*-0.032803</f>
        <v>10.209774986205471</v>
      </c>
      <c r="Q14" s="5">
        <f t="shared" si="4"/>
        <v>10.209774986205471</v>
      </c>
      <c r="R14" s="5">
        <f t="shared" si="5"/>
        <v>3.0028749959427854</v>
      </c>
    </row>
    <row r="15" spans="1:18" x14ac:dyDescent="0.3">
      <c r="A15" s="1">
        <v>14</v>
      </c>
      <c r="B15" s="1" t="s">
        <v>22</v>
      </c>
      <c r="C15" s="1" t="s">
        <v>488</v>
      </c>
      <c r="D15" s="1" t="s">
        <v>542</v>
      </c>
      <c r="E15" s="1">
        <v>3900</v>
      </c>
      <c r="F15" s="3" t="s">
        <v>518</v>
      </c>
      <c r="G15" s="1">
        <v>13</v>
      </c>
      <c r="H15" s="3">
        <v>111.75</v>
      </c>
      <c r="I15" s="1">
        <v>23.16</v>
      </c>
      <c r="J15" s="3">
        <f t="shared" si="0"/>
        <v>104.2</v>
      </c>
      <c r="K15" s="3">
        <f t="shared" si="1"/>
        <v>101.3</v>
      </c>
      <c r="L15" s="3">
        <f t="shared" si="2"/>
        <v>106.4</v>
      </c>
      <c r="M15" s="3">
        <f t="shared" si="3"/>
        <v>106.3</v>
      </c>
      <c r="N15" s="3"/>
      <c r="P15" s="4">
        <f t="shared" si="6"/>
        <v>13.814780013578902</v>
      </c>
      <c r="Q15" s="5">
        <f t="shared" si="4"/>
        <v>13.814780013578902</v>
      </c>
      <c r="R15" s="5">
        <f t="shared" si="5"/>
        <v>3.5422512855330521</v>
      </c>
    </row>
    <row r="16" spans="1:18" x14ac:dyDescent="0.3">
      <c r="A16" s="1">
        <v>15</v>
      </c>
      <c r="B16" s="1" t="s">
        <v>77</v>
      </c>
      <c r="C16" s="1" t="s">
        <v>506</v>
      </c>
      <c r="D16" s="1" t="s">
        <v>546</v>
      </c>
      <c r="E16" s="1">
        <v>6400</v>
      </c>
      <c r="F16" s="3" t="s">
        <v>491</v>
      </c>
      <c r="G16" s="1">
        <v>35</v>
      </c>
      <c r="H16" s="3">
        <v>104.75</v>
      </c>
      <c r="I16" s="1">
        <v>21.37</v>
      </c>
      <c r="J16" s="3">
        <f t="shared" si="0"/>
        <v>100.4</v>
      </c>
      <c r="K16" s="3">
        <f t="shared" si="1"/>
        <v>100</v>
      </c>
      <c r="L16" s="3">
        <f t="shared" si="2"/>
        <v>103.7</v>
      </c>
      <c r="M16" s="3">
        <f t="shared" si="3"/>
        <v>106.1</v>
      </c>
      <c r="N16" s="3"/>
      <c r="P16" s="4">
        <f t="shared" si="6"/>
        <v>33.440935637422825</v>
      </c>
      <c r="Q16" s="5">
        <f t="shared" si="4"/>
        <v>33.440935637422825</v>
      </c>
      <c r="R16" s="5">
        <f t="shared" si="5"/>
        <v>5.2251461933473164</v>
      </c>
    </row>
    <row r="17" spans="1:18" x14ac:dyDescent="0.3">
      <c r="A17" s="1">
        <v>16</v>
      </c>
      <c r="B17" s="1" t="s">
        <v>478</v>
      </c>
      <c r="C17" s="1" t="s">
        <v>505</v>
      </c>
      <c r="D17" s="1" t="s">
        <v>543</v>
      </c>
      <c r="E17" s="1">
        <v>3700</v>
      </c>
      <c r="F17" s="3" t="s">
        <v>493</v>
      </c>
      <c r="G17" s="1">
        <v>22</v>
      </c>
      <c r="H17" s="3">
        <v>111.75</v>
      </c>
      <c r="I17" s="1">
        <v>18.010000000000002</v>
      </c>
      <c r="J17" s="3">
        <f t="shared" si="0"/>
        <v>98.9</v>
      </c>
      <c r="K17" s="3">
        <f t="shared" si="1"/>
        <v>103</v>
      </c>
      <c r="L17" s="3">
        <f t="shared" si="2"/>
        <v>114.2</v>
      </c>
      <c r="M17" s="3">
        <f t="shared" si="3"/>
        <v>103</v>
      </c>
      <c r="N17" s="3"/>
      <c r="P17" s="4">
        <f t="shared" si="6"/>
        <v>18.409138664505942</v>
      </c>
      <c r="Q17" s="5">
        <f t="shared" si="4"/>
        <v>18.409138664505942</v>
      </c>
      <c r="R17" s="5">
        <f t="shared" si="5"/>
        <v>4.9754428822989034</v>
      </c>
    </row>
    <row r="18" spans="1:18" x14ac:dyDescent="0.3">
      <c r="A18" s="1">
        <v>17</v>
      </c>
      <c r="B18" s="1" t="s">
        <v>325</v>
      </c>
      <c r="C18" s="1" t="s">
        <v>499</v>
      </c>
      <c r="D18" s="1" t="s">
        <v>544</v>
      </c>
      <c r="E18" s="1">
        <v>3600</v>
      </c>
      <c r="F18" s="3" t="s">
        <v>556</v>
      </c>
      <c r="G18" s="1">
        <v>26</v>
      </c>
      <c r="H18" s="3">
        <v>105.5</v>
      </c>
      <c r="I18" s="1">
        <v>14.89</v>
      </c>
      <c r="J18" s="3">
        <f t="shared" si="0"/>
        <v>101.2</v>
      </c>
      <c r="K18" s="3">
        <f t="shared" si="1"/>
        <v>102.3</v>
      </c>
      <c r="L18" s="3">
        <f t="shared" si="2"/>
        <v>110.6</v>
      </c>
      <c r="M18" s="3">
        <f t="shared" si="3"/>
        <v>102.2</v>
      </c>
      <c r="N18" s="3"/>
      <c r="P18" s="4">
        <f t="shared" si="6"/>
        <v>19.739167135765658</v>
      </c>
      <c r="Q18" s="5">
        <f t="shared" si="4"/>
        <v>19.739167135765658</v>
      </c>
      <c r="R18" s="5">
        <f t="shared" si="5"/>
        <v>5.4831019821571276</v>
      </c>
    </row>
    <row r="19" spans="1:18" x14ac:dyDescent="0.3">
      <c r="A19" s="1">
        <v>18</v>
      </c>
      <c r="B19" s="1" t="s">
        <v>281</v>
      </c>
      <c r="C19" s="1" t="s">
        <v>485</v>
      </c>
      <c r="D19" s="1" t="s">
        <v>542</v>
      </c>
      <c r="E19" s="1">
        <v>6300</v>
      </c>
      <c r="F19" s="3" t="s">
        <v>512</v>
      </c>
      <c r="G19" s="1">
        <v>31</v>
      </c>
      <c r="H19" s="1">
        <v>113.5</v>
      </c>
      <c r="I19" s="1">
        <v>16.53</v>
      </c>
      <c r="J19" s="3">
        <f t="shared" si="0"/>
        <v>105.1</v>
      </c>
      <c r="K19" s="3">
        <f t="shared" si="1"/>
        <v>103.2</v>
      </c>
      <c r="L19" s="3">
        <f t="shared" si="2"/>
        <v>102.4</v>
      </c>
      <c r="M19" s="3">
        <f t="shared" si="3"/>
        <v>106.6</v>
      </c>
      <c r="N19" s="3"/>
      <c r="P19" s="4">
        <f t="shared" si="6"/>
        <v>29.92745209583769</v>
      </c>
      <c r="Q19" s="5">
        <f t="shared" si="4"/>
        <v>29.92745209583769</v>
      </c>
      <c r="R19" s="5">
        <f t="shared" si="5"/>
        <v>4.7503892215615382</v>
      </c>
    </row>
    <row r="20" spans="1:18" x14ac:dyDescent="0.3">
      <c r="A20" s="1">
        <v>19</v>
      </c>
      <c r="B20" s="1" t="s">
        <v>372</v>
      </c>
      <c r="C20" s="1" t="s">
        <v>491</v>
      </c>
      <c r="D20" s="1" t="s">
        <v>544</v>
      </c>
      <c r="E20" s="1">
        <v>3100</v>
      </c>
      <c r="F20" s="3" t="s">
        <v>506</v>
      </c>
      <c r="G20" s="1">
        <v>23</v>
      </c>
      <c r="H20" s="3">
        <v>99.25</v>
      </c>
      <c r="I20" s="1">
        <v>11.67</v>
      </c>
      <c r="J20" s="3">
        <f t="shared" si="0"/>
        <v>100</v>
      </c>
      <c r="K20" s="3">
        <f t="shared" si="1"/>
        <v>100.4</v>
      </c>
      <c r="L20" s="3">
        <f t="shared" si="2"/>
        <v>107.2</v>
      </c>
      <c r="M20" s="3">
        <f t="shared" si="3"/>
        <v>107</v>
      </c>
      <c r="N20" s="3"/>
      <c r="P20" s="4">
        <f t="shared" si="6"/>
        <v>14.640105281001265</v>
      </c>
      <c r="Q20" s="5">
        <f t="shared" si="4"/>
        <v>14.640105281001265</v>
      </c>
      <c r="R20" s="5">
        <f t="shared" si="5"/>
        <v>4.7226146067746013</v>
      </c>
    </row>
    <row r="21" spans="1:18" x14ac:dyDescent="0.3">
      <c r="A21" s="1">
        <v>20</v>
      </c>
      <c r="B21" s="1" t="s">
        <v>234</v>
      </c>
      <c r="C21" s="1" t="s">
        <v>489</v>
      </c>
      <c r="D21" s="1" t="s">
        <v>544</v>
      </c>
      <c r="E21" s="1">
        <v>3200</v>
      </c>
      <c r="F21" s="3" t="s">
        <v>492</v>
      </c>
      <c r="G21" s="1">
        <v>10</v>
      </c>
      <c r="H21" s="3">
        <v>111.25</v>
      </c>
      <c r="I21" s="1">
        <v>13.38</v>
      </c>
      <c r="J21" s="3">
        <f t="shared" si="0"/>
        <v>102.8</v>
      </c>
      <c r="K21" s="3">
        <f t="shared" si="1"/>
        <v>101.8</v>
      </c>
      <c r="L21" s="3">
        <f t="shared" si="2"/>
        <v>109.7</v>
      </c>
      <c r="M21" s="3">
        <f t="shared" si="3"/>
        <v>110.9</v>
      </c>
      <c r="N21" s="3"/>
      <c r="P21" s="4">
        <f t="shared" si="6"/>
        <v>6.9179374775392137</v>
      </c>
      <c r="Q21" s="5">
        <f t="shared" si="4"/>
        <v>6.9179374775392137</v>
      </c>
      <c r="R21" s="5">
        <f t="shared" si="5"/>
        <v>2.1618554617310042</v>
      </c>
    </row>
    <row r="22" spans="1:18" x14ac:dyDescent="0.3">
      <c r="A22" s="1">
        <v>21</v>
      </c>
      <c r="B22" s="1" t="s">
        <v>359</v>
      </c>
      <c r="C22" s="1" t="s">
        <v>512</v>
      </c>
      <c r="D22" s="1" t="s">
        <v>544</v>
      </c>
      <c r="E22" s="1">
        <v>5500</v>
      </c>
      <c r="F22" s="3" t="s">
        <v>485</v>
      </c>
      <c r="G22" s="1">
        <v>27</v>
      </c>
      <c r="H22" s="3">
        <v>115</v>
      </c>
      <c r="I22" s="1">
        <v>24.82</v>
      </c>
      <c r="J22" s="3">
        <f t="shared" si="0"/>
        <v>103.2</v>
      </c>
      <c r="K22" s="3">
        <f t="shared" si="1"/>
        <v>105.1</v>
      </c>
      <c r="L22" s="3">
        <f t="shared" si="2"/>
        <v>106.9</v>
      </c>
      <c r="M22" s="3">
        <f t="shared" si="3"/>
        <v>111.4</v>
      </c>
      <c r="N22" s="3"/>
      <c r="P22" s="4">
        <f t="shared" si="6"/>
        <v>27.970278786384238</v>
      </c>
      <c r="Q22" s="5">
        <f t="shared" si="4"/>
        <v>27.970278786384238</v>
      </c>
      <c r="R22" s="5">
        <f t="shared" si="5"/>
        <v>5.0855052338880435</v>
      </c>
    </row>
    <row r="23" spans="1:18" x14ac:dyDescent="0.3">
      <c r="A23" s="1">
        <v>22</v>
      </c>
      <c r="B23" s="1" t="s">
        <v>423</v>
      </c>
      <c r="C23" s="1" t="s">
        <v>505</v>
      </c>
      <c r="D23" s="1" t="s">
        <v>546</v>
      </c>
      <c r="E23" s="1">
        <v>5900</v>
      </c>
      <c r="F23" s="3" t="s">
        <v>493</v>
      </c>
      <c r="G23" s="1">
        <v>33</v>
      </c>
      <c r="H23" s="3">
        <v>111.75</v>
      </c>
      <c r="I23" s="1">
        <v>18.14</v>
      </c>
      <c r="J23" s="3">
        <f t="shared" si="0"/>
        <v>98.9</v>
      </c>
      <c r="K23" s="3">
        <f t="shared" si="1"/>
        <v>103</v>
      </c>
      <c r="L23" s="3">
        <f t="shared" si="2"/>
        <v>114.2</v>
      </c>
      <c r="M23" s="3">
        <f t="shared" si="3"/>
        <v>103</v>
      </c>
      <c r="N23" s="3"/>
      <c r="P23" s="4">
        <f t="shared" si="6"/>
        <v>30.871286574495642</v>
      </c>
      <c r="Q23" s="5">
        <f t="shared" si="4"/>
        <v>30.871286574495642</v>
      </c>
      <c r="R23" s="5">
        <f t="shared" si="5"/>
        <v>5.2324214533043456</v>
      </c>
    </row>
    <row r="24" spans="1:18" x14ac:dyDescent="0.3">
      <c r="A24" s="1">
        <v>23</v>
      </c>
      <c r="B24" s="1" t="s">
        <v>425</v>
      </c>
      <c r="C24" s="1" t="s">
        <v>505</v>
      </c>
      <c r="D24" s="1" t="s">
        <v>543</v>
      </c>
      <c r="E24" s="1">
        <v>6400</v>
      </c>
      <c r="F24" s="3" t="s">
        <v>493</v>
      </c>
      <c r="G24" s="1">
        <v>35</v>
      </c>
      <c r="H24" s="3">
        <v>111.75</v>
      </c>
      <c r="I24" s="1">
        <v>24.27</v>
      </c>
      <c r="J24" s="3">
        <f t="shared" si="0"/>
        <v>98.9</v>
      </c>
      <c r="K24" s="3">
        <f t="shared" si="1"/>
        <v>103</v>
      </c>
      <c r="L24" s="3">
        <f t="shared" si="2"/>
        <v>114.2</v>
      </c>
      <c r="M24" s="3">
        <f t="shared" si="3"/>
        <v>103</v>
      </c>
      <c r="N24" s="3"/>
      <c r="P24" s="4">
        <f t="shared" si="6"/>
        <v>34.76783978742283</v>
      </c>
      <c r="Q24" s="5">
        <f t="shared" si="4"/>
        <v>34.76783978742283</v>
      </c>
      <c r="R24" s="5">
        <f t="shared" si="5"/>
        <v>5.4324749667848167</v>
      </c>
    </row>
    <row r="25" spans="1:18" x14ac:dyDescent="0.3">
      <c r="A25" s="1">
        <v>24</v>
      </c>
      <c r="B25" s="1" t="s">
        <v>121</v>
      </c>
      <c r="C25" s="1" t="s">
        <v>506</v>
      </c>
      <c r="D25" s="1" t="s">
        <v>543</v>
      </c>
      <c r="E25" s="1">
        <v>3400</v>
      </c>
      <c r="F25" s="3" t="s">
        <v>491</v>
      </c>
      <c r="G25" s="1">
        <v>32</v>
      </c>
      <c r="H25" s="1">
        <v>104.75</v>
      </c>
      <c r="I25" s="1">
        <v>14.39</v>
      </c>
      <c r="J25" s="3">
        <f t="shared" si="0"/>
        <v>100.4</v>
      </c>
      <c r="K25" s="3">
        <f t="shared" si="1"/>
        <v>100</v>
      </c>
      <c r="L25" s="3">
        <f t="shared" si="2"/>
        <v>103.7</v>
      </c>
      <c r="M25" s="3">
        <f t="shared" si="3"/>
        <v>106.1</v>
      </c>
      <c r="N25" s="3"/>
      <c r="P25" s="4">
        <f t="shared" si="6"/>
        <v>23.41825908620547</v>
      </c>
      <c r="Q25" s="5">
        <f t="shared" si="4"/>
        <v>23.41825908620547</v>
      </c>
      <c r="R25" s="5">
        <f t="shared" si="5"/>
        <v>6.8877232606486682</v>
      </c>
    </row>
    <row r="26" spans="1:18" x14ac:dyDescent="0.3">
      <c r="A26" s="1">
        <v>25</v>
      </c>
      <c r="B26" s="1" t="s">
        <v>15</v>
      </c>
      <c r="C26" s="1" t="s">
        <v>499</v>
      </c>
      <c r="D26" s="1" t="s">
        <v>542</v>
      </c>
      <c r="E26" s="1">
        <v>4000</v>
      </c>
      <c r="F26" s="3" t="s">
        <v>556</v>
      </c>
      <c r="G26" s="1">
        <v>22</v>
      </c>
      <c r="H26" s="1">
        <v>105.5</v>
      </c>
      <c r="I26" s="1">
        <v>14.08</v>
      </c>
      <c r="J26" s="3">
        <f t="shared" si="0"/>
        <v>101.2</v>
      </c>
      <c r="K26" s="3">
        <f t="shared" si="1"/>
        <v>102.3</v>
      </c>
      <c r="L26" s="3">
        <f t="shared" si="2"/>
        <v>110.6</v>
      </c>
      <c r="M26" s="3">
        <f t="shared" si="3"/>
        <v>102.2</v>
      </c>
      <c r="N26" s="3"/>
      <c r="P26" s="4">
        <f t="shared" si="6"/>
        <v>17.575651386948866</v>
      </c>
      <c r="Q26" s="5">
        <f t="shared" si="4"/>
        <v>17.575651386948866</v>
      </c>
      <c r="R26" s="5">
        <f t="shared" si="5"/>
        <v>4.3939128467372166</v>
      </c>
    </row>
    <row r="27" spans="1:18" x14ac:dyDescent="0.3">
      <c r="A27" s="1">
        <v>26</v>
      </c>
      <c r="B27" s="1" t="s">
        <v>232</v>
      </c>
      <c r="C27" s="1" t="s">
        <v>508</v>
      </c>
      <c r="D27" s="1" t="s">
        <v>543</v>
      </c>
      <c r="E27" s="1">
        <v>6100</v>
      </c>
      <c r="F27" s="3" t="s">
        <v>516</v>
      </c>
      <c r="G27" s="1">
        <v>31</v>
      </c>
      <c r="H27" s="3">
        <v>104.25</v>
      </c>
      <c r="I27" s="1">
        <v>18.05</v>
      </c>
      <c r="J27" s="3">
        <f t="shared" si="0"/>
        <v>100.3</v>
      </c>
      <c r="K27" s="3">
        <f t="shared" si="1"/>
        <v>102.7</v>
      </c>
      <c r="L27" s="3">
        <f t="shared" si="2"/>
        <v>105.3</v>
      </c>
      <c r="M27" s="3">
        <f t="shared" si="3"/>
        <v>110.4</v>
      </c>
      <c r="N27" s="3"/>
      <c r="P27" s="4">
        <f t="shared" si="6"/>
        <v>29.03419451916929</v>
      </c>
      <c r="Q27" s="5">
        <f t="shared" si="4"/>
        <v>29.03419451916929</v>
      </c>
      <c r="R27" s="5">
        <f t="shared" si="5"/>
        <v>4.7597040195359499</v>
      </c>
    </row>
    <row r="28" spans="1:18" x14ac:dyDescent="0.3">
      <c r="A28" s="1">
        <v>27</v>
      </c>
      <c r="B28" s="1" t="s">
        <v>44</v>
      </c>
      <c r="C28" s="1" t="s">
        <v>485</v>
      </c>
      <c r="D28" s="1" t="s">
        <v>545</v>
      </c>
      <c r="E28" s="1">
        <v>3800</v>
      </c>
      <c r="F28" s="3" t="s">
        <v>512</v>
      </c>
      <c r="G28" s="1">
        <v>16</v>
      </c>
      <c r="H28" s="1">
        <v>113.5</v>
      </c>
      <c r="I28" s="1">
        <v>14.17</v>
      </c>
      <c r="J28" s="3">
        <f t="shared" si="0"/>
        <v>105.1</v>
      </c>
      <c r="K28" s="3">
        <f t="shared" si="1"/>
        <v>103.2</v>
      </c>
      <c r="L28" s="3">
        <f t="shared" si="2"/>
        <v>102.4</v>
      </c>
      <c r="M28" s="3">
        <f t="shared" si="3"/>
        <v>106.6</v>
      </c>
      <c r="N28" s="3"/>
      <c r="P28" s="4">
        <f t="shared" si="6"/>
        <v>13.563591712890567</v>
      </c>
      <c r="Q28" s="5">
        <f t="shared" si="4"/>
        <v>13.563591712890567</v>
      </c>
      <c r="R28" s="5">
        <f t="shared" si="5"/>
        <v>3.56936624023436</v>
      </c>
    </row>
    <row r="29" spans="1:18" x14ac:dyDescent="0.3">
      <c r="A29" s="1">
        <v>28</v>
      </c>
      <c r="B29" s="1" t="s">
        <v>330</v>
      </c>
      <c r="C29" s="1" t="s">
        <v>492</v>
      </c>
      <c r="D29" s="1" t="s">
        <v>543</v>
      </c>
      <c r="E29" s="1">
        <v>10000</v>
      </c>
      <c r="F29" s="3" t="s">
        <v>489</v>
      </c>
      <c r="G29" s="1">
        <v>37</v>
      </c>
      <c r="H29" s="3">
        <v>114.75</v>
      </c>
      <c r="I29" s="1">
        <v>30.52</v>
      </c>
      <c r="J29" s="3">
        <f t="shared" si="0"/>
        <v>101.8</v>
      </c>
      <c r="K29" s="3">
        <f t="shared" si="1"/>
        <v>102.8</v>
      </c>
      <c r="L29" s="3">
        <f t="shared" si="2"/>
        <v>108</v>
      </c>
      <c r="M29" s="3">
        <f t="shared" si="3"/>
        <v>108.5</v>
      </c>
      <c r="N29" s="3"/>
      <c r="P29" s="4">
        <v>55.151688158114816</v>
      </c>
      <c r="Q29" s="5">
        <f t="shared" si="4"/>
        <v>55.151688158114816</v>
      </c>
      <c r="R29" s="5">
        <f t="shared" si="5"/>
        <v>5.5151688158114816</v>
      </c>
    </row>
    <row r="30" spans="1:18" x14ac:dyDescent="0.3">
      <c r="A30" s="1">
        <v>29</v>
      </c>
      <c r="B30" s="1" t="s">
        <v>268</v>
      </c>
      <c r="C30" s="1" t="s">
        <v>556</v>
      </c>
      <c r="D30" s="1" t="s">
        <v>544</v>
      </c>
      <c r="E30" s="1">
        <v>5700</v>
      </c>
      <c r="F30" s="3" t="s">
        <v>499</v>
      </c>
      <c r="G30" s="1">
        <v>30</v>
      </c>
      <c r="H30" s="3">
        <v>109</v>
      </c>
      <c r="I30" s="1">
        <v>17.46</v>
      </c>
      <c r="J30" s="3">
        <f t="shared" si="0"/>
        <v>102.3</v>
      </c>
      <c r="K30" s="3">
        <f t="shared" si="1"/>
        <v>101.2</v>
      </c>
      <c r="L30" s="3">
        <f t="shared" si="2"/>
        <v>111.1</v>
      </c>
      <c r="M30" s="3">
        <f t="shared" si="3"/>
        <v>102.6</v>
      </c>
      <c r="N30" s="3"/>
      <c r="P30" s="4">
        <f>-87.868852+(LN(E30))*9.365713+G30*0.73241+I30*0.27241+H30*0.0924+((J30+K30)/2)*0.015315+((L30+M30)/2)*-0.032803</f>
        <v>27.981387396945603</v>
      </c>
      <c r="Q30" s="5">
        <f t="shared" si="4"/>
        <v>27.981387396945603</v>
      </c>
      <c r="R30" s="5">
        <f t="shared" si="5"/>
        <v>4.9090153327974742</v>
      </c>
    </row>
    <row r="31" spans="1:18" x14ac:dyDescent="0.3">
      <c r="A31" s="1">
        <v>30</v>
      </c>
      <c r="B31" s="1" t="s">
        <v>326</v>
      </c>
      <c r="C31" s="1" t="s">
        <v>512</v>
      </c>
      <c r="D31" s="1" t="s">
        <v>544</v>
      </c>
      <c r="E31" s="1">
        <v>8900</v>
      </c>
      <c r="F31" s="3" t="s">
        <v>485</v>
      </c>
      <c r="G31" s="1">
        <v>34</v>
      </c>
      <c r="H31" s="3">
        <v>115</v>
      </c>
      <c r="I31" s="1">
        <v>33.36</v>
      </c>
      <c r="J31" s="3">
        <f t="shared" si="0"/>
        <v>103.2</v>
      </c>
      <c r="K31" s="3">
        <f t="shared" si="1"/>
        <v>105.1</v>
      </c>
      <c r="L31" s="3">
        <f t="shared" si="2"/>
        <v>106.9</v>
      </c>
      <c r="M31" s="3">
        <f t="shared" si="3"/>
        <v>111.4</v>
      </c>
      <c r="N31" s="3"/>
      <c r="P31" s="4">
        <v>43.9244054462336</v>
      </c>
      <c r="Q31" s="5">
        <f t="shared" si="4"/>
        <v>43.9244054462336</v>
      </c>
      <c r="R31" s="5">
        <f t="shared" si="5"/>
        <v>4.9353264546329889</v>
      </c>
    </row>
    <row r="32" spans="1:18" x14ac:dyDescent="0.3">
      <c r="A32" s="1">
        <v>31</v>
      </c>
      <c r="B32" s="1" t="s">
        <v>187</v>
      </c>
      <c r="C32" s="1" t="s">
        <v>516</v>
      </c>
      <c r="D32" s="1" t="s">
        <v>544</v>
      </c>
      <c r="E32" s="1">
        <v>5200</v>
      </c>
      <c r="F32" s="3" t="s">
        <v>508</v>
      </c>
      <c r="G32" s="1">
        <v>27</v>
      </c>
      <c r="H32" s="1">
        <v>111.25</v>
      </c>
      <c r="I32" s="1">
        <v>13.66</v>
      </c>
      <c r="J32" s="3">
        <f t="shared" si="0"/>
        <v>102.7</v>
      </c>
      <c r="K32" s="3">
        <f t="shared" si="1"/>
        <v>100.3</v>
      </c>
      <c r="L32" s="3">
        <f t="shared" si="2"/>
        <v>104.5</v>
      </c>
      <c r="M32" s="3">
        <f t="shared" si="3"/>
        <v>105.3</v>
      </c>
      <c r="N32" s="3"/>
      <c r="P32" s="4">
        <f t="shared" ref="P32:P39" si="7">-87.868852+(LN(E32))*9.365713+G32*0.73241+I32*0.27241+H32*0.0924+((J32+K32)/2)*0.015315+((L32+M32)/2)*-0.032803</f>
        <v>24.157193339407492</v>
      </c>
      <c r="Q32" s="5">
        <f t="shared" si="4"/>
        <v>24.157193339407492</v>
      </c>
      <c r="R32" s="5">
        <f t="shared" si="5"/>
        <v>4.6456141037322096</v>
      </c>
    </row>
    <row r="33" spans="1:18" x14ac:dyDescent="0.3">
      <c r="A33" s="1">
        <v>32</v>
      </c>
      <c r="B33" s="1" t="s">
        <v>402</v>
      </c>
      <c r="C33" s="1" t="s">
        <v>489</v>
      </c>
      <c r="D33" s="1" t="s">
        <v>545</v>
      </c>
      <c r="E33" s="1">
        <v>5000</v>
      </c>
      <c r="F33" s="3" t="s">
        <v>492</v>
      </c>
      <c r="G33" s="1">
        <v>26</v>
      </c>
      <c r="H33" s="1">
        <v>111.25</v>
      </c>
      <c r="I33" s="1">
        <v>17.61</v>
      </c>
      <c r="J33" s="3">
        <f t="shared" si="0"/>
        <v>102.8</v>
      </c>
      <c r="K33" s="3">
        <f t="shared" si="1"/>
        <v>101.8</v>
      </c>
      <c r="L33" s="3">
        <f t="shared" si="2"/>
        <v>109.7</v>
      </c>
      <c r="M33" s="3">
        <f t="shared" si="3"/>
        <v>110.9</v>
      </c>
      <c r="N33" s="3"/>
      <c r="P33" s="4">
        <f t="shared" si="7"/>
        <v>23.968588696358538</v>
      </c>
      <c r="Q33" s="5">
        <f t="shared" si="4"/>
        <v>23.968588696358538</v>
      </c>
      <c r="R33" s="5">
        <f t="shared" si="5"/>
        <v>4.7937177392717079</v>
      </c>
    </row>
    <row r="34" spans="1:18" x14ac:dyDescent="0.3">
      <c r="A34" s="1">
        <v>33</v>
      </c>
      <c r="B34" s="1" t="s">
        <v>214</v>
      </c>
      <c r="C34" s="1" t="s">
        <v>505</v>
      </c>
      <c r="D34" s="1" t="s">
        <v>544</v>
      </c>
      <c r="E34" s="1">
        <v>3500</v>
      </c>
      <c r="F34" s="3" t="s">
        <v>493</v>
      </c>
      <c r="G34" s="1">
        <v>18</v>
      </c>
      <c r="H34" s="3">
        <v>111.75</v>
      </c>
      <c r="I34" s="1">
        <v>14.08</v>
      </c>
      <c r="J34" s="3">
        <f t="shared" ref="J34:J65" si="8">VLOOKUP(C34,$B$192:$E$221,2,FALSE)</f>
        <v>98.9</v>
      </c>
      <c r="K34" s="3">
        <f t="shared" ref="K34:K65" si="9">VLOOKUP(F34,$B$192:$E$221,2,FALSE)</f>
        <v>103</v>
      </c>
      <c r="L34" s="3">
        <f t="shared" ref="L34:L65" si="10">VLOOKUP(C34,$B$192:$E$221,4,FALSE)</f>
        <v>114.2</v>
      </c>
      <c r="M34" s="3">
        <f t="shared" ref="M34:M65" si="11">VLOOKUP(F34,$B$192:$E$221,3,FALSE)</f>
        <v>103</v>
      </c>
      <c r="N34" s="3"/>
      <c r="P34" s="4">
        <f t="shared" si="7"/>
        <v>13.888476087137281</v>
      </c>
      <c r="Q34" s="5">
        <f t="shared" ref="Q34:Q65" si="12">P34-O34</f>
        <v>13.888476087137281</v>
      </c>
      <c r="R34" s="5">
        <f t="shared" ref="R34:R65" si="13">P34/(E34/1000)</f>
        <v>3.9681360248963662</v>
      </c>
    </row>
    <row r="35" spans="1:18" x14ac:dyDescent="0.3">
      <c r="A35" s="1">
        <v>34</v>
      </c>
      <c r="B35" s="1" t="s">
        <v>73</v>
      </c>
      <c r="C35" s="1" t="s">
        <v>556</v>
      </c>
      <c r="D35" s="1" t="s">
        <v>542</v>
      </c>
      <c r="E35" s="1">
        <v>5800</v>
      </c>
      <c r="F35" s="3" t="s">
        <v>499</v>
      </c>
      <c r="G35" s="1">
        <v>18</v>
      </c>
      <c r="H35" s="1">
        <v>109</v>
      </c>
      <c r="I35" s="1">
        <v>14.98</v>
      </c>
      <c r="J35" s="3">
        <f t="shared" si="8"/>
        <v>102.3</v>
      </c>
      <c r="K35" s="3">
        <f t="shared" si="9"/>
        <v>101.2</v>
      </c>
      <c r="L35" s="3">
        <f t="shared" si="10"/>
        <v>111.1</v>
      </c>
      <c r="M35" s="3">
        <f t="shared" si="11"/>
        <v>102.6</v>
      </c>
      <c r="N35" s="3"/>
      <c r="P35" s="4">
        <f t="shared" si="7"/>
        <v>18.679776667754812</v>
      </c>
      <c r="Q35" s="5">
        <f t="shared" si="12"/>
        <v>18.679776667754812</v>
      </c>
      <c r="R35" s="5">
        <f t="shared" si="13"/>
        <v>3.2206511496128987</v>
      </c>
    </row>
    <row r="36" spans="1:18" x14ac:dyDescent="0.3">
      <c r="A36" s="1">
        <v>35</v>
      </c>
      <c r="B36" s="1" t="s">
        <v>107</v>
      </c>
      <c r="C36" s="1" t="s">
        <v>493</v>
      </c>
      <c r="D36" s="1" t="s">
        <v>543</v>
      </c>
      <c r="E36" s="1">
        <v>3600</v>
      </c>
      <c r="F36" s="3" t="s">
        <v>505</v>
      </c>
      <c r="G36" s="1">
        <v>20</v>
      </c>
      <c r="H36" s="1">
        <v>113.75</v>
      </c>
      <c r="I36" s="1">
        <v>15.81</v>
      </c>
      <c r="J36" s="3">
        <f t="shared" si="8"/>
        <v>103</v>
      </c>
      <c r="K36" s="3">
        <f t="shared" si="9"/>
        <v>98.9</v>
      </c>
      <c r="L36" s="3">
        <f t="shared" si="10"/>
        <v>111.4</v>
      </c>
      <c r="M36" s="3">
        <f t="shared" si="11"/>
        <v>105</v>
      </c>
      <c r="N36" s="3"/>
      <c r="P36" s="4">
        <f t="shared" si="7"/>
        <v>16.286326935765658</v>
      </c>
      <c r="Q36" s="5">
        <f t="shared" si="12"/>
        <v>16.286326935765658</v>
      </c>
      <c r="R36" s="5">
        <f t="shared" si="13"/>
        <v>4.5239797043793493</v>
      </c>
    </row>
    <row r="37" spans="1:18" x14ac:dyDescent="0.3">
      <c r="A37" s="1">
        <v>36</v>
      </c>
      <c r="B37" s="1" t="s">
        <v>440</v>
      </c>
      <c r="C37" s="1" t="s">
        <v>512</v>
      </c>
      <c r="D37" s="1" t="s">
        <v>546</v>
      </c>
      <c r="E37" s="1">
        <v>4600</v>
      </c>
      <c r="F37" s="3" t="s">
        <v>485</v>
      </c>
      <c r="G37" s="1">
        <v>30</v>
      </c>
      <c r="H37" s="3">
        <v>115</v>
      </c>
      <c r="I37" s="1">
        <v>18.399999999999999</v>
      </c>
      <c r="J37" s="3">
        <f t="shared" si="8"/>
        <v>103.2</v>
      </c>
      <c r="K37" s="3">
        <f t="shared" si="9"/>
        <v>105.1</v>
      </c>
      <c r="L37" s="3">
        <f t="shared" si="10"/>
        <v>106.9</v>
      </c>
      <c r="M37" s="3">
        <f t="shared" si="11"/>
        <v>111.4</v>
      </c>
      <c r="N37" s="3"/>
      <c r="P37" s="4">
        <f t="shared" si="7"/>
        <v>26.745060577557158</v>
      </c>
      <c r="Q37" s="5">
        <f t="shared" si="12"/>
        <v>26.745060577557158</v>
      </c>
      <c r="R37" s="5">
        <f t="shared" si="13"/>
        <v>5.814143603816774</v>
      </c>
    </row>
    <row r="38" spans="1:18" x14ac:dyDescent="0.3">
      <c r="A38" s="1">
        <v>37</v>
      </c>
      <c r="B38" s="1" t="s">
        <v>477</v>
      </c>
      <c r="C38" s="1" t="s">
        <v>556</v>
      </c>
      <c r="D38" s="1" t="s">
        <v>543</v>
      </c>
      <c r="E38" s="1">
        <v>4800</v>
      </c>
      <c r="F38" s="3" t="s">
        <v>499</v>
      </c>
      <c r="G38" s="1">
        <v>24</v>
      </c>
      <c r="H38" s="1">
        <v>109</v>
      </c>
      <c r="I38" s="1">
        <v>25.03</v>
      </c>
      <c r="J38" s="3">
        <f t="shared" si="8"/>
        <v>102.3</v>
      </c>
      <c r="K38" s="3">
        <f t="shared" si="9"/>
        <v>101.2</v>
      </c>
      <c r="L38" s="3">
        <f t="shared" si="10"/>
        <v>111.1</v>
      </c>
      <c r="M38" s="3">
        <f t="shared" si="11"/>
        <v>102.6</v>
      </c>
      <c r="N38" s="3"/>
      <c r="P38" s="4">
        <f t="shared" si="7"/>
        <v>24.039570911594254</v>
      </c>
      <c r="Q38" s="5">
        <f t="shared" si="12"/>
        <v>24.039570911594254</v>
      </c>
      <c r="R38" s="5">
        <f t="shared" si="13"/>
        <v>5.0082439399154701</v>
      </c>
    </row>
    <row r="39" spans="1:18" x14ac:dyDescent="0.3">
      <c r="A39" s="1">
        <v>38</v>
      </c>
      <c r="B39" s="1" t="s">
        <v>539</v>
      </c>
      <c r="C39" s="1" t="s">
        <v>513</v>
      </c>
      <c r="D39" s="1" t="s">
        <v>546</v>
      </c>
      <c r="E39" s="1">
        <v>4200</v>
      </c>
      <c r="F39" s="3" t="s">
        <v>519</v>
      </c>
      <c r="G39" s="1">
        <v>23</v>
      </c>
      <c r="H39" s="3">
        <v>103</v>
      </c>
      <c r="I39" s="1">
        <v>15.46</v>
      </c>
      <c r="J39" s="3">
        <f t="shared" si="8"/>
        <v>100.4</v>
      </c>
      <c r="K39" s="3">
        <f t="shared" si="9"/>
        <v>102</v>
      </c>
      <c r="L39" s="3">
        <f t="shared" si="10"/>
        <v>105.4</v>
      </c>
      <c r="M39" s="3">
        <f t="shared" si="11"/>
        <v>110.2</v>
      </c>
      <c r="N39" s="3"/>
      <c r="P39" s="4">
        <f t="shared" si="7"/>
        <v>18.855594411782665</v>
      </c>
      <c r="Q39" s="5">
        <f t="shared" si="12"/>
        <v>18.855594411782665</v>
      </c>
      <c r="R39" s="5">
        <f t="shared" si="13"/>
        <v>4.4894272409006346</v>
      </c>
    </row>
    <row r="40" spans="1:18" x14ac:dyDescent="0.3">
      <c r="A40" s="1">
        <v>39</v>
      </c>
      <c r="B40" s="1" t="s">
        <v>327</v>
      </c>
      <c r="C40" s="1" t="s">
        <v>493</v>
      </c>
      <c r="D40" s="1" t="s">
        <v>544</v>
      </c>
      <c r="E40" s="1">
        <v>10100</v>
      </c>
      <c r="F40" s="3" t="s">
        <v>505</v>
      </c>
      <c r="G40" s="1">
        <v>37</v>
      </c>
      <c r="H40" s="3">
        <v>113.75</v>
      </c>
      <c r="I40" s="1">
        <v>33.19</v>
      </c>
      <c r="J40" s="3">
        <f t="shared" si="8"/>
        <v>103</v>
      </c>
      <c r="K40" s="3">
        <f t="shared" si="9"/>
        <v>98.9</v>
      </c>
      <c r="L40" s="3">
        <f t="shared" si="10"/>
        <v>111.4</v>
      </c>
      <c r="M40" s="3">
        <f t="shared" si="11"/>
        <v>105</v>
      </c>
      <c r="N40" s="3"/>
      <c r="P40" s="4">
        <v>56.07350716404838</v>
      </c>
      <c r="Q40" s="5">
        <f t="shared" si="12"/>
        <v>56.07350716404838</v>
      </c>
      <c r="R40" s="5">
        <f t="shared" si="13"/>
        <v>5.5518323924800379</v>
      </c>
    </row>
    <row r="41" spans="1:18" x14ac:dyDescent="0.3">
      <c r="A41" s="1">
        <v>40</v>
      </c>
      <c r="B41" s="1" t="s">
        <v>457</v>
      </c>
      <c r="C41" s="1" t="s">
        <v>518</v>
      </c>
      <c r="D41" s="1" t="s">
        <v>543</v>
      </c>
      <c r="E41" s="1">
        <v>3400</v>
      </c>
      <c r="F41" s="3" t="s">
        <v>488</v>
      </c>
      <c r="G41" s="1">
        <v>17</v>
      </c>
      <c r="H41" s="1">
        <v>106.25</v>
      </c>
      <c r="I41" s="1">
        <v>18.79</v>
      </c>
      <c r="J41" s="3">
        <f t="shared" si="8"/>
        <v>101.3</v>
      </c>
      <c r="K41" s="3">
        <f t="shared" si="9"/>
        <v>104.2</v>
      </c>
      <c r="L41" s="3">
        <f t="shared" si="10"/>
        <v>108.2</v>
      </c>
      <c r="M41" s="3">
        <f t="shared" si="11"/>
        <v>110.3</v>
      </c>
      <c r="N41" s="3"/>
      <c r="P41" s="4">
        <f>-87.868852+(LN(E41))*9.365713+G41*0.73241+I41*0.27241+H41*0.0924+((J41+K41)/2)*0.015315+((L41+M41)/2)*-0.032803</f>
        <v>13.66567328620547</v>
      </c>
      <c r="Q41" s="5">
        <f t="shared" si="12"/>
        <v>13.66567328620547</v>
      </c>
      <c r="R41" s="5">
        <f t="shared" si="13"/>
        <v>4.0193156724133736</v>
      </c>
    </row>
    <row r="42" spans="1:18" x14ac:dyDescent="0.3">
      <c r="A42" s="1">
        <v>41</v>
      </c>
      <c r="B42" s="1" t="s">
        <v>296</v>
      </c>
      <c r="C42" s="1" t="s">
        <v>514</v>
      </c>
      <c r="D42" s="1" t="s">
        <v>543</v>
      </c>
      <c r="E42" s="1">
        <v>3400</v>
      </c>
      <c r="F42" s="3" t="s">
        <v>496</v>
      </c>
      <c r="G42" s="1">
        <v>21</v>
      </c>
      <c r="H42" s="3">
        <v>104</v>
      </c>
      <c r="I42" s="1">
        <v>18.14</v>
      </c>
      <c r="J42" s="3">
        <f t="shared" si="8"/>
        <v>101.5</v>
      </c>
      <c r="K42" s="3">
        <f t="shared" si="9"/>
        <v>102.5</v>
      </c>
      <c r="L42" s="3">
        <f t="shared" si="10"/>
        <v>109.5</v>
      </c>
      <c r="M42" s="3">
        <f t="shared" si="11"/>
        <v>107.9</v>
      </c>
      <c r="N42" s="3"/>
      <c r="P42" s="4">
        <f>-87.868852+(LN(E42))*9.365713+G42*0.73241+I42*0.27241+H42*0.0924+((J42+K42)/2)*0.015315+((L42+M42)/2)*-0.032803</f>
        <v>16.21690218620547</v>
      </c>
      <c r="Q42" s="5">
        <f t="shared" si="12"/>
        <v>16.21690218620547</v>
      </c>
      <c r="R42" s="5">
        <f t="shared" si="13"/>
        <v>4.7696771135898439</v>
      </c>
    </row>
    <row r="43" spans="1:18" x14ac:dyDescent="0.3">
      <c r="A43" s="1">
        <v>42</v>
      </c>
      <c r="B43" s="1" t="s">
        <v>139</v>
      </c>
      <c r="C43" s="1" t="s">
        <v>513</v>
      </c>
      <c r="D43" s="1" t="s">
        <v>544</v>
      </c>
      <c r="E43" s="1">
        <v>6000</v>
      </c>
      <c r="F43" s="3" t="s">
        <v>519</v>
      </c>
      <c r="G43" s="1">
        <v>31</v>
      </c>
      <c r="H43" s="3">
        <v>103</v>
      </c>
      <c r="I43" s="1">
        <v>21.1</v>
      </c>
      <c r="J43" s="3">
        <f t="shared" si="8"/>
        <v>100.4</v>
      </c>
      <c r="K43" s="3">
        <f t="shared" si="9"/>
        <v>102</v>
      </c>
      <c r="L43" s="3">
        <f t="shared" si="10"/>
        <v>105.4</v>
      </c>
      <c r="M43" s="3">
        <f t="shared" si="11"/>
        <v>110.2</v>
      </c>
      <c r="N43" s="3"/>
      <c r="P43" s="4">
        <f>-87.868852+(LN(E43))*9.365713+G43*0.73241+I43*0.27241+H43*0.0924+((J43+K43)/2)*0.015315+((L43+M43)/2)*-0.032803</f>
        <v>29.591781971003904</v>
      </c>
      <c r="Q43" s="5">
        <f t="shared" si="12"/>
        <v>29.591781971003904</v>
      </c>
      <c r="R43" s="5">
        <f t="shared" si="13"/>
        <v>4.9319636618339837</v>
      </c>
    </row>
    <row r="44" spans="1:18" x14ac:dyDescent="0.3">
      <c r="A44" s="1">
        <v>43</v>
      </c>
      <c r="B44" s="1" t="s">
        <v>307</v>
      </c>
      <c r="C44" s="1" t="s">
        <v>518</v>
      </c>
      <c r="D44" s="1" t="s">
        <v>545</v>
      </c>
      <c r="E44" s="1">
        <v>3600</v>
      </c>
      <c r="F44" s="3" t="s">
        <v>488</v>
      </c>
      <c r="G44" s="1">
        <v>20</v>
      </c>
      <c r="H44" s="1">
        <v>106.25</v>
      </c>
      <c r="I44" s="1">
        <v>20.21</v>
      </c>
      <c r="J44" s="3">
        <f t="shared" si="8"/>
        <v>101.3</v>
      </c>
      <c r="K44" s="3">
        <f t="shared" si="9"/>
        <v>104.2</v>
      </c>
      <c r="L44" s="3">
        <f t="shared" si="10"/>
        <v>108.2</v>
      </c>
      <c r="M44" s="3">
        <f t="shared" si="11"/>
        <v>110.3</v>
      </c>
      <c r="N44" s="3"/>
      <c r="P44" s="4">
        <f>-87.868852+(LN(E44))*9.365713+G44*0.73241+I44*0.27241+H44*0.0924+((J44+K44)/2)*0.015315+((L44+M44)/2)*-0.032803</f>
        <v>16.785054785765659</v>
      </c>
      <c r="Q44" s="5">
        <f t="shared" si="12"/>
        <v>16.785054785765659</v>
      </c>
      <c r="R44" s="5">
        <f t="shared" si="13"/>
        <v>4.662515218268239</v>
      </c>
    </row>
    <row r="45" spans="1:18" x14ac:dyDescent="0.3">
      <c r="A45" s="1">
        <v>44</v>
      </c>
      <c r="B45" s="1" t="s">
        <v>70</v>
      </c>
      <c r="C45" s="1" t="s">
        <v>506</v>
      </c>
      <c r="D45" s="1" t="s">
        <v>545</v>
      </c>
      <c r="E45" s="1">
        <v>6400</v>
      </c>
      <c r="F45" s="3" t="s">
        <v>491</v>
      </c>
      <c r="G45" s="1">
        <v>24</v>
      </c>
      <c r="H45" s="1">
        <v>104.75</v>
      </c>
      <c r="I45" s="1">
        <v>23.06</v>
      </c>
      <c r="J45" s="3">
        <f t="shared" si="8"/>
        <v>100.4</v>
      </c>
      <c r="K45" s="3">
        <f t="shared" si="9"/>
        <v>100</v>
      </c>
      <c r="L45" s="3">
        <f t="shared" si="10"/>
        <v>103.7</v>
      </c>
      <c r="M45" s="3">
        <f t="shared" si="11"/>
        <v>106.1</v>
      </c>
      <c r="N45" s="3"/>
      <c r="P45" s="4">
        <f>-87.868852+(LN(E45))*9.365713+G45*0.73241+I45*0.27241+H45*0.0924+((J45+K45)/2)*0.015315+((L45+M45)/2)*-0.032803</f>
        <v>25.844798537422829</v>
      </c>
      <c r="Q45" s="5">
        <f t="shared" si="12"/>
        <v>25.844798537422829</v>
      </c>
      <c r="R45" s="5">
        <f t="shared" si="13"/>
        <v>4.0382497714723167</v>
      </c>
    </row>
    <row r="46" spans="1:18" x14ac:dyDescent="0.3">
      <c r="A46" s="1">
        <v>45</v>
      </c>
      <c r="B46" s="1" t="s">
        <v>130</v>
      </c>
      <c r="C46" s="1" t="s">
        <v>496</v>
      </c>
      <c r="D46" s="1" t="s">
        <v>544</v>
      </c>
      <c r="E46" s="1">
        <v>8400</v>
      </c>
      <c r="F46" s="3" t="s">
        <v>514</v>
      </c>
      <c r="G46" s="1">
        <v>35</v>
      </c>
      <c r="H46" s="3">
        <v>115.5</v>
      </c>
      <c r="I46" s="1">
        <v>31.31</v>
      </c>
      <c r="J46" s="3">
        <f t="shared" si="8"/>
        <v>102.5</v>
      </c>
      <c r="K46" s="3">
        <f t="shared" si="9"/>
        <v>101.5</v>
      </c>
      <c r="L46" s="3">
        <f t="shared" si="10"/>
        <v>103.2</v>
      </c>
      <c r="M46" s="3">
        <f t="shared" si="11"/>
        <v>107.8</v>
      </c>
      <c r="N46" s="3"/>
      <c r="P46" s="4">
        <v>43.666402308832922</v>
      </c>
      <c r="Q46" s="5">
        <f t="shared" si="12"/>
        <v>43.666402308832922</v>
      </c>
      <c r="R46" s="5">
        <f t="shared" si="13"/>
        <v>5.198381227242014</v>
      </c>
    </row>
    <row r="47" spans="1:18" x14ac:dyDescent="0.3">
      <c r="A47" s="1">
        <v>46</v>
      </c>
      <c r="B47" s="1" t="s">
        <v>11</v>
      </c>
      <c r="C47" s="1" t="s">
        <v>518</v>
      </c>
      <c r="D47" s="1" t="s">
        <v>546</v>
      </c>
      <c r="E47" s="1">
        <v>3800</v>
      </c>
      <c r="F47" s="3" t="s">
        <v>488</v>
      </c>
      <c r="G47" s="1">
        <v>13</v>
      </c>
      <c r="H47" s="3">
        <v>106.25</v>
      </c>
      <c r="I47" s="1">
        <v>13.2</v>
      </c>
      <c r="J47" s="3">
        <f t="shared" si="8"/>
        <v>101.3</v>
      </c>
      <c r="K47" s="3">
        <f t="shared" si="9"/>
        <v>104.2</v>
      </c>
      <c r="L47" s="3">
        <f t="shared" si="10"/>
        <v>108.2</v>
      </c>
      <c r="M47" s="3">
        <f t="shared" si="11"/>
        <v>110.3</v>
      </c>
      <c r="N47" s="3"/>
      <c r="P47" s="4">
        <f t="shared" ref="P47:P67" si="14">-87.868852+(LN(E47))*9.365713+G47*0.73241+I47*0.27241+H47*0.0924+((J47+K47)/2)*0.015315+((L47+M47)/2)*-0.032803</f>
        <v>10.254968762890568</v>
      </c>
      <c r="Q47" s="5">
        <f t="shared" si="12"/>
        <v>10.254968762890568</v>
      </c>
      <c r="R47" s="5">
        <f t="shared" si="13"/>
        <v>2.69867599023436</v>
      </c>
    </row>
    <row r="48" spans="1:18" x14ac:dyDescent="0.3">
      <c r="A48" s="1">
        <v>47</v>
      </c>
      <c r="B48" s="1" t="s">
        <v>151</v>
      </c>
      <c r="C48" s="1" t="s">
        <v>506</v>
      </c>
      <c r="D48" s="1" t="s">
        <v>546</v>
      </c>
      <c r="E48" s="1">
        <v>3300</v>
      </c>
      <c r="F48" s="3" t="s">
        <v>491</v>
      </c>
      <c r="G48" s="1">
        <v>18</v>
      </c>
      <c r="H48" s="3">
        <v>104.75</v>
      </c>
      <c r="I48" s="1">
        <v>15.41</v>
      </c>
      <c r="J48" s="3">
        <f t="shared" si="8"/>
        <v>100.4</v>
      </c>
      <c r="K48" s="3">
        <f t="shared" si="9"/>
        <v>100</v>
      </c>
      <c r="L48" s="3">
        <f t="shared" si="10"/>
        <v>103.7</v>
      </c>
      <c r="M48" s="3">
        <f t="shared" si="11"/>
        <v>106.1</v>
      </c>
      <c r="N48" s="3"/>
      <c r="P48" s="4">
        <f t="shared" si="14"/>
        <v>13.162783001145996</v>
      </c>
      <c r="Q48" s="5">
        <f t="shared" si="12"/>
        <v>13.162783001145996</v>
      </c>
      <c r="R48" s="5">
        <f t="shared" si="13"/>
        <v>3.9887221215593929</v>
      </c>
    </row>
    <row r="49" spans="1:18" x14ac:dyDescent="0.3">
      <c r="A49" s="1">
        <v>48</v>
      </c>
      <c r="B49" s="1" t="s">
        <v>39</v>
      </c>
      <c r="C49" s="1" t="s">
        <v>493</v>
      </c>
      <c r="D49" s="1" t="s">
        <v>545</v>
      </c>
      <c r="E49" s="1">
        <v>4300</v>
      </c>
      <c r="F49" s="3" t="s">
        <v>505</v>
      </c>
      <c r="G49" s="1">
        <v>33</v>
      </c>
      <c r="H49" s="1">
        <v>113.75</v>
      </c>
      <c r="I49" s="1">
        <v>12.34</v>
      </c>
      <c r="J49" s="3">
        <f t="shared" si="8"/>
        <v>103</v>
      </c>
      <c r="K49" s="3">
        <f t="shared" si="9"/>
        <v>98.9</v>
      </c>
      <c r="L49" s="3">
        <f t="shared" si="10"/>
        <v>111.4</v>
      </c>
      <c r="M49" s="3">
        <f t="shared" si="11"/>
        <v>105</v>
      </c>
      <c r="N49" s="3"/>
      <c r="P49" s="4">
        <f t="shared" si="14"/>
        <v>26.526505147273777</v>
      </c>
      <c r="Q49" s="5">
        <f t="shared" si="12"/>
        <v>26.526505147273777</v>
      </c>
      <c r="R49" s="5">
        <f t="shared" si="13"/>
        <v>6.1689546854125066</v>
      </c>
    </row>
    <row r="50" spans="1:18" x14ac:dyDescent="0.3">
      <c r="A50" s="1">
        <v>49</v>
      </c>
      <c r="B50" s="1" t="s">
        <v>252</v>
      </c>
      <c r="C50" s="1" t="s">
        <v>513</v>
      </c>
      <c r="D50" s="1" t="s">
        <v>544</v>
      </c>
      <c r="E50" s="1">
        <v>3400</v>
      </c>
      <c r="F50" s="3" t="s">
        <v>519</v>
      </c>
      <c r="G50" s="1">
        <v>14</v>
      </c>
      <c r="H50" s="3">
        <v>103</v>
      </c>
      <c r="I50" s="1">
        <v>12.63</v>
      </c>
      <c r="J50" s="3">
        <f t="shared" si="8"/>
        <v>100.4</v>
      </c>
      <c r="K50" s="3">
        <f t="shared" si="9"/>
        <v>102</v>
      </c>
      <c r="L50" s="3">
        <f t="shared" si="10"/>
        <v>105.4</v>
      </c>
      <c r="M50" s="3">
        <f t="shared" si="11"/>
        <v>110.2</v>
      </c>
      <c r="N50" s="3"/>
      <c r="P50" s="4">
        <f t="shared" si="14"/>
        <v>9.5139237862054706</v>
      </c>
      <c r="Q50" s="5">
        <f t="shared" si="12"/>
        <v>9.5139237862054706</v>
      </c>
      <c r="R50" s="5">
        <f t="shared" si="13"/>
        <v>2.7982128782957267</v>
      </c>
    </row>
    <row r="51" spans="1:18" x14ac:dyDescent="0.3">
      <c r="A51" s="1">
        <v>50</v>
      </c>
      <c r="B51" s="1" t="s">
        <v>254</v>
      </c>
      <c r="C51" s="1" t="s">
        <v>514</v>
      </c>
      <c r="D51" s="1" t="s">
        <v>544</v>
      </c>
      <c r="E51" s="1">
        <v>5400</v>
      </c>
      <c r="F51" s="3" t="s">
        <v>496</v>
      </c>
      <c r="G51" s="1">
        <v>32</v>
      </c>
      <c r="H51" s="3">
        <v>104</v>
      </c>
      <c r="I51" s="1">
        <v>16.57</v>
      </c>
      <c r="J51" s="3">
        <f t="shared" si="8"/>
        <v>101.5</v>
      </c>
      <c r="K51" s="3">
        <f t="shared" si="9"/>
        <v>102.5</v>
      </c>
      <c r="L51" s="3">
        <f t="shared" si="10"/>
        <v>109.5</v>
      </c>
      <c r="M51" s="3">
        <f t="shared" si="11"/>
        <v>107.9</v>
      </c>
      <c r="N51" s="3"/>
      <c r="P51" s="4">
        <f t="shared" si="14"/>
        <v>28.178527619820709</v>
      </c>
      <c r="Q51" s="5">
        <f t="shared" si="12"/>
        <v>28.178527619820709</v>
      </c>
      <c r="R51" s="5">
        <f t="shared" si="13"/>
        <v>5.218245855522353</v>
      </c>
    </row>
    <row r="52" spans="1:18" x14ac:dyDescent="0.3">
      <c r="A52" s="1">
        <v>51</v>
      </c>
      <c r="B52" s="1" t="s">
        <v>132</v>
      </c>
      <c r="C52" s="1" t="s">
        <v>518</v>
      </c>
      <c r="D52" s="1" t="s">
        <v>545</v>
      </c>
      <c r="E52" s="1">
        <v>5900</v>
      </c>
      <c r="F52" s="3" t="s">
        <v>488</v>
      </c>
      <c r="G52" s="1">
        <v>31</v>
      </c>
      <c r="H52" s="3">
        <v>106.25</v>
      </c>
      <c r="I52" s="1">
        <v>16.96</v>
      </c>
      <c r="J52" s="3">
        <f t="shared" si="8"/>
        <v>101.3</v>
      </c>
      <c r="K52" s="3">
        <f t="shared" si="9"/>
        <v>104.2</v>
      </c>
      <c r="L52" s="3">
        <f t="shared" si="10"/>
        <v>108.2</v>
      </c>
      <c r="M52" s="3">
        <f t="shared" si="11"/>
        <v>110.3</v>
      </c>
      <c r="N52" s="3"/>
      <c r="P52" s="4">
        <f t="shared" si="14"/>
        <v>28.583067824495629</v>
      </c>
      <c r="Q52" s="5">
        <f t="shared" si="12"/>
        <v>28.583067824495629</v>
      </c>
      <c r="R52" s="5">
        <f t="shared" si="13"/>
        <v>4.8445877668636657</v>
      </c>
    </row>
    <row r="53" spans="1:18" x14ac:dyDescent="0.3">
      <c r="A53" s="1">
        <v>52</v>
      </c>
      <c r="B53" s="1" t="s">
        <v>45</v>
      </c>
      <c r="C53" s="1" t="s">
        <v>513</v>
      </c>
      <c r="D53" s="1" t="s">
        <v>544</v>
      </c>
      <c r="E53" s="1">
        <v>6700</v>
      </c>
      <c r="F53" s="3" t="s">
        <v>519</v>
      </c>
      <c r="G53" s="1">
        <v>28</v>
      </c>
      <c r="H53" s="3">
        <v>103</v>
      </c>
      <c r="I53" s="1">
        <v>27.71</v>
      </c>
      <c r="J53" s="3">
        <f t="shared" si="8"/>
        <v>100.4</v>
      </c>
      <c r="K53" s="3">
        <f t="shared" si="9"/>
        <v>102</v>
      </c>
      <c r="L53" s="3">
        <f t="shared" si="10"/>
        <v>105.4</v>
      </c>
      <c r="M53" s="3">
        <f t="shared" si="11"/>
        <v>110.2</v>
      </c>
      <c r="N53" s="3"/>
      <c r="P53" s="4">
        <f t="shared" si="14"/>
        <v>30.228670304555088</v>
      </c>
      <c r="Q53" s="5">
        <f t="shared" si="12"/>
        <v>30.228670304555088</v>
      </c>
      <c r="R53" s="5">
        <f t="shared" si="13"/>
        <v>4.5117418365007591</v>
      </c>
    </row>
    <row r="54" spans="1:18" x14ac:dyDescent="0.3">
      <c r="A54" s="1">
        <v>53</v>
      </c>
      <c r="B54" s="1" t="s">
        <v>339</v>
      </c>
      <c r="C54" s="1" t="s">
        <v>512</v>
      </c>
      <c r="D54" s="1" t="s">
        <v>545</v>
      </c>
      <c r="E54" s="1">
        <v>4000</v>
      </c>
      <c r="F54" s="3" t="s">
        <v>485</v>
      </c>
      <c r="G54" s="1">
        <v>18</v>
      </c>
      <c r="H54" s="3">
        <v>115</v>
      </c>
      <c r="I54" s="1">
        <v>12.68</v>
      </c>
      <c r="J54" s="3">
        <f t="shared" si="8"/>
        <v>103.2</v>
      </c>
      <c r="K54" s="3">
        <f t="shared" si="9"/>
        <v>105.1</v>
      </c>
      <c r="L54" s="3">
        <f t="shared" si="10"/>
        <v>106.9</v>
      </c>
      <c r="M54" s="3">
        <f t="shared" si="11"/>
        <v>111.4</v>
      </c>
      <c r="N54" s="3"/>
      <c r="P54" s="4">
        <f t="shared" si="14"/>
        <v>15.088985136948869</v>
      </c>
      <c r="Q54" s="5">
        <f t="shared" si="12"/>
        <v>15.088985136948869</v>
      </c>
      <c r="R54" s="5">
        <f t="shared" si="13"/>
        <v>3.7722462842372173</v>
      </c>
    </row>
    <row r="55" spans="1:18" x14ac:dyDescent="0.3">
      <c r="A55" s="1">
        <v>54</v>
      </c>
      <c r="B55" s="1" t="s">
        <v>309</v>
      </c>
      <c r="C55" s="1" t="s">
        <v>506</v>
      </c>
      <c r="D55" s="1" t="s">
        <v>543</v>
      </c>
      <c r="E55" s="1">
        <v>3000</v>
      </c>
      <c r="F55" s="3" t="s">
        <v>491</v>
      </c>
      <c r="G55" s="1">
        <v>12</v>
      </c>
      <c r="H55" s="3">
        <v>104.75</v>
      </c>
      <c r="I55" s="1">
        <v>14.98</v>
      </c>
      <c r="J55" s="3">
        <f t="shared" si="8"/>
        <v>100.4</v>
      </c>
      <c r="K55" s="3">
        <f t="shared" si="9"/>
        <v>100</v>
      </c>
      <c r="L55" s="3">
        <f t="shared" si="10"/>
        <v>103.7</v>
      </c>
      <c r="M55" s="3">
        <f t="shared" si="11"/>
        <v>106.1</v>
      </c>
      <c r="N55" s="3"/>
      <c r="P55" s="4">
        <f t="shared" si="14"/>
        <v>7.7585389111202776</v>
      </c>
      <c r="Q55" s="5">
        <f t="shared" si="12"/>
        <v>7.7585389111202776</v>
      </c>
      <c r="R55" s="5">
        <f t="shared" si="13"/>
        <v>2.5861796370400927</v>
      </c>
    </row>
    <row r="56" spans="1:18" x14ac:dyDescent="0.3">
      <c r="A56" s="1">
        <v>55</v>
      </c>
      <c r="B56" s="1" t="s">
        <v>342</v>
      </c>
      <c r="C56" s="1" t="s">
        <v>496</v>
      </c>
      <c r="D56" s="1" t="s">
        <v>542</v>
      </c>
      <c r="E56" s="1">
        <v>3000</v>
      </c>
      <c r="F56" s="3" t="s">
        <v>514</v>
      </c>
      <c r="G56" s="1">
        <v>10</v>
      </c>
      <c r="H56" s="1">
        <v>115.5</v>
      </c>
      <c r="I56" s="1">
        <v>12.7</v>
      </c>
      <c r="J56" s="3">
        <f t="shared" si="8"/>
        <v>102.5</v>
      </c>
      <c r="K56" s="3">
        <f t="shared" si="9"/>
        <v>101.5</v>
      </c>
      <c r="L56" s="3">
        <f t="shared" si="10"/>
        <v>103.2</v>
      </c>
      <c r="M56" s="3">
        <f t="shared" si="11"/>
        <v>107.8</v>
      </c>
      <c r="N56" s="3"/>
      <c r="P56" s="4">
        <f t="shared" si="14"/>
        <v>6.6738093111202765</v>
      </c>
      <c r="Q56" s="5">
        <f t="shared" si="12"/>
        <v>6.6738093111202765</v>
      </c>
      <c r="R56" s="5">
        <f t="shared" si="13"/>
        <v>2.2246031037067588</v>
      </c>
    </row>
    <row r="57" spans="1:18" x14ac:dyDescent="0.3">
      <c r="A57" s="1">
        <v>56</v>
      </c>
      <c r="B57" s="1" t="s">
        <v>323</v>
      </c>
      <c r="C57" s="1" t="s">
        <v>493</v>
      </c>
      <c r="D57" s="1" t="s">
        <v>543</v>
      </c>
      <c r="E57" s="1">
        <v>3000</v>
      </c>
      <c r="F57" s="3" t="s">
        <v>505</v>
      </c>
      <c r="G57" s="1">
        <v>10</v>
      </c>
      <c r="H57" s="3">
        <v>113.75</v>
      </c>
      <c r="I57" s="1">
        <v>17.440000000000001</v>
      </c>
      <c r="J57" s="3">
        <f t="shared" si="8"/>
        <v>103</v>
      </c>
      <c r="K57" s="3">
        <f t="shared" si="9"/>
        <v>98.9</v>
      </c>
      <c r="L57" s="3">
        <f t="shared" si="10"/>
        <v>111.4</v>
      </c>
      <c r="M57" s="3">
        <f t="shared" si="11"/>
        <v>105</v>
      </c>
      <c r="N57" s="3"/>
      <c r="P57" s="4">
        <f t="shared" si="14"/>
        <v>7.6986838611202764</v>
      </c>
      <c r="Q57" s="5">
        <f t="shared" si="12"/>
        <v>7.6986838611202764</v>
      </c>
      <c r="R57" s="5">
        <f t="shared" si="13"/>
        <v>2.5662279537067589</v>
      </c>
    </row>
    <row r="58" spans="1:18" x14ac:dyDescent="0.3">
      <c r="A58" s="1">
        <v>57</v>
      </c>
      <c r="B58" s="1" t="s">
        <v>197</v>
      </c>
      <c r="C58" s="1" t="s">
        <v>556</v>
      </c>
      <c r="D58" s="1" t="s">
        <v>543</v>
      </c>
      <c r="E58" s="1">
        <v>6100</v>
      </c>
      <c r="F58" s="3" t="s">
        <v>499</v>
      </c>
      <c r="G58" s="1">
        <v>30</v>
      </c>
      <c r="H58" s="3">
        <v>109</v>
      </c>
      <c r="I58" s="1">
        <v>25.84</v>
      </c>
      <c r="J58" s="3">
        <f t="shared" si="8"/>
        <v>102.3</v>
      </c>
      <c r="K58" s="3">
        <f t="shared" si="9"/>
        <v>101.2</v>
      </c>
      <c r="L58" s="3">
        <f t="shared" si="10"/>
        <v>111.1</v>
      </c>
      <c r="M58" s="3">
        <f t="shared" si="11"/>
        <v>102.6</v>
      </c>
      <c r="N58" s="3"/>
      <c r="P58" s="4">
        <f t="shared" si="14"/>
        <v>30.899390169169287</v>
      </c>
      <c r="Q58" s="5">
        <f t="shared" si="12"/>
        <v>30.899390169169287</v>
      </c>
      <c r="R58" s="5">
        <f t="shared" si="13"/>
        <v>5.065473798224474</v>
      </c>
    </row>
    <row r="59" spans="1:18" x14ac:dyDescent="0.3">
      <c r="A59" s="1">
        <v>58</v>
      </c>
      <c r="B59" s="1" t="s">
        <v>473</v>
      </c>
      <c r="C59" s="1" t="s">
        <v>492</v>
      </c>
      <c r="D59" s="1" t="s">
        <v>542</v>
      </c>
      <c r="E59" s="1">
        <v>6600</v>
      </c>
      <c r="F59" s="3" t="s">
        <v>489</v>
      </c>
      <c r="G59" s="1">
        <v>26</v>
      </c>
      <c r="H59" s="1">
        <v>114.75</v>
      </c>
      <c r="I59" s="1">
        <v>22.46</v>
      </c>
      <c r="J59" s="3">
        <f t="shared" si="8"/>
        <v>101.8</v>
      </c>
      <c r="K59" s="3">
        <f t="shared" si="9"/>
        <v>102.8</v>
      </c>
      <c r="L59" s="3">
        <f t="shared" si="10"/>
        <v>108</v>
      </c>
      <c r="M59" s="3">
        <f t="shared" si="11"/>
        <v>108.5</v>
      </c>
      <c r="N59" s="3"/>
      <c r="P59" s="4">
        <f t="shared" si="14"/>
        <v>28.280642511029612</v>
      </c>
      <c r="Q59" s="5">
        <f t="shared" si="12"/>
        <v>28.280642511029612</v>
      </c>
      <c r="R59" s="5">
        <f t="shared" si="13"/>
        <v>4.2849458350044864</v>
      </c>
    </row>
    <row r="60" spans="1:18" x14ac:dyDescent="0.3">
      <c r="A60" s="1">
        <v>59</v>
      </c>
      <c r="B60" s="1" t="s">
        <v>467</v>
      </c>
      <c r="C60" s="1" t="s">
        <v>485</v>
      </c>
      <c r="D60" s="1" t="s">
        <v>543</v>
      </c>
      <c r="E60" s="1">
        <v>7600</v>
      </c>
      <c r="F60" s="3" t="s">
        <v>512</v>
      </c>
      <c r="G60" s="1">
        <v>31</v>
      </c>
      <c r="H60" s="1">
        <v>113.5</v>
      </c>
      <c r="I60" s="1">
        <v>24.16</v>
      </c>
      <c r="J60" s="3">
        <f t="shared" si="8"/>
        <v>105.1</v>
      </c>
      <c r="K60" s="3">
        <f t="shared" si="9"/>
        <v>103.2</v>
      </c>
      <c r="L60" s="3">
        <f t="shared" si="10"/>
        <v>102.4</v>
      </c>
      <c r="M60" s="3">
        <f t="shared" si="11"/>
        <v>106.6</v>
      </c>
      <c r="N60" s="3"/>
      <c r="P60" s="4">
        <f t="shared" si="14"/>
        <v>33.762935172774192</v>
      </c>
      <c r="Q60" s="5">
        <f t="shared" si="12"/>
        <v>33.762935172774192</v>
      </c>
      <c r="R60" s="5">
        <f t="shared" si="13"/>
        <v>4.4424914701018672</v>
      </c>
    </row>
    <row r="61" spans="1:18" x14ac:dyDescent="0.3">
      <c r="A61" s="1">
        <v>60</v>
      </c>
      <c r="B61" s="1" t="s">
        <v>257</v>
      </c>
      <c r="C61" s="1" t="s">
        <v>485</v>
      </c>
      <c r="D61" s="1" t="s">
        <v>545</v>
      </c>
      <c r="E61" s="1">
        <v>3800</v>
      </c>
      <c r="F61" s="3" t="s">
        <v>512</v>
      </c>
      <c r="G61" s="1">
        <v>20</v>
      </c>
      <c r="H61" s="1">
        <v>113.5</v>
      </c>
      <c r="I61" s="1">
        <v>15.58</v>
      </c>
      <c r="J61" s="3">
        <f t="shared" si="8"/>
        <v>105.1</v>
      </c>
      <c r="K61" s="3">
        <f t="shared" si="9"/>
        <v>103.2</v>
      </c>
      <c r="L61" s="3">
        <f t="shared" si="10"/>
        <v>102.4</v>
      </c>
      <c r="M61" s="3">
        <f t="shared" si="11"/>
        <v>106.6</v>
      </c>
      <c r="N61" s="3"/>
      <c r="P61" s="4">
        <f t="shared" si="14"/>
        <v>16.877329812890565</v>
      </c>
      <c r="Q61" s="5">
        <f t="shared" si="12"/>
        <v>16.877329812890565</v>
      </c>
      <c r="R61" s="5">
        <f t="shared" si="13"/>
        <v>4.4414025823396228</v>
      </c>
    </row>
    <row r="62" spans="1:18" x14ac:dyDescent="0.3">
      <c r="A62" s="1">
        <v>61</v>
      </c>
      <c r="B62" s="1" t="s">
        <v>285</v>
      </c>
      <c r="C62" s="1" t="s">
        <v>508</v>
      </c>
      <c r="D62" s="1" t="s">
        <v>544</v>
      </c>
      <c r="E62" s="1">
        <v>5800</v>
      </c>
      <c r="F62" s="3" t="s">
        <v>516</v>
      </c>
      <c r="G62" s="1">
        <v>32</v>
      </c>
      <c r="H62" s="3">
        <v>104.25</v>
      </c>
      <c r="I62" s="1">
        <v>21.74</v>
      </c>
      <c r="J62" s="3">
        <f t="shared" si="8"/>
        <v>100.3</v>
      </c>
      <c r="K62" s="3">
        <f t="shared" si="9"/>
        <v>102.7</v>
      </c>
      <c r="L62" s="3">
        <f t="shared" si="10"/>
        <v>105.3</v>
      </c>
      <c r="M62" s="3">
        <f t="shared" si="11"/>
        <v>110.4</v>
      </c>
      <c r="N62" s="3"/>
      <c r="P62" s="4">
        <f t="shared" si="14"/>
        <v>30.299476517754812</v>
      </c>
      <c r="Q62" s="5">
        <f t="shared" si="12"/>
        <v>30.299476517754812</v>
      </c>
      <c r="R62" s="5">
        <f t="shared" si="13"/>
        <v>5.2240476754749681</v>
      </c>
    </row>
    <row r="63" spans="1:18" x14ac:dyDescent="0.3">
      <c r="A63" s="1">
        <v>62</v>
      </c>
      <c r="B63" s="1" t="s">
        <v>213</v>
      </c>
      <c r="C63" s="1" t="s">
        <v>492</v>
      </c>
      <c r="D63" s="1" t="s">
        <v>546</v>
      </c>
      <c r="E63" s="1">
        <v>3300</v>
      </c>
      <c r="F63" s="3" t="s">
        <v>489</v>
      </c>
      <c r="G63" s="1">
        <v>11</v>
      </c>
      <c r="H63" s="3">
        <v>114.75</v>
      </c>
      <c r="I63" s="1">
        <v>17.18</v>
      </c>
      <c r="J63" s="3">
        <f t="shared" si="8"/>
        <v>101.8</v>
      </c>
      <c r="K63" s="3">
        <f t="shared" si="9"/>
        <v>102.8</v>
      </c>
      <c r="L63" s="3">
        <f t="shared" si="10"/>
        <v>108</v>
      </c>
      <c r="M63" s="3">
        <f t="shared" si="11"/>
        <v>108.5</v>
      </c>
      <c r="N63" s="3"/>
      <c r="P63" s="4">
        <f t="shared" si="14"/>
        <v>9.3643501511459952</v>
      </c>
      <c r="Q63" s="5">
        <f t="shared" si="12"/>
        <v>9.3643501511459952</v>
      </c>
      <c r="R63" s="5">
        <f t="shared" si="13"/>
        <v>2.8376818639836352</v>
      </c>
    </row>
    <row r="64" spans="1:18" x14ac:dyDescent="0.3">
      <c r="A64" s="1">
        <v>63</v>
      </c>
      <c r="B64" s="1" t="s">
        <v>304</v>
      </c>
      <c r="C64" s="1" t="s">
        <v>514</v>
      </c>
      <c r="D64" s="1" t="s">
        <v>545</v>
      </c>
      <c r="E64" s="1">
        <v>4600</v>
      </c>
      <c r="F64" s="3" t="s">
        <v>496</v>
      </c>
      <c r="G64" s="1">
        <v>20</v>
      </c>
      <c r="H64" s="3">
        <v>104</v>
      </c>
      <c r="I64" s="1">
        <v>21.08</v>
      </c>
      <c r="J64" s="3">
        <f t="shared" si="8"/>
        <v>101.5</v>
      </c>
      <c r="K64" s="3">
        <f t="shared" si="9"/>
        <v>102.5</v>
      </c>
      <c r="L64" s="3">
        <f t="shared" si="10"/>
        <v>109.5</v>
      </c>
      <c r="M64" s="3">
        <f t="shared" si="11"/>
        <v>107.9</v>
      </c>
      <c r="N64" s="3"/>
      <c r="P64" s="4">
        <f t="shared" si="14"/>
        <v>19.116453477557155</v>
      </c>
      <c r="Q64" s="5">
        <f t="shared" si="12"/>
        <v>19.116453477557155</v>
      </c>
      <c r="R64" s="5">
        <f t="shared" si="13"/>
        <v>4.1557507559906863</v>
      </c>
    </row>
    <row r="65" spans="1:18" x14ac:dyDescent="0.3">
      <c r="A65" s="1">
        <v>64</v>
      </c>
      <c r="B65" s="1" t="s">
        <v>337</v>
      </c>
      <c r="C65" s="1" t="s">
        <v>516</v>
      </c>
      <c r="D65" s="1" t="s">
        <v>543</v>
      </c>
      <c r="E65" s="1">
        <v>6100</v>
      </c>
      <c r="F65" s="3" t="s">
        <v>508</v>
      </c>
      <c r="G65" s="1">
        <v>30</v>
      </c>
      <c r="H65" s="3">
        <v>111.25</v>
      </c>
      <c r="I65" s="1">
        <v>18.96</v>
      </c>
      <c r="J65" s="3">
        <f t="shared" si="8"/>
        <v>102.7</v>
      </c>
      <c r="K65" s="3">
        <f t="shared" si="9"/>
        <v>100.3</v>
      </c>
      <c r="L65" s="3">
        <f t="shared" si="10"/>
        <v>104.5</v>
      </c>
      <c r="M65" s="3">
        <f t="shared" si="11"/>
        <v>105.3</v>
      </c>
      <c r="N65" s="3"/>
      <c r="P65" s="4">
        <f t="shared" si="14"/>
        <v>29.293246469169286</v>
      </c>
      <c r="Q65" s="5">
        <f t="shared" si="12"/>
        <v>29.293246469169286</v>
      </c>
      <c r="R65" s="5">
        <f t="shared" si="13"/>
        <v>4.8021715523228341</v>
      </c>
    </row>
    <row r="66" spans="1:18" x14ac:dyDescent="0.3">
      <c r="A66" s="1">
        <v>65</v>
      </c>
      <c r="B66" s="1" t="s">
        <v>79</v>
      </c>
      <c r="C66" s="1" t="s">
        <v>485</v>
      </c>
      <c r="D66" s="1" t="s">
        <v>543</v>
      </c>
      <c r="E66" s="1">
        <v>3200</v>
      </c>
      <c r="F66" s="3" t="s">
        <v>512</v>
      </c>
      <c r="G66" s="1">
        <v>19</v>
      </c>
      <c r="H66" s="1">
        <v>113.5</v>
      </c>
      <c r="I66" s="1">
        <v>15.1</v>
      </c>
      <c r="J66" s="3">
        <f t="shared" ref="J66:J97" si="15">VLOOKUP(C66,$B$192:$E$221,2,FALSE)</f>
        <v>105.1</v>
      </c>
      <c r="K66" s="3">
        <f t="shared" ref="K66:K97" si="16">VLOOKUP(F66,$B$192:$E$221,2,FALSE)</f>
        <v>103.2</v>
      </c>
      <c r="L66" s="3">
        <f t="shared" ref="L66:L97" si="17">VLOOKUP(C66,$B$192:$E$221,4,FALSE)</f>
        <v>102.4</v>
      </c>
      <c r="M66" s="3">
        <f t="shared" ref="M66:M97" si="18">VLOOKUP(F66,$B$192:$E$221,3,FALSE)</f>
        <v>106.6</v>
      </c>
      <c r="N66" s="3"/>
      <c r="P66" s="4">
        <f t="shared" si="14"/>
        <v>14.404662827539216</v>
      </c>
      <c r="Q66" s="5">
        <f t="shared" ref="Q66:Q97" si="19">P66-O66</f>
        <v>14.404662827539216</v>
      </c>
      <c r="R66" s="5">
        <f t="shared" ref="R66:R97" si="20">P66/(E66/1000)</f>
        <v>4.5014571336060047</v>
      </c>
    </row>
    <row r="67" spans="1:18" x14ac:dyDescent="0.3">
      <c r="A67" s="1">
        <v>66</v>
      </c>
      <c r="B67" s="1" t="s">
        <v>218</v>
      </c>
      <c r="C67" s="1" t="s">
        <v>496</v>
      </c>
      <c r="D67" s="1" t="s">
        <v>545</v>
      </c>
      <c r="E67" s="1">
        <v>3000</v>
      </c>
      <c r="F67" s="3" t="s">
        <v>514</v>
      </c>
      <c r="G67" s="1">
        <v>11</v>
      </c>
      <c r="H67" s="3">
        <v>115.5</v>
      </c>
      <c r="I67" s="1">
        <v>17.170000000000002</v>
      </c>
      <c r="J67" s="3">
        <f t="shared" si="15"/>
        <v>102.5</v>
      </c>
      <c r="K67" s="3">
        <f t="shared" si="16"/>
        <v>101.5</v>
      </c>
      <c r="L67" s="3">
        <f t="shared" si="17"/>
        <v>103.2</v>
      </c>
      <c r="M67" s="3">
        <f t="shared" si="18"/>
        <v>107.8</v>
      </c>
      <c r="N67" s="3"/>
      <c r="P67" s="4">
        <f t="shared" si="14"/>
        <v>8.6238920111202759</v>
      </c>
      <c r="Q67" s="5">
        <f t="shared" si="19"/>
        <v>8.6238920111202759</v>
      </c>
      <c r="R67" s="5">
        <f t="shared" si="20"/>
        <v>2.8746306703734255</v>
      </c>
    </row>
    <row r="68" spans="1:18" x14ac:dyDescent="0.3">
      <c r="A68" s="1">
        <v>67</v>
      </c>
      <c r="B68" s="1" t="s">
        <v>363</v>
      </c>
      <c r="C68" s="1" t="s">
        <v>485</v>
      </c>
      <c r="D68" s="1" t="s">
        <v>546</v>
      </c>
      <c r="E68" s="1">
        <v>11500</v>
      </c>
      <c r="F68" s="3" t="s">
        <v>512</v>
      </c>
      <c r="G68" s="1">
        <v>34</v>
      </c>
      <c r="H68" s="1">
        <v>113.5</v>
      </c>
      <c r="I68" s="1">
        <v>33.049999999999997</v>
      </c>
      <c r="J68" s="3">
        <f t="shared" si="15"/>
        <v>105.1</v>
      </c>
      <c r="K68" s="3">
        <f t="shared" si="16"/>
        <v>103.2</v>
      </c>
      <c r="L68" s="3">
        <f t="shared" si="17"/>
        <v>102.4</v>
      </c>
      <c r="M68" s="3">
        <f t="shared" si="18"/>
        <v>106.6</v>
      </c>
      <c r="N68" s="3"/>
      <c r="P68" s="4">
        <v>59.165619865590592</v>
      </c>
      <c r="Q68" s="5">
        <f t="shared" si="19"/>
        <v>59.165619865590592</v>
      </c>
      <c r="R68" s="5">
        <f t="shared" si="20"/>
        <v>5.1448365100513556</v>
      </c>
    </row>
    <row r="69" spans="1:18" x14ac:dyDescent="0.3">
      <c r="A69" s="1">
        <v>68</v>
      </c>
      <c r="B69" s="1" t="s">
        <v>382</v>
      </c>
      <c r="C69" s="1" t="s">
        <v>491</v>
      </c>
      <c r="D69" s="1" t="s">
        <v>546</v>
      </c>
      <c r="E69" s="1">
        <v>3000</v>
      </c>
      <c r="F69" s="3" t="s">
        <v>506</v>
      </c>
      <c r="G69" s="1">
        <v>20</v>
      </c>
      <c r="H69" s="1">
        <v>99.25</v>
      </c>
      <c r="I69" s="1">
        <v>14.57</v>
      </c>
      <c r="J69" s="3">
        <f t="shared" si="15"/>
        <v>100</v>
      </c>
      <c r="K69" s="3">
        <f t="shared" si="16"/>
        <v>100.4</v>
      </c>
      <c r="L69" s="3">
        <f t="shared" si="17"/>
        <v>107.2</v>
      </c>
      <c r="M69" s="3">
        <f t="shared" si="18"/>
        <v>107</v>
      </c>
      <c r="N69" s="3"/>
      <c r="P69" s="4">
        <f t="shared" ref="P69:P99" si="21">-87.868852+(LN(E69))*9.365713+G69*0.73241+I69*0.27241+H69*0.0924+((J69+K69)/2)*0.015315+((L69+M69)/2)*-0.032803</f>
        <v>12.925764211120278</v>
      </c>
      <c r="Q69" s="5">
        <f t="shared" si="19"/>
        <v>12.925764211120278</v>
      </c>
      <c r="R69" s="5">
        <f t="shared" si="20"/>
        <v>4.3085880703734256</v>
      </c>
    </row>
    <row r="70" spans="1:18" x14ac:dyDescent="0.3">
      <c r="A70" s="1">
        <v>69</v>
      </c>
      <c r="B70" s="1" t="s">
        <v>160</v>
      </c>
      <c r="C70" s="1" t="s">
        <v>513</v>
      </c>
      <c r="D70" s="1" t="s">
        <v>543</v>
      </c>
      <c r="E70" s="1">
        <v>6500</v>
      </c>
      <c r="F70" s="3" t="s">
        <v>519</v>
      </c>
      <c r="G70" s="1">
        <v>34</v>
      </c>
      <c r="H70" s="3">
        <v>103</v>
      </c>
      <c r="I70" s="1">
        <v>25.27</v>
      </c>
      <c r="J70" s="3">
        <f t="shared" si="15"/>
        <v>100.4</v>
      </c>
      <c r="K70" s="3">
        <f t="shared" si="16"/>
        <v>102</v>
      </c>
      <c r="L70" s="3">
        <f t="shared" si="17"/>
        <v>105.4</v>
      </c>
      <c r="M70" s="3">
        <f t="shared" si="18"/>
        <v>110.2</v>
      </c>
      <c r="N70" s="3"/>
      <c r="P70" s="4">
        <f t="shared" si="21"/>
        <v>33.674618698817142</v>
      </c>
      <c r="Q70" s="5">
        <f t="shared" si="19"/>
        <v>33.674618698817142</v>
      </c>
      <c r="R70" s="5">
        <f t="shared" si="20"/>
        <v>5.1807105690487907</v>
      </c>
    </row>
    <row r="71" spans="1:18" x14ac:dyDescent="0.3">
      <c r="A71" s="1">
        <v>70</v>
      </c>
      <c r="B71" s="1" t="s">
        <v>93</v>
      </c>
      <c r="C71" s="1" t="s">
        <v>519</v>
      </c>
      <c r="D71" s="1" t="s">
        <v>546</v>
      </c>
      <c r="E71" s="1">
        <v>5100</v>
      </c>
      <c r="F71" s="3" t="s">
        <v>513</v>
      </c>
      <c r="G71" s="1">
        <v>23</v>
      </c>
      <c r="H71" s="3">
        <v>109.5</v>
      </c>
      <c r="I71" s="1">
        <v>19.489999999999998</v>
      </c>
      <c r="J71" s="3">
        <f t="shared" si="15"/>
        <v>102</v>
      </c>
      <c r="K71" s="3">
        <f t="shared" si="16"/>
        <v>100.4</v>
      </c>
      <c r="L71" s="3">
        <f t="shared" si="17"/>
        <v>104.9</v>
      </c>
      <c r="M71" s="3">
        <f t="shared" si="18"/>
        <v>105</v>
      </c>
      <c r="N71" s="3"/>
      <c r="P71" s="4">
        <f t="shared" si="21"/>
        <v>22.465904770260519</v>
      </c>
      <c r="Q71" s="5">
        <f t="shared" si="19"/>
        <v>22.465904770260519</v>
      </c>
      <c r="R71" s="5">
        <f t="shared" si="20"/>
        <v>4.4050793667177492</v>
      </c>
    </row>
    <row r="72" spans="1:18" x14ac:dyDescent="0.3">
      <c r="A72" s="1">
        <v>71</v>
      </c>
      <c r="B72" s="1" t="s">
        <v>460</v>
      </c>
      <c r="C72" s="1" t="s">
        <v>489</v>
      </c>
      <c r="D72" s="1" t="s">
        <v>542</v>
      </c>
      <c r="E72" s="1">
        <v>3700</v>
      </c>
      <c r="F72" s="3" t="s">
        <v>492</v>
      </c>
      <c r="G72" s="1">
        <v>17</v>
      </c>
      <c r="H72" s="3">
        <v>111.25</v>
      </c>
      <c r="I72" s="1">
        <v>18.38</v>
      </c>
      <c r="J72" s="3">
        <f t="shared" si="15"/>
        <v>102.8</v>
      </c>
      <c r="K72" s="3">
        <f t="shared" si="16"/>
        <v>101.8</v>
      </c>
      <c r="L72" s="3">
        <f t="shared" si="17"/>
        <v>109.7</v>
      </c>
      <c r="M72" s="3">
        <f t="shared" si="18"/>
        <v>110.9</v>
      </c>
      <c r="N72" s="3"/>
      <c r="P72" s="4">
        <f t="shared" si="21"/>
        <v>14.766590514505944</v>
      </c>
      <c r="Q72" s="5">
        <f t="shared" si="19"/>
        <v>14.766590514505944</v>
      </c>
      <c r="R72" s="5">
        <f t="shared" si="20"/>
        <v>3.9909704093259308</v>
      </c>
    </row>
    <row r="73" spans="1:18" x14ac:dyDescent="0.3">
      <c r="A73" s="1">
        <v>72</v>
      </c>
      <c r="B73" s="1" t="s">
        <v>287</v>
      </c>
      <c r="C73" s="1" t="s">
        <v>513</v>
      </c>
      <c r="D73" s="1" t="s">
        <v>542</v>
      </c>
      <c r="E73" s="1">
        <v>5200</v>
      </c>
      <c r="F73" s="3" t="s">
        <v>519</v>
      </c>
      <c r="G73" s="1">
        <v>20</v>
      </c>
      <c r="H73" s="1">
        <v>103</v>
      </c>
      <c r="I73" s="1">
        <v>21.59</v>
      </c>
      <c r="J73" s="3">
        <f t="shared" si="15"/>
        <v>100.4</v>
      </c>
      <c r="K73" s="3">
        <f t="shared" si="16"/>
        <v>102</v>
      </c>
      <c r="L73" s="3">
        <f t="shared" si="17"/>
        <v>105.4</v>
      </c>
      <c r="M73" s="3">
        <f t="shared" si="18"/>
        <v>110.2</v>
      </c>
      <c r="N73" s="3"/>
      <c r="P73" s="4">
        <f t="shared" si="21"/>
        <v>20.328511439407492</v>
      </c>
      <c r="Q73" s="5">
        <f t="shared" si="19"/>
        <v>20.328511439407492</v>
      </c>
      <c r="R73" s="5">
        <f t="shared" si="20"/>
        <v>3.909329122962979</v>
      </c>
    </row>
    <row r="74" spans="1:18" x14ac:dyDescent="0.3">
      <c r="A74" s="1">
        <v>73</v>
      </c>
      <c r="B74" s="1" t="s">
        <v>550</v>
      </c>
      <c r="C74" s="1" t="s">
        <v>491</v>
      </c>
      <c r="D74" s="1" t="s">
        <v>543</v>
      </c>
      <c r="E74" s="1">
        <v>4600</v>
      </c>
      <c r="F74" s="3" t="s">
        <v>506</v>
      </c>
      <c r="G74" s="1">
        <v>22</v>
      </c>
      <c r="H74" s="1">
        <v>99.25</v>
      </c>
      <c r="I74" s="1">
        <v>20.43</v>
      </c>
      <c r="J74" s="3">
        <f t="shared" si="15"/>
        <v>100</v>
      </c>
      <c r="K74" s="3">
        <f t="shared" si="16"/>
        <v>100.4</v>
      </c>
      <c r="L74" s="3">
        <f t="shared" si="17"/>
        <v>107.2</v>
      </c>
      <c r="M74" s="3">
        <f t="shared" si="18"/>
        <v>107</v>
      </c>
      <c r="N74" s="3"/>
      <c r="P74" s="4">
        <f t="shared" si="21"/>
        <v>19.990224777557156</v>
      </c>
      <c r="Q74" s="5">
        <f t="shared" si="19"/>
        <v>19.990224777557156</v>
      </c>
      <c r="R74" s="5">
        <f t="shared" si="20"/>
        <v>4.3457010385993824</v>
      </c>
    </row>
    <row r="75" spans="1:18" x14ac:dyDescent="0.3">
      <c r="A75" s="1">
        <v>74</v>
      </c>
      <c r="B75" s="1" t="s">
        <v>407</v>
      </c>
      <c r="C75" s="1" t="s">
        <v>488</v>
      </c>
      <c r="D75" s="1" t="s">
        <v>546</v>
      </c>
      <c r="E75" s="1">
        <v>5700</v>
      </c>
      <c r="F75" s="3" t="s">
        <v>518</v>
      </c>
      <c r="G75" s="1">
        <v>34</v>
      </c>
      <c r="H75" s="1">
        <v>111.75</v>
      </c>
      <c r="I75" s="1">
        <v>21.66</v>
      </c>
      <c r="J75" s="3">
        <f t="shared" si="15"/>
        <v>104.2</v>
      </c>
      <c r="K75" s="3">
        <f t="shared" si="16"/>
        <v>101.3</v>
      </c>
      <c r="L75" s="3">
        <f t="shared" si="17"/>
        <v>106.4</v>
      </c>
      <c r="M75" s="3">
        <f t="shared" si="18"/>
        <v>106.3</v>
      </c>
      <c r="N75" s="3"/>
      <c r="P75" s="4">
        <f t="shared" si="21"/>
        <v>32.340965896945605</v>
      </c>
      <c r="Q75" s="5">
        <f t="shared" si="19"/>
        <v>32.340965896945605</v>
      </c>
      <c r="R75" s="5">
        <f t="shared" si="20"/>
        <v>5.6738536661308077</v>
      </c>
    </row>
    <row r="76" spans="1:18" x14ac:dyDescent="0.3">
      <c r="A76" s="1">
        <v>75</v>
      </c>
      <c r="B76" s="1" t="s">
        <v>427</v>
      </c>
      <c r="C76" s="1" t="s">
        <v>496</v>
      </c>
      <c r="D76" s="1" t="s">
        <v>546</v>
      </c>
      <c r="E76" s="1">
        <v>5000</v>
      </c>
      <c r="F76" s="3" t="s">
        <v>514</v>
      </c>
      <c r="G76" s="1">
        <v>27</v>
      </c>
      <c r="H76" s="3">
        <v>115.5</v>
      </c>
      <c r="I76" s="1">
        <v>18.68</v>
      </c>
      <c r="J76" s="3">
        <f t="shared" si="15"/>
        <v>102.5</v>
      </c>
      <c r="K76" s="3">
        <f t="shared" si="16"/>
        <v>101.5</v>
      </c>
      <c r="L76" s="3">
        <f t="shared" si="17"/>
        <v>103.2</v>
      </c>
      <c r="M76" s="3">
        <f t="shared" si="18"/>
        <v>107.8</v>
      </c>
      <c r="N76" s="3"/>
      <c r="P76" s="4">
        <f t="shared" si="21"/>
        <v>25.538037296358535</v>
      </c>
      <c r="Q76" s="5">
        <f t="shared" si="19"/>
        <v>25.538037296358535</v>
      </c>
      <c r="R76" s="5">
        <f t="shared" si="20"/>
        <v>5.1076074592717067</v>
      </c>
    </row>
    <row r="77" spans="1:18" x14ac:dyDescent="0.3">
      <c r="A77" s="1">
        <v>76</v>
      </c>
      <c r="B77" s="1" t="s">
        <v>108</v>
      </c>
      <c r="C77" s="1" t="s">
        <v>499</v>
      </c>
      <c r="D77" s="1" t="s">
        <v>546</v>
      </c>
      <c r="E77" s="1">
        <v>3500</v>
      </c>
      <c r="F77" s="3" t="s">
        <v>556</v>
      </c>
      <c r="G77" s="1">
        <v>4</v>
      </c>
      <c r="H77" s="1">
        <v>105.5</v>
      </c>
      <c r="I77" s="1">
        <v>0</v>
      </c>
      <c r="J77" s="3">
        <f t="shared" si="15"/>
        <v>101.2</v>
      </c>
      <c r="K77" s="3">
        <f t="shared" si="16"/>
        <v>102.3</v>
      </c>
      <c r="L77" s="3">
        <f t="shared" si="17"/>
        <v>110.6</v>
      </c>
      <c r="M77" s="3">
        <f t="shared" si="18"/>
        <v>102.2</v>
      </c>
      <c r="N77" s="3"/>
      <c r="P77" s="4">
        <f t="shared" si="21"/>
        <v>-0.69387811286271983</v>
      </c>
      <c r="Q77" s="5">
        <f t="shared" si="19"/>
        <v>-0.69387811286271983</v>
      </c>
      <c r="R77" s="5">
        <f t="shared" si="20"/>
        <v>-0.19825088938934851</v>
      </c>
    </row>
    <row r="78" spans="1:18" x14ac:dyDescent="0.3">
      <c r="A78" s="1">
        <v>77</v>
      </c>
      <c r="B78" s="1" t="s">
        <v>239</v>
      </c>
      <c r="C78" s="1" t="s">
        <v>492</v>
      </c>
      <c r="D78" s="1" t="s">
        <v>546</v>
      </c>
      <c r="E78" s="1">
        <v>3400</v>
      </c>
      <c r="F78" s="3" t="s">
        <v>489</v>
      </c>
      <c r="G78" s="1">
        <v>20</v>
      </c>
      <c r="H78" s="3">
        <v>114.75</v>
      </c>
      <c r="I78" s="1">
        <v>15.38</v>
      </c>
      <c r="J78" s="3">
        <f t="shared" si="15"/>
        <v>101.8</v>
      </c>
      <c r="K78" s="3">
        <f t="shared" si="16"/>
        <v>102.8</v>
      </c>
      <c r="L78" s="3">
        <f t="shared" si="17"/>
        <v>108</v>
      </c>
      <c r="M78" s="3">
        <f t="shared" si="18"/>
        <v>108.5</v>
      </c>
      <c r="N78" s="3"/>
      <c r="P78" s="4">
        <f t="shared" si="21"/>
        <v>15.745296436205471</v>
      </c>
      <c r="Q78" s="5">
        <f t="shared" si="19"/>
        <v>15.745296436205471</v>
      </c>
      <c r="R78" s="5">
        <f t="shared" si="20"/>
        <v>4.6309695400604332</v>
      </c>
    </row>
    <row r="79" spans="1:18" x14ac:dyDescent="0.3">
      <c r="A79" s="1">
        <v>78</v>
      </c>
      <c r="B79" s="1" t="s">
        <v>364</v>
      </c>
      <c r="C79" s="1" t="s">
        <v>518</v>
      </c>
      <c r="D79" s="1" t="s">
        <v>543</v>
      </c>
      <c r="E79" s="1">
        <v>5400</v>
      </c>
      <c r="F79" s="3" t="s">
        <v>488</v>
      </c>
      <c r="G79" s="1">
        <v>31</v>
      </c>
      <c r="H79" s="3">
        <v>106.25</v>
      </c>
      <c r="I79" s="1">
        <v>19.43</v>
      </c>
      <c r="J79" s="3">
        <f t="shared" si="15"/>
        <v>101.3</v>
      </c>
      <c r="K79" s="3">
        <f t="shared" si="16"/>
        <v>104.2</v>
      </c>
      <c r="L79" s="3">
        <f t="shared" si="17"/>
        <v>108.2</v>
      </c>
      <c r="M79" s="3">
        <f t="shared" si="18"/>
        <v>110.3</v>
      </c>
      <c r="N79" s="3"/>
      <c r="P79" s="4">
        <f t="shared" si="21"/>
        <v>28.426554819820701</v>
      </c>
      <c r="Q79" s="5">
        <f t="shared" si="19"/>
        <v>28.426554819820701</v>
      </c>
      <c r="R79" s="5">
        <f t="shared" si="20"/>
        <v>5.264176818485315</v>
      </c>
    </row>
    <row r="80" spans="1:18" x14ac:dyDescent="0.3">
      <c r="A80" s="1">
        <v>79</v>
      </c>
      <c r="B80" s="1" t="s">
        <v>65</v>
      </c>
      <c r="C80" s="1" t="s">
        <v>493</v>
      </c>
      <c r="D80" s="1" t="s">
        <v>544</v>
      </c>
      <c r="E80" s="1">
        <v>3400</v>
      </c>
      <c r="F80" s="3" t="s">
        <v>505</v>
      </c>
      <c r="G80" s="1">
        <v>20</v>
      </c>
      <c r="H80" s="3">
        <v>113.75</v>
      </c>
      <c r="I80" s="1">
        <v>20.52</v>
      </c>
      <c r="J80" s="3">
        <f t="shared" si="15"/>
        <v>103</v>
      </c>
      <c r="K80" s="3">
        <f t="shared" si="16"/>
        <v>98.9</v>
      </c>
      <c r="L80" s="3">
        <f t="shared" si="17"/>
        <v>111.4</v>
      </c>
      <c r="M80" s="3">
        <f t="shared" si="18"/>
        <v>105</v>
      </c>
      <c r="N80" s="3"/>
      <c r="P80" s="4">
        <f t="shared" si="21"/>
        <v>17.03404873620547</v>
      </c>
      <c r="Q80" s="5">
        <f t="shared" si="19"/>
        <v>17.03404873620547</v>
      </c>
      <c r="R80" s="5">
        <f t="shared" si="20"/>
        <v>5.0100143341780798</v>
      </c>
    </row>
    <row r="81" spans="1:18" x14ac:dyDescent="0.3">
      <c r="A81" s="1">
        <v>80</v>
      </c>
      <c r="B81" s="1" t="s">
        <v>534</v>
      </c>
      <c r="C81" s="1" t="s">
        <v>488</v>
      </c>
      <c r="D81" s="1" t="s">
        <v>546</v>
      </c>
      <c r="E81" s="1">
        <v>3400</v>
      </c>
      <c r="F81" s="3" t="s">
        <v>518</v>
      </c>
      <c r="G81" s="1">
        <v>22</v>
      </c>
      <c r="H81" s="3">
        <v>111.75</v>
      </c>
      <c r="I81" s="1">
        <v>12.13</v>
      </c>
      <c r="J81" s="3">
        <f t="shared" si="15"/>
        <v>104.2</v>
      </c>
      <c r="K81" s="3">
        <f t="shared" si="16"/>
        <v>101.3</v>
      </c>
      <c r="L81" s="3">
        <f t="shared" si="17"/>
        <v>106.4</v>
      </c>
      <c r="M81" s="3">
        <f t="shared" si="18"/>
        <v>106.3</v>
      </c>
      <c r="N81" s="3"/>
      <c r="P81" s="4">
        <f t="shared" si="21"/>
        <v>16.116801386205474</v>
      </c>
      <c r="Q81" s="5">
        <f t="shared" si="19"/>
        <v>16.116801386205474</v>
      </c>
      <c r="R81" s="5">
        <f t="shared" si="20"/>
        <v>4.7402357018251395</v>
      </c>
    </row>
    <row r="82" spans="1:18" x14ac:dyDescent="0.3">
      <c r="A82" s="1">
        <v>81</v>
      </c>
      <c r="B82" s="1" t="s">
        <v>75</v>
      </c>
      <c r="C82" s="1" t="s">
        <v>513</v>
      </c>
      <c r="D82" s="1" t="s">
        <v>545</v>
      </c>
      <c r="E82" s="1">
        <v>4500</v>
      </c>
      <c r="F82" s="3" t="s">
        <v>519</v>
      </c>
      <c r="G82" s="1">
        <v>28</v>
      </c>
      <c r="H82" s="3">
        <v>103</v>
      </c>
      <c r="I82" s="1">
        <v>18.05</v>
      </c>
      <c r="J82" s="3">
        <f t="shared" si="15"/>
        <v>100.4</v>
      </c>
      <c r="K82" s="3">
        <f t="shared" si="16"/>
        <v>102</v>
      </c>
      <c r="L82" s="3">
        <f t="shared" si="17"/>
        <v>105.4</v>
      </c>
      <c r="M82" s="3">
        <f t="shared" si="18"/>
        <v>110.2</v>
      </c>
      <c r="N82" s="3"/>
      <c r="P82" s="4">
        <f t="shared" si="21"/>
        <v>23.869353745175328</v>
      </c>
      <c r="Q82" s="5">
        <f t="shared" si="19"/>
        <v>23.869353745175328</v>
      </c>
      <c r="R82" s="5">
        <f t="shared" si="20"/>
        <v>5.304300832261184</v>
      </c>
    </row>
    <row r="83" spans="1:18" x14ac:dyDescent="0.3">
      <c r="A83" s="1">
        <v>82</v>
      </c>
      <c r="B83" s="1" t="s">
        <v>169</v>
      </c>
      <c r="C83" s="1" t="s">
        <v>512</v>
      </c>
      <c r="D83" s="1" t="s">
        <v>546</v>
      </c>
      <c r="E83" s="1">
        <v>3200</v>
      </c>
      <c r="F83" s="3" t="s">
        <v>485</v>
      </c>
      <c r="G83" s="1">
        <v>21</v>
      </c>
      <c r="H83" s="3">
        <v>115</v>
      </c>
      <c r="I83" s="1">
        <v>10.59</v>
      </c>
      <c r="J83" s="3">
        <f t="shared" si="15"/>
        <v>103.2</v>
      </c>
      <c r="K83" s="3">
        <f t="shared" si="16"/>
        <v>105.1</v>
      </c>
      <c r="L83" s="3">
        <f t="shared" si="17"/>
        <v>106.9</v>
      </c>
      <c r="M83" s="3">
        <f t="shared" si="18"/>
        <v>111.4</v>
      </c>
      <c r="N83" s="3"/>
      <c r="P83" s="4">
        <f t="shared" si="21"/>
        <v>14.626979777539217</v>
      </c>
      <c r="Q83" s="5">
        <f t="shared" si="19"/>
        <v>14.626979777539217</v>
      </c>
      <c r="R83" s="5">
        <f t="shared" si="20"/>
        <v>4.5709311804810051</v>
      </c>
    </row>
    <row r="84" spans="1:18" x14ac:dyDescent="0.3">
      <c r="A84" s="1">
        <v>83</v>
      </c>
      <c r="B84" s="1" t="s">
        <v>303</v>
      </c>
      <c r="C84" s="1" t="s">
        <v>512</v>
      </c>
      <c r="D84" s="1" t="s">
        <v>542</v>
      </c>
      <c r="E84" s="1">
        <v>5100</v>
      </c>
      <c r="F84" s="3" t="s">
        <v>485</v>
      </c>
      <c r="G84" s="1">
        <v>27</v>
      </c>
      <c r="H84" s="3">
        <v>115</v>
      </c>
      <c r="I84" s="1">
        <v>15.91</v>
      </c>
      <c r="J84" s="3">
        <f t="shared" si="15"/>
        <v>103.2</v>
      </c>
      <c r="K84" s="3">
        <f t="shared" si="16"/>
        <v>105.1</v>
      </c>
      <c r="L84" s="3">
        <f t="shared" si="17"/>
        <v>106.9</v>
      </c>
      <c r="M84" s="3">
        <f t="shared" si="18"/>
        <v>111.4</v>
      </c>
      <c r="N84" s="3"/>
      <c r="P84" s="4">
        <f t="shared" si="21"/>
        <v>24.83592362026052</v>
      </c>
      <c r="Q84" s="5">
        <f t="shared" si="19"/>
        <v>24.83592362026052</v>
      </c>
      <c r="R84" s="5">
        <f t="shared" si="20"/>
        <v>4.8697889451491214</v>
      </c>
    </row>
    <row r="85" spans="1:18" x14ac:dyDescent="0.3">
      <c r="A85" s="1">
        <v>84</v>
      </c>
      <c r="B85" s="1" t="s">
        <v>450</v>
      </c>
      <c r="C85" s="1" t="s">
        <v>519</v>
      </c>
      <c r="D85" s="1" t="s">
        <v>544</v>
      </c>
      <c r="E85" s="1">
        <v>4800</v>
      </c>
      <c r="F85" s="3" t="s">
        <v>513</v>
      </c>
      <c r="G85" s="1">
        <v>25</v>
      </c>
      <c r="H85" s="3">
        <v>109.5</v>
      </c>
      <c r="I85" s="1">
        <v>21.08</v>
      </c>
      <c r="J85" s="3">
        <f t="shared" si="15"/>
        <v>102</v>
      </c>
      <c r="K85" s="3">
        <f t="shared" si="16"/>
        <v>100.4</v>
      </c>
      <c r="L85" s="3">
        <f t="shared" si="17"/>
        <v>104.9</v>
      </c>
      <c r="M85" s="3">
        <f t="shared" si="18"/>
        <v>105</v>
      </c>
      <c r="N85" s="3"/>
      <c r="P85" s="4">
        <f t="shared" si="21"/>
        <v>23.796063861594252</v>
      </c>
      <c r="Q85" s="5">
        <f t="shared" si="19"/>
        <v>23.796063861594252</v>
      </c>
      <c r="R85" s="5">
        <f t="shared" si="20"/>
        <v>4.9575133044988027</v>
      </c>
    </row>
    <row r="86" spans="1:18" x14ac:dyDescent="0.3">
      <c r="A86" s="1">
        <v>85</v>
      </c>
      <c r="B86" s="1" t="s">
        <v>129</v>
      </c>
      <c r="C86" s="1" t="s">
        <v>519</v>
      </c>
      <c r="D86" s="1" t="s">
        <v>545</v>
      </c>
      <c r="E86" s="1">
        <v>5800</v>
      </c>
      <c r="F86" s="3" t="s">
        <v>513</v>
      </c>
      <c r="G86" s="1">
        <v>32</v>
      </c>
      <c r="H86" s="3">
        <v>109.5</v>
      </c>
      <c r="I86" s="1">
        <v>21.5</v>
      </c>
      <c r="J86" s="3">
        <f t="shared" si="15"/>
        <v>102</v>
      </c>
      <c r="K86" s="3">
        <f t="shared" si="16"/>
        <v>100.4</v>
      </c>
      <c r="L86" s="3">
        <f t="shared" si="17"/>
        <v>104.9</v>
      </c>
      <c r="M86" s="3">
        <f t="shared" si="18"/>
        <v>105</v>
      </c>
      <c r="N86" s="3"/>
      <c r="P86" s="4">
        <f t="shared" si="21"/>
        <v>30.809732317754811</v>
      </c>
      <c r="Q86" s="5">
        <f t="shared" si="19"/>
        <v>30.809732317754811</v>
      </c>
      <c r="R86" s="5">
        <f t="shared" si="20"/>
        <v>5.3120228134060019</v>
      </c>
    </row>
    <row r="87" spans="1:18" x14ac:dyDescent="0.3">
      <c r="A87" s="1">
        <v>86</v>
      </c>
      <c r="B87" s="1" t="s">
        <v>52</v>
      </c>
      <c r="C87" s="1" t="s">
        <v>514</v>
      </c>
      <c r="D87" s="1" t="s">
        <v>544</v>
      </c>
      <c r="E87" s="1">
        <v>5400</v>
      </c>
      <c r="F87" s="3" t="s">
        <v>496</v>
      </c>
      <c r="G87" s="1">
        <v>23</v>
      </c>
      <c r="H87" s="1">
        <v>104</v>
      </c>
      <c r="I87" s="1">
        <v>21.81</v>
      </c>
      <c r="J87" s="3">
        <f t="shared" si="15"/>
        <v>101.5</v>
      </c>
      <c r="K87" s="3">
        <f t="shared" si="16"/>
        <v>102.5</v>
      </c>
      <c r="L87" s="3">
        <f t="shared" si="17"/>
        <v>109.5</v>
      </c>
      <c r="M87" s="3">
        <f t="shared" si="18"/>
        <v>107.9</v>
      </c>
      <c r="N87" s="3"/>
      <c r="P87" s="4">
        <f t="shared" si="21"/>
        <v>23.01426601982071</v>
      </c>
      <c r="Q87" s="5">
        <f t="shared" si="19"/>
        <v>23.01426601982071</v>
      </c>
      <c r="R87" s="5">
        <f t="shared" si="20"/>
        <v>4.2619011147816126</v>
      </c>
    </row>
    <row r="88" spans="1:18" x14ac:dyDescent="0.3">
      <c r="A88" s="1">
        <v>87</v>
      </c>
      <c r="B88" s="1" t="s">
        <v>310</v>
      </c>
      <c r="C88" s="1" t="s">
        <v>516</v>
      </c>
      <c r="D88" s="1" t="s">
        <v>543</v>
      </c>
      <c r="E88" s="1">
        <v>4000</v>
      </c>
      <c r="F88" s="3" t="s">
        <v>508</v>
      </c>
      <c r="G88" s="1">
        <v>15</v>
      </c>
      <c r="H88" s="3">
        <v>111.25</v>
      </c>
      <c r="I88" s="1">
        <v>23.46</v>
      </c>
      <c r="J88" s="3">
        <f t="shared" si="15"/>
        <v>102.7</v>
      </c>
      <c r="K88" s="3">
        <f t="shared" si="16"/>
        <v>100.3</v>
      </c>
      <c r="L88" s="3">
        <f t="shared" si="17"/>
        <v>104.5</v>
      </c>
      <c r="M88" s="3">
        <f t="shared" si="18"/>
        <v>105.3</v>
      </c>
      <c r="N88" s="3"/>
      <c r="P88" s="4">
        <f t="shared" si="21"/>
        <v>15.580662936948869</v>
      </c>
      <c r="Q88" s="5">
        <f t="shared" si="19"/>
        <v>15.580662936948869</v>
      </c>
      <c r="R88" s="5">
        <f t="shared" si="20"/>
        <v>3.8951657342372172</v>
      </c>
    </row>
    <row r="89" spans="1:18" x14ac:dyDescent="0.3">
      <c r="A89" s="1">
        <v>88</v>
      </c>
      <c r="B89" s="1" t="s">
        <v>343</v>
      </c>
      <c r="C89" s="1" t="s">
        <v>489</v>
      </c>
      <c r="D89" s="1" t="s">
        <v>543</v>
      </c>
      <c r="E89" s="1">
        <v>3300</v>
      </c>
      <c r="F89" s="3" t="s">
        <v>492</v>
      </c>
      <c r="G89" s="1">
        <v>20</v>
      </c>
      <c r="H89" s="1">
        <v>111.25</v>
      </c>
      <c r="I89" s="1">
        <v>18.97</v>
      </c>
      <c r="J89" s="3">
        <f t="shared" si="15"/>
        <v>102.8</v>
      </c>
      <c r="K89" s="3">
        <f t="shared" si="16"/>
        <v>101.8</v>
      </c>
      <c r="L89" s="3">
        <f t="shared" si="17"/>
        <v>109.7</v>
      </c>
      <c r="M89" s="3">
        <f t="shared" si="18"/>
        <v>110.9</v>
      </c>
      <c r="N89" s="3"/>
      <c r="P89" s="4">
        <f t="shared" si="21"/>
        <v>16.053007901145993</v>
      </c>
      <c r="Q89" s="5">
        <f t="shared" si="19"/>
        <v>16.053007901145993</v>
      </c>
      <c r="R89" s="5">
        <f t="shared" si="20"/>
        <v>4.8645478488321192</v>
      </c>
    </row>
    <row r="90" spans="1:18" x14ac:dyDescent="0.3">
      <c r="A90" s="1">
        <v>89</v>
      </c>
      <c r="B90" s="1" t="s">
        <v>262</v>
      </c>
      <c r="C90" s="1" t="s">
        <v>512</v>
      </c>
      <c r="D90" s="1" t="s">
        <v>546</v>
      </c>
      <c r="E90" s="1">
        <v>4800</v>
      </c>
      <c r="F90" s="3" t="s">
        <v>485</v>
      </c>
      <c r="G90" s="1">
        <v>31</v>
      </c>
      <c r="H90" s="3">
        <v>115</v>
      </c>
      <c r="I90" s="1">
        <v>17.27</v>
      </c>
      <c r="J90" s="3">
        <f t="shared" si="15"/>
        <v>103.2</v>
      </c>
      <c r="K90" s="3">
        <f t="shared" si="16"/>
        <v>105.1</v>
      </c>
      <c r="L90" s="3">
        <f t="shared" si="17"/>
        <v>106.9</v>
      </c>
      <c r="M90" s="3">
        <f t="shared" si="18"/>
        <v>111.4</v>
      </c>
      <c r="N90" s="3"/>
      <c r="P90" s="4">
        <f t="shared" si="21"/>
        <v>27.568248411594251</v>
      </c>
      <c r="Q90" s="5">
        <f t="shared" si="19"/>
        <v>27.568248411594251</v>
      </c>
      <c r="R90" s="5">
        <f t="shared" si="20"/>
        <v>5.7433850857488027</v>
      </c>
    </row>
    <row r="91" spans="1:18" x14ac:dyDescent="0.3">
      <c r="A91" s="1">
        <v>90</v>
      </c>
      <c r="B91" s="1" t="s">
        <v>92</v>
      </c>
      <c r="C91" s="1" t="s">
        <v>496</v>
      </c>
      <c r="D91" s="1" t="s">
        <v>546</v>
      </c>
      <c r="E91" s="1">
        <v>6200</v>
      </c>
      <c r="F91" s="3" t="s">
        <v>514</v>
      </c>
      <c r="G91" s="1">
        <v>32</v>
      </c>
      <c r="H91" s="3">
        <v>115.5</v>
      </c>
      <c r="I91" s="1">
        <v>18.64</v>
      </c>
      <c r="J91" s="3">
        <f t="shared" si="15"/>
        <v>102.5</v>
      </c>
      <c r="K91" s="3">
        <f t="shared" si="16"/>
        <v>101.5</v>
      </c>
      <c r="L91" s="3">
        <f t="shared" si="17"/>
        <v>103.2</v>
      </c>
      <c r="M91" s="3">
        <f t="shared" si="18"/>
        <v>107.8</v>
      </c>
      <c r="N91" s="3"/>
      <c r="P91" s="4">
        <f t="shared" si="21"/>
        <v>31.203862340884893</v>
      </c>
      <c r="Q91" s="5">
        <f t="shared" si="19"/>
        <v>31.203862340884893</v>
      </c>
      <c r="R91" s="5">
        <f t="shared" si="20"/>
        <v>5.0328810227233696</v>
      </c>
    </row>
    <row r="92" spans="1:18" x14ac:dyDescent="0.3">
      <c r="A92" s="1">
        <v>91</v>
      </c>
      <c r="B92" s="1" t="s">
        <v>131</v>
      </c>
      <c r="C92" s="1" t="s">
        <v>488</v>
      </c>
      <c r="D92" s="1" t="s">
        <v>545</v>
      </c>
      <c r="E92" s="1">
        <v>4500</v>
      </c>
      <c r="F92" s="3" t="s">
        <v>518</v>
      </c>
      <c r="G92" s="1">
        <v>24</v>
      </c>
      <c r="H92" s="3">
        <v>111.75</v>
      </c>
      <c r="I92" s="1">
        <v>13.98</v>
      </c>
      <c r="J92" s="3">
        <f t="shared" si="15"/>
        <v>104.2</v>
      </c>
      <c r="K92" s="3">
        <f t="shared" si="16"/>
        <v>101.3</v>
      </c>
      <c r="L92" s="3">
        <f t="shared" si="17"/>
        <v>106.4</v>
      </c>
      <c r="M92" s="3">
        <f t="shared" si="18"/>
        <v>106.3</v>
      </c>
      <c r="N92" s="3"/>
      <c r="P92" s="4">
        <f t="shared" si="21"/>
        <v>20.710807645175329</v>
      </c>
      <c r="Q92" s="5">
        <f t="shared" si="19"/>
        <v>20.710807645175329</v>
      </c>
      <c r="R92" s="5">
        <f t="shared" si="20"/>
        <v>4.6024016989278511</v>
      </c>
    </row>
    <row r="93" spans="1:18" x14ac:dyDescent="0.3">
      <c r="A93" s="1">
        <v>92</v>
      </c>
      <c r="B93" s="1" t="s">
        <v>181</v>
      </c>
      <c r="C93" s="1" t="s">
        <v>508</v>
      </c>
      <c r="D93" s="1" t="s">
        <v>546</v>
      </c>
      <c r="E93" s="1">
        <v>5500</v>
      </c>
      <c r="F93" s="3" t="s">
        <v>516</v>
      </c>
      <c r="G93" s="1">
        <v>29</v>
      </c>
      <c r="H93" s="3">
        <v>104.25</v>
      </c>
      <c r="I93" s="1">
        <v>15.43</v>
      </c>
      <c r="J93" s="3">
        <f t="shared" si="15"/>
        <v>100.3</v>
      </c>
      <c r="K93" s="3">
        <f t="shared" si="16"/>
        <v>102.7</v>
      </c>
      <c r="L93" s="3">
        <f t="shared" si="17"/>
        <v>105.3</v>
      </c>
      <c r="M93" s="3">
        <f t="shared" si="18"/>
        <v>110.4</v>
      </c>
      <c r="N93" s="3"/>
      <c r="P93" s="4">
        <f t="shared" si="21"/>
        <v>25.885928036384239</v>
      </c>
      <c r="Q93" s="5">
        <f t="shared" si="19"/>
        <v>25.885928036384239</v>
      </c>
      <c r="R93" s="5">
        <f t="shared" si="20"/>
        <v>4.7065323702516801</v>
      </c>
    </row>
    <row r="94" spans="1:18" x14ac:dyDescent="0.3">
      <c r="A94" s="1">
        <v>93</v>
      </c>
      <c r="B94" s="1" t="s">
        <v>158</v>
      </c>
      <c r="C94" s="1" t="s">
        <v>488</v>
      </c>
      <c r="D94" s="1" t="s">
        <v>546</v>
      </c>
      <c r="E94" s="1">
        <v>3200</v>
      </c>
      <c r="F94" s="3" t="s">
        <v>518</v>
      </c>
      <c r="G94" s="1">
        <v>8</v>
      </c>
      <c r="H94" s="3">
        <v>111.75</v>
      </c>
      <c r="I94" s="1">
        <v>18.64</v>
      </c>
      <c r="J94" s="3">
        <f t="shared" si="15"/>
        <v>104.2</v>
      </c>
      <c r="K94" s="3">
        <f t="shared" si="16"/>
        <v>101.3</v>
      </c>
      <c r="L94" s="3">
        <f t="shared" si="17"/>
        <v>106.4</v>
      </c>
      <c r="M94" s="3">
        <f t="shared" si="18"/>
        <v>106.3</v>
      </c>
      <c r="N94" s="3"/>
      <c r="P94" s="4">
        <f t="shared" si="21"/>
        <v>7.0686576775392158</v>
      </c>
      <c r="Q94" s="5">
        <f t="shared" si="19"/>
        <v>7.0686576775392158</v>
      </c>
      <c r="R94" s="5">
        <f t="shared" si="20"/>
        <v>2.2089555242310048</v>
      </c>
    </row>
    <row r="95" spans="1:18" x14ac:dyDescent="0.3">
      <c r="A95" s="1">
        <v>94</v>
      </c>
      <c r="B95" s="1" t="s">
        <v>312</v>
      </c>
      <c r="C95" s="1" t="s">
        <v>505</v>
      </c>
      <c r="D95" s="1" t="s">
        <v>544</v>
      </c>
      <c r="E95" s="1">
        <v>6100</v>
      </c>
      <c r="F95" s="3" t="s">
        <v>493</v>
      </c>
      <c r="G95" s="1">
        <v>28</v>
      </c>
      <c r="H95" s="1">
        <v>111.75</v>
      </c>
      <c r="I95" s="1">
        <v>26.77</v>
      </c>
      <c r="J95" s="3">
        <f t="shared" si="15"/>
        <v>98.9</v>
      </c>
      <c r="K95" s="3">
        <f t="shared" si="16"/>
        <v>103</v>
      </c>
      <c r="L95" s="3">
        <f t="shared" si="17"/>
        <v>114.2</v>
      </c>
      <c r="M95" s="3">
        <f t="shared" si="18"/>
        <v>103</v>
      </c>
      <c r="N95" s="3"/>
      <c r="P95" s="4">
        <f t="shared" si="21"/>
        <v>29.872354219169289</v>
      </c>
      <c r="Q95" s="5">
        <f t="shared" si="19"/>
        <v>29.872354219169289</v>
      </c>
      <c r="R95" s="5">
        <f t="shared" si="20"/>
        <v>4.8971072490441463</v>
      </c>
    </row>
    <row r="96" spans="1:18" x14ac:dyDescent="0.3">
      <c r="A96" s="1">
        <v>95</v>
      </c>
      <c r="B96" s="1" t="s">
        <v>482</v>
      </c>
      <c r="C96" s="1" t="s">
        <v>493</v>
      </c>
      <c r="D96" s="1" t="s">
        <v>545</v>
      </c>
      <c r="E96" s="1">
        <v>5300</v>
      </c>
      <c r="F96" s="3" t="s">
        <v>505</v>
      </c>
      <c r="G96" s="1">
        <v>30</v>
      </c>
      <c r="H96" s="3">
        <v>113.75</v>
      </c>
      <c r="I96" s="1">
        <v>23.63</v>
      </c>
      <c r="J96" s="3">
        <f t="shared" si="15"/>
        <v>103</v>
      </c>
      <c r="K96" s="3">
        <f t="shared" si="16"/>
        <v>98.9</v>
      </c>
      <c r="L96" s="3">
        <f t="shared" si="17"/>
        <v>111.4</v>
      </c>
      <c r="M96" s="3">
        <f t="shared" si="18"/>
        <v>105</v>
      </c>
      <c r="N96" s="3"/>
      <c r="P96" s="4">
        <f t="shared" si="21"/>
        <v>29.363077816671051</v>
      </c>
      <c r="Q96" s="5">
        <f t="shared" si="19"/>
        <v>29.363077816671051</v>
      </c>
      <c r="R96" s="5">
        <f t="shared" si="20"/>
        <v>5.5402033616360473</v>
      </c>
    </row>
    <row r="97" spans="1:18" x14ac:dyDescent="0.3">
      <c r="A97" s="1">
        <v>96</v>
      </c>
      <c r="B97" s="1" t="s">
        <v>435</v>
      </c>
      <c r="C97" s="1" t="s">
        <v>489</v>
      </c>
      <c r="D97" s="1" t="s">
        <v>544</v>
      </c>
      <c r="E97" s="1">
        <v>5300</v>
      </c>
      <c r="F97" s="3" t="s">
        <v>492</v>
      </c>
      <c r="G97" s="1">
        <v>32</v>
      </c>
      <c r="H97" s="3">
        <v>111.25</v>
      </c>
      <c r="I97" s="1">
        <v>15.88</v>
      </c>
      <c r="J97" s="3">
        <f t="shared" si="15"/>
        <v>102.8</v>
      </c>
      <c r="K97" s="3">
        <f t="shared" si="16"/>
        <v>101.8</v>
      </c>
      <c r="L97" s="3">
        <f t="shared" si="17"/>
        <v>109.7</v>
      </c>
      <c r="M97" s="3">
        <f t="shared" si="18"/>
        <v>110.9</v>
      </c>
      <c r="N97" s="3"/>
      <c r="P97" s="4">
        <f t="shared" si="21"/>
        <v>28.437509266671054</v>
      </c>
      <c r="Q97" s="5">
        <f t="shared" si="19"/>
        <v>28.437509266671054</v>
      </c>
      <c r="R97" s="5">
        <f t="shared" si="20"/>
        <v>5.36556778616435</v>
      </c>
    </row>
    <row r="98" spans="1:18" x14ac:dyDescent="0.3">
      <c r="A98" s="1">
        <v>97</v>
      </c>
      <c r="B98" s="1" t="s">
        <v>28</v>
      </c>
      <c r="C98" s="1" t="s">
        <v>518</v>
      </c>
      <c r="D98" s="1" t="s">
        <v>546</v>
      </c>
      <c r="E98" s="1">
        <v>4400</v>
      </c>
      <c r="F98" s="3" t="s">
        <v>488</v>
      </c>
      <c r="G98" s="1">
        <v>28</v>
      </c>
      <c r="H98" s="1">
        <v>106.25</v>
      </c>
      <c r="I98" s="1">
        <v>14</v>
      </c>
      <c r="J98" s="3">
        <f t="shared" ref="J98:J129" si="22">VLOOKUP(C98,$B$192:$E$221,2,FALSE)</f>
        <v>101.3</v>
      </c>
      <c r="K98" s="3">
        <f t="shared" ref="K98:K129" si="23">VLOOKUP(F98,$B$192:$E$221,2,FALSE)</f>
        <v>104.2</v>
      </c>
      <c r="L98" s="3">
        <f t="shared" ref="L98:L129" si="24">VLOOKUP(C98,$B$192:$E$221,4,FALSE)</f>
        <v>108.2</v>
      </c>
      <c r="M98" s="3">
        <f t="shared" ref="M98:M129" si="25">VLOOKUP(F98,$B$192:$E$221,3,FALSE)</f>
        <v>110.3</v>
      </c>
      <c r="N98" s="3"/>
      <c r="P98" s="4">
        <f t="shared" si="21"/>
        <v>22.832092826974588</v>
      </c>
      <c r="Q98" s="5">
        <f t="shared" ref="Q98:Q129" si="26">P98-O98</f>
        <v>22.832092826974588</v>
      </c>
      <c r="R98" s="5">
        <f t="shared" ref="R98:R129" si="27">P98/(E98/1000)</f>
        <v>5.1891120061305873</v>
      </c>
    </row>
    <row r="99" spans="1:18" x14ac:dyDescent="0.3">
      <c r="A99" s="1">
        <v>98</v>
      </c>
      <c r="B99" s="1" t="s">
        <v>109</v>
      </c>
      <c r="C99" s="1" t="s">
        <v>556</v>
      </c>
      <c r="D99" s="1" t="s">
        <v>543</v>
      </c>
      <c r="E99" s="1">
        <v>3700</v>
      </c>
      <c r="F99" s="3" t="s">
        <v>499</v>
      </c>
      <c r="G99" s="1">
        <v>23</v>
      </c>
      <c r="H99" s="3">
        <v>109</v>
      </c>
      <c r="I99" s="1">
        <v>20.49</v>
      </c>
      <c r="J99" s="3">
        <f t="shared" si="22"/>
        <v>102.3</v>
      </c>
      <c r="K99" s="3">
        <f t="shared" si="23"/>
        <v>101.2</v>
      </c>
      <c r="L99" s="3">
        <f t="shared" si="24"/>
        <v>111.1</v>
      </c>
      <c r="M99" s="3">
        <f t="shared" si="25"/>
        <v>102.6</v>
      </c>
      <c r="N99" s="3"/>
      <c r="P99" s="4">
        <f t="shared" si="21"/>
        <v>19.632682714505947</v>
      </c>
      <c r="Q99" s="5">
        <f t="shared" si="26"/>
        <v>19.632682714505947</v>
      </c>
      <c r="R99" s="5">
        <f t="shared" si="27"/>
        <v>5.3061304633799855</v>
      </c>
    </row>
    <row r="100" spans="1:18" x14ac:dyDescent="0.3">
      <c r="A100" s="1">
        <v>99</v>
      </c>
      <c r="B100" s="1" t="s">
        <v>259</v>
      </c>
      <c r="C100" s="1" t="s">
        <v>489</v>
      </c>
      <c r="D100" s="1" t="s">
        <v>542</v>
      </c>
      <c r="E100" s="1">
        <v>10400</v>
      </c>
      <c r="F100" s="3" t="s">
        <v>492</v>
      </c>
      <c r="G100" s="1">
        <v>35</v>
      </c>
      <c r="H100" s="3">
        <v>111.25</v>
      </c>
      <c r="I100" s="1">
        <v>28.84</v>
      </c>
      <c r="J100" s="3">
        <f t="shared" si="22"/>
        <v>102.8</v>
      </c>
      <c r="K100" s="3">
        <f t="shared" si="23"/>
        <v>101.8</v>
      </c>
      <c r="L100" s="3">
        <f t="shared" si="24"/>
        <v>109.7</v>
      </c>
      <c r="M100" s="3">
        <f t="shared" si="25"/>
        <v>110.9</v>
      </c>
      <c r="N100" s="3"/>
      <c r="P100" s="4">
        <v>52.622167649078463</v>
      </c>
      <c r="Q100" s="5">
        <f t="shared" si="26"/>
        <v>52.622167649078463</v>
      </c>
      <c r="R100" s="5">
        <f t="shared" si="27"/>
        <v>5.0598238124113903</v>
      </c>
    </row>
    <row r="101" spans="1:18" x14ac:dyDescent="0.3">
      <c r="A101" s="1">
        <v>100</v>
      </c>
      <c r="B101" s="1" t="s">
        <v>317</v>
      </c>
      <c r="C101" s="1" t="s">
        <v>516</v>
      </c>
      <c r="D101" s="1" t="s">
        <v>546</v>
      </c>
      <c r="E101" s="1">
        <v>9800</v>
      </c>
      <c r="F101" s="3" t="s">
        <v>508</v>
      </c>
      <c r="G101" s="1">
        <v>34</v>
      </c>
      <c r="H101" s="3">
        <v>111.25</v>
      </c>
      <c r="I101" s="1">
        <v>29.65</v>
      </c>
      <c r="J101" s="3">
        <f t="shared" si="22"/>
        <v>102.7</v>
      </c>
      <c r="K101" s="3">
        <f t="shared" si="23"/>
        <v>100.3</v>
      </c>
      <c r="L101" s="3">
        <f t="shared" si="24"/>
        <v>104.5</v>
      </c>
      <c r="M101" s="3">
        <f t="shared" si="25"/>
        <v>105.3</v>
      </c>
      <c r="N101" s="3"/>
      <c r="P101" s="4">
        <v>47.490208917219938</v>
      </c>
      <c r="Q101" s="5">
        <f t="shared" si="26"/>
        <v>47.490208917219938</v>
      </c>
      <c r="R101" s="5">
        <f t="shared" si="27"/>
        <v>4.8459396854306052</v>
      </c>
    </row>
    <row r="102" spans="1:18" x14ac:dyDescent="0.3">
      <c r="A102" s="1">
        <v>101</v>
      </c>
      <c r="B102" s="1" t="s">
        <v>147</v>
      </c>
      <c r="C102" s="1" t="s">
        <v>489</v>
      </c>
      <c r="D102" s="1" t="s">
        <v>546</v>
      </c>
      <c r="E102" s="1">
        <v>3300</v>
      </c>
      <c r="F102" s="3" t="s">
        <v>492</v>
      </c>
      <c r="G102" s="1">
        <v>17</v>
      </c>
      <c r="H102" s="3">
        <v>111.25</v>
      </c>
      <c r="I102" s="1">
        <v>13.28</v>
      </c>
      <c r="J102" s="3">
        <f t="shared" si="22"/>
        <v>102.8</v>
      </c>
      <c r="K102" s="3">
        <f t="shared" si="23"/>
        <v>101.8</v>
      </c>
      <c r="L102" s="3">
        <f t="shared" si="24"/>
        <v>109.7</v>
      </c>
      <c r="M102" s="3">
        <f t="shared" si="25"/>
        <v>110.9</v>
      </c>
      <c r="N102" s="3"/>
      <c r="P102" s="4">
        <f>-87.868852+(LN(E102))*9.365713+G102*0.73241+I102*0.27241+H102*0.0924+((J102+K102)/2)*0.015315+((L102+M102)/2)*-0.032803</f>
        <v>12.305765001145994</v>
      </c>
      <c r="Q102" s="5">
        <f t="shared" si="26"/>
        <v>12.305765001145994</v>
      </c>
      <c r="R102" s="5">
        <f t="shared" si="27"/>
        <v>3.7290196973169683</v>
      </c>
    </row>
    <row r="103" spans="1:18" x14ac:dyDescent="0.3">
      <c r="A103" s="1">
        <v>102</v>
      </c>
      <c r="B103" s="1" t="s">
        <v>371</v>
      </c>
      <c r="C103" s="1" t="s">
        <v>513</v>
      </c>
      <c r="D103" s="1" t="s">
        <v>545</v>
      </c>
      <c r="E103" s="1">
        <v>5500</v>
      </c>
      <c r="F103" s="3" t="s">
        <v>519</v>
      </c>
      <c r="G103" s="1">
        <v>25</v>
      </c>
      <c r="H103" s="3">
        <v>103</v>
      </c>
      <c r="I103" s="1">
        <v>18.13</v>
      </c>
      <c r="J103" s="3">
        <f t="shared" si="22"/>
        <v>100.4</v>
      </c>
      <c r="K103" s="3">
        <f t="shared" si="23"/>
        <v>102</v>
      </c>
      <c r="L103" s="3">
        <f t="shared" si="24"/>
        <v>105.4</v>
      </c>
      <c r="M103" s="3">
        <f t="shared" si="25"/>
        <v>110.2</v>
      </c>
      <c r="N103" s="3"/>
      <c r="P103" s="4">
        <f>-87.868852+(LN(E103))*9.365713+G103*0.73241+I103*0.27241+H103*0.0924+((J103+K103)/2)*0.015315+((L103+M103)/2)*-0.032803</f>
        <v>23.573340686384242</v>
      </c>
      <c r="Q103" s="5">
        <f t="shared" si="26"/>
        <v>23.573340686384242</v>
      </c>
      <c r="R103" s="5">
        <f t="shared" si="27"/>
        <v>4.2860619429789528</v>
      </c>
    </row>
    <row r="104" spans="1:18" x14ac:dyDescent="0.3">
      <c r="A104" s="1">
        <v>103</v>
      </c>
      <c r="B104" s="1" t="s">
        <v>319</v>
      </c>
      <c r="C104" s="1" t="s">
        <v>514</v>
      </c>
      <c r="D104" s="1" t="s">
        <v>543</v>
      </c>
      <c r="E104" s="1">
        <v>8800</v>
      </c>
      <c r="F104" s="3" t="s">
        <v>496</v>
      </c>
      <c r="G104" s="1">
        <v>37</v>
      </c>
      <c r="H104" s="3">
        <v>104</v>
      </c>
      <c r="I104" s="1">
        <v>31.25</v>
      </c>
      <c r="J104" s="3">
        <f t="shared" si="22"/>
        <v>101.5</v>
      </c>
      <c r="K104" s="3">
        <f t="shared" si="23"/>
        <v>102.5</v>
      </c>
      <c r="L104" s="3">
        <f t="shared" si="24"/>
        <v>109.5</v>
      </c>
      <c r="M104" s="3">
        <f t="shared" si="25"/>
        <v>107.9</v>
      </c>
      <c r="N104" s="3"/>
      <c r="P104" s="4">
        <v>44.454661115544042</v>
      </c>
      <c r="Q104" s="5">
        <f t="shared" si="26"/>
        <v>44.454661115544042</v>
      </c>
      <c r="R104" s="5">
        <f t="shared" si="27"/>
        <v>5.0516660358572771</v>
      </c>
    </row>
    <row r="105" spans="1:18" x14ac:dyDescent="0.3">
      <c r="A105" s="1">
        <v>104</v>
      </c>
      <c r="B105" s="1" t="s">
        <v>381</v>
      </c>
      <c r="C105" s="1" t="s">
        <v>556</v>
      </c>
      <c r="D105" s="1" t="s">
        <v>546</v>
      </c>
      <c r="E105" s="1">
        <v>5100</v>
      </c>
      <c r="F105" s="3" t="s">
        <v>499</v>
      </c>
      <c r="G105" s="1">
        <v>33</v>
      </c>
      <c r="H105" s="1">
        <v>109</v>
      </c>
      <c r="I105" s="1">
        <v>21.28</v>
      </c>
      <c r="J105" s="3">
        <f t="shared" si="22"/>
        <v>102.3</v>
      </c>
      <c r="K105" s="3">
        <f t="shared" si="23"/>
        <v>101.2</v>
      </c>
      <c r="L105" s="3">
        <f t="shared" si="24"/>
        <v>111.1</v>
      </c>
      <c r="M105" s="3">
        <f t="shared" si="25"/>
        <v>102.6</v>
      </c>
      <c r="N105" s="3"/>
      <c r="P105" s="4">
        <f>-87.868852+(LN(E105))*9.365713+G105*0.73241+I105*0.27241+H105*0.0924+((J105+K105)/2)*0.015315+((L105+M105)/2)*-0.032803</f>
        <v>30.177516220260522</v>
      </c>
      <c r="Q105" s="5">
        <f t="shared" si="26"/>
        <v>30.177516220260522</v>
      </c>
      <c r="R105" s="5">
        <f t="shared" si="27"/>
        <v>5.9171600431883382</v>
      </c>
    </row>
    <row r="106" spans="1:18" x14ac:dyDescent="0.3">
      <c r="A106" s="1">
        <v>105</v>
      </c>
      <c r="B106" s="1" t="s">
        <v>219</v>
      </c>
      <c r="C106" s="1" t="s">
        <v>505</v>
      </c>
      <c r="D106" s="1" t="s">
        <v>545</v>
      </c>
      <c r="E106" s="1">
        <v>7300</v>
      </c>
      <c r="F106" s="3" t="s">
        <v>493</v>
      </c>
      <c r="G106" s="1">
        <v>30</v>
      </c>
      <c r="H106" s="3">
        <v>111.75</v>
      </c>
      <c r="I106" s="1">
        <v>26.41</v>
      </c>
      <c r="J106" s="3">
        <f t="shared" si="22"/>
        <v>98.9</v>
      </c>
      <c r="K106" s="3">
        <f t="shared" si="23"/>
        <v>103</v>
      </c>
      <c r="L106" s="3">
        <f t="shared" si="24"/>
        <v>114.2</v>
      </c>
      <c r="M106" s="3">
        <f t="shared" si="25"/>
        <v>103</v>
      </c>
      <c r="N106" s="3"/>
      <c r="P106" s="4">
        <f>-87.868852+(LN(E106))*9.365713+G106*0.73241+I106*0.27241+H106*0.0924+((J106+K106)/2)*0.015315+((L106+M106)/2)*-0.032803</f>
        <v>32.921053592057305</v>
      </c>
      <c r="Q106" s="5">
        <f t="shared" si="26"/>
        <v>32.921053592057305</v>
      </c>
      <c r="R106" s="5">
        <f t="shared" si="27"/>
        <v>4.509733368774973</v>
      </c>
    </row>
    <row r="107" spans="1:18" x14ac:dyDescent="0.3">
      <c r="A107" s="1">
        <v>106</v>
      </c>
      <c r="B107" s="1" t="s">
        <v>335</v>
      </c>
      <c r="C107" s="1" t="s">
        <v>508</v>
      </c>
      <c r="D107" s="1" t="s">
        <v>545</v>
      </c>
      <c r="E107" s="1">
        <v>3500</v>
      </c>
      <c r="F107" s="3" t="s">
        <v>516</v>
      </c>
      <c r="G107" s="1">
        <v>15</v>
      </c>
      <c r="H107" s="3">
        <v>104.25</v>
      </c>
      <c r="I107" s="1">
        <v>13.4</v>
      </c>
      <c r="J107" s="3">
        <f t="shared" si="22"/>
        <v>100.3</v>
      </c>
      <c r="K107" s="3">
        <f t="shared" si="23"/>
        <v>102.7</v>
      </c>
      <c r="L107" s="3">
        <f t="shared" si="24"/>
        <v>105.3</v>
      </c>
      <c r="M107" s="3">
        <f t="shared" si="25"/>
        <v>110.4</v>
      </c>
      <c r="N107" s="3"/>
      <c r="P107" s="4">
        <f>-87.868852+(LN(E107))*9.365713+G107*0.73241+I107*0.27241+H107*0.0924+((J107+K107)/2)*0.015315+((L107+M107)/2)*-0.032803</f>
        <v>10.846032787137283</v>
      </c>
      <c r="Q107" s="5">
        <f t="shared" si="26"/>
        <v>10.846032787137283</v>
      </c>
      <c r="R107" s="5">
        <f t="shared" si="27"/>
        <v>3.0988665106106521</v>
      </c>
    </row>
    <row r="108" spans="1:18" x14ac:dyDescent="0.3">
      <c r="A108" s="1">
        <v>107</v>
      </c>
      <c r="B108" s="1" t="s">
        <v>388</v>
      </c>
      <c r="C108" s="1" t="s">
        <v>485</v>
      </c>
      <c r="D108" s="1" t="s">
        <v>544</v>
      </c>
      <c r="E108" s="1">
        <v>7700</v>
      </c>
      <c r="F108" s="3" t="s">
        <v>512</v>
      </c>
      <c r="G108" s="1">
        <v>32</v>
      </c>
      <c r="H108" s="1">
        <v>113.5</v>
      </c>
      <c r="I108" s="1">
        <v>25.36</v>
      </c>
      <c r="J108" s="3">
        <f t="shared" si="22"/>
        <v>105.1</v>
      </c>
      <c r="K108" s="3">
        <f t="shared" si="23"/>
        <v>103.2</v>
      </c>
      <c r="L108" s="3">
        <f t="shared" si="24"/>
        <v>102.4</v>
      </c>
      <c r="M108" s="3">
        <f t="shared" si="25"/>
        <v>106.6</v>
      </c>
      <c r="N108" s="3"/>
      <c r="P108" s="4">
        <f>-87.868852+(LN(E108))*9.365713+G108*0.73241+I108*0.27241+H108*0.0924+((J108+K108)/2)*0.015315+((L108+M108)/2)*-0.032803</f>
        <v>34.944666537046615</v>
      </c>
      <c r="Q108" s="5">
        <f t="shared" si="26"/>
        <v>34.944666537046615</v>
      </c>
      <c r="R108" s="5">
        <f t="shared" si="27"/>
        <v>4.5382683814346256</v>
      </c>
    </row>
    <row r="109" spans="1:18" x14ac:dyDescent="0.3">
      <c r="A109" s="1">
        <v>108</v>
      </c>
      <c r="B109" s="1" t="s">
        <v>392</v>
      </c>
      <c r="C109" s="1" t="s">
        <v>516</v>
      </c>
      <c r="D109" s="1" t="s">
        <v>543</v>
      </c>
      <c r="E109" s="1">
        <v>7200</v>
      </c>
      <c r="F109" s="3" t="s">
        <v>508</v>
      </c>
      <c r="G109" s="1">
        <v>31</v>
      </c>
      <c r="H109" s="1">
        <v>111.25</v>
      </c>
      <c r="I109" s="1">
        <v>21.89</v>
      </c>
      <c r="J109" s="3">
        <f t="shared" si="22"/>
        <v>102.7</v>
      </c>
      <c r="K109" s="3">
        <f t="shared" si="23"/>
        <v>100.3</v>
      </c>
      <c r="L109" s="3">
        <f t="shared" si="24"/>
        <v>104.5</v>
      </c>
      <c r="M109" s="3">
        <f t="shared" si="25"/>
        <v>105.3</v>
      </c>
      <c r="N109" s="3"/>
      <c r="P109" s="4">
        <f>-87.868852+(LN(E109))*9.365713+G109*0.73241+I109*0.27241+H109*0.0924+((J109+K109)/2)*0.015315+((L109+M109)/2)*-0.032803</f>
        <v>32.376580445649282</v>
      </c>
      <c r="Q109" s="5">
        <f t="shared" si="26"/>
        <v>32.376580445649282</v>
      </c>
      <c r="R109" s="5">
        <f t="shared" si="27"/>
        <v>4.4967472841179559</v>
      </c>
    </row>
    <row r="110" spans="1:18" x14ac:dyDescent="0.3">
      <c r="A110" s="1">
        <v>109</v>
      </c>
      <c r="B110" s="1" t="s">
        <v>7</v>
      </c>
      <c r="C110" s="1" t="s">
        <v>519</v>
      </c>
      <c r="D110" s="1" t="s">
        <v>543</v>
      </c>
      <c r="E110" s="1">
        <v>9300</v>
      </c>
      <c r="F110" s="3" t="s">
        <v>513</v>
      </c>
      <c r="G110" s="1">
        <v>34</v>
      </c>
      <c r="H110" s="1">
        <v>109.5</v>
      </c>
      <c r="I110" s="1">
        <v>30.21</v>
      </c>
      <c r="J110" s="3">
        <f t="shared" si="22"/>
        <v>102</v>
      </c>
      <c r="K110" s="3">
        <f t="shared" si="23"/>
        <v>100.4</v>
      </c>
      <c r="L110" s="3">
        <f t="shared" si="24"/>
        <v>104.9</v>
      </c>
      <c r="M110" s="3">
        <f t="shared" si="25"/>
        <v>105</v>
      </c>
      <c r="N110" s="3"/>
      <c r="P110" s="4">
        <v>46.883190629927917</v>
      </c>
      <c r="Q110" s="5">
        <f t="shared" si="26"/>
        <v>46.883190629927917</v>
      </c>
      <c r="R110" s="5">
        <f t="shared" si="27"/>
        <v>5.0412032935406357</v>
      </c>
    </row>
    <row r="111" spans="1:18" x14ac:dyDescent="0.3">
      <c r="A111" s="1">
        <v>110</v>
      </c>
      <c r="B111" s="1" t="s">
        <v>23</v>
      </c>
      <c r="C111" s="1" t="s">
        <v>556</v>
      </c>
      <c r="D111" s="1" t="s">
        <v>546</v>
      </c>
      <c r="E111" s="1">
        <v>3100</v>
      </c>
      <c r="F111" s="3" t="s">
        <v>499</v>
      </c>
      <c r="G111" s="1">
        <v>20</v>
      </c>
      <c r="H111" s="3">
        <v>109</v>
      </c>
      <c r="I111" s="1">
        <v>12.36</v>
      </c>
      <c r="J111" s="3">
        <f t="shared" si="22"/>
        <v>102.3</v>
      </c>
      <c r="K111" s="3">
        <f t="shared" si="23"/>
        <v>101.2</v>
      </c>
      <c r="L111" s="3">
        <f t="shared" si="24"/>
        <v>111.1</v>
      </c>
      <c r="M111" s="3">
        <f t="shared" si="25"/>
        <v>102.6</v>
      </c>
      <c r="N111" s="3"/>
      <c r="P111" s="4">
        <f>-87.868852+(LN(E111))*9.365713+G111*0.73241+I111*0.27241+H111*0.0924+((J111+K111)/2)*0.015315+((L111+M111)/2)*-0.032803</f>
        <v>13.563677181001266</v>
      </c>
      <c r="Q111" s="5">
        <f t="shared" si="26"/>
        <v>13.563677181001266</v>
      </c>
      <c r="R111" s="5">
        <f t="shared" si="27"/>
        <v>4.3753797358068596</v>
      </c>
    </row>
    <row r="112" spans="1:18" x14ac:dyDescent="0.3">
      <c r="A112" s="1">
        <v>111</v>
      </c>
      <c r="B112" s="1" t="s">
        <v>164</v>
      </c>
      <c r="C112" s="1" t="s">
        <v>491</v>
      </c>
      <c r="D112" s="1" t="s">
        <v>544</v>
      </c>
      <c r="E112" s="1">
        <v>3600</v>
      </c>
      <c r="F112" s="3" t="s">
        <v>506</v>
      </c>
      <c r="G112" s="1">
        <v>25</v>
      </c>
      <c r="H112" s="3">
        <v>99.25</v>
      </c>
      <c r="I112" s="1">
        <v>15.4</v>
      </c>
      <c r="J112" s="3">
        <f t="shared" si="22"/>
        <v>100</v>
      </c>
      <c r="K112" s="3">
        <f t="shared" si="23"/>
        <v>100.4</v>
      </c>
      <c r="L112" s="3">
        <f t="shared" si="24"/>
        <v>107.2</v>
      </c>
      <c r="M112" s="3">
        <f t="shared" si="25"/>
        <v>107</v>
      </c>
      <c r="N112" s="3"/>
      <c r="P112" s="4">
        <f>-87.868852+(LN(E112))*9.365713+G112*0.73241+I112*0.27241+H112*0.0924+((J112+K112)/2)*0.015315+((L112+M112)/2)*-0.032803</f>
        <v>18.52148588576566</v>
      </c>
      <c r="Q112" s="5">
        <f t="shared" si="26"/>
        <v>18.52148588576566</v>
      </c>
      <c r="R112" s="5">
        <f t="shared" si="27"/>
        <v>5.1448571904904608</v>
      </c>
    </row>
    <row r="113" spans="1:18" x14ac:dyDescent="0.3">
      <c r="A113" s="1">
        <v>112</v>
      </c>
      <c r="B113" s="1" t="s">
        <v>525</v>
      </c>
      <c r="C113" s="1" t="s">
        <v>505</v>
      </c>
      <c r="D113" s="1" t="s">
        <v>545</v>
      </c>
      <c r="E113" s="1">
        <v>6200</v>
      </c>
      <c r="F113" s="3" t="s">
        <v>493</v>
      </c>
      <c r="G113" s="1">
        <v>31</v>
      </c>
      <c r="H113" s="1">
        <v>111.75</v>
      </c>
      <c r="I113" s="1">
        <v>15.79</v>
      </c>
      <c r="J113" s="3">
        <f t="shared" si="22"/>
        <v>98.9</v>
      </c>
      <c r="K113" s="3">
        <f t="shared" si="23"/>
        <v>103</v>
      </c>
      <c r="L113" s="3">
        <f t="shared" si="24"/>
        <v>114.2</v>
      </c>
      <c r="M113" s="3">
        <f t="shared" si="25"/>
        <v>103</v>
      </c>
      <c r="N113" s="3"/>
      <c r="P113" s="4">
        <f>-87.868852+(LN(E113))*9.365713+G113*0.73241+I113*0.27241+H113*0.0924+((J113+K113)/2)*0.015315+((L113+M113)/2)*-0.032803</f>
        <v>29.230813790884895</v>
      </c>
      <c r="Q113" s="5">
        <f t="shared" si="26"/>
        <v>29.230813790884895</v>
      </c>
      <c r="R113" s="5">
        <f t="shared" si="27"/>
        <v>4.7146473856265958</v>
      </c>
    </row>
    <row r="114" spans="1:18" x14ac:dyDescent="0.3">
      <c r="A114" s="1">
        <v>113</v>
      </c>
      <c r="B114" s="1" t="s">
        <v>461</v>
      </c>
      <c r="C114" s="1" t="s">
        <v>518</v>
      </c>
      <c r="D114" s="1" t="s">
        <v>544</v>
      </c>
      <c r="E114" s="1">
        <v>8700</v>
      </c>
      <c r="F114" s="3" t="s">
        <v>488</v>
      </c>
      <c r="G114" s="1">
        <v>32</v>
      </c>
      <c r="H114" s="3">
        <v>106.25</v>
      </c>
      <c r="I114" s="1">
        <v>30.74</v>
      </c>
      <c r="J114" s="3">
        <f t="shared" si="22"/>
        <v>101.3</v>
      </c>
      <c r="K114" s="3">
        <f t="shared" si="23"/>
        <v>104.2</v>
      </c>
      <c r="L114" s="3">
        <f t="shared" si="24"/>
        <v>108.2</v>
      </c>
      <c r="M114" s="3">
        <f t="shared" si="25"/>
        <v>110.3</v>
      </c>
      <c r="N114" s="3"/>
      <c r="P114" s="4">
        <v>40.377321491990848</v>
      </c>
      <c r="Q114" s="5">
        <f t="shared" si="26"/>
        <v>40.377321491990848</v>
      </c>
      <c r="R114" s="5">
        <f t="shared" si="27"/>
        <v>4.6410714358610177</v>
      </c>
    </row>
    <row r="115" spans="1:18" x14ac:dyDescent="0.3">
      <c r="A115" s="1">
        <v>114</v>
      </c>
      <c r="B115" s="1" t="s">
        <v>432</v>
      </c>
      <c r="C115" s="1" t="s">
        <v>491</v>
      </c>
      <c r="D115" s="1" t="s">
        <v>544</v>
      </c>
      <c r="E115" s="1">
        <v>4400</v>
      </c>
      <c r="F115" s="3" t="s">
        <v>506</v>
      </c>
      <c r="G115" s="1">
        <v>23</v>
      </c>
      <c r="H115" s="3">
        <v>99.25</v>
      </c>
      <c r="I115" s="1">
        <v>17.68</v>
      </c>
      <c r="J115" s="3">
        <f t="shared" si="22"/>
        <v>100</v>
      </c>
      <c r="K115" s="3">
        <f t="shared" si="23"/>
        <v>100.4</v>
      </c>
      <c r="L115" s="3">
        <f t="shared" si="24"/>
        <v>107.2</v>
      </c>
      <c r="M115" s="3">
        <f t="shared" si="25"/>
        <v>107</v>
      </c>
      <c r="N115" s="3"/>
      <c r="P115" s="4">
        <f t="shared" ref="P115:P132" si="28">-87.868852+(LN(E115))*9.365713+G115*0.73241+I115*0.27241+H115*0.0924+((J115+K115)/2)*0.015315+((L115+M115)/2)*-0.032803</f>
        <v>19.557184826974591</v>
      </c>
      <c r="Q115" s="5">
        <f t="shared" si="26"/>
        <v>19.557184826974591</v>
      </c>
      <c r="R115" s="5">
        <f t="shared" si="27"/>
        <v>4.4448147334033159</v>
      </c>
    </row>
    <row r="116" spans="1:18" x14ac:dyDescent="0.3">
      <c r="A116" s="1">
        <v>115</v>
      </c>
      <c r="B116" s="1" t="s">
        <v>384</v>
      </c>
      <c r="C116" s="1" t="s">
        <v>556</v>
      </c>
      <c r="D116" s="1" t="s">
        <v>545</v>
      </c>
      <c r="E116" s="1">
        <v>4100</v>
      </c>
      <c r="F116" s="3" t="s">
        <v>499</v>
      </c>
      <c r="G116" s="1">
        <v>30</v>
      </c>
      <c r="H116" s="1">
        <v>109</v>
      </c>
      <c r="I116" s="1">
        <v>17.93</v>
      </c>
      <c r="J116" s="3">
        <f t="shared" si="22"/>
        <v>102.3</v>
      </c>
      <c r="K116" s="3">
        <f t="shared" si="23"/>
        <v>101.2</v>
      </c>
      <c r="L116" s="3">
        <f t="shared" si="24"/>
        <v>111.1</v>
      </c>
      <c r="M116" s="3">
        <f t="shared" si="25"/>
        <v>102.6</v>
      </c>
      <c r="N116" s="3"/>
      <c r="P116" s="4">
        <f t="shared" si="28"/>
        <v>25.023612459690476</v>
      </c>
      <c r="Q116" s="5">
        <f t="shared" si="26"/>
        <v>25.023612459690476</v>
      </c>
      <c r="R116" s="5">
        <f t="shared" si="27"/>
        <v>6.1033201121196292</v>
      </c>
    </row>
    <row r="117" spans="1:18" x14ac:dyDescent="0.3">
      <c r="A117" s="1">
        <v>116</v>
      </c>
      <c r="B117" s="1" t="s">
        <v>398</v>
      </c>
      <c r="C117" s="1" t="s">
        <v>514</v>
      </c>
      <c r="D117" s="1" t="s">
        <v>544</v>
      </c>
      <c r="E117" s="1">
        <v>3500</v>
      </c>
      <c r="F117" s="3" t="s">
        <v>496</v>
      </c>
      <c r="G117" s="1">
        <v>15</v>
      </c>
      <c r="H117" s="3">
        <v>104</v>
      </c>
      <c r="I117" s="1">
        <v>25</v>
      </c>
      <c r="J117" s="3">
        <f t="shared" si="22"/>
        <v>101.5</v>
      </c>
      <c r="K117" s="3">
        <f t="shared" si="23"/>
        <v>102.5</v>
      </c>
      <c r="L117" s="3">
        <f t="shared" si="24"/>
        <v>109.5</v>
      </c>
      <c r="M117" s="3">
        <f t="shared" si="25"/>
        <v>107.9</v>
      </c>
      <c r="N117" s="3"/>
      <c r="P117" s="4">
        <f t="shared" si="28"/>
        <v>13.962663737137284</v>
      </c>
      <c r="Q117" s="5">
        <f t="shared" si="26"/>
        <v>13.962663737137284</v>
      </c>
      <c r="R117" s="5">
        <f t="shared" si="27"/>
        <v>3.9893324963249381</v>
      </c>
    </row>
    <row r="118" spans="1:18" x14ac:dyDescent="0.3">
      <c r="A118" s="1">
        <v>117</v>
      </c>
      <c r="B118" s="1" t="s">
        <v>227</v>
      </c>
      <c r="C118" s="1" t="s">
        <v>516</v>
      </c>
      <c r="D118" s="1" t="s">
        <v>542</v>
      </c>
      <c r="E118" s="1">
        <v>6000</v>
      </c>
      <c r="F118" s="3" t="s">
        <v>508</v>
      </c>
      <c r="G118" s="1">
        <v>25</v>
      </c>
      <c r="H118" s="3">
        <v>111.25</v>
      </c>
      <c r="I118" s="1">
        <v>20.95</v>
      </c>
      <c r="J118" s="3">
        <f t="shared" si="22"/>
        <v>102.7</v>
      </c>
      <c r="K118" s="3">
        <f t="shared" si="23"/>
        <v>100.3</v>
      </c>
      <c r="L118" s="3">
        <f t="shared" si="24"/>
        <v>104.5</v>
      </c>
      <c r="M118" s="3">
        <f t="shared" si="25"/>
        <v>105.3</v>
      </c>
      <c r="N118" s="3"/>
      <c r="P118" s="4">
        <f t="shared" si="28"/>
        <v>26.018483671003903</v>
      </c>
      <c r="Q118" s="5">
        <f t="shared" si="26"/>
        <v>26.018483671003903</v>
      </c>
      <c r="R118" s="5">
        <f t="shared" si="27"/>
        <v>4.3364139451673172</v>
      </c>
    </row>
    <row r="119" spans="1:18" x14ac:dyDescent="0.3">
      <c r="A119" s="1">
        <v>118</v>
      </c>
      <c r="B119" s="1" t="s">
        <v>104</v>
      </c>
      <c r="C119" s="1" t="s">
        <v>519</v>
      </c>
      <c r="D119" s="1" t="s">
        <v>545</v>
      </c>
      <c r="E119" s="1">
        <v>5700</v>
      </c>
      <c r="F119" s="3" t="s">
        <v>513</v>
      </c>
      <c r="G119" s="1">
        <v>26</v>
      </c>
      <c r="H119" s="3">
        <v>109.5</v>
      </c>
      <c r="I119" s="1">
        <v>20.03</v>
      </c>
      <c r="J119" s="3">
        <f t="shared" si="22"/>
        <v>102</v>
      </c>
      <c r="K119" s="3">
        <f t="shared" si="23"/>
        <v>100.4</v>
      </c>
      <c r="L119" s="3">
        <f t="shared" si="24"/>
        <v>104.9</v>
      </c>
      <c r="M119" s="3">
        <f t="shared" si="25"/>
        <v>105</v>
      </c>
      <c r="N119" s="3"/>
      <c r="P119" s="4">
        <f t="shared" si="28"/>
        <v>25.851943546945606</v>
      </c>
      <c r="Q119" s="5">
        <f t="shared" si="26"/>
        <v>25.851943546945606</v>
      </c>
      <c r="R119" s="5">
        <f t="shared" si="27"/>
        <v>4.5354286924465974</v>
      </c>
    </row>
    <row r="120" spans="1:18" x14ac:dyDescent="0.3">
      <c r="A120" s="1">
        <v>119</v>
      </c>
      <c r="B120" s="1" t="s">
        <v>194</v>
      </c>
      <c r="C120" s="1" t="s">
        <v>519</v>
      </c>
      <c r="D120" s="1" t="s">
        <v>544</v>
      </c>
      <c r="E120" s="1">
        <v>5000</v>
      </c>
      <c r="F120" s="3" t="s">
        <v>513</v>
      </c>
      <c r="G120" s="1">
        <v>30</v>
      </c>
      <c r="H120" s="1">
        <v>109.5</v>
      </c>
      <c r="I120" s="1">
        <v>15.47</v>
      </c>
      <c r="J120" s="3">
        <f t="shared" si="22"/>
        <v>102</v>
      </c>
      <c r="K120" s="3">
        <f t="shared" si="23"/>
        <v>100.4</v>
      </c>
      <c r="L120" s="3">
        <f t="shared" si="24"/>
        <v>104.9</v>
      </c>
      <c r="M120" s="3">
        <f t="shared" si="25"/>
        <v>105</v>
      </c>
      <c r="N120" s="3"/>
      <c r="P120" s="4">
        <f t="shared" si="28"/>
        <v>26.312220846358535</v>
      </c>
      <c r="Q120" s="5">
        <f t="shared" si="26"/>
        <v>26.312220846358535</v>
      </c>
      <c r="R120" s="5">
        <f t="shared" si="27"/>
        <v>5.2624441692717072</v>
      </c>
    </row>
    <row r="121" spans="1:18" x14ac:dyDescent="0.3">
      <c r="A121" s="1">
        <v>120</v>
      </c>
      <c r="B121" s="1" t="s">
        <v>399</v>
      </c>
      <c r="C121" s="1" t="s">
        <v>505</v>
      </c>
      <c r="D121" s="1" t="s">
        <v>545</v>
      </c>
      <c r="E121" s="1">
        <v>3400</v>
      </c>
      <c r="F121" s="3" t="s">
        <v>493</v>
      </c>
      <c r="G121" s="1">
        <v>9</v>
      </c>
      <c r="H121" s="3">
        <v>111.75</v>
      </c>
      <c r="I121" s="1">
        <v>19.170000000000002</v>
      </c>
      <c r="J121" s="3">
        <f t="shared" si="22"/>
        <v>98.9</v>
      </c>
      <c r="K121" s="3">
        <f t="shared" si="23"/>
        <v>103</v>
      </c>
      <c r="L121" s="3">
        <f t="shared" si="24"/>
        <v>114.2</v>
      </c>
      <c r="M121" s="3">
        <f t="shared" si="25"/>
        <v>103</v>
      </c>
      <c r="N121" s="3"/>
      <c r="P121" s="4">
        <f t="shared" si="28"/>
        <v>8.4118640362054684</v>
      </c>
      <c r="Q121" s="5">
        <f t="shared" si="26"/>
        <v>8.4118640362054684</v>
      </c>
      <c r="R121" s="5">
        <f t="shared" si="27"/>
        <v>2.4740776577074906</v>
      </c>
    </row>
    <row r="122" spans="1:18" x14ac:dyDescent="0.3">
      <c r="A122" s="1">
        <v>121</v>
      </c>
      <c r="B122" s="1" t="s">
        <v>430</v>
      </c>
      <c r="C122" s="1" t="s">
        <v>514</v>
      </c>
      <c r="D122" s="1" t="s">
        <v>545</v>
      </c>
      <c r="E122" s="1">
        <v>4400</v>
      </c>
      <c r="F122" s="3" t="s">
        <v>496</v>
      </c>
      <c r="G122" s="1">
        <v>27</v>
      </c>
      <c r="H122" s="1">
        <v>104</v>
      </c>
      <c r="I122" s="1">
        <v>14.43</v>
      </c>
      <c r="J122" s="3">
        <f t="shared" si="22"/>
        <v>101.5</v>
      </c>
      <c r="K122" s="3">
        <f t="shared" si="23"/>
        <v>102.5</v>
      </c>
      <c r="L122" s="3">
        <f t="shared" si="24"/>
        <v>109.5</v>
      </c>
      <c r="M122" s="3">
        <f t="shared" si="25"/>
        <v>107.9</v>
      </c>
      <c r="N122" s="3"/>
      <c r="P122" s="4">
        <f t="shared" si="28"/>
        <v>22.01547452697459</v>
      </c>
      <c r="Q122" s="5">
        <f t="shared" si="26"/>
        <v>22.01547452697459</v>
      </c>
      <c r="R122" s="5">
        <f t="shared" si="27"/>
        <v>5.0035169379487696</v>
      </c>
    </row>
    <row r="123" spans="1:18" x14ac:dyDescent="0.3">
      <c r="A123" s="1">
        <v>122</v>
      </c>
      <c r="B123" s="1" t="s">
        <v>306</v>
      </c>
      <c r="C123" s="1" t="s">
        <v>492</v>
      </c>
      <c r="D123" s="1" t="s">
        <v>546</v>
      </c>
      <c r="E123" s="1">
        <v>4900</v>
      </c>
      <c r="F123" s="3" t="s">
        <v>489</v>
      </c>
      <c r="G123" s="1">
        <v>30</v>
      </c>
      <c r="H123" s="3">
        <v>114.75</v>
      </c>
      <c r="I123" s="1">
        <v>13.69</v>
      </c>
      <c r="J123" s="3">
        <f t="shared" si="22"/>
        <v>101.8</v>
      </c>
      <c r="K123" s="3">
        <f t="shared" si="23"/>
        <v>102.8</v>
      </c>
      <c r="L123" s="3">
        <f t="shared" si="24"/>
        <v>108</v>
      </c>
      <c r="M123" s="3">
        <f t="shared" si="25"/>
        <v>108.5</v>
      </c>
      <c r="N123" s="3"/>
      <c r="P123" s="4">
        <f t="shared" si="28"/>
        <v>26.031814887799655</v>
      </c>
      <c r="Q123" s="5">
        <f t="shared" si="26"/>
        <v>26.031814887799655</v>
      </c>
      <c r="R123" s="5">
        <f t="shared" si="27"/>
        <v>5.3126152832244191</v>
      </c>
    </row>
    <row r="124" spans="1:18" x14ac:dyDescent="0.3">
      <c r="A124" s="1">
        <v>123</v>
      </c>
      <c r="B124" s="1" t="s">
        <v>146</v>
      </c>
      <c r="C124" s="1" t="s">
        <v>518</v>
      </c>
      <c r="D124" s="1" t="s">
        <v>545</v>
      </c>
      <c r="E124" s="1">
        <v>5000</v>
      </c>
      <c r="F124" s="3" t="s">
        <v>488</v>
      </c>
      <c r="G124" s="1">
        <v>26</v>
      </c>
      <c r="H124" s="3">
        <v>106.25</v>
      </c>
      <c r="I124" s="1">
        <v>13.22</v>
      </c>
      <c r="J124" s="3">
        <f t="shared" si="22"/>
        <v>101.3</v>
      </c>
      <c r="K124" s="3">
        <f t="shared" si="23"/>
        <v>104.2</v>
      </c>
      <c r="L124" s="3">
        <f t="shared" si="24"/>
        <v>108.2</v>
      </c>
      <c r="M124" s="3">
        <f t="shared" si="25"/>
        <v>110.3</v>
      </c>
      <c r="N124" s="3"/>
      <c r="P124" s="4">
        <f t="shared" si="28"/>
        <v>22.352043696358535</v>
      </c>
      <c r="Q124" s="5">
        <f t="shared" si="26"/>
        <v>22.352043696358535</v>
      </c>
      <c r="R124" s="5">
        <f t="shared" si="27"/>
        <v>4.4704087392717069</v>
      </c>
    </row>
    <row r="125" spans="1:18" x14ac:dyDescent="0.3">
      <c r="A125" s="1">
        <v>124</v>
      </c>
      <c r="B125" s="1" t="s">
        <v>444</v>
      </c>
      <c r="C125" s="1" t="s">
        <v>492</v>
      </c>
      <c r="D125" s="1" t="s">
        <v>545</v>
      </c>
      <c r="E125" s="1">
        <v>3300</v>
      </c>
      <c r="F125" s="3" t="s">
        <v>489</v>
      </c>
      <c r="G125" s="1">
        <v>11</v>
      </c>
      <c r="H125" s="1">
        <v>114.75</v>
      </c>
      <c r="I125" s="1">
        <v>15.15</v>
      </c>
      <c r="J125" s="3">
        <f t="shared" si="22"/>
        <v>101.8</v>
      </c>
      <c r="K125" s="3">
        <f t="shared" si="23"/>
        <v>102.8</v>
      </c>
      <c r="L125" s="3">
        <f t="shared" si="24"/>
        <v>108</v>
      </c>
      <c r="M125" s="3">
        <f t="shared" si="25"/>
        <v>108.5</v>
      </c>
      <c r="N125" s="3"/>
      <c r="P125" s="4">
        <f t="shared" si="28"/>
        <v>8.8113578511459956</v>
      </c>
      <c r="Q125" s="5">
        <f t="shared" si="26"/>
        <v>8.8113578511459956</v>
      </c>
      <c r="R125" s="5">
        <f t="shared" si="27"/>
        <v>2.6701084397412109</v>
      </c>
    </row>
    <row r="126" spans="1:18" x14ac:dyDescent="0.3">
      <c r="A126" s="1">
        <v>125</v>
      </c>
      <c r="B126" s="1" t="s">
        <v>223</v>
      </c>
      <c r="C126" s="1" t="s">
        <v>508</v>
      </c>
      <c r="D126" s="1" t="s">
        <v>543</v>
      </c>
      <c r="E126" s="1">
        <v>3800</v>
      </c>
      <c r="F126" s="3" t="s">
        <v>516</v>
      </c>
      <c r="G126" s="1">
        <v>17</v>
      </c>
      <c r="H126" s="1">
        <v>104.25</v>
      </c>
      <c r="I126" s="1">
        <v>21.76</v>
      </c>
      <c r="J126" s="3">
        <f t="shared" si="22"/>
        <v>100.3</v>
      </c>
      <c r="K126" s="3">
        <f t="shared" si="23"/>
        <v>102.7</v>
      </c>
      <c r="L126" s="3">
        <f t="shared" si="24"/>
        <v>105.3</v>
      </c>
      <c r="M126" s="3">
        <f t="shared" si="25"/>
        <v>110.4</v>
      </c>
      <c r="N126" s="3"/>
      <c r="P126" s="4">
        <f t="shared" si="28"/>
        <v>15.358418812890566</v>
      </c>
      <c r="Q126" s="5">
        <f t="shared" si="26"/>
        <v>15.358418812890566</v>
      </c>
      <c r="R126" s="5">
        <f t="shared" si="27"/>
        <v>4.0416891612869916</v>
      </c>
    </row>
    <row r="127" spans="1:18" x14ac:dyDescent="0.3">
      <c r="A127" s="1">
        <v>126</v>
      </c>
      <c r="B127" s="1" t="s">
        <v>369</v>
      </c>
      <c r="C127" s="1" t="s">
        <v>493</v>
      </c>
      <c r="D127" s="1" t="s">
        <v>546</v>
      </c>
      <c r="E127" s="1">
        <v>5000</v>
      </c>
      <c r="F127" s="3" t="s">
        <v>505</v>
      </c>
      <c r="G127" s="1">
        <v>34</v>
      </c>
      <c r="H127" s="1">
        <v>113.75</v>
      </c>
      <c r="I127" s="1">
        <v>12.29</v>
      </c>
      <c r="J127" s="3">
        <f t="shared" si="22"/>
        <v>103</v>
      </c>
      <c r="K127" s="3">
        <f t="shared" si="23"/>
        <v>98.9</v>
      </c>
      <c r="L127" s="3">
        <f t="shared" si="24"/>
        <v>111.4</v>
      </c>
      <c r="M127" s="3">
        <f t="shared" si="25"/>
        <v>105</v>
      </c>
      <c r="N127" s="3"/>
      <c r="P127" s="4">
        <f t="shared" si="28"/>
        <v>28.65785854635854</v>
      </c>
      <c r="Q127" s="5">
        <f t="shared" si="26"/>
        <v>28.65785854635854</v>
      </c>
      <c r="R127" s="5">
        <f t="shared" si="27"/>
        <v>5.7315717092717078</v>
      </c>
    </row>
    <row r="128" spans="1:18" x14ac:dyDescent="0.3">
      <c r="A128" s="1">
        <v>127</v>
      </c>
      <c r="B128" s="1" t="s">
        <v>320</v>
      </c>
      <c r="C128" s="1" t="s">
        <v>488</v>
      </c>
      <c r="D128" s="1" t="s">
        <v>545</v>
      </c>
      <c r="E128" s="1">
        <v>3600</v>
      </c>
      <c r="F128" s="3" t="s">
        <v>518</v>
      </c>
      <c r="G128" s="1">
        <v>23</v>
      </c>
      <c r="H128" s="3">
        <v>111.75</v>
      </c>
      <c r="I128" s="1">
        <v>14.68</v>
      </c>
      <c r="J128" s="3">
        <f t="shared" si="22"/>
        <v>104.2</v>
      </c>
      <c r="K128" s="3">
        <f t="shared" si="23"/>
        <v>101.3</v>
      </c>
      <c r="L128" s="3">
        <f t="shared" si="24"/>
        <v>106.4</v>
      </c>
      <c r="M128" s="3">
        <f t="shared" si="25"/>
        <v>106.3</v>
      </c>
      <c r="N128" s="3"/>
      <c r="P128" s="4">
        <f t="shared" si="28"/>
        <v>18.079186185765664</v>
      </c>
      <c r="Q128" s="5">
        <f t="shared" si="26"/>
        <v>18.079186185765664</v>
      </c>
      <c r="R128" s="5">
        <f t="shared" si="27"/>
        <v>5.0219961627126848</v>
      </c>
    </row>
    <row r="129" spans="1:18" x14ac:dyDescent="0.3">
      <c r="A129" s="1">
        <v>128</v>
      </c>
      <c r="B129" s="1" t="s">
        <v>479</v>
      </c>
      <c r="C129" s="1" t="s">
        <v>514</v>
      </c>
      <c r="D129" s="1" t="s">
        <v>546</v>
      </c>
      <c r="E129" s="1">
        <v>5600</v>
      </c>
      <c r="F129" s="3" t="s">
        <v>496</v>
      </c>
      <c r="G129" s="1">
        <v>33</v>
      </c>
      <c r="H129" s="3">
        <v>104</v>
      </c>
      <c r="I129" s="1">
        <v>14.95</v>
      </c>
      <c r="J129" s="3">
        <f t="shared" si="22"/>
        <v>101.5</v>
      </c>
      <c r="K129" s="3">
        <f t="shared" si="23"/>
        <v>102.5</v>
      </c>
      <c r="L129" s="3">
        <f t="shared" si="24"/>
        <v>109.5</v>
      </c>
      <c r="M129" s="3">
        <f t="shared" si="25"/>
        <v>107.9</v>
      </c>
      <c r="N129" s="3"/>
      <c r="P129" s="4">
        <f t="shared" si="28"/>
        <v>28.810242337611264</v>
      </c>
      <c r="Q129" s="5">
        <f t="shared" si="26"/>
        <v>28.810242337611264</v>
      </c>
      <c r="R129" s="5">
        <f t="shared" si="27"/>
        <v>5.1446861317162975</v>
      </c>
    </row>
    <row r="130" spans="1:18" x14ac:dyDescent="0.3">
      <c r="A130" s="1">
        <v>129</v>
      </c>
      <c r="B130" s="1" t="s">
        <v>385</v>
      </c>
      <c r="C130" s="1" t="s">
        <v>556</v>
      </c>
      <c r="D130" s="1" t="s">
        <v>542</v>
      </c>
      <c r="E130" s="1">
        <v>6300</v>
      </c>
      <c r="F130" s="3" t="s">
        <v>499</v>
      </c>
      <c r="G130" s="1">
        <v>32</v>
      </c>
      <c r="H130" s="3">
        <v>109</v>
      </c>
      <c r="I130" s="1">
        <v>11.89</v>
      </c>
      <c r="J130" s="3">
        <f t="shared" ref="J130:J161" si="29">VLOOKUP(C130,$B$192:$E$221,2,FALSE)</f>
        <v>102.3</v>
      </c>
      <c r="K130" s="3">
        <f t="shared" ref="K130:K161" si="30">VLOOKUP(F130,$B$192:$E$221,2,FALSE)</f>
        <v>101.2</v>
      </c>
      <c r="L130" s="3">
        <f t="shared" ref="L130:L161" si="31">VLOOKUP(C130,$B$192:$E$221,4,FALSE)</f>
        <v>111.1</v>
      </c>
      <c r="M130" s="3">
        <f t="shared" ref="M130:M161" si="32">VLOOKUP(F130,$B$192:$E$221,3,FALSE)</f>
        <v>102.6</v>
      </c>
      <c r="N130" s="3"/>
      <c r="P130" s="4">
        <f t="shared" si="28"/>
        <v>28.866236645837688</v>
      </c>
      <c r="Q130" s="5">
        <f t="shared" ref="Q130:Q161" si="33">P130-O130</f>
        <v>28.866236645837688</v>
      </c>
      <c r="R130" s="5">
        <f t="shared" ref="R130:R161" si="34">P130/(E130/1000)</f>
        <v>4.5819423247361408</v>
      </c>
    </row>
    <row r="131" spans="1:18" x14ac:dyDescent="0.3">
      <c r="A131" s="1">
        <v>130</v>
      </c>
      <c r="B131" s="1" t="s">
        <v>283</v>
      </c>
      <c r="C131" s="1" t="s">
        <v>506</v>
      </c>
      <c r="D131" s="1" t="s">
        <v>542</v>
      </c>
      <c r="E131" s="1">
        <v>6900</v>
      </c>
      <c r="F131" s="3" t="s">
        <v>491</v>
      </c>
      <c r="G131" s="1">
        <v>32</v>
      </c>
      <c r="H131" s="3">
        <v>104.75</v>
      </c>
      <c r="I131" s="1">
        <v>19.27</v>
      </c>
      <c r="J131" s="3">
        <f t="shared" si="29"/>
        <v>100.4</v>
      </c>
      <c r="K131" s="3">
        <f t="shared" si="30"/>
        <v>100</v>
      </c>
      <c r="L131" s="3">
        <f t="shared" si="31"/>
        <v>103.7</v>
      </c>
      <c r="M131" s="3">
        <f t="shared" si="32"/>
        <v>106.1</v>
      </c>
      <c r="N131" s="3"/>
      <c r="P131" s="4">
        <f t="shared" si="28"/>
        <v>31.376165611612176</v>
      </c>
      <c r="Q131" s="5">
        <f t="shared" si="33"/>
        <v>31.376165611612176</v>
      </c>
      <c r="R131" s="5">
        <f t="shared" si="34"/>
        <v>4.5472703784945177</v>
      </c>
    </row>
    <row r="132" spans="1:18" x14ac:dyDescent="0.3">
      <c r="A132" s="1">
        <v>131</v>
      </c>
      <c r="B132" s="1" t="s">
        <v>138</v>
      </c>
      <c r="C132" s="1" t="s">
        <v>505</v>
      </c>
      <c r="D132" s="1" t="s">
        <v>544</v>
      </c>
      <c r="E132" s="1">
        <v>3000</v>
      </c>
      <c r="F132" s="3" t="s">
        <v>493</v>
      </c>
      <c r="G132" s="1">
        <v>14</v>
      </c>
      <c r="H132" s="3">
        <v>111.75</v>
      </c>
      <c r="I132" s="1">
        <v>17.53</v>
      </c>
      <c r="J132" s="3">
        <f t="shared" si="29"/>
        <v>98.9</v>
      </c>
      <c r="K132" s="3">
        <f t="shared" si="30"/>
        <v>103</v>
      </c>
      <c r="L132" s="3">
        <f t="shared" si="31"/>
        <v>114.2</v>
      </c>
      <c r="M132" s="3">
        <f t="shared" si="32"/>
        <v>103</v>
      </c>
      <c r="N132" s="3"/>
      <c r="P132" s="4">
        <f t="shared" si="28"/>
        <v>10.454919561120278</v>
      </c>
      <c r="Q132" s="5">
        <f t="shared" si="33"/>
        <v>10.454919561120278</v>
      </c>
      <c r="R132" s="5">
        <f t="shared" si="34"/>
        <v>3.4849731870400924</v>
      </c>
    </row>
    <row r="133" spans="1:18" x14ac:dyDescent="0.3">
      <c r="A133" s="1">
        <v>132</v>
      </c>
      <c r="B133" s="1" t="s">
        <v>376</v>
      </c>
      <c r="C133" s="1" t="s">
        <v>508</v>
      </c>
      <c r="D133" s="1" t="s">
        <v>542</v>
      </c>
      <c r="E133" s="1">
        <v>9100</v>
      </c>
      <c r="F133" s="3" t="s">
        <v>516</v>
      </c>
      <c r="G133" s="1">
        <v>34</v>
      </c>
      <c r="H133" s="3">
        <v>104.25</v>
      </c>
      <c r="I133" s="1">
        <v>27.09</v>
      </c>
      <c r="J133" s="3">
        <f t="shared" si="29"/>
        <v>100.3</v>
      </c>
      <c r="K133" s="3">
        <f t="shared" si="30"/>
        <v>102.7</v>
      </c>
      <c r="L133" s="3">
        <f t="shared" si="31"/>
        <v>105.3</v>
      </c>
      <c r="M133" s="3">
        <f t="shared" si="32"/>
        <v>110.4</v>
      </c>
      <c r="N133" s="3"/>
      <c r="P133" s="4">
        <v>44.928193979375429</v>
      </c>
      <c r="Q133" s="5">
        <f t="shared" si="33"/>
        <v>44.928193979375429</v>
      </c>
      <c r="R133" s="5">
        <f t="shared" si="34"/>
        <v>4.9371641735577398</v>
      </c>
    </row>
    <row r="134" spans="1:18" x14ac:dyDescent="0.3">
      <c r="A134" s="1">
        <v>133</v>
      </c>
      <c r="B134" s="1" t="s">
        <v>416</v>
      </c>
      <c r="C134" s="1" t="s">
        <v>516</v>
      </c>
      <c r="D134" s="1" t="s">
        <v>546</v>
      </c>
      <c r="E134" s="1">
        <v>4300</v>
      </c>
      <c r="F134" s="3" t="s">
        <v>508</v>
      </c>
      <c r="G134" s="1">
        <v>11</v>
      </c>
      <c r="H134" s="3">
        <v>111.25</v>
      </c>
      <c r="I134" s="1">
        <v>18.82</v>
      </c>
      <c r="J134" s="3">
        <f t="shared" si="29"/>
        <v>102.7</v>
      </c>
      <c r="K134" s="3">
        <f t="shared" si="30"/>
        <v>100.3</v>
      </c>
      <c r="L134" s="3">
        <f t="shared" si="31"/>
        <v>104.5</v>
      </c>
      <c r="M134" s="3">
        <f t="shared" si="32"/>
        <v>105.3</v>
      </c>
      <c r="N134" s="3"/>
      <c r="P134" s="4">
        <f>-87.868852+(LN(E134))*9.365713+G134*0.73241+I134*0.27241+H134*0.0924+((J134+K134)/2)*0.015315+((L134+M134)/2)*-0.032803</f>
        <v>12.064375097273775</v>
      </c>
      <c r="Q134" s="5">
        <f t="shared" si="33"/>
        <v>12.064375097273775</v>
      </c>
      <c r="R134" s="5">
        <f t="shared" si="34"/>
        <v>2.8056686272729712</v>
      </c>
    </row>
    <row r="135" spans="1:18" x14ac:dyDescent="0.3">
      <c r="A135" s="1">
        <v>134</v>
      </c>
      <c r="B135" s="1" t="s">
        <v>366</v>
      </c>
      <c r="C135" s="1" t="s">
        <v>516</v>
      </c>
      <c r="D135" s="1" t="s">
        <v>546</v>
      </c>
      <c r="E135" s="1">
        <v>3400</v>
      </c>
      <c r="F135" s="3" t="s">
        <v>508</v>
      </c>
      <c r="G135" s="1">
        <v>13</v>
      </c>
      <c r="H135" s="1">
        <v>111.25</v>
      </c>
      <c r="I135" s="1">
        <v>14.9</v>
      </c>
      <c r="J135" s="3">
        <f t="shared" si="29"/>
        <v>102.7</v>
      </c>
      <c r="K135" s="3">
        <f t="shared" si="30"/>
        <v>100.3</v>
      </c>
      <c r="L135" s="3">
        <f t="shared" si="31"/>
        <v>104.5</v>
      </c>
      <c r="M135" s="3">
        <f t="shared" si="32"/>
        <v>105.3</v>
      </c>
      <c r="N135" s="3"/>
      <c r="P135" s="4">
        <f>-87.868852+(LN(E135))*9.365713+G135*0.73241+I135*0.27241+H135*0.0924+((J135+K135)/2)*0.015315+((L135+M135)/2)*-0.032803</f>
        <v>10.261907686205472</v>
      </c>
      <c r="Q135" s="5">
        <f t="shared" si="33"/>
        <v>10.261907686205472</v>
      </c>
      <c r="R135" s="5">
        <f t="shared" si="34"/>
        <v>3.0182081430016097</v>
      </c>
    </row>
    <row r="136" spans="1:18" x14ac:dyDescent="0.3">
      <c r="A136" s="1">
        <v>135</v>
      </c>
      <c r="B136" s="1" t="s">
        <v>291</v>
      </c>
      <c r="C136" s="1" t="s">
        <v>516</v>
      </c>
      <c r="D136" s="1" t="s">
        <v>545</v>
      </c>
      <c r="E136" s="1">
        <v>8300</v>
      </c>
      <c r="F136" s="3" t="s">
        <v>508</v>
      </c>
      <c r="G136" s="1">
        <v>33</v>
      </c>
      <c r="H136" s="3">
        <v>111.25</v>
      </c>
      <c r="I136" s="1">
        <v>20.6</v>
      </c>
      <c r="J136" s="3">
        <f t="shared" si="29"/>
        <v>102.7</v>
      </c>
      <c r="K136" s="3">
        <f t="shared" si="30"/>
        <v>100.3</v>
      </c>
      <c r="L136" s="3">
        <f t="shared" si="31"/>
        <v>104.5</v>
      </c>
      <c r="M136" s="3">
        <f t="shared" si="32"/>
        <v>105.3</v>
      </c>
      <c r="N136" s="3"/>
      <c r="P136" s="4">
        <v>38.303712703838549</v>
      </c>
      <c r="Q136" s="5">
        <f t="shared" si="33"/>
        <v>38.303712703838549</v>
      </c>
      <c r="R136" s="5">
        <f t="shared" si="34"/>
        <v>4.6149051450407885</v>
      </c>
    </row>
    <row r="137" spans="1:18" x14ac:dyDescent="0.3">
      <c r="A137" s="1">
        <v>136</v>
      </c>
      <c r="B137" s="1" t="s">
        <v>110</v>
      </c>
      <c r="C137" s="1" t="s">
        <v>485</v>
      </c>
      <c r="D137" s="1" t="s">
        <v>544</v>
      </c>
      <c r="E137" s="1">
        <v>4600</v>
      </c>
      <c r="F137" s="3" t="s">
        <v>512</v>
      </c>
      <c r="G137" s="1">
        <v>30</v>
      </c>
      <c r="H137" s="1">
        <v>113.5</v>
      </c>
      <c r="I137" s="1">
        <v>14.06</v>
      </c>
      <c r="J137" s="3">
        <f t="shared" si="29"/>
        <v>105.1</v>
      </c>
      <c r="K137" s="3">
        <f t="shared" si="30"/>
        <v>103.2</v>
      </c>
      <c r="L137" s="3">
        <f t="shared" si="31"/>
        <v>102.4</v>
      </c>
      <c r="M137" s="3">
        <f t="shared" si="32"/>
        <v>106.6</v>
      </c>
      <c r="N137" s="3"/>
      <c r="P137" s="4">
        <f t="shared" ref="P137:P148" si="35">-87.868852+(LN(E137))*9.365713+G137*0.73241+I137*0.27241+H137*0.0924+((J137+K137)/2)*0.015315+((L137+M137)/2)*-0.032803</f>
        <v>25.576735127557157</v>
      </c>
      <c r="Q137" s="5">
        <f t="shared" si="33"/>
        <v>25.576735127557157</v>
      </c>
      <c r="R137" s="5">
        <f t="shared" si="34"/>
        <v>5.5601598103385133</v>
      </c>
    </row>
    <row r="138" spans="1:18" x14ac:dyDescent="0.3">
      <c r="A138" s="1">
        <v>137</v>
      </c>
      <c r="B138" s="1" t="s">
        <v>170</v>
      </c>
      <c r="C138" s="1" t="s">
        <v>496</v>
      </c>
      <c r="D138" s="1" t="s">
        <v>543</v>
      </c>
      <c r="E138" s="1">
        <v>3200</v>
      </c>
      <c r="F138" s="3" t="s">
        <v>514</v>
      </c>
      <c r="G138" s="1">
        <v>15</v>
      </c>
      <c r="H138" s="3">
        <v>115.5</v>
      </c>
      <c r="I138" s="1">
        <v>19.899999999999999</v>
      </c>
      <c r="J138" s="3">
        <f t="shared" si="29"/>
        <v>102.5</v>
      </c>
      <c r="K138" s="3">
        <f t="shared" si="30"/>
        <v>101.5</v>
      </c>
      <c r="L138" s="3">
        <f t="shared" si="31"/>
        <v>103.2</v>
      </c>
      <c r="M138" s="3">
        <f t="shared" si="32"/>
        <v>107.8</v>
      </c>
      <c r="N138" s="3"/>
      <c r="P138" s="4">
        <f t="shared" si="35"/>
        <v>12.901660577539214</v>
      </c>
      <c r="Q138" s="5">
        <f t="shared" si="33"/>
        <v>12.901660577539214</v>
      </c>
      <c r="R138" s="5">
        <f t="shared" si="34"/>
        <v>4.0317689304810038</v>
      </c>
    </row>
    <row r="139" spans="1:18" x14ac:dyDescent="0.3">
      <c r="A139" s="1">
        <v>138</v>
      </c>
      <c r="B139" s="1" t="s">
        <v>67</v>
      </c>
      <c r="C139" s="1" t="s">
        <v>499</v>
      </c>
      <c r="D139" s="1" t="s">
        <v>544</v>
      </c>
      <c r="E139" s="1">
        <v>3200</v>
      </c>
      <c r="F139" s="3" t="s">
        <v>556</v>
      </c>
      <c r="G139" s="1">
        <v>10</v>
      </c>
      <c r="H139" s="3">
        <v>105.5</v>
      </c>
      <c r="I139" s="1">
        <v>21.04</v>
      </c>
      <c r="J139" s="3">
        <f t="shared" si="29"/>
        <v>101.2</v>
      </c>
      <c r="K139" s="3">
        <f t="shared" si="30"/>
        <v>102.3</v>
      </c>
      <c r="L139" s="3">
        <f t="shared" si="31"/>
        <v>110.6</v>
      </c>
      <c r="M139" s="3">
        <f t="shared" si="32"/>
        <v>102.2</v>
      </c>
      <c r="N139" s="3"/>
      <c r="P139" s="4">
        <f t="shared" si="35"/>
        <v>8.5928065275392154</v>
      </c>
      <c r="Q139" s="5">
        <f t="shared" si="33"/>
        <v>8.5928065275392154</v>
      </c>
      <c r="R139" s="5">
        <f t="shared" si="34"/>
        <v>2.6852520398560045</v>
      </c>
    </row>
    <row r="140" spans="1:18" x14ac:dyDescent="0.3">
      <c r="A140" s="1">
        <v>139</v>
      </c>
      <c r="B140" s="1" t="s">
        <v>34</v>
      </c>
      <c r="C140" s="1" t="s">
        <v>493</v>
      </c>
      <c r="D140" s="1" t="s">
        <v>545</v>
      </c>
      <c r="E140" s="1">
        <v>3000</v>
      </c>
      <c r="F140" s="3" t="s">
        <v>505</v>
      </c>
      <c r="G140" s="1">
        <v>15</v>
      </c>
      <c r="H140" s="3">
        <v>113.75</v>
      </c>
      <c r="I140" s="1">
        <v>13.75</v>
      </c>
      <c r="J140" s="3">
        <f t="shared" si="29"/>
        <v>103</v>
      </c>
      <c r="K140" s="3">
        <f t="shared" si="30"/>
        <v>98.9</v>
      </c>
      <c r="L140" s="3">
        <f t="shared" si="31"/>
        <v>111.4</v>
      </c>
      <c r="M140" s="3">
        <f t="shared" si="32"/>
        <v>105</v>
      </c>
      <c r="N140" s="3"/>
      <c r="P140" s="4">
        <f t="shared" si="35"/>
        <v>10.355540961120276</v>
      </c>
      <c r="Q140" s="5">
        <f t="shared" si="33"/>
        <v>10.355540961120276</v>
      </c>
      <c r="R140" s="5">
        <f t="shared" si="34"/>
        <v>3.4518469870400921</v>
      </c>
    </row>
    <row r="141" spans="1:18" x14ac:dyDescent="0.3">
      <c r="A141" s="1">
        <v>140</v>
      </c>
      <c r="B141" s="1" t="s">
        <v>233</v>
      </c>
      <c r="C141" s="1" t="s">
        <v>491</v>
      </c>
      <c r="D141" s="1" t="s">
        <v>543</v>
      </c>
      <c r="E141" s="1">
        <v>5200</v>
      </c>
      <c r="F141" s="3" t="s">
        <v>506</v>
      </c>
      <c r="G141" s="1">
        <v>26</v>
      </c>
      <c r="H141" s="1">
        <v>99.25</v>
      </c>
      <c r="I141" s="1">
        <v>24.22</v>
      </c>
      <c r="J141" s="3">
        <f t="shared" si="29"/>
        <v>100</v>
      </c>
      <c r="K141" s="3">
        <f t="shared" si="30"/>
        <v>100.4</v>
      </c>
      <c r="L141" s="3">
        <f t="shared" si="31"/>
        <v>107.2</v>
      </c>
      <c r="M141" s="3">
        <f t="shared" si="32"/>
        <v>107</v>
      </c>
      <c r="N141" s="3"/>
      <c r="P141" s="4">
        <f t="shared" si="35"/>
        <v>25.100556839407496</v>
      </c>
      <c r="Q141" s="5">
        <f t="shared" si="33"/>
        <v>25.100556839407496</v>
      </c>
      <c r="R141" s="5">
        <f t="shared" si="34"/>
        <v>4.8270301614245179</v>
      </c>
    </row>
    <row r="142" spans="1:18" x14ac:dyDescent="0.3">
      <c r="A142" s="1">
        <v>141</v>
      </c>
      <c r="B142" s="1" t="s">
        <v>174</v>
      </c>
      <c r="C142" s="1" t="s">
        <v>493</v>
      </c>
      <c r="D142" s="1" t="s">
        <v>545</v>
      </c>
      <c r="E142" s="1">
        <v>4500</v>
      </c>
      <c r="F142" s="3" t="s">
        <v>505</v>
      </c>
      <c r="G142" s="1">
        <v>23</v>
      </c>
      <c r="H142" s="3">
        <v>113.75</v>
      </c>
      <c r="I142" s="1">
        <v>17.38</v>
      </c>
      <c r="J142" s="3">
        <f t="shared" si="29"/>
        <v>103</v>
      </c>
      <c r="K142" s="3">
        <f t="shared" si="30"/>
        <v>98.9</v>
      </c>
      <c r="L142" s="3">
        <f t="shared" si="31"/>
        <v>111.4</v>
      </c>
      <c r="M142" s="3">
        <f t="shared" si="32"/>
        <v>105</v>
      </c>
      <c r="N142" s="3"/>
      <c r="P142" s="4">
        <f t="shared" si="35"/>
        <v>21.001139095175329</v>
      </c>
      <c r="Q142" s="5">
        <f t="shared" si="33"/>
        <v>21.001139095175329</v>
      </c>
      <c r="R142" s="5">
        <f t="shared" si="34"/>
        <v>4.666919798927851</v>
      </c>
    </row>
    <row r="143" spans="1:18" x14ac:dyDescent="0.3">
      <c r="A143" s="1">
        <v>142</v>
      </c>
      <c r="B143" s="1" t="s">
        <v>332</v>
      </c>
      <c r="C143" s="1" t="s">
        <v>496</v>
      </c>
      <c r="D143" s="1" t="s">
        <v>543</v>
      </c>
      <c r="E143" s="1">
        <v>6200</v>
      </c>
      <c r="F143" s="3" t="s">
        <v>514</v>
      </c>
      <c r="G143" s="1">
        <v>27</v>
      </c>
      <c r="H143" s="3">
        <v>115.5</v>
      </c>
      <c r="I143" s="1">
        <v>24.02</v>
      </c>
      <c r="J143" s="3">
        <f t="shared" si="29"/>
        <v>102.5</v>
      </c>
      <c r="K143" s="3">
        <f t="shared" si="30"/>
        <v>101.5</v>
      </c>
      <c r="L143" s="3">
        <f t="shared" si="31"/>
        <v>103.2</v>
      </c>
      <c r="M143" s="3">
        <f t="shared" si="32"/>
        <v>107.8</v>
      </c>
      <c r="N143" s="3"/>
      <c r="P143" s="4">
        <f t="shared" si="35"/>
        <v>29.007378140884892</v>
      </c>
      <c r="Q143" s="5">
        <f t="shared" si="33"/>
        <v>29.007378140884892</v>
      </c>
      <c r="R143" s="5">
        <f t="shared" si="34"/>
        <v>4.6786093775620792</v>
      </c>
    </row>
    <row r="144" spans="1:18" x14ac:dyDescent="0.3">
      <c r="A144" s="1">
        <v>143</v>
      </c>
      <c r="B144" s="1" t="s">
        <v>13</v>
      </c>
      <c r="C144" s="1" t="s">
        <v>499</v>
      </c>
      <c r="D144" s="1" t="s">
        <v>542</v>
      </c>
      <c r="E144" s="1">
        <v>4800</v>
      </c>
      <c r="F144" s="3" t="s">
        <v>556</v>
      </c>
      <c r="G144" s="1">
        <v>26</v>
      </c>
      <c r="H144" s="3">
        <v>105.5</v>
      </c>
      <c r="I144" s="1">
        <v>17.670000000000002</v>
      </c>
      <c r="J144" s="3">
        <f t="shared" si="29"/>
        <v>101.2</v>
      </c>
      <c r="K144" s="3">
        <f t="shared" si="30"/>
        <v>102.3</v>
      </c>
      <c r="L144" s="3">
        <f t="shared" si="31"/>
        <v>110.6</v>
      </c>
      <c r="M144" s="3">
        <f t="shared" si="32"/>
        <v>102.2</v>
      </c>
      <c r="N144" s="3"/>
      <c r="P144" s="4">
        <f t="shared" si="35"/>
        <v>23.190814661594249</v>
      </c>
      <c r="Q144" s="5">
        <f t="shared" si="33"/>
        <v>23.190814661594249</v>
      </c>
      <c r="R144" s="5">
        <f t="shared" si="34"/>
        <v>4.831419721165469</v>
      </c>
    </row>
    <row r="145" spans="1:18" x14ac:dyDescent="0.3">
      <c r="A145" s="1">
        <v>144</v>
      </c>
      <c r="B145" s="1" t="s">
        <v>255</v>
      </c>
      <c r="C145" s="1" t="s">
        <v>512</v>
      </c>
      <c r="D145" s="1" t="s">
        <v>545</v>
      </c>
      <c r="E145" s="1">
        <v>3600</v>
      </c>
      <c r="F145" s="3" t="s">
        <v>485</v>
      </c>
      <c r="G145" s="1">
        <v>8</v>
      </c>
      <c r="H145" s="3">
        <v>115</v>
      </c>
      <c r="I145" s="1">
        <v>17.68</v>
      </c>
      <c r="J145" s="3">
        <f t="shared" si="29"/>
        <v>103.2</v>
      </c>
      <c r="K145" s="3">
        <f t="shared" si="30"/>
        <v>105.1</v>
      </c>
      <c r="L145" s="3">
        <f t="shared" si="31"/>
        <v>106.9</v>
      </c>
      <c r="M145" s="3">
        <f t="shared" si="32"/>
        <v>111.4</v>
      </c>
      <c r="N145" s="3"/>
      <c r="P145" s="4">
        <f t="shared" si="35"/>
        <v>8.1401587857656601</v>
      </c>
      <c r="Q145" s="5">
        <f t="shared" si="33"/>
        <v>8.1401587857656601</v>
      </c>
      <c r="R145" s="5">
        <f t="shared" si="34"/>
        <v>2.2611552182682391</v>
      </c>
    </row>
    <row r="146" spans="1:18" x14ac:dyDescent="0.3">
      <c r="A146" s="1">
        <v>145</v>
      </c>
      <c r="B146" s="1" t="s">
        <v>280</v>
      </c>
      <c r="C146" s="1" t="s">
        <v>492</v>
      </c>
      <c r="D146" s="1" t="s">
        <v>546</v>
      </c>
      <c r="E146" s="1">
        <v>3800</v>
      </c>
      <c r="F146" s="3" t="s">
        <v>489</v>
      </c>
      <c r="G146" s="1">
        <v>25</v>
      </c>
      <c r="H146" s="3">
        <v>114.75</v>
      </c>
      <c r="I146" s="1">
        <v>17.760000000000002</v>
      </c>
      <c r="J146" s="3">
        <f t="shared" si="29"/>
        <v>101.8</v>
      </c>
      <c r="K146" s="3">
        <f t="shared" si="30"/>
        <v>102.8</v>
      </c>
      <c r="L146" s="3">
        <f t="shared" si="31"/>
        <v>108</v>
      </c>
      <c r="M146" s="3">
        <f t="shared" si="32"/>
        <v>108.5</v>
      </c>
      <c r="N146" s="3"/>
      <c r="P146" s="4">
        <f t="shared" si="35"/>
        <v>21.097389612890566</v>
      </c>
      <c r="Q146" s="5">
        <f t="shared" si="33"/>
        <v>21.097389612890566</v>
      </c>
      <c r="R146" s="5">
        <f t="shared" si="34"/>
        <v>5.5519446349712016</v>
      </c>
    </row>
    <row r="147" spans="1:18" x14ac:dyDescent="0.3">
      <c r="A147" s="1">
        <v>146</v>
      </c>
      <c r="B147" s="1" t="s">
        <v>41</v>
      </c>
      <c r="C147" s="1" t="s">
        <v>512</v>
      </c>
      <c r="D147" s="1" t="s">
        <v>545</v>
      </c>
      <c r="E147" s="1">
        <v>3800</v>
      </c>
      <c r="F147" s="3" t="s">
        <v>485</v>
      </c>
      <c r="G147" s="1">
        <v>6</v>
      </c>
      <c r="H147" s="3">
        <v>115</v>
      </c>
      <c r="I147" s="1">
        <v>21.23</v>
      </c>
      <c r="J147" s="3">
        <f t="shared" si="29"/>
        <v>103.2</v>
      </c>
      <c r="K147" s="3">
        <f t="shared" si="30"/>
        <v>105.1</v>
      </c>
      <c r="L147" s="3">
        <f t="shared" si="31"/>
        <v>106.9</v>
      </c>
      <c r="M147" s="3">
        <f t="shared" si="32"/>
        <v>111.4</v>
      </c>
      <c r="N147" s="3"/>
      <c r="P147" s="4">
        <f t="shared" si="35"/>
        <v>8.1487723628905666</v>
      </c>
      <c r="Q147" s="5">
        <f t="shared" si="33"/>
        <v>8.1487723628905666</v>
      </c>
      <c r="R147" s="5">
        <f t="shared" si="34"/>
        <v>2.144413779708044</v>
      </c>
    </row>
    <row r="148" spans="1:18" x14ac:dyDescent="0.3">
      <c r="A148" s="1">
        <v>147</v>
      </c>
      <c r="B148" s="1" t="s">
        <v>113</v>
      </c>
      <c r="C148" s="1" t="s">
        <v>496</v>
      </c>
      <c r="D148" s="1" t="s">
        <v>546</v>
      </c>
      <c r="E148" s="1">
        <v>3400</v>
      </c>
      <c r="F148" s="3" t="s">
        <v>514</v>
      </c>
      <c r="G148" s="1">
        <v>25</v>
      </c>
      <c r="H148" s="3">
        <v>115.5</v>
      </c>
      <c r="I148" s="1">
        <v>11.46</v>
      </c>
      <c r="J148" s="3">
        <f t="shared" si="29"/>
        <v>102.5</v>
      </c>
      <c r="K148" s="3">
        <f t="shared" si="30"/>
        <v>101.5</v>
      </c>
      <c r="L148" s="3">
        <f t="shared" si="31"/>
        <v>103.2</v>
      </c>
      <c r="M148" s="3">
        <f t="shared" si="32"/>
        <v>107.8</v>
      </c>
      <c r="N148" s="3"/>
      <c r="P148" s="4">
        <f t="shared" si="35"/>
        <v>18.494412986205472</v>
      </c>
      <c r="Q148" s="5">
        <f t="shared" si="33"/>
        <v>18.494412986205472</v>
      </c>
      <c r="R148" s="5">
        <f t="shared" si="34"/>
        <v>5.4395332312369034</v>
      </c>
    </row>
    <row r="149" spans="1:18" x14ac:dyDescent="0.3">
      <c r="A149" s="1">
        <v>148</v>
      </c>
      <c r="B149" s="1" t="s">
        <v>82</v>
      </c>
      <c r="C149" s="1" t="s">
        <v>496</v>
      </c>
      <c r="D149" s="1" t="s">
        <v>542</v>
      </c>
      <c r="E149" s="1">
        <v>8200</v>
      </c>
      <c r="F149" s="3" t="s">
        <v>514</v>
      </c>
      <c r="G149" s="1">
        <v>34</v>
      </c>
      <c r="H149" s="3">
        <v>115.5</v>
      </c>
      <c r="I149" s="1">
        <v>17.39</v>
      </c>
      <c r="J149" s="3">
        <f t="shared" si="29"/>
        <v>102.5</v>
      </c>
      <c r="K149" s="3">
        <f t="shared" si="30"/>
        <v>101.5</v>
      </c>
      <c r="L149" s="3">
        <f t="shared" si="31"/>
        <v>103.2</v>
      </c>
      <c r="M149" s="3">
        <f t="shared" si="32"/>
        <v>107.8</v>
      </c>
      <c r="N149" s="3"/>
      <c r="P149" s="4">
        <v>38.441349561531517</v>
      </c>
      <c r="Q149" s="5">
        <f t="shared" si="33"/>
        <v>38.441349561531517</v>
      </c>
      <c r="R149" s="5">
        <f t="shared" si="34"/>
        <v>4.687969458723356</v>
      </c>
    </row>
    <row r="150" spans="1:18" x14ac:dyDescent="0.3">
      <c r="A150" s="1">
        <v>149</v>
      </c>
      <c r="B150" s="1" t="s">
        <v>94</v>
      </c>
      <c r="C150" s="1" t="s">
        <v>513</v>
      </c>
      <c r="D150" s="1" t="s">
        <v>545</v>
      </c>
      <c r="E150" s="1">
        <v>3000</v>
      </c>
      <c r="F150" s="3" t="s">
        <v>519</v>
      </c>
      <c r="G150" s="1">
        <v>7</v>
      </c>
      <c r="H150" s="1">
        <v>103</v>
      </c>
      <c r="I150" s="1">
        <v>12.14</v>
      </c>
      <c r="J150" s="3">
        <f t="shared" si="29"/>
        <v>100.4</v>
      </c>
      <c r="K150" s="3">
        <f t="shared" si="30"/>
        <v>102</v>
      </c>
      <c r="L150" s="3">
        <f t="shared" si="31"/>
        <v>105.4</v>
      </c>
      <c r="M150" s="3">
        <f t="shared" si="32"/>
        <v>110.2</v>
      </c>
      <c r="N150" s="3"/>
      <c r="P150" s="4">
        <f t="shared" ref="P150:P180" si="36">-87.868852+(LN(E150))*9.365713+G150*0.73241+I150*0.27241+H150*0.0924+((J150+K150)/2)*0.015315+((L150+M150)/2)*-0.032803</f>
        <v>3.0813308111202753</v>
      </c>
      <c r="Q150" s="5">
        <f t="shared" si="33"/>
        <v>3.0813308111202753</v>
      </c>
      <c r="R150" s="5">
        <f t="shared" si="34"/>
        <v>1.0271102703734252</v>
      </c>
    </row>
    <row r="151" spans="1:18" x14ac:dyDescent="0.3">
      <c r="A151" s="1">
        <v>150</v>
      </c>
      <c r="B151" s="1" t="s">
        <v>230</v>
      </c>
      <c r="C151" s="1" t="s">
        <v>499</v>
      </c>
      <c r="D151" s="1" t="s">
        <v>543</v>
      </c>
      <c r="E151" s="1">
        <v>4500</v>
      </c>
      <c r="F151" s="3" t="s">
        <v>556</v>
      </c>
      <c r="G151" s="1">
        <v>21</v>
      </c>
      <c r="H151" s="3">
        <v>105.5</v>
      </c>
      <c r="I151" s="1">
        <v>12.05</v>
      </c>
      <c r="J151" s="3">
        <f t="shared" si="29"/>
        <v>101.2</v>
      </c>
      <c r="K151" s="3">
        <f t="shared" si="30"/>
        <v>102.3</v>
      </c>
      <c r="L151" s="3">
        <f t="shared" si="31"/>
        <v>110.6</v>
      </c>
      <c r="M151" s="3">
        <f t="shared" si="32"/>
        <v>102.2</v>
      </c>
      <c r="N151" s="3"/>
      <c r="P151" s="4">
        <f t="shared" si="36"/>
        <v>17.393371195175323</v>
      </c>
      <c r="Q151" s="5">
        <f t="shared" si="33"/>
        <v>17.393371195175323</v>
      </c>
      <c r="R151" s="5">
        <f t="shared" si="34"/>
        <v>3.8651935989278496</v>
      </c>
    </row>
    <row r="152" spans="1:18" x14ac:dyDescent="0.3">
      <c r="A152" s="1">
        <v>151</v>
      </c>
      <c r="B152" s="1" t="s">
        <v>231</v>
      </c>
      <c r="C152" s="1" t="s">
        <v>518</v>
      </c>
      <c r="D152" s="1" t="s">
        <v>545</v>
      </c>
      <c r="E152" s="1">
        <v>3300</v>
      </c>
      <c r="F152" s="3" t="s">
        <v>488</v>
      </c>
      <c r="G152" s="1">
        <v>22</v>
      </c>
      <c r="H152" s="3">
        <v>106.25</v>
      </c>
      <c r="I152" s="1">
        <v>13.5</v>
      </c>
      <c r="J152" s="3">
        <f t="shared" si="29"/>
        <v>101.3</v>
      </c>
      <c r="K152" s="3">
        <f t="shared" si="30"/>
        <v>104.2</v>
      </c>
      <c r="L152" s="3">
        <f t="shared" si="31"/>
        <v>108.2</v>
      </c>
      <c r="M152" s="3">
        <f t="shared" si="32"/>
        <v>110.3</v>
      </c>
      <c r="N152" s="3"/>
      <c r="P152" s="4">
        <f t="shared" si="36"/>
        <v>15.607080101145995</v>
      </c>
      <c r="Q152" s="5">
        <f t="shared" si="33"/>
        <v>15.607080101145995</v>
      </c>
      <c r="R152" s="5">
        <f t="shared" si="34"/>
        <v>4.7294182124684836</v>
      </c>
    </row>
    <row r="153" spans="1:18" x14ac:dyDescent="0.3">
      <c r="A153" s="1">
        <v>152</v>
      </c>
      <c r="B153" s="1" t="s">
        <v>154</v>
      </c>
      <c r="C153" s="1" t="s">
        <v>516</v>
      </c>
      <c r="D153" s="1" t="s">
        <v>545</v>
      </c>
      <c r="E153" s="1">
        <v>6200</v>
      </c>
      <c r="F153" s="3" t="s">
        <v>508</v>
      </c>
      <c r="G153" s="1">
        <v>21</v>
      </c>
      <c r="H153" s="3">
        <v>111.25</v>
      </c>
      <c r="I153" s="1">
        <v>21.53</v>
      </c>
      <c r="J153" s="3">
        <f t="shared" si="29"/>
        <v>102.7</v>
      </c>
      <c r="K153" s="3">
        <f t="shared" si="30"/>
        <v>100.3</v>
      </c>
      <c r="L153" s="3">
        <f t="shared" si="31"/>
        <v>104.5</v>
      </c>
      <c r="M153" s="3">
        <f t="shared" si="32"/>
        <v>105.3</v>
      </c>
      <c r="N153" s="3"/>
      <c r="P153" s="4">
        <f t="shared" si="36"/>
        <v>23.553941540884892</v>
      </c>
      <c r="Q153" s="5">
        <f t="shared" si="33"/>
        <v>23.553941540884892</v>
      </c>
      <c r="R153" s="5">
        <f t="shared" si="34"/>
        <v>3.7990228291749824</v>
      </c>
    </row>
    <row r="154" spans="1:18" x14ac:dyDescent="0.3">
      <c r="A154" s="1">
        <v>153</v>
      </c>
      <c r="B154" s="1" t="s">
        <v>10</v>
      </c>
      <c r="C154" s="1" t="s">
        <v>492</v>
      </c>
      <c r="D154" s="1" t="s">
        <v>543</v>
      </c>
      <c r="E154" s="1">
        <v>4900</v>
      </c>
      <c r="F154" s="3" t="s">
        <v>489</v>
      </c>
      <c r="G154" s="1">
        <v>30</v>
      </c>
      <c r="H154" s="3">
        <v>114.75</v>
      </c>
      <c r="I154" s="1">
        <v>15.93</v>
      </c>
      <c r="J154" s="3">
        <f t="shared" si="29"/>
        <v>101.8</v>
      </c>
      <c r="K154" s="3">
        <f t="shared" si="30"/>
        <v>102.8</v>
      </c>
      <c r="L154" s="3">
        <f t="shared" si="31"/>
        <v>108</v>
      </c>
      <c r="M154" s="3">
        <f t="shared" si="32"/>
        <v>108.5</v>
      </c>
      <c r="N154" s="3"/>
      <c r="P154" s="4">
        <f t="shared" si="36"/>
        <v>26.642013287799656</v>
      </c>
      <c r="Q154" s="5">
        <f t="shared" si="33"/>
        <v>26.642013287799656</v>
      </c>
      <c r="R154" s="5">
        <f t="shared" si="34"/>
        <v>5.4371455689387052</v>
      </c>
    </row>
    <row r="155" spans="1:18" x14ac:dyDescent="0.3">
      <c r="A155" s="1">
        <v>154</v>
      </c>
      <c r="B155" s="1" t="s">
        <v>253</v>
      </c>
      <c r="C155" s="1" t="s">
        <v>488</v>
      </c>
      <c r="D155" s="1" t="s">
        <v>544</v>
      </c>
      <c r="E155" s="1">
        <v>3000</v>
      </c>
      <c r="F155" s="3" t="s">
        <v>518</v>
      </c>
      <c r="G155" s="1">
        <v>11</v>
      </c>
      <c r="H155" s="3">
        <v>111.75</v>
      </c>
      <c r="I155" s="1">
        <v>16.41</v>
      </c>
      <c r="J155" s="3">
        <f t="shared" si="29"/>
        <v>104.2</v>
      </c>
      <c r="K155" s="3">
        <f t="shared" si="30"/>
        <v>101.3</v>
      </c>
      <c r="L155" s="3">
        <f t="shared" si="31"/>
        <v>106.4</v>
      </c>
      <c r="M155" s="3">
        <f t="shared" si="32"/>
        <v>106.3</v>
      </c>
      <c r="N155" s="3"/>
      <c r="P155" s="4">
        <f t="shared" si="36"/>
        <v>8.053964111120278</v>
      </c>
      <c r="Q155" s="5">
        <f t="shared" si="33"/>
        <v>8.053964111120278</v>
      </c>
      <c r="R155" s="5">
        <f t="shared" si="34"/>
        <v>2.6846547037067592</v>
      </c>
    </row>
    <row r="156" spans="1:18" x14ac:dyDescent="0.3">
      <c r="A156" s="1">
        <v>155</v>
      </c>
      <c r="B156" s="1" t="s">
        <v>374</v>
      </c>
      <c r="C156" s="1" t="s">
        <v>499</v>
      </c>
      <c r="D156" s="1" t="s">
        <v>543</v>
      </c>
      <c r="E156" s="1">
        <v>6500</v>
      </c>
      <c r="F156" s="3" t="s">
        <v>556</v>
      </c>
      <c r="G156" s="1">
        <v>30</v>
      </c>
      <c r="H156" s="1">
        <v>105.5</v>
      </c>
      <c r="I156" s="1">
        <v>16.170000000000002</v>
      </c>
      <c r="J156" s="3">
        <f t="shared" si="29"/>
        <v>101.2</v>
      </c>
      <c r="K156" s="3">
        <f t="shared" si="30"/>
        <v>102.3</v>
      </c>
      <c r="L156" s="3">
        <f t="shared" si="31"/>
        <v>110.6</v>
      </c>
      <c r="M156" s="3">
        <f t="shared" si="32"/>
        <v>102.2</v>
      </c>
      <c r="N156" s="3"/>
      <c r="P156" s="4">
        <f t="shared" si="36"/>
        <v>28.551395148817146</v>
      </c>
      <c r="Q156" s="5">
        <f t="shared" si="33"/>
        <v>28.551395148817146</v>
      </c>
      <c r="R156" s="5">
        <f t="shared" si="34"/>
        <v>4.3925223305872532</v>
      </c>
    </row>
    <row r="157" spans="1:18" x14ac:dyDescent="0.3">
      <c r="A157" s="1">
        <v>156</v>
      </c>
      <c r="B157" s="1" t="s">
        <v>111</v>
      </c>
      <c r="C157" s="1" t="s">
        <v>512</v>
      </c>
      <c r="D157" s="1" t="s">
        <v>543</v>
      </c>
      <c r="E157" s="1">
        <v>5600</v>
      </c>
      <c r="F157" s="3" t="s">
        <v>485</v>
      </c>
      <c r="G157" s="1">
        <v>30</v>
      </c>
      <c r="H157" s="3">
        <v>115</v>
      </c>
      <c r="I157" s="1">
        <v>26.2</v>
      </c>
      <c r="J157" s="3">
        <f t="shared" si="29"/>
        <v>103.2</v>
      </c>
      <c r="K157" s="3">
        <f t="shared" si="30"/>
        <v>105.1</v>
      </c>
      <c r="L157" s="3">
        <f t="shared" si="31"/>
        <v>106.9</v>
      </c>
      <c r="M157" s="3">
        <f t="shared" si="32"/>
        <v>111.4</v>
      </c>
      <c r="N157" s="3"/>
      <c r="P157" s="4">
        <f t="shared" si="36"/>
        <v>30.712190737611259</v>
      </c>
      <c r="Q157" s="5">
        <f t="shared" si="33"/>
        <v>30.712190737611259</v>
      </c>
      <c r="R157" s="5">
        <f t="shared" si="34"/>
        <v>5.4843197745734393</v>
      </c>
    </row>
    <row r="158" spans="1:18" x14ac:dyDescent="0.3">
      <c r="A158" s="1">
        <v>157</v>
      </c>
      <c r="B158" s="1" t="s">
        <v>206</v>
      </c>
      <c r="C158" s="1" t="s">
        <v>485</v>
      </c>
      <c r="D158" s="1" t="s">
        <v>544</v>
      </c>
      <c r="E158" s="1">
        <v>4100</v>
      </c>
      <c r="F158" s="3" t="s">
        <v>512</v>
      </c>
      <c r="G158" s="1">
        <v>27</v>
      </c>
      <c r="H158" s="1">
        <v>113.5</v>
      </c>
      <c r="I158" s="1">
        <v>15.28</v>
      </c>
      <c r="J158" s="3">
        <f t="shared" si="29"/>
        <v>105.1</v>
      </c>
      <c r="K158" s="3">
        <f t="shared" si="30"/>
        <v>103.2</v>
      </c>
      <c r="L158" s="3">
        <f t="shared" si="31"/>
        <v>102.4</v>
      </c>
      <c r="M158" s="3">
        <f t="shared" si="32"/>
        <v>106.6</v>
      </c>
      <c r="N158" s="3"/>
      <c r="P158" s="4">
        <f t="shared" si="36"/>
        <v>22.634139009690472</v>
      </c>
      <c r="Q158" s="5">
        <f t="shared" si="33"/>
        <v>22.634139009690472</v>
      </c>
      <c r="R158" s="5">
        <f t="shared" si="34"/>
        <v>5.5205217096806036</v>
      </c>
    </row>
    <row r="159" spans="1:18" x14ac:dyDescent="0.3">
      <c r="A159" s="1">
        <v>158</v>
      </c>
      <c r="B159" s="1" t="s">
        <v>362</v>
      </c>
      <c r="C159" s="1" t="s">
        <v>488</v>
      </c>
      <c r="D159" s="1" t="s">
        <v>543</v>
      </c>
      <c r="E159" s="1">
        <v>3300</v>
      </c>
      <c r="F159" s="3" t="s">
        <v>518</v>
      </c>
      <c r="G159" s="1">
        <v>22</v>
      </c>
      <c r="H159" s="3">
        <v>111.75</v>
      </c>
      <c r="I159" s="1">
        <v>16.5</v>
      </c>
      <c r="J159" s="3">
        <f t="shared" si="29"/>
        <v>104.2</v>
      </c>
      <c r="K159" s="3">
        <f t="shared" si="30"/>
        <v>101.3</v>
      </c>
      <c r="L159" s="3">
        <f t="shared" si="31"/>
        <v>106.4</v>
      </c>
      <c r="M159" s="3">
        <f t="shared" si="32"/>
        <v>106.3</v>
      </c>
      <c r="N159" s="3"/>
      <c r="P159" s="4">
        <f t="shared" si="36"/>
        <v>17.027638801145997</v>
      </c>
      <c r="Q159" s="5">
        <f t="shared" si="33"/>
        <v>17.027638801145997</v>
      </c>
      <c r="R159" s="5">
        <f t="shared" si="34"/>
        <v>5.1598905458018178</v>
      </c>
    </row>
    <row r="160" spans="1:18" x14ac:dyDescent="0.3">
      <c r="A160" s="1">
        <v>159</v>
      </c>
      <c r="B160" s="1" t="s">
        <v>244</v>
      </c>
      <c r="C160" s="1" t="s">
        <v>508</v>
      </c>
      <c r="D160" s="1" t="s">
        <v>544</v>
      </c>
      <c r="E160" s="1">
        <v>5300</v>
      </c>
      <c r="F160" s="3" t="s">
        <v>516</v>
      </c>
      <c r="G160" s="1">
        <v>29</v>
      </c>
      <c r="H160" s="3">
        <v>104.25</v>
      </c>
      <c r="I160" s="1">
        <v>22.5</v>
      </c>
      <c r="J160" s="3">
        <f t="shared" si="29"/>
        <v>100.3</v>
      </c>
      <c r="K160" s="3">
        <f t="shared" si="30"/>
        <v>102.7</v>
      </c>
      <c r="L160" s="3">
        <f t="shared" si="31"/>
        <v>105.3</v>
      </c>
      <c r="M160" s="3">
        <f t="shared" si="32"/>
        <v>110.4</v>
      </c>
      <c r="N160" s="3"/>
      <c r="P160" s="4">
        <f t="shared" si="36"/>
        <v>27.46494881667105</v>
      </c>
      <c r="Q160" s="5">
        <f t="shared" si="33"/>
        <v>27.46494881667105</v>
      </c>
      <c r="R160" s="5">
        <f t="shared" si="34"/>
        <v>5.1820658144662364</v>
      </c>
    </row>
    <row r="161" spans="1:18" x14ac:dyDescent="0.3">
      <c r="A161" s="1">
        <v>160</v>
      </c>
      <c r="B161" s="1" t="s">
        <v>315</v>
      </c>
      <c r="C161" s="1" t="s">
        <v>519</v>
      </c>
      <c r="D161" s="1" t="s">
        <v>543</v>
      </c>
      <c r="E161" s="1">
        <v>5400</v>
      </c>
      <c r="F161" s="3" t="s">
        <v>513</v>
      </c>
      <c r="G161" s="1">
        <v>17</v>
      </c>
      <c r="H161" s="3">
        <v>109.5</v>
      </c>
      <c r="I161" s="1">
        <v>19.03</v>
      </c>
      <c r="J161" s="3">
        <f t="shared" si="29"/>
        <v>102</v>
      </c>
      <c r="K161" s="3">
        <f t="shared" si="30"/>
        <v>100.4</v>
      </c>
      <c r="L161" s="3">
        <f t="shared" si="31"/>
        <v>104.9</v>
      </c>
      <c r="M161" s="3">
        <f t="shared" si="32"/>
        <v>105</v>
      </c>
      <c r="N161" s="3"/>
      <c r="P161" s="4">
        <f t="shared" si="36"/>
        <v>18.481465469820709</v>
      </c>
      <c r="Q161" s="5">
        <f t="shared" si="33"/>
        <v>18.481465469820709</v>
      </c>
      <c r="R161" s="5">
        <f t="shared" si="34"/>
        <v>3.4224936055223534</v>
      </c>
    </row>
    <row r="162" spans="1:18" x14ac:dyDescent="0.3">
      <c r="A162" s="1">
        <v>161</v>
      </c>
      <c r="B162" s="1" t="s">
        <v>63</v>
      </c>
      <c r="C162" s="1" t="s">
        <v>496</v>
      </c>
      <c r="D162" s="1" t="s">
        <v>546</v>
      </c>
      <c r="E162" s="1">
        <v>3000</v>
      </c>
      <c r="F162" s="3" t="s">
        <v>514</v>
      </c>
      <c r="G162" s="1">
        <v>24</v>
      </c>
      <c r="H162" s="1">
        <v>115.5</v>
      </c>
      <c r="I162" s="1">
        <v>12.54</v>
      </c>
      <c r="J162" s="3">
        <f t="shared" ref="J162:J180" si="37">VLOOKUP(C162,$B$192:$E$221,2,FALSE)</f>
        <v>102.5</v>
      </c>
      <c r="K162" s="3">
        <f t="shared" ref="K162:K180" si="38">VLOOKUP(F162,$B$192:$E$221,2,FALSE)</f>
        <v>101.5</v>
      </c>
      <c r="L162" s="3">
        <f t="shared" ref="L162:L180" si="39">VLOOKUP(C162,$B$192:$E$221,4,FALSE)</f>
        <v>103.2</v>
      </c>
      <c r="M162" s="3">
        <f t="shared" ref="M162:M180" si="40">VLOOKUP(F162,$B$192:$E$221,3,FALSE)</f>
        <v>107.8</v>
      </c>
      <c r="N162" s="3"/>
      <c r="P162" s="4">
        <f t="shared" si="36"/>
        <v>16.88396371112028</v>
      </c>
      <c r="Q162" s="5">
        <f t="shared" ref="Q162:Q180" si="41">P162-O162</f>
        <v>16.88396371112028</v>
      </c>
      <c r="R162" s="5">
        <f t="shared" ref="R162:R180" si="42">P162/(E162/1000)</f>
        <v>5.6279879037067602</v>
      </c>
    </row>
    <row r="163" spans="1:18" x14ac:dyDescent="0.3">
      <c r="A163" s="1">
        <v>162</v>
      </c>
      <c r="B163" s="1" t="s">
        <v>403</v>
      </c>
      <c r="C163" s="1" t="s">
        <v>506</v>
      </c>
      <c r="D163" s="1" t="s">
        <v>545</v>
      </c>
      <c r="E163" s="1">
        <v>5600</v>
      </c>
      <c r="F163" s="3" t="s">
        <v>491</v>
      </c>
      <c r="G163" s="1">
        <v>31</v>
      </c>
      <c r="H163" s="1">
        <v>104.75</v>
      </c>
      <c r="I163" s="1">
        <v>17.329999999999998</v>
      </c>
      <c r="J163" s="3">
        <f t="shared" si="37"/>
        <v>100.4</v>
      </c>
      <c r="K163" s="3">
        <f t="shared" si="38"/>
        <v>100</v>
      </c>
      <c r="L163" s="3">
        <f t="shared" si="39"/>
        <v>103.7</v>
      </c>
      <c r="M163" s="3">
        <f t="shared" si="40"/>
        <v>106.1</v>
      </c>
      <c r="N163" s="3"/>
      <c r="P163" s="4">
        <f t="shared" si="36"/>
        <v>28.160142537611254</v>
      </c>
      <c r="Q163" s="5">
        <f t="shared" si="41"/>
        <v>28.160142537611254</v>
      </c>
      <c r="R163" s="5">
        <f t="shared" si="42"/>
        <v>5.0285968817162958</v>
      </c>
    </row>
    <row r="164" spans="1:18" x14ac:dyDescent="0.3">
      <c r="A164" s="1">
        <v>163</v>
      </c>
      <c r="B164" s="1" t="s">
        <v>182</v>
      </c>
      <c r="C164" s="1" t="s">
        <v>491</v>
      </c>
      <c r="D164" s="1" t="s">
        <v>542</v>
      </c>
      <c r="E164" s="1">
        <v>3800</v>
      </c>
      <c r="F164" s="3" t="s">
        <v>506</v>
      </c>
      <c r="G164" s="1">
        <v>28</v>
      </c>
      <c r="H164" s="3">
        <v>99.25</v>
      </c>
      <c r="I164" s="1">
        <v>15.04</v>
      </c>
      <c r="J164" s="3">
        <f t="shared" si="37"/>
        <v>100</v>
      </c>
      <c r="K164" s="3">
        <f t="shared" si="38"/>
        <v>100.4</v>
      </c>
      <c r="L164" s="3">
        <f t="shared" si="39"/>
        <v>107.2</v>
      </c>
      <c r="M164" s="3">
        <f t="shared" si="40"/>
        <v>107</v>
      </c>
      <c r="N164" s="3"/>
      <c r="P164" s="4">
        <f t="shared" si="36"/>
        <v>21.127026362890568</v>
      </c>
      <c r="Q164" s="5">
        <f t="shared" si="41"/>
        <v>21.127026362890568</v>
      </c>
      <c r="R164" s="5">
        <f t="shared" si="42"/>
        <v>5.5597437797080449</v>
      </c>
    </row>
    <row r="165" spans="1:18" x14ac:dyDescent="0.3">
      <c r="A165" s="1">
        <v>164</v>
      </c>
      <c r="B165" s="1" t="s">
        <v>555</v>
      </c>
      <c r="C165" s="1" t="s">
        <v>499</v>
      </c>
      <c r="D165" s="1" t="s">
        <v>544</v>
      </c>
      <c r="E165" s="1">
        <v>4000</v>
      </c>
      <c r="F165" s="3" t="s">
        <v>556</v>
      </c>
      <c r="G165" s="1">
        <v>26</v>
      </c>
      <c r="H165" s="3">
        <v>105.5</v>
      </c>
      <c r="I165" s="1">
        <v>14.88</v>
      </c>
      <c r="J165" s="3">
        <f t="shared" si="37"/>
        <v>101.2</v>
      </c>
      <c r="K165" s="3">
        <f t="shared" si="38"/>
        <v>102.3</v>
      </c>
      <c r="L165" s="3">
        <f t="shared" si="39"/>
        <v>110.6</v>
      </c>
      <c r="M165" s="3">
        <f t="shared" si="40"/>
        <v>102.2</v>
      </c>
      <c r="N165" s="3"/>
      <c r="P165" s="4">
        <f t="shared" si="36"/>
        <v>20.723219386948866</v>
      </c>
      <c r="Q165" s="5">
        <f t="shared" si="41"/>
        <v>20.723219386948866</v>
      </c>
      <c r="R165" s="5">
        <f t="shared" si="42"/>
        <v>5.1808048467372165</v>
      </c>
    </row>
    <row r="166" spans="1:18" x14ac:dyDescent="0.3">
      <c r="A166" s="1">
        <v>165</v>
      </c>
      <c r="B166" s="1" t="s">
        <v>249</v>
      </c>
      <c r="C166" s="1" t="s">
        <v>506</v>
      </c>
      <c r="D166" s="1" t="s">
        <v>545</v>
      </c>
      <c r="E166" s="1">
        <v>3000</v>
      </c>
      <c r="F166" s="3" t="s">
        <v>491</v>
      </c>
      <c r="G166" s="1">
        <v>10</v>
      </c>
      <c r="H166" s="3">
        <v>104.75</v>
      </c>
      <c r="I166" s="1">
        <v>15.84</v>
      </c>
      <c r="J166" s="3">
        <f t="shared" si="37"/>
        <v>100.4</v>
      </c>
      <c r="K166" s="3">
        <f t="shared" si="38"/>
        <v>100</v>
      </c>
      <c r="L166" s="3">
        <f t="shared" si="39"/>
        <v>103.7</v>
      </c>
      <c r="M166" s="3">
        <f t="shared" si="40"/>
        <v>106.1</v>
      </c>
      <c r="N166" s="3"/>
      <c r="P166" s="4">
        <f t="shared" si="36"/>
        <v>6.5279915111202751</v>
      </c>
      <c r="Q166" s="5">
        <f t="shared" si="41"/>
        <v>6.5279915111202751</v>
      </c>
      <c r="R166" s="5">
        <f t="shared" si="42"/>
        <v>2.1759971703734249</v>
      </c>
    </row>
    <row r="167" spans="1:18" x14ac:dyDescent="0.3">
      <c r="A167" s="1">
        <v>166</v>
      </c>
      <c r="B167" s="1" t="s">
        <v>115</v>
      </c>
      <c r="C167" s="1" t="s">
        <v>488</v>
      </c>
      <c r="D167" s="1" t="s">
        <v>545</v>
      </c>
      <c r="E167" s="1">
        <v>7400</v>
      </c>
      <c r="F167" s="3" t="s">
        <v>518</v>
      </c>
      <c r="G167" s="1">
        <v>37</v>
      </c>
      <c r="H167" s="3">
        <v>111.75</v>
      </c>
      <c r="I167" s="1">
        <v>22.5</v>
      </c>
      <c r="J167" s="3">
        <f t="shared" si="37"/>
        <v>104.2</v>
      </c>
      <c r="K167" s="3">
        <f t="shared" si="38"/>
        <v>101.3</v>
      </c>
      <c r="L167" s="3">
        <f t="shared" si="39"/>
        <v>106.4</v>
      </c>
      <c r="M167" s="3">
        <f t="shared" si="40"/>
        <v>106.3</v>
      </c>
      <c r="N167" s="3"/>
      <c r="P167" s="4">
        <f t="shared" si="36"/>
        <v>37.211600874389575</v>
      </c>
      <c r="Q167" s="5">
        <f t="shared" si="41"/>
        <v>37.211600874389575</v>
      </c>
      <c r="R167" s="5">
        <f t="shared" si="42"/>
        <v>5.0285947127553481</v>
      </c>
    </row>
    <row r="168" spans="1:18" x14ac:dyDescent="0.3">
      <c r="A168" s="1">
        <v>167</v>
      </c>
      <c r="B168" s="1" t="s">
        <v>413</v>
      </c>
      <c r="C168" s="1" t="s">
        <v>512</v>
      </c>
      <c r="D168" s="1" t="s">
        <v>544</v>
      </c>
      <c r="E168" s="1">
        <v>3000</v>
      </c>
      <c r="F168" s="3" t="s">
        <v>485</v>
      </c>
      <c r="G168" s="1">
        <v>16</v>
      </c>
      <c r="H168" s="3">
        <v>115</v>
      </c>
      <c r="I168" s="1">
        <v>12.14</v>
      </c>
      <c r="J168" s="3">
        <f t="shared" si="37"/>
        <v>103.2</v>
      </c>
      <c r="K168" s="3">
        <f t="shared" si="38"/>
        <v>105.1</v>
      </c>
      <c r="L168" s="3">
        <f t="shared" si="39"/>
        <v>106.9</v>
      </c>
      <c r="M168" s="3">
        <f t="shared" si="40"/>
        <v>111.4</v>
      </c>
      <c r="N168" s="3"/>
      <c r="P168" s="4">
        <f t="shared" si="36"/>
        <v>10.782716011120277</v>
      </c>
      <c r="Q168" s="5">
        <f t="shared" si="41"/>
        <v>10.782716011120277</v>
      </c>
      <c r="R168" s="5">
        <f t="shared" si="42"/>
        <v>3.5942386703734255</v>
      </c>
    </row>
    <row r="169" spans="1:18" x14ac:dyDescent="0.3">
      <c r="A169" s="1">
        <v>168</v>
      </c>
      <c r="B169" s="1" t="s">
        <v>354</v>
      </c>
      <c r="C169" s="1" t="s">
        <v>518</v>
      </c>
      <c r="D169" s="1" t="s">
        <v>543</v>
      </c>
      <c r="E169" s="1">
        <v>4000</v>
      </c>
      <c r="F169" s="3" t="s">
        <v>488</v>
      </c>
      <c r="G169" s="1">
        <v>20</v>
      </c>
      <c r="H169" s="3">
        <v>106.25</v>
      </c>
      <c r="I169" s="1">
        <v>25.27</v>
      </c>
      <c r="J169" s="3">
        <f t="shared" si="37"/>
        <v>101.3</v>
      </c>
      <c r="K169" s="3">
        <f t="shared" si="38"/>
        <v>104.2</v>
      </c>
      <c r="L169" s="3">
        <f t="shared" si="39"/>
        <v>108.2</v>
      </c>
      <c r="M169" s="3">
        <f t="shared" si="40"/>
        <v>110.3</v>
      </c>
      <c r="N169" s="3"/>
      <c r="P169" s="4">
        <f t="shared" si="36"/>
        <v>19.150225736948865</v>
      </c>
      <c r="Q169" s="5">
        <f t="shared" si="41"/>
        <v>19.150225736948865</v>
      </c>
      <c r="R169" s="5">
        <f t="shared" si="42"/>
        <v>4.7875564342372163</v>
      </c>
    </row>
    <row r="170" spans="1:18" x14ac:dyDescent="0.3">
      <c r="A170" s="1">
        <v>169</v>
      </c>
      <c r="B170" s="1" t="s">
        <v>298</v>
      </c>
      <c r="C170" s="1" t="s">
        <v>505</v>
      </c>
      <c r="D170" s="1" t="s">
        <v>542</v>
      </c>
      <c r="E170" s="1">
        <v>4100</v>
      </c>
      <c r="F170" s="3" t="s">
        <v>493</v>
      </c>
      <c r="G170" s="1">
        <v>20</v>
      </c>
      <c r="H170" s="3">
        <v>111.75</v>
      </c>
      <c r="I170" s="1">
        <v>17.02</v>
      </c>
      <c r="J170" s="3">
        <f t="shared" si="37"/>
        <v>98.9</v>
      </c>
      <c r="K170" s="3">
        <f t="shared" si="38"/>
        <v>103</v>
      </c>
      <c r="L170" s="3">
        <f t="shared" si="39"/>
        <v>114.2</v>
      </c>
      <c r="M170" s="3">
        <f t="shared" si="40"/>
        <v>103</v>
      </c>
      <c r="N170" s="3"/>
      <c r="P170" s="4">
        <f t="shared" si="36"/>
        <v>17.636062109690471</v>
      </c>
      <c r="Q170" s="5">
        <f t="shared" si="41"/>
        <v>17.636062109690471</v>
      </c>
      <c r="R170" s="5">
        <f t="shared" si="42"/>
        <v>4.3014785633391392</v>
      </c>
    </row>
    <row r="171" spans="1:18" x14ac:dyDescent="0.3">
      <c r="A171" s="1">
        <v>170</v>
      </c>
      <c r="B171" s="1" t="s">
        <v>474</v>
      </c>
      <c r="C171" s="1" t="s">
        <v>493</v>
      </c>
      <c r="D171" s="1" t="s">
        <v>544</v>
      </c>
      <c r="E171" s="1">
        <v>3600</v>
      </c>
      <c r="F171" s="3" t="s">
        <v>505</v>
      </c>
      <c r="G171" s="1">
        <v>18</v>
      </c>
      <c r="H171" s="1">
        <v>113.75</v>
      </c>
      <c r="I171" s="1">
        <v>17.43</v>
      </c>
      <c r="J171" s="3">
        <f t="shared" si="37"/>
        <v>103</v>
      </c>
      <c r="K171" s="3">
        <f t="shared" si="38"/>
        <v>98.9</v>
      </c>
      <c r="L171" s="3">
        <f t="shared" si="39"/>
        <v>111.4</v>
      </c>
      <c r="M171" s="3">
        <f t="shared" si="40"/>
        <v>105</v>
      </c>
      <c r="N171" s="3"/>
      <c r="P171" s="4">
        <f t="shared" si="36"/>
        <v>15.262811135765659</v>
      </c>
      <c r="Q171" s="5">
        <f t="shared" si="41"/>
        <v>15.262811135765659</v>
      </c>
      <c r="R171" s="5">
        <f t="shared" si="42"/>
        <v>4.2396697599349054</v>
      </c>
    </row>
    <row r="172" spans="1:18" x14ac:dyDescent="0.3">
      <c r="A172" s="1">
        <v>171</v>
      </c>
      <c r="B172" s="1" t="s">
        <v>210</v>
      </c>
      <c r="C172" s="1" t="s">
        <v>506</v>
      </c>
      <c r="D172" s="1" t="s">
        <v>546</v>
      </c>
      <c r="E172" s="1">
        <v>3600</v>
      </c>
      <c r="F172" s="3" t="s">
        <v>491</v>
      </c>
      <c r="G172" s="1">
        <v>26</v>
      </c>
      <c r="H172" s="3">
        <v>104.75</v>
      </c>
      <c r="I172" s="1">
        <v>25.9</v>
      </c>
      <c r="J172" s="3">
        <f t="shared" si="37"/>
        <v>100.4</v>
      </c>
      <c r="K172" s="3">
        <f t="shared" si="38"/>
        <v>100</v>
      </c>
      <c r="L172" s="3">
        <f t="shared" si="39"/>
        <v>103.7</v>
      </c>
      <c r="M172" s="3">
        <f t="shared" si="40"/>
        <v>106.1</v>
      </c>
      <c r="N172" s="3"/>
      <c r="P172" s="4">
        <f t="shared" si="36"/>
        <v>22.69456748576566</v>
      </c>
      <c r="Q172" s="5">
        <f t="shared" si="41"/>
        <v>22.69456748576566</v>
      </c>
      <c r="R172" s="5">
        <f t="shared" si="42"/>
        <v>6.3040465238237946</v>
      </c>
    </row>
    <row r="173" spans="1:18" x14ac:dyDescent="0.3">
      <c r="A173" s="1">
        <v>172</v>
      </c>
      <c r="B173" s="1" t="s">
        <v>349</v>
      </c>
      <c r="C173" s="1" t="s">
        <v>489</v>
      </c>
      <c r="D173" s="1" t="s">
        <v>543</v>
      </c>
      <c r="E173" s="1">
        <v>5600</v>
      </c>
      <c r="F173" s="3" t="s">
        <v>492</v>
      </c>
      <c r="G173" s="1">
        <v>30</v>
      </c>
      <c r="H173" s="3">
        <v>111.25</v>
      </c>
      <c r="I173" s="1">
        <v>16.079999999999998</v>
      </c>
      <c r="J173" s="3">
        <f t="shared" si="37"/>
        <v>102.8</v>
      </c>
      <c r="K173" s="3">
        <f t="shared" si="38"/>
        <v>101.8</v>
      </c>
      <c r="L173" s="3">
        <f t="shared" si="39"/>
        <v>109.7</v>
      </c>
      <c r="M173" s="3">
        <f t="shared" si="40"/>
        <v>110.9</v>
      </c>
      <c r="N173" s="3"/>
      <c r="P173" s="4">
        <f t="shared" si="36"/>
        <v>27.542845337611258</v>
      </c>
      <c r="Q173" s="5">
        <f t="shared" si="41"/>
        <v>27.542845337611258</v>
      </c>
      <c r="R173" s="5">
        <f t="shared" si="42"/>
        <v>4.9183652388591534</v>
      </c>
    </row>
    <row r="174" spans="1:18" x14ac:dyDescent="0.3">
      <c r="A174" s="1">
        <v>173</v>
      </c>
      <c r="B174" s="1" t="s">
        <v>428</v>
      </c>
      <c r="C174" s="1" t="s">
        <v>499</v>
      </c>
      <c r="D174" s="1" t="s">
        <v>544</v>
      </c>
      <c r="E174" s="1">
        <v>3000</v>
      </c>
      <c r="F174" s="3" t="s">
        <v>556</v>
      </c>
      <c r="G174" s="1">
        <v>29</v>
      </c>
      <c r="H174" s="3">
        <v>105.5</v>
      </c>
      <c r="I174" s="1">
        <v>26.01</v>
      </c>
      <c r="J174" s="3">
        <f t="shared" si="37"/>
        <v>101.2</v>
      </c>
      <c r="K174" s="3">
        <f t="shared" si="38"/>
        <v>102.3</v>
      </c>
      <c r="L174" s="3">
        <f t="shared" si="39"/>
        <v>110.6</v>
      </c>
      <c r="M174" s="3">
        <f t="shared" si="40"/>
        <v>102.2</v>
      </c>
      <c r="N174" s="3"/>
      <c r="P174" s="4">
        <f t="shared" si="36"/>
        <v>23.258024961120274</v>
      </c>
      <c r="Q174" s="5">
        <f t="shared" si="41"/>
        <v>23.258024961120274</v>
      </c>
      <c r="R174" s="5">
        <f t="shared" si="42"/>
        <v>7.7526749870400913</v>
      </c>
    </row>
    <row r="175" spans="1:18" x14ac:dyDescent="0.3">
      <c r="A175" s="1">
        <v>174</v>
      </c>
      <c r="B175" s="1" t="s">
        <v>116</v>
      </c>
      <c r="C175" s="1" t="s">
        <v>491</v>
      </c>
      <c r="D175" s="1" t="s">
        <v>544</v>
      </c>
      <c r="E175" s="1">
        <v>4200</v>
      </c>
      <c r="F175" s="3" t="s">
        <v>506</v>
      </c>
      <c r="G175" s="1">
        <v>28</v>
      </c>
      <c r="H175" s="1">
        <v>99.25</v>
      </c>
      <c r="I175" s="1">
        <v>16.350000000000001</v>
      </c>
      <c r="J175" s="3">
        <f t="shared" si="37"/>
        <v>100</v>
      </c>
      <c r="K175" s="3">
        <f t="shared" si="38"/>
        <v>100.4</v>
      </c>
      <c r="L175" s="3">
        <f t="shared" si="39"/>
        <v>107.2</v>
      </c>
      <c r="M175" s="3">
        <f t="shared" si="40"/>
        <v>107</v>
      </c>
      <c r="N175" s="3"/>
      <c r="P175" s="4">
        <f t="shared" si="36"/>
        <v>22.421236411782665</v>
      </c>
      <c r="Q175" s="5">
        <f t="shared" si="41"/>
        <v>22.421236411782665</v>
      </c>
      <c r="R175" s="5">
        <f t="shared" si="42"/>
        <v>5.3383896218530156</v>
      </c>
    </row>
    <row r="176" spans="1:18" x14ac:dyDescent="0.3">
      <c r="A176" s="1">
        <v>175</v>
      </c>
      <c r="B176" s="1" t="s">
        <v>176</v>
      </c>
      <c r="C176" s="1" t="s">
        <v>499</v>
      </c>
      <c r="D176" s="1" t="s">
        <v>544</v>
      </c>
      <c r="E176" s="1">
        <v>5500</v>
      </c>
      <c r="F176" s="3" t="s">
        <v>556</v>
      </c>
      <c r="G176" s="1">
        <v>25</v>
      </c>
      <c r="H176" s="3">
        <v>105.5</v>
      </c>
      <c r="I176" s="1">
        <v>17.739999999999998</v>
      </c>
      <c r="J176" s="3">
        <f t="shared" si="37"/>
        <v>101.2</v>
      </c>
      <c r="K176" s="3">
        <f t="shared" si="38"/>
        <v>102.3</v>
      </c>
      <c r="L176" s="3">
        <f t="shared" si="39"/>
        <v>110.6</v>
      </c>
      <c r="M176" s="3">
        <f t="shared" si="40"/>
        <v>102.2</v>
      </c>
      <c r="N176" s="3"/>
      <c r="P176" s="4">
        <f t="shared" si="36"/>
        <v>23.752448236384236</v>
      </c>
      <c r="Q176" s="5">
        <f t="shared" si="41"/>
        <v>23.752448236384236</v>
      </c>
      <c r="R176" s="5">
        <f t="shared" si="42"/>
        <v>4.3186269520698612</v>
      </c>
    </row>
    <row r="177" spans="1:18" x14ac:dyDescent="0.3">
      <c r="A177" s="1">
        <v>176</v>
      </c>
      <c r="B177" s="1" t="s">
        <v>421</v>
      </c>
      <c r="C177" s="1" t="s">
        <v>508</v>
      </c>
      <c r="D177" s="1" t="s">
        <v>546</v>
      </c>
      <c r="E177" s="1">
        <v>3200</v>
      </c>
      <c r="F177" s="3" t="s">
        <v>516</v>
      </c>
      <c r="G177" s="1">
        <v>19</v>
      </c>
      <c r="H177" s="3">
        <v>104.25</v>
      </c>
      <c r="I177" s="1">
        <v>12.42</v>
      </c>
      <c r="J177" s="3">
        <f t="shared" si="37"/>
        <v>100.3</v>
      </c>
      <c r="K177" s="3">
        <f t="shared" si="38"/>
        <v>102.7</v>
      </c>
      <c r="L177" s="3">
        <f t="shared" si="39"/>
        <v>105.3</v>
      </c>
      <c r="M177" s="3">
        <f t="shared" si="40"/>
        <v>110.4</v>
      </c>
      <c r="N177" s="3"/>
      <c r="P177" s="4">
        <f t="shared" si="36"/>
        <v>12.669429227539215</v>
      </c>
      <c r="Q177" s="5">
        <f t="shared" si="41"/>
        <v>12.669429227539215</v>
      </c>
      <c r="R177" s="5">
        <f t="shared" si="42"/>
        <v>3.9591966336060045</v>
      </c>
    </row>
    <row r="178" spans="1:18" x14ac:dyDescent="0.3">
      <c r="A178" s="1">
        <v>177</v>
      </c>
      <c r="B178" s="1" t="s">
        <v>591</v>
      </c>
      <c r="C178" s="1" t="s">
        <v>514</v>
      </c>
      <c r="D178" s="1" t="s">
        <v>542</v>
      </c>
      <c r="E178" s="1">
        <v>3700</v>
      </c>
      <c r="F178" s="3" t="s">
        <v>496</v>
      </c>
      <c r="G178" s="1">
        <v>17</v>
      </c>
      <c r="H178" s="1">
        <v>104</v>
      </c>
      <c r="I178" s="1">
        <v>21.34</v>
      </c>
      <c r="J178" s="3">
        <f t="shared" si="37"/>
        <v>101.5</v>
      </c>
      <c r="K178" s="3">
        <f t="shared" si="38"/>
        <v>102.5</v>
      </c>
      <c r="L178" s="3">
        <f t="shared" si="39"/>
        <v>109.5</v>
      </c>
      <c r="M178" s="3">
        <f t="shared" si="40"/>
        <v>107.9</v>
      </c>
      <c r="N178" s="3"/>
      <c r="P178" s="4">
        <f t="shared" si="36"/>
        <v>14.950914414505945</v>
      </c>
      <c r="Q178" s="5">
        <f t="shared" si="41"/>
        <v>14.950914414505945</v>
      </c>
      <c r="R178" s="5">
        <f t="shared" si="42"/>
        <v>4.0407876795962014</v>
      </c>
    </row>
    <row r="179" spans="1:18" x14ac:dyDescent="0.3">
      <c r="A179" s="1">
        <v>178</v>
      </c>
      <c r="B179" s="1" t="s">
        <v>125</v>
      </c>
      <c r="C179" s="1" t="s">
        <v>492</v>
      </c>
      <c r="D179" s="1" t="s">
        <v>545</v>
      </c>
      <c r="E179" s="1">
        <v>5000</v>
      </c>
      <c r="F179" s="3" t="s">
        <v>489</v>
      </c>
      <c r="G179" s="1">
        <v>22</v>
      </c>
      <c r="H179" s="1">
        <v>114.75</v>
      </c>
      <c r="I179" s="1">
        <v>16.309999999999999</v>
      </c>
      <c r="J179" s="3">
        <f t="shared" si="37"/>
        <v>101.8</v>
      </c>
      <c r="K179" s="3">
        <f t="shared" si="38"/>
        <v>102.8</v>
      </c>
      <c r="L179" s="3">
        <f t="shared" si="39"/>
        <v>108</v>
      </c>
      <c r="M179" s="3">
        <f t="shared" si="40"/>
        <v>108.5</v>
      </c>
      <c r="N179" s="3"/>
      <c r="P179" s="4">
        <f t="shared" si="36"/>
        <v>21.075461846358536</v>
      </c>
      <c r="Q179" s="5">
        <f t="shared" si="41"/>
        <v>21.075461846358536</v>
      </c>
      <c r="R179" s="5">
        <f t="shared" si="42"/>
        <v>4.2150923692717068</v>
      </c>
    </row>
    <row r="180" spans="1:18" x14ac:dyDescent="0.3">
      <c r="A180" s="1">
        <v>179</v>
      </c>
      <c r="B180" s="1" t="s">
        <v>183</v>
      </c>
      <c r="C180" s="1" t="s">
        <v>491</v>
      </c>
      <c r="D180" s="1" t="s">
        <v>542</v>
      </c>
      <c r="E180" s="1">
        <v>3100</v>
      </c>
      <c r="F180" s="3" t="s">
        <v>506</v>
      </c>
      <c r="G180" s="1">
        <v>10</v>
      </c>
      <c r="H180" s="3">
        <v>99.25</v>
      </c>
      <c r="I180" s="1">
        <v>15.26</v>
      </c>
      <c r="J180" s="3">
        <f t="shared" si="37"/>
        <v>100</v>
      </c>
      <c r="K180" s="3">
        <f t="shared" si="38"/>
        <v>100.4</v>
      </c>
      <c r="L180" s="3">
        <f t="shared" si="39"/>
        <v>107.2</v>
      </c>
      <c r="M180" s="3">
        <f t="shared" si="40"/>
        <v>107</v>
      </c>
      <c r="N180" s="3"/>
      <c r="P180" s="4">
        <f t="shared" si="36"/>
        <v>6.096727181001266</v>
      </c>
      <c r="Q180" s="5">
        <f t="shared" si="41"/>
        <v>6.096727181001266</v>
      </c>
      <c r="R180" s="5">
        <f t="shared" si="42"/>
        <v>1.9666861874197632</v>
      </c>
    </row>
    <row r="181" spans="1:18" x14ac:dyDescent="0.3">
      <c r="A181" s="3"/>
      <c r="F181" s="3"/>
      <c r="J181" s="3"/>
      <c r="K181" s="3"/>
      <c r="L181" s="3"/>
      <c r="M181" s="3"/>
      <c r="N181" s="3"/>
      <c r="P181" s="4"/>
      <c r="Q181" s="5"/>
      <c r="R181" s="5"/>
    </row>
    <row r="182" spans="1:18" x14ac:dyDescent="0.3">
      <c r="A182" s="3"/>
      <c r="F182" s="3"/>
      <c r="J182" s="3"/>
      <c r="K182" s="3"/>
      <c r="L182" s="3"/>
      <c r="M182" s="3"/>
      <c r="N182" s="3"/>
      <c r="P182" s="4"/>
      <c r="Q182" s="5"/>
      <c r="R182" s="5"/>
    </row>
    <row r="183" spans="1:18" x14ac:dyDescent="0.3">
      <c r="A183" s="3"/>
      <c r="J183" s="3"/>
      <c r="K183" s="3"/>
      <c r="L183" s="3"/>
      <c r="M183" s="3"/>
      <c r="N183" s="3"/>
      <c r="P183" s="4"/>
      <c r="Q183" s="5"/>
      <c r="R183" s="5"/>
    </row>
    <row r="184" spans="1:18" x14ac:dyDescent="0.3">
      <c r="A184" s="3"/>
      <c r="F184" s="3"/>
      <c r="J184" s="3"/>
      <c r="K184" s="3"/>
      <c r="L184" s="3"/>
      <c r="M184" s="3"/>
      <c r="N184" s="3"/>
      <c r="P184" s="4"/>
      <c r="Q184" s="5"/>
      <c r="R184" s="5"/>
    </row>
    <row r="185" spans="1:18" x14ac:dyDescent="0.3">
      <c r="A185" s="3"/>
      <c r="J185" s="3"/>
      <c r="K185" s="3"/>
      <c r="L185" s="3"/>
      <c r="M185" s="3"/>
      <c r="N185" s="3"/>
      <c r="P185" s="4"/>
      <c r="Q185" s="5"/>
      <c r="R185" s="5"/>
    </row>
    <row r="186" spans="1:18" x14ac:dyDescent="0.3">
      <c r="A186" s="3"/>
      <c r="J186" s="3"/>
      <c r="K186" s="3"/>
      <c r="L186" s="3"/>
      <c r="M186" s="3"/>
      <c r="N186" s="3"/>
      <c r="P186" s="4"/>
      <c r="Q186" s="5"/>
      <c r="R186" s="5"/>
    </row>
    <row r="187" spans="1:18" x14ac:dyDescent="0.3">
      <c r="A187" s="3"/>
      <c r="J187" s="3"/>
      <c r="K187" s="3"/>
      <c r="L187" s="3"/>
      <c r="M187" s="3"/>
      <c r="N187" s="3"/>
      <c r="P187" s="4"/>
      <c r="Q187" s="5"/>
      <c r="R187" s="5"/>
    </row>
    <row r="190" spans="1:18" x14ac:dyDescent="0.3">
      <c r="A190" s="1" t="s">
        <v>565</v>
      </c>
    </row>
    <row r="191" spans="1:18" x14ac:dyDescent="0.3">
      <c r="A191" s="1" t="s">
        <v>509</v>
      </c>
      <c r="B191" s="1" t="s">
        <v>510</v>
      </c>
      <c r="C191" s="1" t="s">
        <v>566</v>
      </c>
      <c r="D191" s="1" t="s">
        <v>567</v>
      </c>
      <c r="E191" s="1" t="s">
        <v>568</v>
      </c>
      <c r="P191" s="1"/>
    </row>
    <row r="192" spans="1:18" x14ac:dyDescent="0.3">
      <c r="A192" s="1">
        <v>1</v>
      </c>
      <c r="B192" s="1" t="s">
        <v>507</v>
      </c>
      <c r="C192" s="1">
        <v>106.2</v>
      </c>
      <c r="D192" s="1">
        <v>105.1</v>
      </c>
      <c r="E192" s="1">
        <v>110.8</v>
      </c>
      <c r="P192" s="1"/>
    </row>
    <row r="193" spans="1:16" x14ac:dyDescent="0.3">
      <c r="A193" s="1">
        <v>2</v>
      </c>
      <c r="B193" s="1" t="s">
        <v>512</v>
      </c>
      <c r="C193" s="1">
        <v>103.2</v>
      </c>
      <c r="D193" s="1">
        <v>106.6</v>
      </c>
      <c r="E193" s="1">
        <v>106.9</v>
      </c>
      <c r="P193" s="1"/>
    </row>
    <row r="194" spans="1:16" x14ac:dyDescent="0.3">
      <c r="A194" s="1">
        <v>3</v>
      </c>
      <c r="B194" s="1" t="s">
        <v>519</v>
      </c>
      <c r="C194" s="1">
        <v>102</v>
      </c>
      <c r="D194" s="1">
        <v>110.2</v>
      </c>
      <c r="E194" s="1">
        <v>104.9</v>
      </c>
      <c r="P194" s="1"/>
    </row>
    <row r="195" spans="1:16" x14ac:dyDescent="0.3">
      <c r="A195" s="1">
        <v>4</v>
      </c>
      <c r="B195" s="1" t="s">
        <v>514</v>
      </c>
      <c r="C195" s="1">
        <v>101.5</v>
      </c>
      <c r="D195" s="1">
        <v>107.8</v>
      </c>
      <c r="E195" s="1">
        <v>109.5</v>
      </c>
      <c r="P195" s="1"/>
    </row>
    <row r="196" spans="1:16" x14ac:dyDescent="0.3">
      <c r="A196" s="1">
        <v>5</v>
      </c>
      <c r="B196" s="1" t="s">
        <v>499</v>
      </c>
      <c r="C196" s="1">
        <v>101.2</v>
      </c>
      <c r="D196" s="1">
        <v>102.6</v>
      </c>
      <c r="E196" s="1">
        <v>110.6</v>
      </c>
      <c r="P196" s="1"/>
    </row>
    <row r="197" spans="1:16" x14ac:dyDescent="0.3">
      <c r="A197" s="1">
        <v>6</v>
      </c>
      <c r="B197" s="1" t="s">
        <v>505</v>
      </c>
      <c r="C197" s="1">
        <v>98.9</v>
      </c>
      <c r="D197" s="1">
        <v>105</v>
      </c>
      <c r="E197" s="1">
        <v>114.2</v>
      </c>
      <c r="P197" s="1"/>
    </row>
    <row r="198" spans="1:16" x14ac:dyDescent="0.3">
      <c r="A198" s="1">
        <v>7</v>
      </c>
      <c r="B198" s="1" t="s">
        <v>518</v>
      </c>
      <c r="C198" s="1">
        <v>101.3</v>
      </c>
      <c r="D198" s="1">
        <v>106.3</v>
      </c>
      <c r="E198" s="1">
        <v>108.2</v>
      </c>
      <c r="P198" s="1"/>
    </row>
    <row r="199" spans="1:16" x14ac:dyDescent="0.3">
      <c r="A199" s="1">
        <v>8</v>
      </c>
      <c r="B199" s="1" t="s">
        <v>520</v>
      </c>
      <c r="C199" s="1">
        <v>100.2</v>
      </c>
      <c r="D199" s="1">
        <v>111</v>
      </c>
      <c r="E199" s="1">
        <v>106.6</v>
      </c>
      <c r="P199" s="1"/>
    </row>
    <row r="200" spans="1:16" x14ac:dyDescent="0.3">
      <c r="A200" s="1">
        <v>9</v>
      </c>
      <c r="B200" s="1" t="s">
        <v>491</v>
      </c>
      <c r="C200" s="1">
        <v>100</v>
      </c>
      <c r="D200" s="1">
        <v>106.1</v>
      </c>
      <c r="E200" s="1">
        <v>107.2</v>
      </c>
      <c r="P200" s="1"/>
    </row>
    <row r="201" spans="1:16" x14ac:dyDescent="0.3">
      <c r="A201" s="1">
        <v>10</v>
      </c>
      <c r="B201" s="1" t="s">
        <v>549</v>
      </c>
      <c r="C201" s="1">
        <v>103.3</v>
      </c>
      <c r="D201" s="1">
        <v>113.4</v>
      </c>
      <c r="E201" s="1">
        <v>107</v>
      </c>
      <c r="P201" s="1"/>
    </row>
    <row r="202" spans="1:16" x14ac:dyDescent="0.3">
      <c r="A202" s="1">
        <v>11</v>
      </c>
      <c r="B202" s="1" t="s">
        <v>487</v>
      </c>
      <c r="C202" s="1">
        <v>100.3</v>
      </c>
      <c r="D202" s="1">
        <v>111.8</v>
      </c>
      <c r="E202" s="1">
        <v>108.8</v>
      </c>
      <c r="P202" s="1"/>
    </row>
    <row r="203" spans="1:16" x14ac:dyDescent="0.3">
      <c r="A203" s="1">
        <v>12</v>
      </c>
      <c r="B203" s="1" t="s">
        <v>506</v>
      </c>
      <c r="C203" s="1">
        <v>100.4</v>
      </c>
      <c r="D203" s="1">
        <v>107</v>
      </c>
      <c r="E203" s="1">
        <v>103.7</v>
      </c>
      <c r="P203" s="1"/>
    </row>
    <row r="204" spans="1:16" x14ac:dyDescent="0.3">
      <c r="A204" s="1">
        <v>13</v>
      </c>
      <c r="B204" s="1" t="s">
        <v>498</v>
      </c>
      <c r="C204" s="1">
        <v>104</v>
      </c>
      <c r="D204" s="1">
        <v>109.4</v>
      </c>
      <c r="E204" s="1">
        <v>108.6</v>
      </c>
      <c r="P204" s="1"/>
    </row>
    <row r="205" spans="1:16" x14ac:dyDescent="0.3">
      <c r="A205" s="1">
        <v>14</v>
      </c>
      <c r="B205" s="1" t="s">
        <v>517</v>
      </c>
      <c r="C205" s="1">
        <v>105.5</v>
      </c>
      <c r="D205" s="1">
        <v>105</v>
      </c>
      <c r="E205" s="1">
        <v>107.6</v>
      </c>
      <c r="P205" s="1"/>
    </row>
    <row r="206" spans="1:16" x14ac:dyDescent="0.3">
      <c r="A206" s="1">
        <v>15</v>
      </c>
      <c r="B206" s="1" t="s">
        <v>495</v>
      </c>
      <c r="C206" s="1">
        <v>98.6</v>
      </c>
      <c r="D206" s="1">
        <v>103.2</v>
      </c>
      <c r="E206" s="1">
        <v>105.6</v>
      </c>
      <c r="P206" s="1"/>
    </row>
    <row r="207" spans="1:16" x14ac:dyDescent="0.3">
      <c r="A207" s="1">
        <v>16</v>
      </c>
      <c r="B207" s="1" t="s">
        <v>513</v>
      </c>
      <c r="C207" s="1">
        <v>100.4</v>
      </c>
      <c r="D207" s="1">
        <v>105</v>
      </c>
      <c r="E207" s="1">
        <v>105.4</v>
      </c>
      <c r="P207" s="1"/>
    </row>
    <row r="208" spans="1:16" x14ac:dyDescent="0.3">
      <c r="A208" s="1">
        <v>17</v>
      </c>
      <c r="B208" s="1" t="s">
        <v>485</v>
      </c>
      <c r="C208" s="1">
        <v>105.1</v>
      </c>
      <c r="D208" s="1">
        <v>111.4</v>
      </c>
      <c r="E208" s="1">
        <v>102.4</v>
      </c>
      <c r="P208" s="1"/>
    </row>
    <row r="209" spans="1:16" x14ac:dyDescent="0.3">
      <c r="A209" s="1">
        <v>18</v>
      </c>
      <c r="B209" s="1" t="s">
        <v>489</v>
      </c>
      <c r="C209" s="1">
        <v>102.8</v>
      </c>
      <c r="D209" s="1">
        <v>108.5</v>
      </c>
      <c r="E209" s="1">
        <v>109.7</v>
      </c>
      <c r="P209" s="1"/>
    </row>
    <row r="210" spans="1:16" x14ac:dyDescent="0.3">
      <c r="A210" s="1">
        <v>19</v>
      </c>
      <c r="B210" s="1" t="s">
        <v>564</v>
      </c>
      <c r="C210" s="1">
        <v>105.6</v>
      </c>
      <c r="D210" s="1">
        <v>109.1</v>
      </c>
      <c r="E210" s="1">
        <v>109.9</v>
      </c>
      <c r="P210" s="1"/>
    </row>
    <row r="211" spans="1:16" x14ac:dyDescent="0.3">
      <c r="A211" s="1">
        <v>20</v>
      </c>
      <c r="B211" s="1" t="s">
        <v>556</v>
      </c>
      <c r="C211" s="1">
        <v>102.3</v>
      </c>
      <c r="D211" s="1">
        <v>102.2</v>
      </c>
      <c r="E211" s="1">
        <v>111.1</v>
      </c>
      <c r="P211" s="1"/>
    </row>
    <row r="212" spans="1:16" x14ac:dyDescent="0.3">
      <c r="A212" s="1">
        <v>21</v>
      </c>
      <c r="B212" s="1" t="s">
        <v>486</v>
      </c>
      <c r="C212" s="1">
        <v>105.6</v>
      </c>
      <c r="D212" s="1">
        <v>107.1</v>
      </c>
      <c r="E212" s="1">
        <v>104.3</v>
      </c>
      <c r="P212" s="1"/>
    </row>
    <row r="213" spans="1:16" x14ac:dyDescent="0.3">
      <c r="A213" s="1">
        <v>22</v>
      </c>
      <c r="B213" s="1" t="s">
        <v>508</v>
      </c>
      <c r="C213" s="1">
        <v>100.3</v>
      </c>
      <c r="D213" s="1">
        <v>105.3</v>
      </c>
      <c r="E213" s="1">
        <v>105.3</v>
      </c>
      <c r="P213" s="1"/>
    </row>
    <row r="214" spans="1:16" x14ac:dyDescent="0.3">
      <c r="A214" s="1">
        <v>23</v>
      </c>
      <c r="B214" s="1" t="s">
        <v>488</v>
      </c>
      <c r="C214" s="1">
        <v>104.2</v>
      </c>
      <c r="D214" s="1">
        <v>110.3</v>
      </c>
      <c r="E214" s="1">
        <v>106.4</v>
      </c>
      <c r="P214" s="1"/>
    </row>
    <row r="215" spans="1:16" x14ac:dyDescent="0.3">
      <c r="A215" s="1">
        <v>24</v>
      </c>
      <c r="B215" s="1" t="s">
        <v>493</v>
      </c>
      <c r="C215" s="1">
        <v>103</v>
      </c>
      <c r="D215" s="1">
        <v>103</v>
      </c>
      <c r="E215" s="1">
        <v>111.4</v>
      </c>
      <c r="P215" s="1"/>
    </row>
    <row r="216" spans="1:16" x14ac:dyDescent="0.3">
      <c r="A216" s="1">
        <v>25</v>
      </c>
      <c r="B216" s="1" t="s">
        <v>492</v>
      </c>
      <c r="C216" s="1">
        <v>101.8</v>
      </c>
      <c r="D216" s="1">
        <v>110.9</v>
      </c>
      <c r="E216" s="1">
        <v>108</v>
      </c>
      <c r="P216" s="1"/>
    </row>
    <row r="217" spans="1:16" x14ac:dyDescent="0.3">
      <c r="A217" s="1">
        <v>26</v>
      </c>
      <c r="B217" s="1" t="s">
        <v>497</v>
      </c>
      <c r="C217" s="1">
        <v>106</v>
      </c>
      <c r="D217" s="1">
        <v>107.7</v>
      </c>
      <c r="E217" s="1">
        <v>107.5</v>
      </c>
      <c r="P217" s="1"/>
    </row>
    <row r="218" spans="1:16" x14ac:dyDescent="0.3">
      <c r="A218" s="1">
        <v>27</v>
      </c>
      <c r="B218" s="1" t="s">
        <v>557</v>
      </c>
      <c r="C218" s="1">
        <v>100.6</v>
      </c>
      <c r="D218" s="1">
        <v>111.1</v>
      </c>
      <c r="E218" s="1">
        <v>108.5</v>
      </c>
      <c r="P218" s="1"/>
    </row>
    <row r="219" spans="1:16" x14ac:dyDescent="0.3">
      <c r="A219" s="1">
        <v>28</v>
      </c>
      <c r="B219" s="1" t="s">
        <v>516</v>
      </c>
      <c r="C219" s="1">
        <v>102.7</v>
      </c>
      <c r="D219" s="1">
        <v>110.4</v>
      </c>
      <c r="E219" s="1">
        <v>104.5</v>
      </c>
      <c r="P219" s="1"/>
    </row>
    <row r="220" spans="1:16" x14ac:dyDescent="0.3">
      <c r="A220" s="1">
        <v>29</v>
      </c>
      <c r="B220" s="1" t="s">
        <v>496</v>
      </c>
      <c r="C220" s="1">
        <v>102.5</v>
      </c>
      <c r="D220" s="1">
        <v>107.9</v>
      </c>
      <c r="E220" s="1">
        <v>103.2</v>
      </c>
      <c r="P220" s="1"/>
    </row>
    <row r="221" spans="1:16" x14ac:dyDescent="0.3">
      <c r="A221" s="1">
        <v>30</v>
      </c>
      <c r="B221" s="1" t="s">
        <v>523</v>
      </c>
      <c r="C221" s="1">
        <v>103.7</v>
      </c>
      <c r="D221" s="1">
        <v>108.8</v>
      </c>
      <c r="E221" s="1">
        <v>111</v>
      </c>
      <c r="P221" s="1"/>
    </row>
  </sheetData>
  <sortState ref="B2:R180">
    <sortCondition ref="B2:B180"/>
  </sortState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76" sqref="P2:P76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600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2" t="s">
        <v>58</v>
      </c>
      <c r="C2" s="1" t="s">
        <v>507</v>
      </c>
      <c r="D2" s="1" t="s">
        <v>542</v>
      </c>
      <c r="E2" s="1">
        <v>5100</v>
      </c>
      <c r="F2" s="3" t="s">
        <v>557</v>
      </c>
      <c r="G2" s="1">
        <v>30</v>
      </c>
      <c r="H2" s="3">
        <v>108.5</v>
      </c>
      <c r="I2" s="1">
        <v>22.21</v>
      </c>
      <c r="J2" s="3">
        <f t="shared" ref="J2:J33" si="0">VLOOKUP(C2,$B$88:$E$117,2,FALSE)</f>
        <v>106.2</v>
      </c>
      <c r="K2" s="3">
        <f t="shared" ref="K2:K33" si="1">VLOOKUP(F2,$B$88:$E$117,2,FALSE)</f>
        <v>100.6</v>
      </c>
      <c r="L2" s="3">
        <f t="shared" ref="L2:L33" si="2">VLOOKUP(C2,$B$88:$E$117,4,FALSE)</f>
        <v>110.8</v>
      </c>
      <c r="M2" s="3">
        <f t="shared" ref="M2:M33" si="3">VLOOKUP(F2,$B$88:$E$117,3,FALSE)</f>
        <v>111.1</v>
      </c>
      <c r="N2" s="3">
        <v>5300</v>
      </c>
      <c r="O2" s="1">
        <f t="shared" ref="O2:O33" si="4">P2/(N2/1000)</f>
        <v>5.2977745226906636</v>
      </c>
      <c r="P2" s="4">
        <f>-87.868852+(LN(E2))*9.365713+G2*0.73241+I2*0.27241+H2*0.0924+((J2+K2)/2)*0.015315+((L2+M2)/2)*-0.032803</f>
        <v>28.078204970260519</v>
      </c>
      <c r="Q2" s="5">
        <f t="shared" ref="Q2:Q33" si="5">P2-O2</f>
        <v>22.780430447569856</v>
      </c>
      <c r="R2" s="5">
        <f t="shared" ref="R2:R33" si="6">P2/(E2/1000)</f>
        <v>5.5055303863255922</v>
      </c>
    </row>
    <row r="3" spans="1:18" x14ac:dyDescent="0.3">
      <c r="A3" s="1">
        <v>2</v>
      </c>
      <c r="B3" s="1" t="s">
        <v>88</v>
      </c>
      <c r="C3" s="1" t="s">
        <v>517</v>
      </c>
      <c r="D3" s="1" t="s">
        <v>542</v>
      </c>
      <c r="E3" s="1">
        <v>3800</v>
      </c>
      <c r="F3" s="3" t="s">
        <v>486</v>
      </c>
      <c r="G3" s="1">
        <v>20</v>
      </c>
      <c r="H3" s="3">
        <v>106.25</v>
      </c>
      <c r="I3" s="1">
        <v>21.6</v>
      </c>
      <c r="J3" s="3">
        <f t="shared" si="0"/>
        <v>105.5</v>
      </c>
      <c r="K3" s="3">
        <f t="shared" si="1"/>
        <v>105.6</v>
      </c>
      <c r="L3" s="3">
        <f t="shared" si="2"/>
        <v>107.6</v>
      </c>
      <c r="M3" s="3">
        <f t="shared" si="3"/>
        <v>107.1</v>
      </c>
      <c r="N3" s="3">
        <v>3700</v>
      </c>
      <c r="O3" s="1">
        <f t="shared" si="4"/>
        <v>4.804132557537991</v>
      </c>
      <c r="P3" s="4">
        <f>-87.868852+(LN(E3))*9.365713+G3*0.73241+I3*0.27241+H3*0.0924+((J3+K3)/2)*0.015315+((L3+M3)/2)*-0.032803</f>
        <v>17.775290462890567</v>
      </c>
      <c r="Q3" s="5">
        <f t="shared" si="5"/>
        <v>12.971157905352577</v>
      </c>
      <c r="R3" s="5">
        <f t="shared" si="6"/>
        <v>4.6777080165501497</v>
      </c>
    </row>
    <row r="4" spans="1:18" x14ac:dyDescent="0.3">
      <c r="A4" s="1">
        <v>3</v>
      </c>
      <c r="B4" s="1" t="s">
        <v>358</v>
      </c>
      <c r="C4" s="1" t="s">
        <v>486</v>
      </c>
      <c r="D4" s="1" t="s">
        <v>542</v>
      </c>
      <c r="E4" s="1">
        <v>6100</v>
      </c>
      <c r="F4" s="3" t="s">
        <v>517</v>
      </c>
      <c r="G4" s="1">
        <v>34</v>
      </c>
      <c r="H4" s="1">
        <v>118.75</v>
      </c>
      <c r="I4" s="1">
        <v>16.71</v>
      </c>
      <c r="J4" s="3">
        <f t="shared" si="0"/>
        <v>105.6</v>
      </c>
      <c r="K4" s="3">
        <f t="shared" si="1"/>
        <v>105.5</v>
      </c>
      <c r="L4" s="3">
        <f t="shared" si="2"/>
        <v>104.3</v>
      </c>
      <c r="M4" s="3">
        <f t="shared" si="3"/>
        <v>105</v>
      </c>
      <c r="N4" s="3">
        <v>7000</v>
      </c>
      <c r="O4" s="1">
        <f t="shared" si="4"/>
        <v>4.6247414955956119</v>
      </c>
      <c r="P4" s="4">
        <f>-87.868852+(LN(E4))*9.365713+G4*0.73241+I4*0.27241+H4*0.0924+((J4+K4)/2)*0.015315+((L4+M4)/2)*-0.032803</f>
        <v>32.37319046916928</v>
      </c>
      <c r="Q4" s="5">
        <f t="shared" si="5"/>
        <v>27.748448973573669</v>
      </c>
      <c r="R4" s="5">
        <f t="shared" si="6"/>
        <v>5.3070804047818498</v>
      </c>
    </row>
    <row r="5" spans="1:18" x14ac:dyDescent="0.3">
      <c r="A5" s="1">
        <v>4</v>
      </c>
      <c r="B5" s="1" t="s">
        <v>144</v>
      </c>
      <c r="C5" s="1" t="s">
        <v>520</v>
      </c>
      <c r="D5" s="1" t="s">
        <v>542</v>
      </c>
      <c r="E5" s="1">
        <v>9600</v>
      </c>
      <c r="F5" s="3" t="s">
        <v>549</v>
      </c>
      <c r="G5" s="1">
        <v>34</v>
      </c>
      <c r="H5" s="1">
        <v>105.5</v>
      </c>
      <c r="I5" s="1">
        <v>28.76</v>
      </c>
      <c r="J5" s="3">
        <f t="shared" si="0"/>
        <v>100.2</v>
      </c>
      <c r="K5" s="3">
        <f t="shared" si="1"/>
        <v>103.3</v>
      </c>
      <c r="L5" s="3">
        <f t="shared" si="2"/>
        <v>106.6</v>
      </c>
      <c r="M5" s="3">
        <f t="shared" si="3"/>
        <v>113.4</v>
      </c>
      <c r="N5" s="3">
        <v>10500</v>
      </c>
      <c r="O5" s="1">
        <f t="shared" si="4"/>
        <v>4.6133817985773451</v>
      </c>
      <c r="P5" s="4">
        <v>48.440508885062123</v>
      </c>
      <c r="Q5" s="5">
        <f t="shared" si="5"/>
        <v>43.827127086484779</v>
      </c>
      <c r="R5" s="5">
        <f t="shared" si="6"/>
        <v>5.0458863421939713</v>
      </c>
    </row>
    <row r="6" spans="1:18" x14ac:dyDescent="0.3">
      <c r="A6" s="1">
        <v>5</v>
      </c>
      <c r="B6" s="1" t="s">
        <v>483</v>
      </c>
      <c r="C6" s="1" t="s">
        <v>497</v>
      </c>
      <c r="D6" s="1" t="s">
        <v>542</v>
      </c>
      <c r="E6" s="1">
        <v>5500</v>
      </c>
      <c r="F6" s="3" t="s">
        <v>487</v>
      </c>
      <c r="G6" s="1">
        <v>28</v>
      </c>
      <c r="H6" s="1">
        <v>110.5</v>
      </c>
      <c r="I6" s="1">
        <v>18.37</v>
      </c>
      <c r="J6" s="3">
        <f t="shared" si="0"/>
        <v>106</v>
      </c>
      <c r="K6" s="3">
        <f t="shared" si="1"/>
        <v>100.3</v>
      </c>
      <c r="L6" s="3">
        <f t="shared" si="2"/>
        <v>107.5</v>
      </c>
      <c r="M6" s="3">
        <f t="shared" si="3"/>
        <v>111.8</v>
      </c>
      <c r="N6" s="3">
        <v>6000</v>
      </c>
      <c r="O6" s="1">
        <f t="shared" si="4"/>
        <v>4.4163546310640411</v>
      </c>
      <c r="P6" s="4">
        <f t="shared" ref="P6:P20" si="7">-87.868852+(LN(E6))*9.365713+G6*0.73241+I6*0.27241+H6*0.0924+((J6+K6)/2)*0.015315+((L6+M6)/2)*-0.032803</f>
        <v>26.498127786384245</v>
      </c>
      <c r="Q6" s="5">
        <f t="shared" si="5"/>
        <v>22.081773155320203</v>
      </c>
      <c r="R6" s="5">
        <f t="shared" si="6"/>
        <v>4.8178414157062264</v>
      </c>
    </row>
    <row r="7" spans="1:18" x14ac:dyDescent="0.3">
      <c r="A7" s="1">
        <v>6</v>
      </c>
      <c r="B7" s="1" t="s">
        <v>415</v>
      </c>
      <c r="C7" s="1" t="s">
        <v>520</v>
      </c>
      <c r="D7" s="1" t="s">
        <v>542</v>
      </c>
      <c r="E7" s="1">
        <v>4700</v>
      </c>
      <c r="F7" s="3" t="s">
        <v>549</v>
      </c>
      <c r="G7" s="1">
        <v>22</v>
      </c>
      <c r="H7" s="3">
        <v>105.5</v>
      </c>
      <c r="I7" s="1">
        <v>17.25</v>
      </c>
      <c r="J7" s="3">
        <f t="shared" si="0"/>
        <v>100.2</v>
      </c>
      <c r="K7" s="3">
        <f t="shared" si="1"/>
        <v>103.3</v>
      </c>
      <c r="L7" s="3">
        <f t="shared" si="2"/>
        <v>106.6</v>
      </c>
      <c r="M7" s="3">
        <f t="shared" si="3"/>
        <v>113.4</v>
      </c>
      <c r="N7" s="3">
        <v>4900</v>
      </c>
      <c r="O7" s="1">
        <f t="shared" si="4"/>
        <v>4.047243157831792</v>
      </c>
      <c r="P7" s="4">
        <f t="shared" si="7"/>
        <v>19.831491473375781</v>
      </c>
      <c r="Q7" s="5">
        <f t="shared" si="5"/>
        <v>15.784248315543989</v>
      </c>
      <c r="R7" s="5">
        <f t="shared" si="6"/>
        <v>4.2194662709310169</v>
      </c>
    </row>
    <row r="8" spans="1:18" x14ac:dyDescent="0.3">
      <c r="A8" s="1">
        <v>7</v>
      </c>
      <c r="B8" s="1" t="s">
        <v>597</v>
      </c>
      <c r="C8" s="1" t="s">
        <v>507</v>
      </c>
      <c r="D8" s="1" t="s">
        <v>542</v>
      </c>
      <c r="E8" s="1">
        <v>3000</v>
      </c>
      <c r="F8" s="3" t="s">
        <v>557</v>
      </c>
      <c r="G8" s="1">
        <v>22</v>
      </c>
      <c r="H8" s="3">
        <v>108.5</v>
      </c>
      <c r="I8" s="1">
        <v>9.8000000000000007</v>
      </c>
      <c r="J8" s="3">
        <f t="shared" si="0"/>
        <v>106.2</v>
      </c>
      <c r="K8" s="3">
        <f t="shared" si="1"/>
        <v>100.6</v>
      </c>
      <c r="L8" s="3">
        <f t="shared" si="2"/>
        <v>110.8</v>
      </c>
      <c r="M8" s="3">
        <f t="shared" si="3"/>
        <v>111.1</v>
      </c>
      <c r="N8" s="3">
        <v>3500</v>
      </c>
      <c r="O8" s="1">
        <f t="shared" si="4"/>
        <v>3.962458560320079</v>
      </c>
      <c r="P8" s="4">
        <f t="shared" si="7"/>
        <v>13.868604961120276</v>
      </c>
      <c r="Q8" s="5">
        <f t="shared" si="5"/>
        <v>9.9061464008001963</v>
      </c>
      <c r="R8" s="5">
        <f t="shared" si="6"/>
        <v>4.6228683203734251</v>
      </c>
    </row>
    <row r="9" spans="1:18" x14ac:dyDescent="0.3">
      <c r="A9" s="1">
        <v>8</v>
      </c>
      <c r="B9" s="1" t="s">
        <v>185</v>
      </c>
      <c r="C9" s="1" t="s">
        <v>549</v>
      </c>
      <c r="D9" s="1" t="s">
        <v>542</v>
      </c>
      <c r="E9" s="1">
        <v>7200</v>
      </c>
      <c r="F9" s="3" t="s">
        <v>520</v>
      </c>
      <c r="G9" s="1">
        <v>30</v>
      </c>
      <c r="H9" s="1">
        <v>114</v>
      </c>
      <c r="I9" s="1">
        <v>27.27</v>
      </c>
      <c r="J9" s="3">
        <f t="shared" si="0"/>
        <v>103.3</v>
      </c>
      <c r="K9" s="3">
        <f t="shared" si="1"/>
        <v>100.2</v>
      </c>
      <c r="L9" s="3">
        <f t="shared" si="2"/>
        <v>107</v>
      </c>
      <c r="M9" s="3">
        <f t="shared" si="3"/>
        <v>111</v>
      </c>
      <c r="N9" s="3">
        <v>8500</v>
      </c>
      <c r="O9" s="1">
        <f t="shared" si="4"/>
        <v>3.9097850230175633</v>
      </c>
      <c r="P9" s="4">
        <f t="shared" si="7"/>
        <v>33.233172695649287</v>
      </c>
      <c r="Q9" s="5">
        <f t="shared" si="5"/>
        <v>29.323387672631725</v>
      </c>
      <c r="R9" s="5">
        <f t="shared" si="6"/>
        <v>4.6157184299512899</v>
      </c>
    </row>
    <row r="10" spans="1:18" x14ac:dyDescent="0.3">
      <c r="A10" s="1">
        <v>9</v>
      </c>
      <c r="B10" s="1" t="s">
        <v>55</v>
      </c>
      <c r="C10" s="1" t="s">
        <v>487</v>
      </c>
      <c r="D10" s="1" t="s">
        <v>542</v>
      </c>
      <c r="E10" s="1">
        <v>7500</v>
      </c>
      <c r="F10" s="3" t="s">
        <v>497</v>
      </c>
      <c r="G10" s="1">
        <v>33</v>
      </c>
      <c r="H10" s="1">
        <v>115.5</v>
      </c>
      <c r="I10" s="1">
        <v>17.190000000000001</v>
      </c>
      <c r="J10" s="3">
        <f t="shared" si="0"/>
        <v>100.3</v>
      </c>
      <c r="K10" s="3">
        <f t="shared" si="1"/>
        <v>106</v>
      </c>
      <c r="L10" s="3">
        <f t="shared" si="2"/>
        <v>108.8</v>
      </c>
      <c r="M10" s="3">
        <f t="shared" si="3"/>
        <v>107.7</v>
      </c>
      <c r="N10" s="3">
        <v>9000</v>
      </c>
      <c r="O10" s="1">
        <f t="shared" si="4"/>
        <v>3.6946089144903973</v>
      </c>
      <c r="P10" s="4">
        <f t="shared" si="7"/>
        <v>33.251480230413577</v>
      </c>
      <c r="Q10" s="5">
        <f t="shared" si="5"/>
        <v>29.556871315923178</v>
      </c>
      <c r="R10" s="5">
        <f t="shared" si="6"/>
        <v>4.4335306973884769</v>
      </c>
    </row>
    <row r="11" spans="1:18" x14ac:dyDescent="0.3">
      <c r="A11" s="1">
        <v>10</v>
      </c>
      <c r="B11" s="1" t="s">
        <v>188</v>
      </c>
      <c r="C11" s="1" t="s">
        <v>517</v>
      </c>
      <c r="D11" s="1" t="s">
        <v>542</v>
      </c>
      <c r="E11" s="1">
        <v>7000</v>
      </c>
      <c r="F11" s="3" t="s">
        <v>486</v>
      </c>
      <c r="G11" s="1">
        <v>30</v>
      </c>
      <c r="H11" s="1">
        <v>106.25</v>
      </c>
      <c r="I11" s="1">
        <v>19.64</v>
      </c>
      <c r="J11" s="3">
        <f t="shared" si="0"/>
        <v>105.5</v>
      </c>
      <c r="K11" s="3">
        <f t="shared" si="1"/>
        <v>105.6</v>
      </c>
      <c r="L11" s="3">
        <f t="shared" si="2"/>
        <v>107.6</v>
      </c>
      <c r="M11" s="3">
        <f t="shared" si="3"/>
        <v>107.1</v>
      </c>
      <c r="N11" s="3">
        <v>8300</v>
      </c>
      <c r="O11" s="1">
        <f t="shared" si="4"/>
        <v>3.6490440960266155</v>
      </c>
      <c r="P11" s="4">
        <f t="shared" si="7"/>
        <v>30.28706599702091</v>
      </c>
      <c r="Q11" s="5">
        <f t="shared" si="5"/>
        <v>26.638021900994296</v>
      </c>
      <c r="R11" s="5">
        <f t="shared" si="6"/>
        <v>4.3267237138601304</v>
      </c>
    </row>
    <row r="12" spans="1:18" x14ac:dyDescent="0.3">
      <c r="A12" s="1">
        <v>11</v>
      </c>
      <c r="B12" s="1" t="s">
        <v>379</v>
      </c>
      <c r="C12" s="1" t="s">
        <v>486</v>
      </c>
      <c r="D12" s="1" t="s">
        <v>542</v>
      </c>
      <c r="E12" s="1">
        <v>3200</v>
      </c>
      <c r="F12" s="3" t="s">
        <v>517</v>
      </c>
      <c r="G12" s="1">
        <v>15</v>
      </c>
      <c r="H12" s="3">
        <v>118.75</v>
      </c>
      <c r="I12" s="1">
        <v>14.09</v>
      </c>
      <c r="J12" s="3">
        <f t="shared" si="0"/>
        <v>105.6</v>
      </c>
      <c r="K12" s="3">
        <f t="shared" si="1"/>
        <v>105.5</v>
      </c>
      <c r="L12" s="3">
        <f t="shared" si="2"/>
        <v>104.3</v>
      </c>
      <c r="M12" s="3">
        <f t="shared" si="3"/>
        <v>105</v>
      </c>
      <c r="N12" s="3">
        <v>3500</v>
      </c>
      <c r="O12" s="1">
        <f t="shared" si="4"/>
        <v>3.3432883650112046</v>
      </c>
      <c r="P12" s="4">
        <f t="shared" si="7"/>
        <v>11.701509277539216</v>
      </c>
      <c r="Q12" s="5">
        <f t="shared" si="5"/>
        <v>8.3582209125280116</v>
      </c>
      <c r="R12" s="5">
        <f t="shared" si="6"/>
        <v>3.6567216492310051</v>
      </c>
    </row>
    <row r="13" spans="1:18" x14ac:dyDescent="0.3">
      <c r="A13" s="1">
        <v>12</v>
      </c>
      <c r="B13" s="1" t="s">
        <v>122</v>
      </c>
      <c r="C13" s="1" t="s">
        <v>557</v>
      </c>
      <c r="D13" s="1" t="s">
        <v>542</v>
      </c>
      <c r="E13" s="1">
        <v>3700</v>
      </c>
      <c r="F13" s="3" t="s">
        <v>507</v>
      </c>
      <c r="G13" s="1">
        <v>19</v>
      </c>
      <c r="H13" s="3">
        <v>119.5</v>
      </c>
      <c r="I13" s="1">
        <v>13.09</v>
      </c>
      <c r="J13" s="3">
        <f t="shared" si="0"/>
        <v>100.6</v>
      </c>
      <c r="K13" s="3">
        <f t="shared" si="1"/>
        <v>106.2</v>
      </c>
      <c r="L13" s="3">
        <f t="shared" si="2"/>
        <v>108.5</v>
      </c>
      <c r="M13" s="3">
        <f t="shared" si="3"/>
        <v>105.1</v>
      </c>
      <c r="N13" s="3">
        <v>4700</v>
      </c>
      <c r="O13" s="1">
        <f t="shared" si="4"/>
        <v>3.3370890669161586</v>
      </c>
      <c r="P13" s="4">
        <f t="shared" si="7"/>
        <v>15.684318614505946</v>
      </c>
      <c r="Q13" s="5">
        <f t="shared" si="5"/>
        <v>12.347229547589787</v>
      </c>
      <c r="R13" s="5">
        <f t="shared" si="6"/>
        <v>4.2390050309475527</v>
      </c>
    </row>
    <row r="14" spans="1:18" x14ac:dyDescent="0.3">
      <c r="A14" s="1">
        <v>13</v>
      </c>
      <c r="B14" s="1" t="s">
        <v>95</v>
      </c>
      <c r="C14" s="1" t="s">
        <v>549</v>
      </c>
      <c r="D14" s="1" t="s">
        <v>542</v>
      </c>
      <c r="E14" s="1">
        <v>3400</v>
      </c>
      <c r="F14" s="3" t="s">
        <v>520</v>
      </c>
      <c r="G14" s="1">
        <v>15</v>
      </c>
      <c r="H14" s="1">
        <v>114</v>
      </c>
      <c r="I14" s="1">
        <v>12.7</v>
      </c>
      <c r="J14" s="3">
        <f t="shared" si="0"/>
        <v>103.3</v>
      </c>
      <c r="K14" s="3">
        <f t="shared" si="1"/>
        <v>100.2</v>
      </c>
      <c r="L14" s="3">
        <f t="shared" si="2"/>
        <v>107</v>
      </c>
      <c r="M14" s="3">
        <f t="shared" si="3"/>
        <v>111</v>
      </c>
      <c r="N14" s="3">
        <v>3500</v>
      </c>
      <c r="O14" s="1">
        <f t="shared" si="4"/>
        <v>3.2145320389158489</v>
      </c>
      <c r="P14" s="4">
        <f t="shared" si="7"/>
        <v>11.250862136205471</v>
      </c>
      <c r="Q14" s="5">
        <f t="shared" si="5"/>
        <v>8.036330097289623</v>
      </c>
      <c r="R14" s="5">
        <f t="shared" si="6"/>
        <v>3.3090770988839622</v>
      </c>
    </row>
    <row r="15" spans="1:18" x14ac:dyDescent="0.3">
      <c r="A15" s="1">
        <v>14</v>
      </c>
      <c r="B15" s="1" t="s">
        <v>333</v>
      </c>
      <c r="C15" s="1" t="s">
        <v>487</v>
      </c>
      <c r="D15" s="1" t="s">
        <v>542</v>
      </c>
      <c r="E15" s="1">
        <v>3100</v>
      </c>
      <c r="F15" s="3" t="s">
        <v>497</v>
      </c>
      <c r="G15" s="1">
        <v>9</v>
      </c>
      <c r="H15" s="3">
        <v>115.5</v>
      </c>
      <c r="I15" s="1">
        <v>11.15</v>
      </c>
      <c r="J15" s="3">
        <f t="shared" si="0"/>
        <v>100.3</v>
      </c>
      <c r="K15" s="3">
        <f t="shared" si="1"/>
        <v>106</v>
      </c>
      <c r="L15" s="3">
        <f t="shared" si="2"/>
        <v>108.8</v>
      </c>
      <c r="M15" s="3">
        <f t="shared" si="3"/>
        <v>107.7</v>
      </c>
      <c r="N15" s="3">
        <v>3500</v>
      </c>
      <c r="O15" s="1">
        <f t="shared" si="4"/>
        <v>1.6439051088575043</v>
      </c>
      <c r="P15" s="4">
        <f t="shared" si="7"/>
        <v>5.7536678810012649</v>
      </c>
      <c r="Q15" s="5">
        <f t="shared" si="5"/>
        <v>4.1097627721437604</v>
      </c>
      <c r="R15" s="5">
        <f t="shared" si="6"/>
        <v>1.8560218970971822</v>
      </c>
    </row>
    <row r="16" spans="1:18" x14ac:dyDescent="0.3">
      <c r="A16" s="1">
        <v>15</v>
      </c>
      <c r="B16" s="1" t="s">
        <v>593</v>
      </c>
      <c r="C16" s="1" t="s">
        <v>549</v>
      </c>
      <c r="D16" s="1" t="s">
        <v>542</v>
      </c>
      <c r="E16" s="1">
        <v>3500</v>
      </c>
      <c r="F16" s="3" t="s">
        <v>520</v>
      </c>
      <c r="G16" s="1">
        <v>5</v>
      </c>
      <c r="H16" s="1">
        <v>114</v>
      </c>
      <c r="I16" s="1">
        <v>15.33</v>
      </c>
      <c r="J16" s="3">
        <f t="shared" si="0"/>
        <v>103.3</v>
      </c>
      <c r="K16" s="3">
        <f t="shared" si="1"/>
        <v>100.2</v>
      </c>
      <c r="L16" s="3">
        <f t="shared" si="2"/>
        <v>107</v>
      </c>
      <c r="M16" s="3">
        <f t="shared" si="3"/>
        <v>111</v>
      </c>
      <c r="N16" s="3">
        <v>3500</v>
      </c>
      <c r="O16" s="1">
        <f t="shared" si="4"/>
        <v>1.4041969677535096</v>
      </c>
      <c r="P16" s="4">
        <f t="shared" si="7"/>
        <v>4.9146893871372832</v>
      </c>
      <c r="Q16" s="5">
        <f t="shared" si="5"/>
        <v>3.5104924193837737</v>
      </c>
      <c r="R16" s="5">
        <f t="shared" si="6"/>
        <v>1.4041969677535096</v>
      </c>
    </row>
    <row r="17" spans="1:18" x14ac:dyDescent="0.3">
      <c r="A17" s="1">
        <v>16</v>
      </c>
      <c r="B17" s="1" t="s">
        <v>96</v>
      </c>
      <c r="C17" s="1" t="s">
        <v>487</v>
      </c>
      <c r="D17" s="1" t="s">
        <v>545</v>
      </c>
      <c r="E17" s="1">
        <v>3800</v>
      </c>
      <c r="F17" s="3" t="s">
        <v>497</v>
      </c>
      <c r="G17" s="1">
        <v>34</v>
      </c>
      <c r="H17" s="3">
        <v>115.5</v>
      </c>
      <c r="I17" s="1">
        <v>9.06</v>
      </c>
      <c r="J17" s="3">
        <f t="shared" si="0"/>
        <v>100.3</v>
      </c>
      <c r="K17" s="3">
        <f t="shared" si="1"/>
        <v>106</v>
      </c>
      <c r="L17" s="3">
        <f t="shared" si="2"/>
        <v>108.8</v>
      </c>
      <c r="M17" s="3">
        <f t="shared" si="3"/>
        <v>107.7</v>
      </c>
      <c r="N17" s="3">
        <v>4100</v>
      </c>
      <c r="O17" s="1">
        <f t="shared" si="4"/>
        <v>6.1954708202172117</v>
      </c>
      <c r="P17" s="4">
        <f t="shared" si="7"/>
        <v>25.401430362890565</v>
      </c>
      <c r="Q17" s="5">
        <f t="shared" si="5"/>
        <v>19.205959542673355</v>
      </c>
      <c r="R17" s="5">
        <f t="shared" si="6"/>
        <v>6.6845869376027807</v>
      </c>
    </row>
    <row r="18" spans="1:18" x14ac:dyDescent="0.3">
      <c r="A18" s="1">
        <v>17</v>
      </c>
      <c r="B18" s="2" t="s">
        <v>272</v>
      </c>
      <c r="C18" s="1" t="s">
        <v>486</v>
      </c>
      <c r="D18" s="1" t="s">
        <v>545</v>
      </c>
      <c r="E18" s="1">
        <v>5000</v>
      </c>
      <c r="F18" s="3" t="s">
        <v>517</v>
      </c>
      <c r="G18" s="1">
        <v>34</v>
      </c>
      <c r="H18" s="3">
        <v>118.75</v>
      </c>
      <c r="I18" s="1">
        <v>15.37</v>
      </c>
      <c r="J18" s="3">
        <f t="shared" si="0"/>
        <v>105.6</v>
      </c>
      <c r="K18" s="3">
        <f t="shared" si="1"/>
        <v>105.5</v>
      </c>
      <c r="L18" s="3">
        <f t="shared" si="2"/>
        <v>104.3</v>
      </c>
      <c r="M18" s="3">
        <f t="shared" si="3"/>
        <v>105</v>
      </c>
      <c r="N18" s="3">
        <v>5600</v>
      </c>
      <c r="O18" s="1">
        <f t="shared" si="4"/>
        <v>5.3831751779211672</v>
      </c>
      <c r="P18" s="4">
        <f t="shared" si="7"/>
        <v>30.145780996358535</v>
      </c>
      <c r="Q18" s="5">
        <f t="shared" si="5"/>
        <v>24.762605818437368</v>
      </c>
      <c r="R18" s="5">
        <f t="shared" si="6"/>
        <v>6.0291561992717071</v>
      </c>
    </row>
    <row r="19" spans="1:18" x14ac:dyDescent="0.3">
      <c r="A19" s="1">
        <v>18</v>
      </c>
      <c r="B19" s="1" t="s">
        <v>133</v>
      </c>
      <c r="C19" s="1" t="s">
        <v>517</v>
      </c>
      <c r="D19" s="1" t="s">
        <v>545</v>
      </c>
      <c r="E19" s="1">
        <v>6000</v>
      </c>
      <c r="F19" s="3" t="s">
        <v>486</v>
      </c>
      <c r="G19" s="1">
        <v>33</v>
      </c>
      <c r="H19" s="3">
        <v>106.25</v>
      </c>
      <c r="I19" s="1">
        <v>24.27</v>
      </c>
      <c r="J19" s="3">
        <f t="shared" si="0"/>
        <v>105.5</v>
      </c>
      <c r="K19" s="3">
        <f t="shared" si="1"/>
        <v>105.6</v>
      </c>
      <c r="L19" s="3">
        <f t="shared" si="2"/>
        <v>107.6</v>
      </c>
      <c r="M19" s="3">
        <f t="shared" si="3"/>
        <v>107.1</v>
      </c>
      <c r="N19" s="3">
        <v>6600</v>
      </c>
      <c r="O19" s="1">
        <f t="shared" si="4"/>
        <v>4.894215647121805</v>
      </c>
      <c r="P19" s="4">
        <f t="shared" si="7"/>
        <v>32.301823271003911</v>
      </c>
      <c r="Q19" s="5">
        <f t="shared" si="5"/>
        <v>27.407607623882107</v>
      </c>
      <c r="R19" s="5">
        <f t="shared" si="6"/>
        <v>5.3836372118339852</v>
      </c>
    </row>
    <row r="20" spans="1:18" x14ac:dyDescent="0.3">
      <c r="A20" s="1">
        <v>19</v>
      </c>
      <c r="B20" s="2" t="s">
        <v>553</v>
      </c>
      <c r="C20" s="1" t="s">
        <v>497</v>
      </c>
      <c r="D20" s="1" t="s">
        <v>545</v>
      </c>
      <c r="E20" s="1">
        <v>6700</v>
      </c>
      <c r="F20" s="3" t="s">
        <v>487</v>
      </c>
      <c r="G20" s="1">
        <v>30</v>
      </c>
      <c r="H20" s="1">
        <v>110.5</v>
      </c>
      <c r="I20" s="1">
        <v>23.59</v>
      </c>
      <c r="J20" s="3">
        <f t="shared" si="0"/>
        <v>106</v>
      </c>
      <c r="K20" s="3">
        <f t="shared" si="1"/>
        <v>100.3</v>
      </c>
      <c r="L20" s="3">
        <f t="shared" si="2"/>
        <v>107.5</v>
      </c>
      <c r="M20" s="3">
        <f t="shared" si="3"/>
        <v>111.8</v>
      </c>
      <c r="N20" s="3">
        <v>7000</v>
      </c>
      <c r="O20" s="1">
        <f t="shared" si="4"/>
        <v>4.4619056863650126</v>
      </c>
      <c r="P20" s="4">
        <f t="shared" si="7"/>
        <v>31.233339804555087</v>
      </c>
      <c r="Q20" s="5">
        <f t="shared" si="5"/>
        <v>26.771434118190072</v>
      </c>
      <c r="R20" s="5">
        <f t="shared" si="6"/>
        <v>4.6616925081425498</v>
      </c>
    </row>
    <row r="21" spans="1:18" x14ac:dyDescent="0.3">
      <c r="A21" s="1">
        <v>20</v>
      </c>
      <c r="B21" s="1" t="s">
        <v>114</v>
      </c>
      <c r="C21" s="1" t="s">
        <v>557</v>
      </c>
      <c r="D21" s="1" t="s">
        <v>545</v>
      </c>
      <c r="E21" s="1">
        <v>8400</v>
      </c>
      <c r="F21" s="3" t="s">
        <v>507</v>
      </c>
      <c r="G21" s="1">
        <v>34</v>
      </c>
      <c r="H21" s="1">
        <v>119.5</v>
      </c>
      <c r="I21" s="1">
        <v>25.45</v>
      </c>
      <c r="J21" s="3">
        <f t="shared" si="0"/>
        <v>100.6</v>
      </c>
      <c r="K21" s="3">
        <f t="shared" si="1"/>
        <v>106.2</v>
      </c>
      <c r="L21" s="3">
        <f t="shared" si="2"/>
        <v>108.5</v>
      </c>
      <c r="M21" s="3">
        <f t="shared" si="3"/>
        <v>105.1</v>
      </c>
      <c r="N21" s="3">
        <v>9900</v>
      </c>
      <c r="O21" s="1">
        <f t="shared" si="4"/>
        <v>4.3430999003736916</v>
      </c>
      <c r="P21" s="4">
        <v>42.996689013699552</v>
      </c>
      <c r="Q21" s="5">
        <f t="shared" si="5"/>
        <v>38.653589113325857</v>
      </c>
      <c r="R21" s="5">
        <f t="shared" si="6"/>
        <v>5.1186534540118513</v>
      </c>
    </row>
    <row r="22" spans="1:18" x14ac:dyDescent="0.3">
      <c r="A22" s="1">
        <v>21</v>
      </c>
      <c r="B22" s="1" t="s">
        <v>153</v>
      </c>
      <c r="C22" s="1" t="s">
        <v>549</v>
      </c>
      <c r="D22" s="1" t="s">
        <v>545</v>
      </c>
      <c r="E22" s="1">
        <v>5900</v>
      </c>
      <c r="F22" s="3" t="s">
        <v>520</v>
      </c>
      <c r="G22" s="1">
        <v>33</v>
      </c>
      <c r="H22" s="3">
        <v>114</v>
      </c>
      <c r="I22" s="1">
        <v>14.92</v>
      </c>
      <c r="J22" s="3">
        <f t="shared" si="0"/>
        <v>103.3</v>
      </c>
      <c r="K22" s="3">
        <f t="shared" si="1"/>
        <v>100.2</v>
      </c>
      <c r="L22" s="3">
        <f t="shared" si="2"/>
        <v>107</v>
      </c>
      <c r="M22" s="3">
        <f t="shared" si="3"/>
        <v>111</v>
      </c>
      <c r="N22" s="3">
        <v>7000</v>
      </c>
      <c r="O22" s="1">
        <f t="shared" si="4"/>
        <v>4.3144510249279486</v>
      </c>
      <c r="P22" s="4">
        <f t="shared" ref="P22:P29" si="8">-87.868852+(LN(E22))*9.365713+G22*0.73241+I22*0.27241+H22*0.0924+((J22+K22)/2)*0.015315+((L22+M22)/2)*-0.032803</f>
        <v>30.201157174495641</v>
      </c>
      <c r="Q22" s="5">
        <f t="shared" si="5"/>
        <v>25.886706149567694</v>
      </c>
      <c r="R22" s="5">
        <f t="shared" si="6"/>
        <v>5.1188401990670576</v>
      </c>
    </row>
    <row r="23" spans="1:18" x14ac:dyDescent="0.3">
      <c r="A23" s="1">
        <v>22</v>
      </c>
      <c r="B23" s="1" t="s">
        <v>433</v>
      </c>
      <c r="C23" s="1" t="s">
        <v>520</v>
      </c>
      <c r="D23" s="1" t="s">
        <v>545</v>
      </c>
      <c r="E23" s="1">
        <v>6200</v>
      </c>
      <c r="F23" s="3" t="s">
        <v>549</v>
      </c>
      <c r="G23" s="1">
        <v>32</v>
      </c>
      <c r="H23" s="1">
        <v>105.5</v>
      </c>
      <c r="I23" s="1">
        <v>19.37</v>
      </c>
      <c r="J23" s="3">
        <f t="shared" si="0"/>
        <v>100.2</v>
      </c>
      <c r="K23" s="3">
        <f t="shared" si="1"/>
        <v>103.3</v>
      </c>
      <c r="L23" s="3">
        <f t="shared" si="2"/>
        <v>106.6</v>
      </c>
      <c r="M23" s="3">
        <f t="shared" si="3"/>
        <v>113.4</v>
      </c>
      <c r="N23" s="3">
        <v>7200</v>
      </c>
      <c r="O23" s="1">
        <f t="shared" si="4"/>
        <v>4.2121221376229014</v>
      </c>
      <c r="P23" s="4">
        <f t="shared" si="8"/>
        <v>30.327279390884893</v>
      </c>
      <c r="Q23" s="5">
        <f t="shared" si="5"/>
        <v>26.115157253261991</v>
      </c>
      <c r="R23" s="5">
        <f t="shared" si="6"/>
        <v>4.8914966759491758</v>
      </c>
    </row>
    <row r="24" spans="1:18" x14ac:dyDescent="0.3">
      <c r="A24" s="1">
        <v>23</v>
      </c>
      <c r="B24" s="1" t="s">
        <v>264</v>
      </c>
      <c r="C24" s="1" t="s">
        <v>486</v>
      </c>
      <c r="D24" s="1" t="s">
        <v>545</v>
      </c>
      <c r="E24" s="1">
        <v>3300</v>
      </c>
      <c r="F24" s="3" t="s">
        <v>517</v>
      </c>
      <c r="G24" s="1">
        <v>15</v>
      </c>
      <c r="H24" s="3">
        <v>118.75</v>
      </c>
      <c r="I24" s="1">
        <v>19</v>
      </c>
      <c r="J24" s="3">
        <f t="shared" si="0"/>
        <v>105.6</v>
      </c>
      <c r="K24" s="3">
        <f t="shared" si="1"/>
        <v>105.5</v>
      </c>
      <c r="L24" s="3">
        <f t="shared" si="2"/>
        <v>104.3</v>
      </c>
      <c r="M24" s="3">
        <f t="shared" si="3"/>
        <v>105</v>
      </c>
      <c r="N24" s="3">
        <v>3500</v>
      </c>
      <c r="O24" s="1">
        <f t="shared" si="4"/>
        <v>3.8077831146131422</v>
      </c>
      <c r="P24" s="4">
        <f t="shared" si="8"/>
        <v>13.327240901145998</v>
      </c>
      <c r="Q24" s="5">
        <f t="shared" si="5"/>
        <v>9.5194577865328558</v>
      </c>
      <c r="R24" s="5">
        <f t="shared" si="6"/>
        <v>4.038557848832121</v>
      </c>
    </row>
    <row r="25" spans="1:18" x14ac:dyDescent="0.3">
      <c r="A25" s="1">
        <v>24</v>
      </c>
      <c r="B25" s="1" t="s">
        <v>598</v>
      </c>
      <c r="C25" s="1" t="s">
        <v>497</v>
      </c>
      <c r="D25" s="1" t="s">
        <v>545</v>
      </c>
      <c r="E25" s="1">
        <v>3300</v>
      </c>
      <c r="F25" s="3" t="s">
        <v>487</v>
      </c>
      <c r="G25" s="1">
        <v>17</v>
      </c>
      <c r="H25" s="3">
        <v>110.5</v>
      </c>
      <c r="I25" s="1">
        <v>23.86</v>
      </c>
      <c r="J25" s="3">
        <f t="shared" si="0"/>
        <v>106</v>
      </c>
      <c r="K25" s="3">
        <f t="shared" si="1"/>
        <v>100.3</v>
      </c>
      <c r="L25" s="3">
        <f t="shared" si="2"/>
        <v>107.5</v>
      </c>
      <c r="M25" s="3">
        <f t="shared" si="3"/>
        <v>111.8</v>
      </c>
      <c r="N25" s="3">
        <v>4200</v>
      </c>
      <c r="O25" s="1">
        <f t="shared" si="4"/>
        <v>3.607833928844284</v>
      </c>
      <c r="P25" s="4">
        <f t="shared" si="8"/>
        <v>15.152902501145993</v>
      </c>
      <c r="Q25" s="5">
        <f t="shared" si="5"/>
        <v>11.545068572301709</v>
      </c>
      <c r="R25" s="5">
        <f t="shared" si="6"/>
        <v>4.5917886367109073</v>
      </c>
    </row>
    <row r="26" spans="1:18" x14ac:dyDescent="0.3">
      <c r="A26" s="1">
        <v>25</v>
      </c>
      <c r="B26" s="1" t="s">
        <v>439</v>
      </c>
      <c r="C26" s="1" t="s">
        <v>517</v>
      </c>
      <c r="D26" s="1" t="s">
        <v>545</v>
      </c>
      <c r="E26" s="1">
        <v>3300</v>
      </c>
      <c r="F26" s="3" t="s">
        <v>486</v>
      </c>
      <c r="G26" s="1">
        <v>15</v>
      </c>
      <c r="H26" s="1">
        <v>106.25</v>
      </c>
      <c r="I26" s="1">
        <v>14.79</v>
      </c>
      <c r="J26" s="3">
        <f t="shared" si="0"/>
        <v>105.5</v>
      </c>
      <c r="K26" s="3">
        <f t="shared" si="1"/>
        <v>105.6</v>
      </c>
      <c r="L26" s="3">
        <f t="shared" si="2"/>
        <v>107.6</v>
      </c>
      <c r="M26" s="3">
        <f t="shared" si="3"/>
        <v>107.1</v>
      </c>
      <c r="N26" s="3">
        <v>4000</v>
      </c>
      <c r="O26" s="1">
        <f t="shared" si="4"/>
        <v>2.7342066752864991</v>
      </c>
      <c r="P26" s="4">
        <f t="shared" si="8"/>
        <v>10.936826701145996</v>
      </c>
      <c r="Q26" s="5">
        <f t="shared" si="5"/>
        <v>8.2026200258594972</v>
      </c>
      <c r="R26" s="5">
        <f t="shared" si="6"/>
        <v>3.314189909438181</v>
      </c>
    </row>
    <row r="27" spans="1:18" x14ac:dyDescent="0.3">
      <c r="A27" s="1">
        <v>26</v>
      </c>
      <c r="B27" s="1" t="s">
        <v>98</v>
      </c>
      <c r="C27" s="1" t="s">
        <v>520</v>
      </c>
      <c r="D27" s="1" t="s">
        <v>545</v>
      </c>
      <c r="E27" s="1">
        <v>3200</v>
      </c>
      <c r="F27" s="3" t="s">
        <v>549</v>
      </c>
      <c r="G27" s="1">
        <v>10</v>
      </c>
      <c r="H27" s="3">
        <v>105.5</v>
      </c>
      <c r="I27" s="1">
        <v>22.98</v>
      </c>
      <c r="J27" s="3">
        <f t="shared" si="0"/>
        <v>100.2</v>
      </c>
      <c r="K27" s="3">
        <f t="shared" si="1"/>
        <v>103.3</v>
      </c>
      <c r="L27" s="3">
        <f t="shared" si="2"/>
        <v>106.6</v>
      </c>
      <c r="M27" s="3">
        <f t="shared" si="3"/>
        <v>113.4</v>
      </c>
      <c r="N27" s="3">
        <v>3500</v>
      </c>
      <c r="O27" s="1">
        <f t="shared" si="4"/>
        <v>2.5723403221540608</v>
      </c>
      <c r="P27" s="4">
        <f t="shared" si="8"/>
        <v>9.0031911275392122</v>
      </c>
      <c r="Q27" s="5">
        <f t="shared" si="5"/>
        <v>6.4308508053851519</v>
      </c>
      <c r="R27" s="5">
        <f t="shared" si="6"/>
        <v>2.8134972273560037</v>
      </c>
    </row>
    <row r="28" spans="1:18" x14ac:dyDescent="0.3">
      <c r="A28" s="1">
        <v>27</v>
      </c>
      <c r="B28" s="2" t="s">
        <v>152</v>
      </c>
      <c r="C28" s="1" t="s">
        <v>557</v>
      </c>
      <c r="D28" s="1" t="s">
        <v>543</v>
      </c>
      <c r="E28" s="1">
        <v>4600</v>
      </c>
      <c r="F28" s="3" t="s">
        <v>507</v>
      </c>
      <c r="G28" s="1">
        <v>30</v>
      </c>
      <c r="H28" s="3">
        <v>119.5</v>
      </c>
      <c r="I28" s="1">
        <v>16.920000000000002</v>
      </c>
      <c r="J28" s="3">
        <f t="shared" si="0"/>
        <v>100.6</v>
      </c>
      <c r="K28" s="3">
        <f t="shared" si="1"/>
        <v>106.2</v>
      </c>
      <c r="L28" s="3">
        <f t="shared" si="2"/>
        <v>108.5</v>
      </c>
      <c r="M28" s="3">
        <f t="shared" si="3"/>
        <v>105.1</v>
      </c>
      <c r="N28" s="3">
        <v>4500</v>
      </c>
      <c r="O28" s="1">
        <f t="shared" si="4"/>
        <v>5.9607321283460362</v>
      </c>
      <c r="P28" s="4">
        <f t="shared" si="8"/>
        <v>26.823294577557164</v>
      </c>
      <c r="Q28" s="5">
        <f t="shared" si="5"/>
        <v>20.862562449211126</v>
      </c>
      <c r="R28" s="5">
        <f t="shared" si="6"/>
        <v>5.8311509951211233</v>
      </c>
    </row>
    <row r="29" spans="1:18" x14ac:dyDescent="0.3">
      <c r="A29" s="1">
        <v>28</v>
      </c>
      <c r="B29" s="1" t="s">
        <v>331</v>
      </c>
      <c r="C29" s="1" t="s">
        <v>557</v>
      </c>
      <c r="D29" s="1" t="s">
        <v>543</v>
      </c>
      <c r="E29" s="1">
        <v>3500</v>
      </c>
      <c r="F29" s="3" t="s">
        <v>507</v>
      </c>
      <c r="G29" s="1">
        <v>22</v>
      </c>
      <c r="H29" s="3">
        <v>119.5</v>
      </c>
      <c r="I29" s="1">
        <v>18.489999999999998</v>
      </c>
      <c r="J29" s="3">
        <f t="shared" si="0"/>
        <v>100.6</v>
      </c>
      <c r="K29" s="3">
        <f t="shared" si="1"/>
        <v>106.2</v>
      </c>
      <c r="L29" s="3">
        <f t="shared" si="2"/>
        <v>108.5</v>
      </c>
      <c r="M29" s="3">
        <f t="shared" si="3"/>
        <v>105.1</v>
      </c>
      <c r="N29" s="3">
        <v>3500</v>
      </c>
      <c r="O29" s="1">
        <f t="shared" si="4"/>
        <v>5.3806032391820802</v>
      </c>
      <c r="P29" s="4">
        <f t="shared" si="8"/>
        <v>18.832111337137281</v>
      </c>
      <c r="Q29" s="5">
        <f t="shared" si="5"/>
        <v>13.451508097955202</v>
      </c>
      <c r="R29" s="5">
        <f t="shared" si="6"/>
        <v>5.3806032391820802</v>
      </c>
    </row>
    <row r="30" spans="1:18" x14ac:dyDescent="0.3">
      <c r="A30" s="1">
        <v>29</v>
      </c>
      <c r="B30" s="1" t="s">
        <v>168</v>
      </c>
      <c r="C30" s="1" t="s">
        <v>486</v>
      </c>
      <c r="D30" s="1" t="s">
        <v>543</v>
      </c>
      <c r="E30" s="1">
        <v>11000</v>
      </c>
      <c r="F30" s="3" t="s">
        <v>517</v>
      </c>
      <c r="G30" s="1">
        <v>36</v>
      </c>
      <c r="H30" s="3">
        <v>118.75</v>
      </c>
      <c r="I30" s="1">
        <v>34.520000000000003</v>
      </c>
      <c r="J30" s="3">
        <f t="shared" si="0"/>
        <v>105.6</v>
      </c>
      <c r="K30" s="3">
        <f t="shared" si="1"/>
        <v>105.5</v>
      </c>
      <c r="L30" s="3">
        <f t="shared" si="2"/>
        <v>104.3</v>
      </c>
      <c r="M30" s="3">
        <f t="shared" si="3"/>
        <v>105</v>
      </c>
      <c r="N30" s="3">
        <v>11700</v>
      </c>
      <c r="O30" s="1">
        <f t="shared" si="4"/>
        <v>5.2902910243397434</v>
      </c>
      <c r="P30" s="4">
        <v>61.896404984774989</v>
      </c>
      <c r="Q30" s="5">
        <f t="shared" si="5"/>
        <v>56.606113960435245</v>
      </c>
      <c r="R30" s="5">
        <f t="shared" si="6"/>
        <v>5.6269459077068174</v>
      </c>
    </row>
    <row r="31" spans="1:18" x14ac:dyDescent="0.3">
      <c r="A31" s="1">
        <v>30</v>
      </c>
      <c r="B31" s="1" t="s">
        <v>106</v>
      </c>
      <c r="C31" s="1" t="s">
        <v>507</v>
      </c>
      <c r="D31" s="1" t="s">
        <v>543</v>
      </c>
      <c r="E31" s="1">
        <v>8300</v>
      </c>
      <c r="F31" s="3" t="s">
        <v>557</v>
      </c>
      <c r="G31" s="1">
        <v>35</v>
      </c>
      <c r="H31" s="3">
        <v>108.5</v>
      </c>
      <c r="I31" s="1">
        <v>31.37</v>
      </c>
      <c r="J31" s="3">
        <f t="shared" si="0"/>
        <v>106.2</v>
      </c>
      <c r="K31" s="3">
        <f t="shared" si="1"/>
        <v>100.6</v>
      </c>
      <c r="L31" s="3">
        <f t="shared" si="2"/>
        <v>110.8</v>
      </c>
      <c r="M31" s="3">
        <f t="shared" si="3"/>
        <v>111.1</v>
      </c>
      <c r="N31" s="3">
        <v>9100</v>
      </c>
      <c r="O31" s="1">
        <f t="shared" si="4"/>
        <v>4.817621269279476</v>
      </c>
      <c r="P31" s="4">
        <v>43.840353550443233</v>
      </c>
      <c r="Q31" s="5">
        <f t="shared" si="5"/>
        <v>39.022732281163755</v>
      </c>
      <c r="R31" s="5">
        <f t="shared" si="6"/>
        <v>5.2819703072823163</v>
      </c>
    </row>
    <row r="32" spans="1:18" x14ac:dyDescent="0.3">
      <c r="A32" s="1">
        <v>31</v>
      </c>
      <c r="B32" s="1" t="s">
        <v>128</v>
      </c>
      <c r="C32" s="1" t="s">
        <v>549</v>
      </c>
      <c r="D32" s="1" t="s">
        <v>543</v>
      </c>
      <c r="E32" s="1">
        <v>9000</v>
      </c>
      <c r="F32" s="3" t="s">
        <v>520</v>
      </c>
      <c r="G32" s="1">
        <v>34</v>
      </c>
      <c r="H32" s="3">
        <v>114</v>
      </c>
      <c r="I32" s="1">
        <v>30.75</v>
      </c>
      <c r="J32" s="3">
        <f t="shared" si="0"/>
        <v>103.3</v>
      </c>
      <c r="K32" s="3">
        <f t="shared" si="1"/>
        <v>100.2</v>
      </c>
      <c r="L32" s="3">
        <f t="shared" si="2"/>
        <v>107</v>
      </c>
      <c r="M32" s="3">
        <f t="shared" si="3"/>
        <v>111</v>
      </c>
      <c r="N32" s="3">
        <v>9900</v>
      </c>
      <c r="O32" s="1">
        <f t="shared" si="4"/>
        <v>4.7515997521283584</v>
      </c>
      <c r="P32" s="4">
        <v>47.040837546070748</v>
      </c>
      <c r="Q32" s="5">
        <f t="shared" si="5"/>
        <v>42.289237793942391</v>
      </c>
      <c r="R32" s="5">
        <f t="shared" si="6"/>
        <v>5.2267597273411939</v>
      </c>
    </row>
    <row r="33" spans="1:18" x14ac:dyDescent="0.3">
      <c r="A33" s="1">
        <v>32</v>
      </c>
      <c r="B33" s="2" t="s">
        <v>184</v>
      </c>
      <c r="C33" s="1" t="s">
        <v>517</v>
      </c>
      <c r="D33" s="1" t="s">
        <v>543</v>
      </c>
      <c r="E33" s="1">
        <v>4600</v>
      </c>
      <c r="F33" s="3" t="s">
        <v>486</v>
      </c>
      <c r="G33" s="1">
        <v>25</v>
      </c>
      <c r="H33" s="3">
        <v>106.25</v>
      </c>
      <c r="I33" s="1">
        <v>16.95</v>
      </c>
      <c r="J33" s="3">
        <f t="shared" si="0"/>
        <v>105.5</v>
      </c>
      <c r="K33" s="3">
        <f t="shared" si="1"/>
        <v>105.6</v>
      </c>
      <c r="L33" s="3">
        <f t="shared" si="2"/>
        <v>107.6</v>
      </c>
      <c r="M33" s="3">
        <f t="shared" si="3"/>
        <v>107.1</v>
      </c>
      <c r="N33" s="3">
        <v>4900</v>
      </c>
      <c r="O33" s="1">
        <f t="shared" si="4"/>
        <v>4.4816331586851339</v>
      </c>
      <c r="P33" s="4">
        <f t="shared" ref="P33:P45" si="9">-87.868852+(LN(E33))*9.365713+G33*0.73241+I33*0.27241+H33*0.0924+((J33+K33)/2)*0.015315+((L33+M33)/2)*-0.032803</f>
        <v>21.960002477557158</v>
      </c>
      <c r="Q33" s="5">
        <f t="shared" si="5"/>
        <v>17.478369318872023</v>
      </c>
      <c r="R33" s="5">
        <f t="shared" si="6"/>
        <v>4.7739135820776433</v>
      </c>
    </row>
    <row r="34" spans="1:18" x14ac:dyDescent="0.3">
      <c r="A34" s="1">
        <v>33</v>
      </c>
      <c r="B34" s="1" t="s">
        <v>201</v>
      </c>
      <c r="C34" s="1" t="s">
        <v>520</v>
      </c>
      <c r="D34" s="1" t="s">
        <v>543</v>
      </c>
      <c r="E34" s="1">
        <v>6300</v>
      </c>
      <c r="F34" s="3" t="s">
        <v>549</v>
      </c>
      <c r="G34" s="1">
        <v>32</v>
      </c>
      <c r="H34" s="3">
        <v>105.5</v>
      </c>
      <c r="I34" s="1">
        <v>25.29</v>
      </c>
      <c r="J34" s="3">
        <f t="shared" ref="J34:J65" si="10">VLOOKUP(C34,$B$88:$E$117,2,FALSE)</f>
        <v>100.2</v>
      </c>
      <c r="K34" s="3">
        <f t="shared" ref="K34:K65" si="11">VLOOKUP(F34,$B$88:$E$117,2,FALSE)</f>
        <v>103.3</v>
      </c>
      <c r="L34" s="3">
        <f t="shared" ref="L34:L65" si="12">VLOOKUP(C34,$B$88:$E$117,4,FALSE)</f>
        <v>106.6</v>
      </c>
      <c r="M34" s="3">
        <f t="shared" ref="M34:M65" si="13">VLOOKUP(F34,$B$88:$E$117,3,FALSE)</f>
        <v>113.4</v>
      </c>
      <c r="N34" s="3">
        <v>7200</v>
      </c>
      <c r="O34" s="1">
        <f t="shared" ref="O34:O65" si="14">P34/(N34/1000)</f>
        <v>4.4569168327552333</v>
      </c>
      <c r="P34" s="4">
        <f t="shared" si="9"/>
        <v>32.08980119583768</v>
      </c>
      <c r="Q34" s="5">
        <f t="shared" ref="Q34:Q65" si="15">P34-O34</f>
        <v>27.632884363082447</v>
      </c>
      <c r="R34" s="5">
        <f t="shared" ref="R34:R65" si="16">P34/(E34/1000)</f>
        <v>5.0936192374345524</v>
      </c>
    </row>
    <row r="35" spans="1:18" x14ac:dyDescent="0.3">
      <c r="A35" s="1">
        <v>34</v>
      </c>
      <c r="B35" s="1" t="s">
        <v>27</v>
      </c>
      <c r="C35" s="1" t="s">
        <v>557</v>
      </c>
      <c r="D35" s="1" t="s">
        <v>543</v>
      </c>
      <c r="E35" s="1">
        <v>4700</v>
      </c>
      <c r="F35" s="3" t="s">
        <v>507</v>
      </c>
      <c r="G35" s="1">
        <v>28</v>
      </c>
      <c r="H35" s="3">
        <v>119.5</v>
      </c>
      <c r="I35" s="1">
        <v>18.03</v>
      </c>
      <c r="J35" s="3">
        <f t="shared" si="10"/>
        <v>100.6</v>
      </c>
      <c r="K35" s="3">
        <f t="shared" si="11"/>
        <v>106.2</v>
      </c>
      <c r="L35" s="3">
        <f t="shared" si="12"/>
        <v>108.5</v>
      </c>
      <c r="M35" s="3">
        <f t="shared" si="13"/>
        <v>105.1</v>
      </c>
      <c r="N35" s="3">
        <v>6200</v>
      </c>
      <c r="O35" s="1">
        <f t="shared" si="14"/>
        <v>4.1713339715122233</v>
      </c>
      <c r="P35" s="4">
        <f t="shared" si="9"/>
        <v>25.862270623375785</v>
      </c>
      <c r="Q35" s="5">
        <f t="shared" si="15"/>
        <v>21.690936651863563</v>
      </c>
      <c r="R35" s="5">
        <f t="shared" si="16"/>
        <v>5.5026107709310184</v>
      </c>
    </row>
    <row r="36" spans="1:18" x14ac:dyDescent="0.3">
      <c r="A36" s="1">
        <v>35</v>
      </c>
      <c r="B36" s="1" t="s">
        <v>53</v>
      </c>
      <c r="C36" s="1" t="s">
        <v>487</v>
      </c>
      <c r="D36" s="1" t="s">
        <v>543</v>
      </c>
      <c r="E36" s="1">
        <v>7100</v>
      </c>
      <c r="F36" s="3" t="s">
        <v>497</v>
      </c>
      <c r="G36" s="1">
        <v>31</v>
      </c>
      <c r="H36" s="1">
        <v>115.5</v>
      </c>
      <c r="I36" s="1">
        <v>23.93</v>
      </c>
      <c r="J36" s="3">
        <f t="shared" si="10"/>
        <v>100.3</v>
      </c>
      <c r="K36" s="3">
        <f t="shared" si="11"/>
        <v>106</v>
      </c>
      <c r="L36" s="3">
        <f t="shared" si="12"/>
        <v>108.8</v>
      </c>
      <c r="M36" s="3">
        <f t="shared" si="13"/>
        <v>107.7</v>
      </c>
      <c r="N36" s="3">
        <v>8200</v>
      </c>
      <c r="O36" s="1">
        <f t="shared" si="14"/>
        <v>4.0377299289469901</v>
      </c>
      <c r="P36" s="4">
        <f t="shared" si="9"/>
        <v>33.109385417365317</v>
      </c>
      <c r="Q36" s="5">
        <f t="shared" si="15"/>
        <v>29.071655488418326</v>
      </c>
      <c r="R36" s="5">
        <f t="shared" si="16"/>
        <v>4.6632937207556786</v>
      </c>
    </row>
    <row r="37" spans="1:18" x14ac:dyDescent="0.3">
      <c r="A37" s="1">
        <v>36</v>
      </c>
      <c r="B37" s="1" t="s">
        <v>84</v>
      </c>
      <c r="C37" s="1" t="s">
        <v>517</v>
      </c>
      <c r="D37" s="1" t="s">
        <v>543</v>
      </c>
      <c r="E37" s="1">
        <v>6600</v>
      </c>
      <c r="F37" s="3" t="s">
        <v>486</v>
      </c>
      <c r="G37" s="1">
        <v>30</v>
      </c>
      <c r="H37" s="3">
        <v>106.25</v>
      </c>
      <c r="I37" s="1">
        <v>19.97</v>
      </c>
      <c r="J37" s="3">
        <f t="shared" si="10"/>
        <v>105.5</v>
      </c>
      <c r="K37" s="3">
        <f t="shared" si="11"/>
        <v>105.6</v>
      </c>
      <c r="L37" s="3">
        <f t="shared" si="12"/>
        <v>107.6</v>
      </c>
      <c r="M37" s="3">
        <f t="shared" si="13"/>
        <v>107.1</v>
      </c>
      <c r="N37" s="3">
        <v>7500</v>
      </c>
      <c r="O37" s="1">
        <f t="shared" si="14"/>
        <v>3.9767837414706149</v>
      </c>
      <c r="P37" s="4">
        <f t="shared" si="9"/>
        <v>29.825878061029613</v>
      </c>
      <c r="Q37" s="5">
        <f t="shared" si="15"/>
        <v>25.849094319558997</v>
      </c>
      <c r="R37" s="5">
        <f t="shared" si="16"/>
        <v>4.5190724334893355</v>
      </c>
    </row>
    <row r="38" spans="1:18" x14ac:dyDescent="0.3">
      <c r="A38" s="1">
        <v>37</v>
      </c>
      <c r="B38" s="1" t="s">
        <v>86</v>
      </c>
      <c r="C38" s="1" t="s">
        <v>497</v>
      </c>
      <c r="D38" s="1" t="s">
        <v>543</v>
      </c>
      <c r="E38" s="1">
        <v>7800</v>
      </c>
      <c r="F38" s="3" t="s">
        <v>487</v>
      </c>
      <c r="G38" s="1">
        <v>32</v>
      </c>
      <c r="H38" s="3">
        <v>110.5</v>
      </c>
      <c r="I38" s="1">
        <v>26.73</v>
      </c>
      <c r="J38" s="3">
        <f t="shared" si="10"/>
        <v>106</v>
      </c>
      <c r="K38" s="3">
        <f t="shared" si="11"/>
        <v>100.3</v>
      </c>
      <c r="L38" s="3">
        <f t="shared" si="12"/>
        <v>107.5</v>
      </c>
      <c r="M38" s="3">
        <f t="shared" si="13"/>
        <v>111.8</v>
      </c>
      <c r="N38" s="3">
        <v>8800</v>
      </c>
      <c r="O38" s="1">
        <f t="shared" si="14"/>
        <v>3.9746894742571057</v>
      </c>
      <c r="P38" s="4">
        <f t="shared" si="9"/>
        <v>34.977267373462531</v>
      </c>
      <c r="Q38" s="5">
        <f t="shared" si="15"/>
        <v>31.002577899205427</v>
      </c>
      <c r="R38" s="5">
        <f t="shared" si="16"/>
        <v>4.4842650478798118</v>
      </c>
    </row>
    <row r="39" spans="1:18" x14ac:dyDescent="0.3">
      <c r="A39" s="1">
        <v>38</v>
      </c>
      <c r="B39" s="1" t="s">
        <v>431</v>
      </c>
      <c r="C39" s="1" t="s">
        <v>549</v>
      </c>
      <c r="D39" s="1" t="s">
        <v>543</v>
      </c>
      <c r="E39" s="1">
        <v>3100</v>
      </c>
      <c r="F39" s="3" t="s">
        <v>520</v>
      </c>
      <c r="G39" s="1">
        <v>15</v>
      </c>
      <c r="H39" s="1">
        <v>114</v>
      </c>
      <c r="I39" s="1">
        <v>13.07</v>
      </c>
      <c r="J39" s="3">
        <f t="shared" si="10"/>
        <v>103.3</v>
      </c>
      <c r="K39" s="3">
        <f t="shared" si="11"/>
        <v>100.2</v>
      </c>
      <c r="L39" s="3">
        <f t="shared" si="12"/>
        <v>107</v>
      </c>
      <c r="M39" s="3">
        <f t="shared" si="13"/>
        <v>111</v>
      </c>
      <c r="N39" s="3">
        <v>3500</v>
      </c>
      <c r="O39" s="1">
        <f t="shared" si="14"/>
        <v>2.9961462374289334</v>
      </c>
      <c r="P39" s="4">
        <f t="shared" si="9"/>
        <v>10.486511831001266</v>
      </c>
      <c r="Q39" s="5">
        <f t="shared" si="15"/>
        <v>7.4903655935723332</v>
      </c>
      <c r="R39" s="5">
        <f t="shared" si="16"/>
        <v>3.3827457519358921</v>
      </c>
    </row>
    <row r="40" spans="1:18" x14ac:dyDescent="0.3">
      <c r="A40" s="1">
        <v>39</v>
      </c>
      <c r="B40" s="1" t="s">
        <v>459</v>
      </c>
      <c r="C40" s="1" t="s">
        <v>497</v>
      </c>
      <c r="D40" s="1" t="s">
        <v>543</v>
      </c>
      <c r="E40" s="1">
        <v>3100</v>
      </c>
      <c r="F40" s="3" t="s">
        <v>487</v>
      </c>
      <c r="G40" s="1">
        <v>12</v>
      </c>
      <c r="H40" s="3">
        <v>110.5</v>
      </c>
      <c r="I40" s="1">
        <v>17.510000000000002</v>
      </c>
      <c r="J40" s="3">
        <f t="shared" si="10"/>
        <v>106</v>
      </c>
      <c r="K40" s="3">
        <f t="shared" si="11"/>
        <v>100.3</v>
      </c>
      <c r="L40" s="3">
        <f t="shared" si="12"/>
        <v>107.5</v>
      </c>
      <c r="M40" s="3">
        <f t="shared" si="13"/>
        <v>111.8</v>
      </c>
      <c r="N40" s="3">
        <v>3500</v>
      </c>
      <c r="O40" s="1">
        <f t="shared" si="14"/>
        <v>2.6215717945717905</v>
      </c>
      <c r="P40" s="4">
        <f t="shared" si="9"/>
        <v>9.1755012810012673</v>
      </c>
      <c r="Q40" s="5">
        <f t="shared" si="15"/>
        <v>6.5539294864294764</v>
      </c>
      <c r="R40" s="5">
        <f t="shared" si="16"/>
        <v>2.9598391229036345</v>
      </c>
    </row>
    <row r="41" spans="1:18" x14ac:dyDescent="0.3">
      <c r="A41" s="1">
        <v>40</v>
      </c>
      <c r="B41" s="1" t="s">
        <v>8</v>
      </c>
      <c r="C41" s="1" t="s">
        <v>549</v>
      </c>
      <c r="D41" s="1" t="s">
        <v>543</v>
      </c>
      <c r="E41" s="1">
        <v>3200</v>
      </c>
      <c r="F41" s="3" t="s">
        <v>520</v>
      </c>
      <c r="G41" s="1">
        <v>11</v>
      </c>
      <c r="H41" s="1">
        <v>114</v>
      </c>
      <c r="I41" s="1">
        <v>19.899999999999999</v>
      </c>
      <c r="J41" s="3">
        <f t="shared" si="10"/>
        <v>103.3</v>
      </c>
      <c r="K41" s="3">
        <f t="shared" si="11"/>
        <v>100.2</v>
      </c>
      <c r="L41" s="3">
        <f t="shared" si="12"/>
        <v>107</v>
      </c>
      <c r="M41" s="3">
        <f t="shared" si="13"/>
        <v>111</v>
      </c>
      <c r="N41" s="3">
        <v>3800</v>
      </c>
      <c r="O41" s="1">
        <f t="shared" si="14"/>
        <v>2.5565214019840043</v>
      </c>
      <c r="P41" s="4">
        <f t="shared" si="9"/>
        <v>9.7147813275392156</v>
      </c>
      <c r="Q41" s="5">
        <f t="shared" si="15"/>
        <v>7.1582599255552113</v>
      </c>
      <c r="R41" s="5">
        <f t="shared" si="16"/>
        <v>3.0358691648560048</v>
      </c>
    </row>
    <row r="42" spans="1:18" x14ac:dyDescent="0.3">
      <c r="A42" s="1">
        <v>41</v>
      </c>
      <c r="B42" s="1" t="s">
        <v>341</v>
      </c>
      <c r="C42" s="1" t="s">
        <v>497</v>
      </c>
      <c r="D42" s="1" t="s">
        <v>546</v>
      </c>
      <c r="E42" s="1">
        <v>4800</v>
      </c>
      <c r="F42" s="3" t="s">
        <v>487</v>
      </c>
      <c r="G42" s="1">
        <v>34</v>
      </c>
      <c r="H42" s="1">
        <v>110.5</v>
      </c>
      <c r="I42" s="1">
        <v>20.43</v>
      </c>
      <c r="J42" s="3">
        <f t="shared" si="10"/>
        <v>106</v>
      </c>
      <c r="K42" s="3">
        <f t="shared" si="11"/>
        <v>100.3</v>
      </c>
      <c r="L42" s="3">
        <f t="shared" si="12"/>
        <v>107.5</v>
      </c>
      <c r="M42" s="3">
        <f t="shared" si="13"/>
        <v>111.8</v>
      </c>
      <c r="N42" s="3">
        <v>5100</v>
      </c>
      <c r="O42" s="1">
        <f t="shared" si="14"/>
        <v>5.917407355214559</v>
      </c>
      <c r="P42" s="4">
        <f t="shared" si="9"/>
        <v>30.178777511594248</v>
      </c>
      <c r="Q42" s="5">
        <f t="shared" si="15"/>
        <v>24.261370156379691</v>
      </c>
      <c r="R42" s="5">
        <f t="shared" si="16"/>
        <v>6.2872453149154683</v>
      </c>
    </row>
    <row r="43" spans="1:18" x14ac:dyDescent="0.3">
      <c r="A43" s="1">
        <v>42</v>
      </c>
      <c r="B43" s="1" t="s">
        <v>12</v>
      </c>
      <c r="C43" s="1" t="s">
        <v>517</v>
      </c>
      <c r="D43" s="1" t="s">
        <v>546</v>
      </c>
      <c r="E43" s="1">
        <v>4500</v>
      </c>
      <c r="F43" s="3" t="s">
        <v>486</v>
      </c>
      <c r="G43" s="1">
        <v>30</v>
      </c>
      <c r="H43" s="1">
        <v>106.25</v>
      </c>
      <c r="I43" s="1">
        <v>21.27</v>
      </c>
      <c r="J43" s="3">
        <f t="shared" si="10"/>
        <v>105.5</v>
      </c>
      <c r="K43" s="3">
        <f t="shared" si="11"/>
        <v>105.6</v>
      </c>
      <c r="L43" s="3">
        <f t="shared" si="12"/>
        <v>107.6</v>
      </c>
      <c r="M43" s="3">
        <f t="shared" si="13"/>
        <v>107.1</v>
      </c>
      <c r="N43" s="3">
        <v>4700</v>
      </c>
      <c r="O43" s="1">
        <f t="shared" si="14"/>
        <v>5.6580884138670902</v>
      </c>
      <c r="P43" s="4">
        <f t="shared" si="9"/>
        <v>26.593015545175327</v>
      </c>
      <c r="Q43" s="5">
        <f t="shared" si="15"/>
        <v>20.934927131308235</v>
      </c>
      <c r="R43" s="5">
        <f t="shared" si="16"/>
        <v>5.9095590100389614</v>
      </c>
    </row>
    <row r="44" spans="1:18" x14ac:dyDescent="0.3">
      <c r="A44" s="1">
        <v>43</v>
      </c>
      <c r="B44" s="1" t="s">
        <v>348</v>
      </c>
      <c r="C44" s="1" t="s">
        <v>507</v>
      </c>
      <c r="D44" s="1" t="s">
        <v>546</v>
      </c>
      <c r="E44" s="1">
        <v>4500</v>
      </c>
      <c r="F44" s="3" t="s">
        <v>557</v>
      </c>
      <c r="G44" s="1">
        <v>28</v>
      </c>
      <c r="H44" s="3">
        <v>108.5</v>
      </c>
      <c r="I44" s="1">
        <v>17.920000000000002</v>
      </c>
      <c r="J44" s="3">
        <f t="shared" si="10"/>
        <v>106.2</v>
      </c>
      <c r="K44" s="3">
        <f t="shared" si="11"/>
        <v>100.6</v>
      </c>
      <c r="L44" s="3">
        <f t="shared" si="12"/>
        <v>110.8</v>
      </c>
      <c r="M44" s="3">
        <f t="shared" si="13"/>
        <v>111.1</v>
      </c>
      <c r="N44" s="3">
        <v>4300</v>
      </c>
      <c r="O44" s="1">
        <f t="shared" si="14"/>
        <v>5.6447683709710059</v>
      </c>
      <c r="P44" s="4">
        <f t="shared" si="9"/>
        <v>24.272503995175324</v>
      </c>
      <c r="Q44" s="5">
        <f t="shared" si="15"/>
        <v>18.62773562420432</v>
      </c>
      <c r="R44" s="5">
        <f t="shared" si="16"/>
        <v>5.3938897767056275</v>
      </c>
    </row>
    <row r="45" spans="1:18" x14ac:dyDescent="0.3">
      <c r="A45" s="1">
        <v>44</v>
      </c>
      <c r="B45" s="1" t="s">
        <v>471</v>
      </c>
      <c r="C45" s="1" t="s">
        <v>520</v>
      </c>
      <c r="D45" s="1" t="s">
        <v>546</v>
      </c>
      <c r="E45" s="1">
        <v>4200</v>
      </c>
      <c r="F45" s="3" t="s">
        <v>549</v>
      </c>
      <c r="G45" s="1">
        <v>30</v>
      </c>
      <c r="H45" s="1">
        <v>105.5</v>
      </c>
      <c r="I45" s="1">
        <v>19.8</v>
      </c>
      <c r="J45" s="3">
        <f t="shared" si="10"/>
        <v>100.2</v>
      </c>
      <c r="K45" s="3">
        <f t="shared" si="11"/>
        <v>103.3</v>
      </c>
      <c r="L45" s="3">
        <f t="shared" si="12"/>
        <v>106.6</v>
      </c>
      <c r="M45" s="3">
        <f t="shared" si="13"/>
        <v>113.4</v>
      </c>
      <c r="N45" s="3">
        <v>4500</v>
      </c>
      <c r="O45" s="1">
        <f t="shared" si="14"/>
        <v>5.6293289915072595</v>
      </c>
      <c r="P45" s="4">
        <f t="shared" si="9"/>
        <v>25.331980461782667</v>
      </c>
      <c r="Q45" s="5">
        <f t="shared" si="15"/>
        <v>19.702651470275406</v>
      </c>
      <c r="R45" s="5">
        <f t="shared" si="16"/>
        <v>6.0314239194720631</v>
      </c>
    </row>
    <row r="46" spans="1:18" x14ac:dyDescent="0.3">
      <c r="A46" s="1">
        <v>45</v>
      </c>
      <c r="B46" s="2" t="s">
        <v>464</v>
      </c>
      <c r="C46" s="1" t="s">
        <v>486</v>
      </c>
      <c r="D46" s="1" t="s">
        <v>546</v>
      </c>
      <c r="E46" s="1">
        <v>10000</v>
      </c>
      <c r="F46" s="3" t="s">
        <v>517</v>
      </c>
      <c r="G46" s="1">
        <v>36</v>
      </c>
      <c r="H46" s="1">
        <v>118.75</v>
      </c>
      <c r="I46" s="1">
        <v>30.49</v>
      </c>
      <c r="J46" s="3">
        <f t="shared" si="10"/>
        <v>105.6</v>
      </c>
      <c r="K46" s="3">
        <f t="shared" si="11"/>
        <v>105.5</v>
      </c>
      <c r="L46" s="3">
        <f t="shared" si="12"/>
        <v>104.3</v>
      </c>
      <c r="M46" s="3">
        <f t="shared" si="13"/>
        <v>105</v>
      </c>
      <c r="N46" s="3">
        <v>10200</v>
      </c>
      <c r="O46" s="1">
        <f t="shared" si="14"/>
        <v>5.3811406944230207</v>
      </c>
      <c r="P46" s="4">
        <v>54.887635083114809</v>
      </c>
      <c r="Q46" s="5">
        <f t="shared" si="15"/>
        <v>49.506494388691792</v>
      </c>
      <c r="R46" s="5">
        <f t="shared" si="16"/>
        <v>5.4887635083114805</v>
      </c>
    </row>
    <row r="47" spans="1:18" x14ac:dyDescent="0.3">
      <c r="A47" s="1">
        <v>46</v>
      </c>
      <c r="B47" s="1" t="s">
        <v>404</v>
      </c>
      <c r="C47" s="1" t="s">
        <v>520</v>
      </c>
      <c r="D47" s="1" t="s">
        <v>546</v>
      </c>
      <c r="E47" s="1">
        <v>4800</v>
      </c>
      <c r="F47" s="3" t="s">
        <v>549</v>
      </c>
      <c r="G47" s="1">
        <v>30</v>
      </c>
      <c r="H47" s="1">
        <v>105.5</v>
      </c>
      <c r="I47" s="1">
        <v>20.61</v>
      </c>
      <c r="J47" s="3">
        <f t="shared" si="10"/>
        <v>100.2</v>
      </c>
      <c r="K47" s="3">
        <f t="shared" si="11"/>
        <v>103.3</v>
      </c>
      <c r="L47" s="3">
        <f t="shared" si="12"/>
        <v>106.6</v>
      </c>
      <c r="M47" s="3">
        <f t="shared" si="13"/>
        <v>113.4</v>
      </c>
      <c r="N47" s="3">
        <v>5100</v>
      </c>
      <c r="O47" s="1">
        <f t="shared" si="14"/>
        <v>5.2555390709008334</v>
      </c>
      <c r="P47" s="4">
        <f>-87.868852+(LN(E47))*9.365713+G47*0.73241+I47*0.27241+H47*0.0924+((J47+K47)/2)*0.015315+((L47+M47)/2)*-0.032803</f>
        <v>26.803249261594249</v>
      </c>
      <c r="Q47" s="5">
        <f t="shared" si="15"/>
        <v>21.547710190693415</v>
      </c>
      <c r="R47" s="5">
        <f t="shared" si="16"/>
        <v>5.5840102628321358</v>
      </c>
    </row>
    <row r="48" spans="1:18" x14ac:dyDescent="0.3">
      <c r="A48" s="1">
        <v>47</v>
      </c>
      <c r="B48" s="1" t="s">
        <v>72</v>
      </c>
      <c r="C48" s="1" t="s">
        <v>497</v>
      </c>
      <c r="D48" s="1" t="s">
        <v>546</v>
      </c>
      <c r="E48" s="1">
        <v>4900</v>
      </c>
      <c r="F48" s="3" t="s">
        <v>487</v>
      </c>
      <c r="G48" s="1">
        <v>25</v>
      </c>
      <c r="H48" s="3">
        <v>110.5</v>
      </c>
      <c r="I48" s="1">
        <v>17.04</v>
      </c>
      <c r="J48" s="3">
        <f t="shared" si="10"/>
        <v>106</v>
      </c>
      <c r="K48" s="3">
        <f t="shared" si="11"/>
        <v>100.3</v>
      </c>
      <c r="L48" s="3">
        <f t="shared" si="12"/>
        <v>107.5</v>
      </c>
      <c r="M48" s="3">
        <f t="shared" si="13"/>
        <v>111.8</v>
      </c>
      <c r="N48" s="3">
        <v>4800</v>
      </c>
      <c r="O48" s="1">
        <f t="shared" si="14"/>
        <v>4.7618191537082621</v>
      </c>
      <c r="P48" s="4">
        <f>-87.868852+(LN(E48))*9.365713+G48*0.73241+I48*0.27241+H48*0.0924+((J48+K48)/2)*0.015315+((L48+M48)/2)*-0.032803</f>
        <v>22.856731937799658</v>
      </c>
      <c r="Q48" s="5">
        <f t="shared" si="15"/>
        <v>18.094912784091395</v>
      </c>
      <c r="R48" s="5">
        <f t="shared" si="16"/>
        <v>4.6646391709795214</v>
      </c>
    </row>
    <row r="49" spans="1:18" x14ac:dyDescent="0.3">
      <c r="A49" s="1">
        <v>48</v>
      </c>
      <c r="B49" s="1" t="s">
        <v>30</v>
      </c>
      <c r="C49" s="1" t="s">
        <v>549</v>
      </c>
      <c r="D49" s="1" t="s">
        <v>546</v>
      </c>
      <c r="E49" s="1">
        <v>8800</v>
      </c>
      <c r="F49" s="3" t="s">
        <v>520</v>
      </c>
      <c r="G49" s="1">
        <v>34</v>
      </c>
      <c r="H49" s="3">
        <v>114</v>
      </c>
      <c r="I49" s="1">
        <v>29.65</v>
      </c>
      <c r="J49" s="3">
        <f t="shared" si="10"/>
        <v>103.3</v>
      </c>
      <c r="K49" s="3">
        <f t="shared" si="11"/>
        <v>100.2</v>
      </c>
      <c r="L49" s="3">
        <f t="shared" si="12"/>
        <v>107</v>
      </c>
      <c r="M49" s="3">
        <f t="shared" si="13"/>
        <v>111</v>
      </c>
      <c r="N49" s="3">
        <v>9600</v>
      </c>
      <c r="O49" s="1">
        <f t="shared" si="14"/>
        <v>4.7557162199471561</v>
      </c>
      <c r="P49" s="4">
        <v>45.654875711492693</v>
      </c>
      <c r="Q49" s="5">
        <f t="shared" si="15"/>
        <v>40.899159491545539</v>
      </c>
      <c r="R49" s="5">
        <f t="shared" si="16"/>
        <v>5.1880540581241696</v>
      </c>
    </row>
    <row r="50" spans="1:18" x14ac:dyDescent="0.3">
      <c r="A50" s="1">
        <v>49</v>
      </c>
      <c r="B50" s="1" t="s">
        <v>368</v>
      </c>
      <c r="C50" s="1" t="s">
        <v>557</v>
      </c>
      <c r="D50" s="1" t="s">
        <v>546</v>
      </c>
      <c r="E50" s="1">
        <v>3500</v>
      </c>
      <c r="F50" s="3" t="s">
        <v>507</v>
      </c>
      <c r="G50" s="1">
        <v>20</v>
      </c>
      <c r="H50" s="3">
        <v>119.5</v>
      </c>
      <c r="I50" s="1">
        <v>13.35</v>
      </c>
      <c r="J50" s="3">
        <f t="shared" si="10"/>
        <v>100.6</v>
      </c>
      <c r="K50" s="3">
        <f t="shared" si="11"/>
        <v>106.2</v>
      </c>
      <c r="L50" s="3">
        <f t="shared" si="12"/>
        <v>108.5</v>
      </c>
      <c r="M50" s="3">
        <f t="shared" si="13"/>
        <v>105.1</v>
      </c>
      <c r="N50" s="3">
        <v>3500</v>
      </c>
      <c r="O50" s="1">
        <f t="shared" si="14"/>
        <v>4.5620296963249372</v>
      </c>
      <c r="P50" s="4">
        <f t="shared" ref="P50:P63" si="17">-87.868852+(LN(E50))*9.365713+G50*0.73241+I50*0.27241+H50*0.0924+((J50+K50)/2)*0.015315+((L50+M50)/2)*-0.032803</f>
        <v>15.96710393713728</v>
      </c>
      <c r="Q50" s="5">
        <f t="shared" si="15"/>
        <v>11.405074240812343</v>
      </c>
      <c r="R50" s="5">
        <f t="shared" si="16"/>
        <v>4.5620296963249372</v>
      </c>
    </row>
    <row r="51" spans="1:18" x14ac:dyDescent="0.3">
      <c r="A51" s="1">
        <v>50</v>
      </c>
      <c r="B51" s="1" t="s">
        <v>529</v>
      </c>
      <c r="C51" s="1" t="s">
        <v>487</v>
      </c>
      <c r="D51" s="1" t="s">
        <v>546</v>
      </c>
      <c r="E51" s="1">
        <v>4000</v>
      </c>
      <c r="F51" s="3" t="s">
        <v>497</v>
      </c>
      <c r="G51" s="1">
        <v>20</v>
      </c>
      <c r="H51" s="3">
        <v>115.5</v>
      </c>
      <c r="I51" s="1">
        <v>13.51</v>
      </c>
      <c r="J51" s="3">
        <f t="shared" si="10"/>
        <v>100.3</v>
      </c>
      <c r="K51" s="3">
        <f t="shared" si="11"/>
        <v>106</v>
      </c>
      <c r="L51" s="3">
        <f t="shared" si="12"/>
        <v>108.8</v>
      </c>
      <c r="M51" s="3">
        <f t="shared" si="13"/>
        <v>107.7</v>
      </c>
      <c r="N51" s="3">
        <v>3700</v>
      </c>
      <c r="O51" s="1">
        <f t="shared" si="14"/>
        <v>4.5514359829591537</v>
      </c>
      <c r="P51" s="4">
        <f t="shared" si="17"/>
        <v>16.840313136948868</v>
      </c>
      <c r="Q51" s="5">
        <f t="shared" si="15"/>
        <v>12.288877153989715</v>
      </c>
      <c r="R51" s="5">
        <f t="shared" si="16"/>
        <v>4.2100782842372171</v>
      </c>
    </row>
    <row r="52" spans="1:18" x14ac:dyDescent="0.3">
      <c r="A52" s="1">
        <v>51</v>
      </c>
      <c r="B52" s="1" t="s">
        <v>16</v>
      </c>
      <c r="C52" s="1" t="s">
        <v>507</v>
      </c>
      <c r="D52" s="1" t="s">
        <v>546</v>
      </c>
      <c r="E52" s="1">
        <v>3900</v>
      </c>
      <c r="F52" s="3" t="s">
        <v>557</v>
      </c>
      <c r="G52" s="1">
        <v>20</v>
      </c>
      <c r="H52" s="1">
        <v>108.5</v>
      </c>
      <c r="I52" s="1">
        <v>17.39</v>
      </c>
      <c r="J52" s="3">
        <f t="shared" si="10"/>
        <v>106.2</v>
      </c>
      <c r="K52" s="3">
        <f t="shared" si="11"/>
        <v>100.6</v>
      </c>
      <c r="L52" s="3">
        <f t="shared" si="12"/>
        <v>110.8</v>
      </c>
      <c r="M52" s="3">
        <f t="shared" si="13"/>
        <v>111.1</v>
      </c>
      <c r="N52" s="3">
        <v>3800</v>
      </c>
      <c r="O52" s="1">
        <f t="shared" si="14"/>
        <v>4.4548961219944472</v>
      </c>
      <c r="P52" s="4">
        <f t="shared" si="17"/>
        <v>16.928605263578898</v>
      </c>
      <c r="Q52" s="5">
        <f t="shared" si="15"/>
        <v>12.47370914158445</v>
      </c>
      <c r="R52" s="5">
        <f t="shared" si="16"/>
        <v>4.3406680163022822</v>
      </c>
    </row>
    <row r="53" spans="1:18" x14ac:dyDescent="0.3">
      <c r="A53" s="1">
        <v>52</v>
      </c>
      <c r="B53" s="2" t="s">
        <v>207</v>
      </c>
      <c r="C53" s="1" t="s">
        <v>557</v>
      </c>
      <c r="D53" s="1" t="s">
        <v>546</v>
      </c>
      <c r="E53" s="1">
        <v>5700</v>
      </c>
      <c r="F53" s="3" t="s">
        <v>507</v>
      </c>
      <c r="G53" s="1">
        <v>28</v>
      </c>
      <c r="H53" s="3">
        <v>119.5</v>
      </c>
      <c r="I53" s="1">
        <v>21.17</v>
      </c>
      <c r="J53" s="3">
        <f t="shared" si="10"/>
        <v>100.6</v>
      </c>
      <c r="K53" s="3">
        <f t="shared" si="11"/>
        <v>106.2</v>
      </c>
      <c r="L53" s="3">
        <f t="shared" si="12"/>
        <v>108.5</v>
      </c>
      <c r="M53" s="3">
        <f t="shared" si="13"/>
        <v>105.1</v>
      </c>
      <c r="N53" s="3">
        <v>6500</v>
      </c>
      <c r="O53" s="1">
        <f t="shared" si="14"/>
        <v>4.3883566764531698</v>
      </c>
      <c r="P53" s="4">
        <f t="shared" si="17"/>
        <v>28.524318396945603</v>
      </c>
      <c r="Q53" s="5">
        <f t="shared" si="15"/>
        <v>24.135961720492432</v>
      </c>
      <c r="R53" s="5">
        <f t="shared" si="16"/>
        <v>5.0042663854290526</v>
      </c>
    </row>
    <row r="54" spans="1:18" x14ac:dyDescent="0.3">
      <c r="A54" s="1">
        <v>53</v>
      </c>
      <c r="B54" s="1" t="s">
        <v>221</v>
      </c>
      <c r="C54" s="1" t="s">
        <v>486</v>
      </c>
      <c r="D54" s="1" t="s">
        <v>546</v>
      </c>
      <c r="E54" s="1">
        <v>3100</v>
      </c>
      <c r="F54" s="3" t="s">
        <v>517</v>
      </c>
      <c r="G54" s="1">
        <v>12</v>
      </c>
      <c r="H54" s="3">
        <v>118.75</v>
      </c>
      <c r="I54" s="1">
        <v>14.6</v>
      </c>
      <c r="J54" s="3">
        <f t="shared" si="10"/>
        <v>105.6</v>
      </c>
      <c r="K54" s="3">
        <f t="shared" si="11"/>
        <v>105.5</v>
      </c>
      <c r="L54" s="3">
        <f t="shared" si="12"/>
        <v>104.3</v>
      </c>
      <c r="M54" s="3">
        <f t="shared" si="13"/>
        <v>105</v>
      </c>
      <c r="N54" s="3">
        <v>3500</v>
      </c>
      <c r="O54" s="1">
        <f t="shared" si="14"/>
        <v>2.6702454802860762</v>
      </c>
      <c r="P54" s="4">
        <f t="shared" si="17"/>
        <v>9.3458591810012663</v>
      </c>
      <c r="Q54" s="5">
        <f t="shared" si="15"/>
        <v>6.6756137007151901</v>
      </c>
      <c r="R54" s="5">
        <f t="shared" si="16"/>
        <v>3.0147932841939569</v>
      </c>
    </row>
    <row r="55" spans="1:18" x14ac:dyDescent="0.3">
      <c r="A55" s="1">
        <v>54</v>
      </c>
      <c r="B55" s="1" t="s">
        <v>118</v>
      </c>
      <c r="C55" s="1" t="s">
        <v>549</v>
      </c>
      <c r="D55" s="1" t="s">
        <v>546</v>
      </c>
      <c r="E55" s="1">
        <v>3100</v>
      </c>
      <c r="F55" s="3" t="s">
        <v>520</v>
      </c>
      <c r="G55" s="1">
        <v>5</v>
      </c>
      <c r="H55" s="1">
        <v>114</v>
      </c>
      <c r="I55" s="1">
        <v>13.63</v>
      </c>
      <c r="J55" s="3">
        <f t="shared" si="10"/>
        <v>103.3</v>
      </c>
      <c r="K55" s="3">
        <f t="shared" si="11"/>
        <v>100.2</v>
      </c>
      <c r="L55" s="3">
        <f t="shared" si="12"/>
        <v>107</v>
      </c>
      <c r="M55" s="3">
        <f t="shared" si="13"/>
        <v>111</v>
      </c>
      <c r="N55" s="3">
        <v>3500</v>
      </c>
      <c r="O55" s="1">
        <f t="shared" si="14"/>
        <v>0.94713183742893325</v>
      </c>
      <c r="P55" s="4">
        <f t="shared" si="17"/>
        <v>3.3149614310012665</v>
      </c>
      <c r="Q55" s="5">
        <f t="shared" si="15"/>
        <v>2.367829593572333</v>
      </c>
      <c r="R55" s="5">
        <f t="shared" si="16"/>
        <v>1.0693423970971827</v>
      </c>
    </row>
    <row r="56" spans="1:18" x14ac:dyDescent="0.3">
      <c r="A56" s="1">
        <v>55</v>
      </c>
      <c r="B56" s="2" t="s">
        <v>51</v>
      </c>
      <c r="C56" s="1" t="s">
        <v>507</v>
      </c>
      <c r="D56" s="1" t="s">
        <v>544</v>
      </c>
      <c r="E56" s="1">
        <v>4400</v>
      </c>
      <c r="F56" s="3" t="s">
        <v>557</v>
      </c>
      <c r="G56" s="1">
        <v>30</v>
      </c>
      <c r="H56" s="1">
        <v>108.5</v>
      </c>
      <c r="I56" s="1">
        <v>17.95</v>
      </c>
      <c r="J56" s="3">
        <f t="shared" si="10"/>
        <v>106.2</v>
      </c>
      <c r="K56" s="3">
        <f t="shared" si="11"/>
        <v>100.6</v>
      </c>
      <c r="L56" s="3">
        <f t="shared" si="12"/>
        <v>110.8</v>
      </c>
      <c r="M56" s="3">
        <f t="shared" si="13"/>
        <v>111.1</v>
      </c>
      <c r="N56" s="3">
        <v>3600</v>
      </c>
      <c r="O56" s="1">
        <f t="shared" si="14"/>
        <v>7.0930616602707186</v>
      </c>
      <c r="P56" s="4">
        <f t="shared" si="17"/>
        <v>25.535021976974587</v>
      </c>
      <c r="Q56" s="5">
        <f t="shared" si="15"/>
        <v>18.44196031670387</v>
      </c>
      <c r="R56" s="5">
        <f t="shared" si="16"/>
        <v>5.8034140856760423</v>
      </c>
    </row>
    <row r="57" spans="1:18" x14ac:dyDescent="0.3">
      <c r="A57" s="1">
        <v>56</v>
      </c>
      <c r="B57" s="1" t="s">
        <v>43</v>
      </c>
      <c r="C57" s="1" t="s">
        <v>507</v>
      </c>
      <c r="D57" s="1" t="s">
        <v>544</v>
      </c>
      <c r="E57" s="1">
        <v>4100</v>
      </c>
      <c r="F57" s="3" t="s">
        <v>557</v>
      </c>
      <c r="G57" s="1">
        <v>30</v>
      </c>
      <c r="H57" s="3">
        <v>108.5</v>
      </c>
      <c r="I57" s="1">
        <v>22.79</v>
      </c>
      <c r="J57" s="3">
        <f t="shared" si="10"/>
        <v>106.2</v>
      </c>
      <c r="K57" s="3">
        <f t="shared" si="11"/>
        <v>100.6</v>
      </c>
      <c r="L57" s="3">
        <f t="shared" si="12"/>
        <v>110.8</v>
      </c>
      <c r="M57" s="3">
        <f t="shared" si="13"/>
        <v>111.1</v>
      </c>
      <c r="N57" s="3">
        <v>3800</v>
      </c>
      <c r="O57" s="1">
        <f t="shared" si="14"/>
        <v>6.8926585551817041</v>
      </c>
      <c r="P57" s="4">
        <f t="shared" si="17"/>
        <v>26.192102509690475</v>
      </c>
      <c r="Q57" s="5">
        <f t="shared" si="15"/>
        <v>19.299443954508771</v>
      </c>
      <c r="R57" s="5">
        <f t="shared" si="16"/>
        <v>6.3883176852903603</v>
      </c>
    </row>
    <row r="58" spans="1:18" x14ac:dyDescent="0.3">
      <c r="A58" s="1">
        <v>57</v>
      </c>
      <c r="B58" s="1" t="s">
        <v>375</v>
      </c>
      <c r="C58" s="1" t="s">
        <v>487</v>
      </c>
      <c r="D58" s="1" t="s">
        <v>544</v>
      </c>
      <c r="E58" s="1">
        <v>4200</v>
      </c>
      <c r="F58" s="3" t="s">
        <v>497</v>
      </c>
      <c r="G58" s="1">
        <v>33</v>
      </c>
      <c r="H58" s="3">
        <v>115.5</v>
      </c>
      <c r="I58" s="1">
        <v>21.19</v>
      </c>
      <c r="J58" s="3">
        <f t="shared" si="10"/>
        <v>100.3</v>
      </c>
      <c r="K58" s="3">
        <f t="shared" si="11"/>
        <v>106</v>
      </c>
      <c r="L58" s="3">
        <f t="shared" si="12"/>
        <v>108.8</v>
      </c>
      <c r="M58" s="3">
        <f t="shared" si="13"/>
        <v>107.7</v>
      </c>
      <c r="N58" s="3">
        <v>4600</v>
      </c>
      <c r="O58" s="1">
        <f t="shared" si="14"/>
        <v>6.2849362199527539</v>
      </c>
      <c r="P58" s="4">
        <f t="shared" si="17"/>
        <v>28.910706611782665</v>
      </c>
      <c r="Q58" s="5">
        <f t="shared" si="15"/>
        <v>22.62577039182991</v>
      </c>
      <c r="R58" s="5">
        <f t="shared" si="16"/>
        <v>6.8835015742339678</v>
      </c>
    </row>
    <row r="59" spans="1:18" x14ac:dyDescent="0.3">
      <c r="A59" s="1">
        <v>58</v>
      </c>
      <c r="B59" s="1" t="s">
        <v>229</v>
      </c>
      <c r="C59" s="1" t="s">
        <v>486</v>
      </c>
      <c r="D59" s="1" t="s">
        <v>544</v>
      </c>
      <c r="E59" s="1">
        <v>3700</v>
      </c>
      <c r="F59" s="3" t="s">
        <v>517</v>
      </c>
      <c r="G59" s="1">
        <v>28</v>
      </c>
      <c r="H59" s="1">
        <v>118.75</v>
      </c>
      <c r="I59" s="1">
        <v>10.63</v>
      </c>
      <c r="J59" s="3">
        <f t="shared" si="10"/>
        <v>105.6</v>
      </c>
      <c r="K59" s="3">
        <f t="shared" si="11"/>
        <v>105.5</v>
      </c>
      <c r="L59" s="3">
        <f t="shared" si="12"/>
        <v>104.3</v>
      </c>
      <c r="M59" s="3">
        <f t="shared" si="13"/>
        <v>105</v>
      </c>
      <c r="N59" s="3">
        <v>3500</v>
      </c>
      <c r="O59" s="1">
        <f t="shared" si="14"/>
        <v>6.182866775573129</v>
      </c>
      <c r="P59" s="4">
        <f t="shared" si="17"/>
        <v>21.64003371450595</v>
      </c>
      <c r="Q59" s="5">
        <f t="shared" si="15"/>
        <v>15.457166938932822</v>
      </c>
      <c r="R59" s="5">
        <f t="shared" si="16"/>
        <v>5.8486577606772832</v>
      </c>
    </row>
    <row r="60" spans="1:18" x14ac:dyDescent="0.3">
      <c r="A60" s="1">
        <v>59</v>
      </c>
      <c r="B60" s="1" t="s">
        <v>211</v>
      </c>
      <c r="C60" s="1" t="s">
        <v>486</v>
      </c>
      <c r="D60" s="1" t="s">
        <v>544</v>
      </c>
      <c r="E60" s="1">
        <v>5200</v>
      </c>
      <c r="F60" s="3" t="s">
        <v>517</v>
      </c>
      <c r="G60" s="1">
        <v>30</v>
      </c>
      <c r="H60" s="3">
        <v>118.75</v>
      </c>
      <c r="I60" s="1">
        <v>25.8</v>
      </c>
      <c r="J60" s="3">
        <f t="shared" si="10"/>
        <v>105.6</v>
      </c>
      <c r="K60" s="3">
        <f t="shared" si="11"/>
        <v>105.5</v>
      </c>
      <c r="L60" s="3">
        <f t="shared" si="12"/>
        <v>104.3</v>
      </c>
      <c r="M60" s="3">
        <f t="shared" si="13"/>
        <v>105</v>
      </c>
      <c r="N60" s="3">
        <v>5100</v>
      </c>
      <c r="O60" s="1">
        <f t="shared" si="14"/>
        <v>5.9656288704720577</v>
      </c>
      <c r="P60" s="4">
        <f t="shared" si="17"/>
        <v>30.424707239407493</v>
      </c>
      <c r="Q60" s="5">
        <f t="shared" si="15"/>
        <v>24.459078368935437</v>
      </c>
      <c r="R60" s="5">
        <f t="shared" si="16"/>
        <v>5.8509052383475941</v>
      </c>
    </row>
    <row r="61" spans="1:18" x14ac:dyDescent="0.3">
      <c r="A61" s="1">
        <v>60</v>
      </c>
      <c r="B61" s="1" t="s">
        <v>204</v>
      </c>
      <c r="C61" s="1" t="s">
        <v>507</v>
      </c>
      <c r="D61" s="1" t="s">
        <v>544</v>
      </c>
      <c r="E61" s="1">
        <v>4300</v>
      </c>
      <c r="F61" s="3" t="s">
        <v>557</v>
      </c>
      <c r="G61" s="1">
        <v>30</v>
      </c>
      <c r="H61" s="3">
        <v>108.5</v>
      </c>
      <c r="I61" s="1">
        <v>16.72</v>
      </c>
      <c r="J61" s="3">
        <f t="shared" si="10"/>
        <v>106.2</v>
      </c>
      <c r="K61" s="3">
        <f t="shared" si="11"/>
        <v>100.6</v>
      </c>
      <c r="L61" s="3">
        <f t="shared" si="12"/>
        <v>110.8</v>
      </c>
      <c r="M61" s="3">
        <f t="shared" si="13"/>
        <v>111.1</v>
      </c>
      <c r="N61" s="3">
        <v>4500</v>
      </c>
      <c r="O61" s="1">
        <f t="shared" si="14"/>
        <v>5.5521432105052835</v>
      </c>
      <c r="P61" s="4">
        <f t="shared" si="17"/>
        <v>24.984644447273777</v>
      </c>
      <c r="Q61" s="5">
        <f t="shared" si="15"/>
        <v>19.432501236768495</v>
      </c>
      <c r="R61" s="5">
        <f t="shared" si="16"/>
        <v>5.8103824295985529</v>
      </c>
    </row>
    <row r="62" spans="1:18" x14ac:dyDescent="0.3">
      <c r="A62" s="1">
        <v>61</v>
      </c>
      <c r="B62" s="1" t="s">
        <v>226</v>
      </c>
      <c r="C62" s="1" t="s">
        <v>487</v>
      </c>
      <c r="D62" s="1" t="s">
        <v>544</v>
      </c>
      <c r="E62" s="1">
        <v>3400</v>
      </c>
      <c r="F62" s="3" t="s">
        <v>497</v>
      </c>
      <c r="G62" s="1">
        <v>25</v>
      </c>
      <c r="H62" s="3">
        <v>115.5</v>
      </c>
      <c r="I62" s="1">
        <v>14.53</v>
      </c>
      <c r="J62" s="3">
        <f t="shared" si="10"/>
        <v>100.3</v>
      </c>
      <c r="K62" s="3">
        <f t="shared" si="11"/>
        <v>106</v>
      </c>
      <c r="L62" s="3">
        <f t="shared" si="12"/>
        <v>108.8</v>
      </c>
      <c r="M62" s="3">
        <f t="shared" si="13"/>
        <v>107.7</v>
      </c>
      <c r="N62" s="3">
        <v>3500</v>
      </c>
      <c r="O62" s="1">
        <f t="shared" si="14"/>
        <v>5.5023187674872762</v>
      </c>
      <c r="P62" s="4">
        <f t="shared" si="17"/>
        <v>19.258115686205468</v>
      </c>
      <c r="Q62" s="5">
        <f t="shared" si="15"/>
        <v>13.755796918718191</v>
      </c>
      <c r="R62" s="5">
        <f t="shared" si="16"/>
        <v>5.6641516724133734</v>
      </c>
    </row>
    <row r="63" spans="1:18" x14ac:dyDescent="0.3">
      <c r="A63" s="1">
        <v>62</v>
      </c>
      <c r="B63" s="1" t="s">
        <v>380</v>
      </c>
      <c r="C63" s="1" t="s">
        <v>557</v>
      </c>
      <c r="D63" s="1" t="s">
        <v>544</v>
      </c>
      <c r="E63" s="1">
        <v>3700</v>
      </c>
      <c r="F63" s="3" t="s">
        <v>507</v>
      </c>
      <c r="G63" s="1">
        <v>24</v>
      </c>
      <c r="H63" s="3">
        <v>119.5</v>
      </c>
      <c r="I63" s="1">
        <v>19.03</v>
      </c>
      <c r="J63" s="3">
        <f t="shared" si="10"/>
        <v>100.6</v>
      </c>
      <c r="K63" s="3">
        <f t="shared" si="11"/>
        <v>106.2</v>
      </c>
      <c r="L63" s="3">
        <f t="shared" si="12"/>
        <v>108.5</v>
      </c>
      <c r="M63" s="3">
        <f t="shared" si="13"/>
        <v>105.1</v>
      </c>
      <c r="N63" s="3">
        <v>3900</v>
      </c>
      <c r="O63" s="1">
        <f t="shared" si="14"/>
        <v>5.3755087216681918</v>
      </c>
      <c r="P63" s="4">
        <f t="shared" si="17"/>
        <v>20.964484014505949</v>
      </c>
      <c r="Q63" s="5">
        <f t="shared" si="15"/>
        <v>15.588975292837757</v>
      </c>
      <c r="R63" s="5">
        <f t="shared" si="16"/>
        <v>5.6660767606772833</v>
      </c>
    </row>
    <row r="64" spans="1:18" x14ac:dyDescent="0.3">
      <c r="A64" s="1">
        <v>63</v>
      </c>
      <c r="B64" s="2" t="s">
        <v>18</v>
      </c>
      <c r="C64" s="1" t="s">
        <v>487</v>
      </c>
      <c r="D64" s="1" t="s">
        <v>544</v>
      </c>
      <c r="E64" s="1">
        <v>11400</v>
      </c>
      <c r="F64" s="3" t="s">
        <v>497</v>
      </c>
      <c r="G64" s="1">
        <v>35</v>
      </c>
      <c r="H64" s="3">
        <v>115.5</v>
      </c>
      <c r="I64" s="1">
        <v>39.950000000000003</v>
      </c>
      <c r="J64" s="3">
        <f t="shared" si="10"/>
        <v>100.3</v>
      </c>
      <c r="K64" s="3">
        <f t="shared" si="11"/>
        <v>106</v>
      </c>
      <c r="L64" s="3">
        <f t="shared" si="12"/>
        <v>108.8</v>
      </c>
      <c r="M64" s="3">
        <f t="shared" si="13"/>
        <v>107.7</v>
      </c>
      <c r="N64" s="3">
        <v>12400</v>
      </c>
      <c r="O64" s="1">
        <f t="shared" si="14"/>
        <v>5.2431383348711602</v>
      </c>
      <c r="P64" s="4">
        <v>65.014915352402383</v>
      </c>
      <c r="Q64" s="5">
        <f t="shared" si="15"/>
        <v>59.771777017531221</v>
      </c>
      <c r="R64" s="5">
        <f t="shared" si="16"/>
        <v>5.7030627502107354</v>
      </c>
    </row>
    <row r="65" spans="1:18" x14ac:dyDescent="0.3">
      <c r="A65" s="1">
        <v>64</v>
      </c>
      <c r="B65" s="1" t="s">
        <v>260</v>
      </c>
      <c r="C65" s="1" t="s">
        <v>517</v>
      </c>
      <c r="D65" s="1" t="s">
        <v>544</v>
      </c>
      <c r="E65" s="1">
        <v>3600</v>
      </c>
      <c r="F65" s="3" t="s">
        <v>486</v>
      </c>
      <c r="G65" s="1">
        <v>25</v>
      </c>
      <c r="H65" s="3">
        <v>106.25</v>
      </c>
      <c r="I65" s="1">
        <v>15.75</v>
      </c>
      <c r="J65" s="3">
        <f t="shared" si="10"/>
        <v>105.5</v>
      </c>
      <c r="K65" s="3">
        <f t="shared" si="11"/>
        <v>105.6</v>
      </c>
      <c r="L65" s="3">
        <f t="shared" si="12"/>
        <v>107.6</v>
      </c>
      <c r="M65" s="3">
        <f t="shared" si="13"/>
        <v>107.1</v>
      </c>
      <c r="N65" s="3">
        <v>3800</v>
      </c>
      <c r="O65" s="1">
        <f t="shared" si="14"/>
        <v>5.0887799699383311</v>
      </c>
      <c r="P65" s="4">
        <f t="shared" ref="P65:P70" si="18">-87.868852+(LN(E65))*9.365713+G65*0.73241+I65*0.27241+H65*0.0924+((J65+K65)/2)*0.015315+((L65+M65)/2)*-0.032803</f>
        <v>19.337363885765658</v>
      </c>
      <c r="Q65" s="5">
        <f t="shared" si="15"/>
        <v>14.248583915827327</v>
      </c>
      <c r="R65" s="5">
        <f t="shared" si="16"/>
        <v>5.3714899682682384</v>
      </c>
    </row>
    <row r="66" spans="1:18" x14ac:dyDescent="0.3">
      <c r="A66" s="1">
        <v>65</v>
      </c>
      <c r="B66" s="1" t="s">
        <v>465</v>
      </c>
      <c r="C66" s="1" t="s">
        <v>520</v>
      </c>
      <c r="D66" s="1" t="s">
        <v>544</v>
      </c>
      <c r="E66" s="1">
        <v>4400</v>
      </c>
      <c r="F66" s="3" t="s">
        <v>549</v>
      </c>
      <c r="G66" s="1">
        <v>22</v>
      </c>
      <c r="H66" s="3">
        <v>105.5</v>
      </c>
      <c r="I66" s="1">
        <v>17.850000000000001</v>
      </c>
      <c r="J66" s="3">
        <f t="shared" ref="J66:J76" si="19">VLOOKUP(C66,$B$88:$E$117,2,FALSE)</f>
        <v>100.2</v>
      </c>
      <c r="K66" s="3">
        <f t="shared" ref="K66:K76" si="20">VLOOKUP(F66,$B$88:$E$117,2,FALSE)</f>
        <v>103.3</v>
      </c>
      <c r="L66" s="3">
        <f t="shared" ref="L66:L76" si="21">VLOOKUP(C66,$B$88:$E$117,4,FALSE)</f>
        <v>106.6</v>
      </c>
      <c r="M66" s="3">
        <f t="shared" ref="M66:M76" si="22">VLOOKUP(F66,$B$88:$E$117,3,FALSE)</f>
        <v>113.4</v>
      </c>
      <c r="N66" s="3">
        <v>3900</v>
      </c>
      <c r="O66" s="1">
        <f t="shared" ref="O66:O76" si="23">P66/(N66/1000)</f>
        <v>4.9685113017883555</v>
      </c>
      <c r="P66" s="4">
        <f t="shared" si="18"/>
        <v>19.377194076974586</v>
      </c>
      <c r="Q66" s="5">
        <f t="shared" ref="Q66:Q76" si="24">P66-O66</f>
        <v>14.408682775186231</v>
      </c>
      <c r="R66" s="5">
        <f t="shared" ref="R66:R76" si="25">P66/(E66/1000)</f>
        <v>4.4039077447669515</v>
      </c>
    </row>
    <row r="67" spans="1:18" x14ac:dyDescent="0.3">
      <c r="A67" s="1">
        <v>66</v>
      </c>
      <c r="B67" s="1" t="s">
        <v>448</v>
      </c>
      <c r="C67" s="1" t="s">
        <v>517</v>
      </c>
      <c r="D67" s="1" t="s">
        <v>544</v>
      </c>
      <c r="E67" s="1">
        <v>5400</v>
      </c>
      <c r="F67" s="3" t="s">
        <v>486</v>
      </c>
      <c r="G67" s="1">
        <v>32</v>
      </c>
      <c r="H67" s="1">
        <v>106.25</v>
      </c>
      <c r="I67" s="1">
        <v>17.12</v>
      </c>
      <c r="J67" s="3">
        <f t="shared" si="19"/>
        <v>105.5</v>
      </c>
      <c r="K67" s="3">
        <f t="shared" si="20"/>
        <v>105.6</v>
      </c>
      <c r="L67" s="3">
        <f t="shared" si="21"/>
        <v>107.6</v>
      </c>
      <c r="M67" s="3">
        <f t="shared" si="22"/>
        <v>107.1</v>
      </c>
      <c r="N67" s="3">
        <v>6000</v>
      </c>
      <c r="O67" s="1">
        <f t="shared" si="23"/>
        <v>4.7724842366367852</v>
      </c>
      <c r="P67" s="4">
        <f t="shared" si="18"/>
        <v>28.634905419820711</v>
      </c>
      <c r="Q67" s="5">
        <f t="shared" si="24"/>
        <v>23.862421183183926</v>
      </c>
      <c r="R67" s="5">
        <f t="shared" si="25"/>
        <v>5.3027602629297608</v>
      </c>
    </row>
    <row r="68" spans="1:18" x14ac:dyDescent="0.3">
      <c r="A68" s="1">
        <v>67</v>
      </c>
      <c r="B68" s="1" t="s">
        <v>475</v>
      </c>
      <c r="C68" s="1" t="s">
        <v>497</v>
      </c>
      <c r="D68" s="1" t="s">
        <v>544</v>
      </c>
      <c r="E68" s="1">
        <v>5300</v>
      </c>
      <c r="F68" s="3" t="s">
        <v>487</v>
      </c>
      <c r="G68" s="1">
        <v>28</v>
      </c>
      <c r="H68" s="3">
        <v>110.5</v>
      </c>
      <c r="I68" s="1">
        <v>23.61</v>
      </c>
      <c r="J68" s="3">
        <f t="shared" si="19"/>
        <v>106</v>
      </c>
      <c r="K68" s="3">
        <f t="shared" si="20"/>
        <v>100.3</v>
      </c>
      <c r="L68" s="3">
        <f t="shared" si="21"/>
        <v>107.5</v>
      </c>
      <c r="M68" s="3">
        <f t="shared" si="22"/>
        <v>111.8</v>
      </c>
      <c r="N68" s="3">
        <v>5900</v>
      </c>
      <c r="O68" s="1">
        <f t="shared" si="23"/>
        <v>4.6743454689272959</v>
      </c>
      <c r="P68" s="4">
        <f t="shared" si="18"/>
        <v>27.578638266671049</v>
      </c>
      <c r="Q68" s="5">
        <f t="shared" si="24"/>
        <v>22.904292797743754</v>
      </c>
      <c r="R68" s="5">
        <f t="shared" si="25"/>
        <v>5.2035166540888778</v>
      </c>
    </row>
    <row r="69" spans="1:18" x14ac:dyDescent="0.3">
      <c r="A69" s="1">
        <v>68</v>
      </c>
      <c r="B69" s="1" t="s">
        <v>202</v>
      </c>
      <c r="C69" s="1" t="s">
        <v>497</v>
      </c>
      <c r="D69" s="1" t="s">
        <v>544</v>
      </c>
      <c r="E69" s="1">
        <v>6900</v>
      </c>
      <c r="F69" s="3" t="s">
        <v>487</v>
      </c>
      <c r="G69" s="1">
        <v>34</v>
      </c>
      <c r="H69" s="3">
        <v>110.5</v>
      </c>
      <c r="I69" s="1">
        <v>25.49</v>
      </c>
      <c r="J69" s="3">
        <f t="shared" si="19"/>
        <v>106</v>
      </c>
      <c r="K69" s="3">
        <f t="shared" si="20"/>
        <v>100.3</v>
      </c>
      <c r="L69" s="3">
        <f t="shared" si="21"/>
        <v>107.5</v>
      </c>
      <c r="M69" s="3">
        <f t="shared" si="22"/>
        <v>111.8</v>
      </c>
      <c r="N69" s="3">
        <v>7500</v>
      </c>
      <c r="O69" s="1">
        <f t="shared" si="23"/>
        <v>4.6608054415482911</v>
      </c>
      <c r="P69" s="4">
        <f t="shared" si="18"/>
        <v>34.956040811612183</v>
      </c>
      <c r="Q69" s="5">
        <f t="shared" si="24"/>
        <v>30.295235370063892</v>
      </c>
      <c r="R69" s="5">
        <f t="shared" si="25"/>
        <v>5.0660928712481423</v>
      </c>
    </row>
    <row r="70" spans="1:18" x14ac:dyDescent="0.3">
      <c r="A70" s="1">
        <v>69</v>
      </c>
      <c r="B70" s="1" t="s">
        <v>396</v>
      </c>
      <c r="C70" s="1" t="s">
        <v>549</v>
      </c>
      <c r="D70" s="1" t="s">
        <v>544</v>
      </c>
      <c r="E70" s="1">
        <v>6400</v>
      </c>
      <c r="F70" s="3" t="s">
        <v>520</v>
      </c>
      <c r="G70" s="1">
        <v>34</v>
      </c>
      <c r="H70" s="3">
        <v>114</v>
      </c>
      <c r="I70" s="1">
        <v>25.17</v>
      </c>
      <c r="J70" s="3">
        <f t="shared" si="19"/>
        <v>103.3</v>
      </c>
      <c r="K70" s="3">
        <f t="shared" si="20"/>
        <v>100.2</v>
      </c>
      <c r="L70" s="3">
        <f t="shared" si="21"/>
        <v>107</v>
      </c>
      <c r="M70" s="3">
        <f t="shared" si="22"/>
        <v>111</v>
      </c>
      <c r="N70" s="3">
        <v>7400</v>
      </c>
      <c r="O70" s="1">
        <f t="shared" si="23"/>
        <v>4.6604904847868687</v>
      </c>
      <c r="P70" s="4">
        <f t="shared" si="18"/>
        <v>34.48762958742283</v>
      </c>
      <c r="Q70" s="5">
        <f t="shared" si="24"/>
        <v>29.827139102635961</v>
      </c>
      <c r="R70" s="5">
        <f t="shared" si="25"/>
        <v>5.3886921230348168</v>
      </c>
    </row>
    <row r="71" spans="1:18" x14ac:dyDescent="0.3">
      <c r="A71" s="1">
        <v>70</v>
      </c>
      <c r="B71" s="1" t="s">
        <v>81</v>
      </c>
      <c r="C71" s="1" t="s">
        <v>557</v>
      </c>
      <c r="D71" s="1" t="s">
        <v>544</v>
      </c>
      <c r="E71" s="1">
        <v>8000</v>
      </c>
      <c r="F71" s="3" t="s">
        <v>507</v>
      </c>
      <c r="G71" s="1">
        <v>35</v>
      </c>
      <c r="H71" s="3">
        <v>119.5</v>
      </c>
      <c r="I71" s="1">
        <v>27.87</v>
      </c>
      <c r="J71" s="3">
        <f t="shared" si="19"/>
        <v>100.6</v>
      </c>
      <c r="K71" s="3">
        <f t="shared" si="20"/>
        <v>106.2</v>
      </c>
      <c r="L71" s="3">
        <f t="shared" si="21"/>
        <v>108.5</v>
      </c>
      <c r="M71" s="3">
        <f t="shared" si="22"/>
        <v>105.1</v>
      </c>
      <c r="N71" s="3">
        <v>9200</v>
      </c>
      <c r="O71" s="1">
        <f t="shared" si="23"/>
        <v>4.621324949621278</v>
      </c>
      <c r="P71" s="4">
        <v>42.516189536515753</v>
      </c>
      <c r="Q71" s="5">
        <f t="shared" si="24"/>
        <v>37.894864586894478</v>
      </c>
      <c r="R71" s="5">
        <f t="shared" si="25"/>
        <v>5.3145236920644692</v>
      </c>
    </row>
    <row r="72" spans="1:18" x14ac:dyDescent="0.3">
      <c r="A72" s="1">
        <v>71</v>
      </c>
      <c r="B72" s="1" t="s">
        <v>199</v>
      </c>
      <c r="C72" s="1" t="s">
        <v>549</v>
      </c>
      <c r="D72" s="1" t="s">
        <v>544</v>
      </c>
      <c r="E72" s="1">
        <v>3700</v>
      </c>
      <c r="F72" s="3" t="s">
        <v>520</v>
      </c>
      <c r="G72" s="1">
        <v>24</v>
      </c>
      <c r="H72" s="3">
        <v>114</v>
      </c>
      <c r="I72" s="1">
        <v>11.42</v>
      </c>
      <c r="J72" s="3">
        <f t="shared" si="19"/>
        <v>103.3</v>
      </c>
      <c r="K72" s="3">
        <f t="shared" si="20"/>
        <v>100.2</v>
      </c>
      <c r="L72" s="3">
        <f t="shared" si="21"/>
        <v>107</v>
      </c>
      <c r="M72" s="3">
        <f t="shared" si="22"/>
        <v>111</v>
      </c>
      <c r="N72" s="3">
        <v>4000</v>
      </c>
      <c r="O72" s="1">
        <f t="shared" si="23"/>
        <v>4.5714518911264861</v>
      </c>
      <c r="P72" s="4">
        <f>-87.868852+(LN(E72))*9.365713+G72*0.73241+I72*0.27241+H72*0.0924+((J72+K72)/2)*0.015315+((L72+M72)/2)*-0.032803</f>
        <v>18.285807564505944</v>
      </c>
      <c r="Q72" s="5">
        <f t="shared" si="24"/>
        <v>13.714355673379458</v>
      </c>
      <c r="R72" s="5">
        <f t="shared" si="25"/>
        <v>4.9421101525691737</v>
      </c>
    </row>
    <row r="73" spans="1:18" x14ac:dyDescent="0.3">
      <c r="A73" s="1">
        <v>72</v>
      </c>
      <c r="B73" s="1" t="s">
        <v>49</v>
      </c>
      <c r="C73" s="1" t="s">
        <v>487</v>
      </c>
      <c r="D73" s="1" t="s">
        <v>544</v>
      </c>
      <c r="E73" s="1">
        <v>3400</v>
      </c>
      <c r="F73" s="3" t="s">
        <v>497</v>
      </c>
      <c r="G73" s="1">
        <v>20</v>
      </c>
      <c r="H73" s="1">
        <v>115.5</v>
      </c>
      <c r="I73" s="1">
        <v>15</v>
      </c>
      <c r="J73" s="3">
        <f t="shared" si="19"/>
        <v>100.3</v>
      </c>
      <c r="K73" s="3">
        <f t="shared" si="20"/>
        <v>106</v>
      </c>
      <c r="L73" s="3">
        <f t="shared" si="21"/>
        <v>108.8</v>
      </c>
      <c r="M73" s="3">
        <f t="shared" si="22"/>
        <v>107.7</v>
      </c>
      <c r="N73" s="3">
        <v>3500</v>
      </c>
      <c r="O73" s="1">
        <f t="shared" si="23"/>
        <v>4.4925995389158482</v>
      </c>
      <c r="P73" s="4">
        <f>-87.868852+(LN(E73))*9.365713+G73*0.73241+I73*0.27241+H73*0.0924+((J73+K73)/2)*0.015315+((L73+M73)/2)*-0.032803</f>
        <v>15.724098386205469</v>
      </c>
      <c r="Q73" s="5">
        <f t="shared" si="24"/>
        <v>11.231498847289622</v>
      </c>
      <c r="R73" s="5">
        <f t="shared" si="25"/>
        <v>4.6247348194721969</v>
      </c>
    </row>
    <row r="74" spans="1:18" x14ac:dyDescent="0.3">
      <c r="A74" s="1">
        <v>73</v>
      </c>
      <c r="B74" s="1" t="s">
        <v>405</v>
      </c>
      <c r="C74" s="1" t="s">
        <v>520</v>
      </c>
      <c r="D74" s="1" t="s">
        <v>544</v>
      </c>
      <c r="E74" s="1">
        <v>3500</v>
      </c>
      <c r="F74" s="3" t="s">
        <v>549</v>
      </c>
      <c r="G74" s="1">
        <v>18</v>
      </c>
      <c r="H74" s="3">
        <v>105.5</v>
      </c>
      <c r="I74" s="1">
        <v>17.809999999999999</v>
      </c>
      <c r="J74" s="3">
        <f t="shared" si="19"/>
        <v>100.2</v>
      </c>
      <c r="K74" s="3">
        <f t="shared" si="20"/>
        <v>103.3</v>
      </c>
      <c r="L74" s="3">
        <f t="shared" si="21"/>
        <v>106.6</v>
      </c>
      <c r="M74" s="3">
        <f t="shared" si="22"/>
        <v>113.4</v>
      </c>
      <c r="N74" s="3">
        <v>3600</v>
      </c>
      <c r="O74" s="1">
        <f t="shared" si="23"/>
        <v>3.9703869964270218</v>
      </c>
      <c r="P74" s="4">
        <f>-87.868852+(LN(E74))*9.365713+G74*0.73241+I74*0.27241+H74*0.0924+((J74+K74)/2)*0.015315+((L74+M74)/2)*-0.032803</f>
        <v>14.293393187137278</v>
      </c>
      <c r="Q74" s="5">
        <f t="shared" si="24"/>
        <v>10.323006190710256</v>
      </c>
      <c r="R74" s="5">
        <f t="shared" si="25"/>
        <v>4.0838266248963651</v>
      </c>
    </row>
    <row r="75" spans="1:18" x14ac:dyDescent="0.3">
      <c r="A75" s="1">
        <v>74</v>
      </c>
      <c r="B75" s="1" t="s">
        <v>205</v>
      </c>
      <c r="C75" s="1" t="s">
        <v>507</v>
      </c>
      <c r="D75" s="1" t="s">
        <v>544</v>
      </c>
      <c r="E75" s="1">
        <v>3200</v>
      </c>
      <c r="F75" s="3" t="s">
        <v>557</v>
      </c>
      <c r="G75" s="1">
        <v>15</v>
      </c>
      <c r="H75" s="1">
        <v>108.5</v>
      </c>
      <c r="I75" s="1">
        <v>14.93</v>
      </c>
      <c r="J75" s="3">
        <f t="shared" si="19"/>
        <v>106.2</v>
      </c>
      <c r="K75" s="3">
        <f t="shared" si="20"/>
        <v>100.6</v>
      </c>
      <c r="L75" s="3">
        <f t="shared" si="21"/>
        <v>110.8</v>
      </c>
      <c r="M75" s="3">
        <f t="shared" si="22"/>
        <v>111.1</v>
      </c>
      <c r="N75" s="3">
        <v>3500</v>
      </c>
      <c r="O75" s="1">
        <f t="shared" si="23"/>
        <v>3.0696135792969192</v>
      </c>
      <c r="P75" s="4">
        <f>-87.868852+(LN(E75))*9.365713+G75*0.73241+I75*0.27241+H75*0.0924+((J75+K75)/2)*0.015315+((L75+M75)/2)*-0.032803</f>
        <v>10.743647527539217</v>
      </c>
      <c r="Q75" s="5">
        <f t="shared" si="24"/>
        <v>7.6740339482422977</v>
      </c>
      <c r="R75" s="5">
        <f t="shared" si="25"/>
        <v>3.3573898523560053</v>
      </c>
    </row>
    <row r="76" spans="1:18" x14ac:dyDescent="0.3">
      <c r="A76" s="1">
        <v>75</v>
      </c>
      <c r="B76" s="1" t="s">
        <v>289</v>
      </c>
      <c r="C76" s="1" t="s">
        <v>520</v>
      </c>
      <c r="D76" s="1" t="s">
        <v>544</v>
      </c>
      <c r="E76" s="1">
        <v>3300</v>
      </c>
      <c r="F76" s="3" t="s">
        <v>549</v>
      </c>
      <c r="G76" s="1">
        <v>10</v>
      </c>
      <c r="H76" s="3">
        <v>105.5</v>
      </c>
      <c r="I76" s="1">
        <v>12.35</v>
      </c>
      <c r="J76" s="3">
        <f t="shared" si="19"/>
        <v>100.2</v>
      </c>
      <c r="K76" s="3">
        <f t="shared" si="20"/>
        <v>103.3</v>
      </c>
      <c r="L76" s="3">
        <f t="shared" si="21"/>
        <v>106.6</v>
      </c>
      <c r="M76" s="3">
        <f t="shared" si="22"/>
        <v>113.4</v>
      </c>
      <c r="N76" s="3">
        <v>3500</v>
      </c>
      <c r="O76" s="1">
        <f t="shared" si="23"/>
        <v>1.8273346717559984</v>
      </c>
      <c r="P76" s="4">
        <f>-87.868852+(LN(E76))*9.365713+G76*0.73241+I76*0.27241+H76*0.0924+((J76+K76)/2)*0.015315+((L76+M76)/2)*-0.032803</f>
        <v>6.3956713511459942</v>
      </c>
      <c r="Q76" s="5">
        <f t="shared" si="24"/>
        <v>4.5683366793899953</v>
      </c>
      <c r="R76" s="5">
        <f t="shared" si="25"/>
        <v>1.9380822276199983</v>
      </c>
    </row>
    <row r="77" spans="1:18" x14ac:dyDescent="0.3">
      <c r="A77" s="3"/>
      <c r="F77" s="3"/>
      <c r="J77" s="3"/>
      <c r="K77" s="3"/>
      <c r="L77" s="3"/>
      <c r="M77" s="3"/>
      <c r="N77" s="3"/>
      <c r="P77" s="4"/>
      <c r="Q77" s="5"/>
      <c r="R77" s="5"/>
    </row>
    <row r="78" spans="1:18" x14ac:dyDescent="0.3">
      <c r="A78" s="3"/>
      <c r="F78" s="3"/>
      <c r="J78" s="3"/>
      <c r="K78" s="3"/>
      <c r="L78" s="3"/>
      <c r="M78" s="3"/>
      <c r="N78" s="3"/>
      <c r="P78" s="4"/>
      <c r="Q78" s="5"/>
      <c r="R78" s="5"/>
    </row>
    <row r="79" spans="1:18" x14ac:dyDescent="0.3">
      <c r="A79" s="3"/>
      <c r="J79" s="3"/>
      <c r="K79" s="3"/>
      <c r="L79" s="3"/>
      <c r="M79" s="3"/>
      <c r="N79" s="3"/>
      <c r="P79" s="4"/>
      <c r="Q79" s="5"/>
      <c r="R79" s="5"/>
    </row>
    <row r="80" spans="1:18" x14ac:dyDescent="0.3">
      <c r="A80" s="3"/>
      <c r="F80" s="3"/>
      <c r="J80" s="3"/>
      <c r="K80" s="3"/>
      <c r="L80" s="3"/>
      <c r="M80" s="3"/>
      <c r="N80" s="3"/>
      <c r="P80" s="4"/>
      <c r="Q80" s="5"/>
      <c r="R80" s="5"/>
    </row>
    <row r="81" spans="1:18" x14ac:dyDescent="0.3">
      <c r="A81" s="3"/>
      <c r="J81" s="3"/>
      <c r="K81" s="3"/>
      <c r="L81" s="3"/>
      <c r="M81" s="3"/>
      <c r="N81" s="3"/>
      <c r="P81" s="4"/>
      <c r="Q81" s="5"/>
      <c r="R81" s="5"/>
    </row>
    <row r="82" spans="1:18" x14ac:dyDescent="0.3">
      <c r="A82" s="3"/>
      <c r="J82" s="3"/>
      <c r="K82" s="3"/>
      <c r="L82" s="3"/>
      <c r="M82" s="3"/>
      <c r="N82" s="3"/>
      <c r="P82" s="4"/>
      <c r="Q82" s="5"/>
      <c r="R82" s="5"/>
    </row>
    <row r="83" spans="1:18" x14ac:dyDescent="0.3">
      <c r="A83" s="3"/>
      <c r="J83" s="3"/>
      <c r="K83" s="3"/>
      <c r="L83" s="3"/>
      <c r="M83" s="3"/>
      <c r="N83" s="3"/>
      <c r="P83" s="4"/>
      <c r="Q83" s="5"/>
      <c r="R83" s="5"/>
    </row>
    <row r="86" spans="1:18" x14ac:dyDescent="0.3">
      <c r="A86" s="1" t="s">
        <v>565</v>
      </c>
    </row>
    <row r="87" spans="1:18" x14ac:dyDescent="0.3">
      <c r="A87" s="1" t="s">
        <v>509</v>
      </c>
      <c r="B87" s="1" t="s">
        <v>510</v>
      </c>
      <c r="C87" s="1" t="s">
        <v>566</v>
      </c>
      <c r="D87" s="1" t="s">
        <v>567</v>
      </c>
      <c r="E87" s="1" t="s">
        <v>568</v>
      </c>
      <c r="P87" s="1"/>
    </row>
    <row r="88" spans="1:18" x14ac:dyDescent="0.3">
      <c r="A88" s="1">
        <v>1</v>
      </c>
      <c r="B88" s="1" t="s">
        <v>507</v>
      </c>
      <c r="C88" s="1">
        <v>106.2</v>
      </c>
      <c r="D88" s="1">
        <v>105.1</v>
      </c>
      <c r="E88" s="1">
        <v>110.8</v>
      </c>
      <c r="P88" s="1"/>
    </row>
    <row r="89" spans="1:18" x14ac:dyDescent="0.3">
      <c r="A89" s="1">
        <v>2</v>
      </c>
      <c r="B89" s="1" t="s">
        <v>512</v>
      </c>
      <c r="C89" s="1">
        <v>103.2</v>
      </c>
      <c r="D89" s="1">
        <v>106.6</v>
      </c>
      <c r="E89" s="1">
        <v>106.9</v>
      </c>
      <c r="P89" s="1"/>
    </row>
    <row r="90" spans="1:18" x14ac:dyDescent="0.3">
      <c r="A90" s="1">
        <v>3</v>
      </c>
      <c r="B90" s="1" t="s">
        <v>519</v>
      </c>
      <c r="C90" s="1">
        <v>102</v>
      </c>
      <c r="D90" s="1">
        <v>110.2</v>
      </c>
      <c r="E90" s="1">
        <v>104.9</v>
      </c>
      <c r="P90" s="1"/>
    </row>
    <row r="91" spans="1:18" x14ac:dyDescent="0.3">
      <c r="A91" s="1">
        <v>4</v>
      </c>
      <c r="B91" s="1" t="s">
        <v>514</v>
      </c>
      <c r="C91" s="1">
        <v>101.5</v>
      </c>
      <c r="D91" s="1">
        <v>107.8</v>
      </c>
      <c r="E91" s="1">
        <v>109.5</v>
      </c>
      <c r="P91" s="1"/>
    </row>
    <row r="92" spans="1:18" x14ac:dyDescent="0.3">
      <c r="A92" s="1">
        <v>5</v>
      </c>
      <c r="B92" s="1" t="s">
        <v>499</v>
      </c>
      <c r="C92" s="1">
        <v>101.2</v>
      </c>
      <c r="D92" s="1">
        <v>102.6</v>
      </c>
      <c r="E92" s="1">
        <v>110.6</v>
      </c>
      <c r="P92" s="1"/>
    </row>
    <row r="93" spans="1:18" x14ac:dyDescent="0.3">
      <c r="A93" s="1">
        <v>6</v>
      </c>
      <c r="B93" s="1" t="s">
        <v>505</v>
      </c>
      <c r="C93" s="1">
        <v>98.9</v>
      </c>
      <c r="D93" s="1">
        <v>105</v>
      </c>
      <c r="E93" s="1">
        <v>114.2</v>
      </c>
      <c r="P93" s="1"/>
    </row>
    <row r="94" spans="1:18" x14ac:dyDescent="0.3">
      <c r="A94" s="1">
        <v>7</v>
      </c>
      <c r="B94" s="1" t="s">
        <v>518</v>
      </c>
      <c r="C94" s="1">
        <v>101.3</v>
      </c>
      <c r="D94" s="1">
        <v>106.3</v>
      </c>
      <c r="E94" s="1">
        <v>108.2</v>
      </c>
      <c r="P94" s="1"/>
    </row>
    <row r="95" spans="1:18" x14ac:dyDescent="0.3">
      <c r="A95" s="1">
        <v>8</v>
      </c>
      <c r="B95" s="1" t="s">
        <v>520</v>
      </c>
      <c r="C95" s="1">
        <v>100.2</v>
      </c>
      <c r="D95" s="1">
        <v>111</v>
      </c>
      <c r="E95" s="1">
        <v>106.6</v>
      </c>
      <c r="P95" s="1"/>
    </row>
    <row r="96" spans="1:18" x14ac:dyDescent="0.3">
      <c r="A96" s="1">
        <v>9</v>
      </c>
      <c r="B96" s="1" t="s">
        <v>491</v>
      </c>
      <c r="C96" s="1">
        <v>100</v>
      </c>
      <c r="D96" s="1">
        <v>106.1</v>
      </c>
      <c r="E96" s="1">
        <v>107.2</v>
      </c>
      <c r="P96" s="1"/>
    </row>
    <row r="97" spans="1:16" x14ac:dyDescent="0.3">
      <c r="A97" s="1">
        <v>10</v>
      </c>
      <c r="B97" s="1" t="s">
        <v>549</v>
      </c>
      <c r="C97" s="1">
        <v>103.3</v>
      </c>
      <c r="D97" s="1">
        <v>113.4</v>
      </c>
      <c r="E97" s="1">
        <v>107</v>
      </c>
      <c r="P97" s="1"/>
    </row>
    <row r="98" spans="1:16" x14ac:dyDescent="0.3">
      <c r="A98" s="1">
        <v>11</v>
      </c>
      <c r="B98" s="1" t="s">
        <v>487</v>
      </c>
      <c r="C98" s="1">
        <v>100.3</v>
      </c>
      <c r="D98" s="1">
        <v>111.8</v>
      </c>
      <c r="E98" s="1">
        <v>108.8</v>
      </c>
      <c r="P98" s="1"/>
    </row>
    <row r="99" spans="1:16" x14ac:dyDescent="0.3">
      <c r="A99" s="1">
        <v>12</v>
      </c>
      <c r="B99" s="1" t="s">
        <v>506</v>
      </c>
      <c r="C99" s="1">
        <v>100.4</v>
      </c>
      <c r="D99" s="1">
        <v>107</v>
      </c>
      <c r="E99" s="1">
        <v>103.7</v>
      </c>
      <c r="P99" s="1"/>
    </row>
    <row r="100" spans="1:16" x14ac:dyDescent="0.3">
      <c r="A100" s="1">
        <v>13</v>
      </c>
      <c r="B100" s="1" t="s">
        <v>498</v>
      </c>
      <c r="C100" s="1">
        <v>104</v>
      </c>
      <c r="D100" s="1">
        <v>109.4</v>
      </c>
      <c r="E100" s="1">
        <v>108.6</v>
      </c>
      <c r="P100" s="1"/>
    </row>
    <row r="101" spans="1:16" x14ac:dyDescent="0.3">
      <c r="A101" s="1">
        <v>14</v>
      </c>
      <c r="B101" s="1" t="s">
        <v>517</v>
      </c>
      <c r="C101" s="1">
        <v>105.5</v>
      </c>
      <c r="D101" s="1">
        <v>105</v>
      </c>
      <c r="E101" s="1">
        <v>107.6</v>
      </c>
      <c r="P101" s="1"/>
    </row>
    <row r="102" spans="1:16" x14ac:dyDescent="0.3">
      <c r="A102" s="1">
        <v>15</v>
      </c>
      <c r="B102" s="1" t="s">
        <v>495</v>
      </c>
      <c r="C102" s="1">
        <v>98.6</v>
      </c>
      <c r="D102" s="1">
        <v>103.2</v>
      </c>
      <c r="E102" s="1">
        <v>105.6</v>
      </c>
      <c r="P102" s="1"/>
    </row>
    <row r="103" spans="1:16" x14ac:dyDescent="0.3">
      <c r="A103" s="1">
        <v>16</v>
      </c>
      <c r="B103" s="1" t="s">
        <v>513</v>
      </c>
      <c r="C103" s="1">
        <v>100.4</v>
      </c>
      <c r="D103" s="1">
        <v>105</v>
      </c>
      <c r="E103" s="1">
        <v>105.4</v>
      </c>
      <c r="P103" s="1"/>
    </row>
    <row r="104" spans="1:16" x14ac:dyDescent="0.3">
      <c r="A104" s="1">
        <v>17</v>
      </c>
      <c r="B104" s="1" t="s">
        <v>485</v>
      </c>
      <c r="C104" s="1">
        <v>105.1</v>
      </c>
      <c r="D104" s="1">
        <v>111.4</v>
      </c>
      <c r="E104" s="1">
        <v>102.4</v>
      </c>
      <c r="P104" s="1"/>
    </row>
    <row r="105" spans="1:16" x14ac:dyDescent="0.3">
      <c r="A105" s="1">
        <v>18</v>
      </c>
      <c r="B105" s="1" t="s">
        <v>489</v>
      </c>
      <c r="C105" s="1">
        <v>102.8</v>
      </c>
      <c r="D105" s="1">
        <v>108.5</v>
      </c>
      <c r="E105" s="1">
        <v>109.7</v>
      </c>
      <c r="P105" s="1"/>
    </row>
    <row r="106" spans="1:16" x14ac:dyDescent="0.3">
      <c r="A106" s="1">
        <v>19</v>
      </c>
      <c r="B106" s="1" t="s">
        <v>564</v>
      </c>
      <c r="C106" s="1">
        <v>105.6</v>
      </c>
      <c r="D106" s="1">
        <v>109.1</v>
      </c>
      <c r="E106" s="1">
        <v>109.9</v>
      </c>
      <c r="P106" s="1"/>
    </row>
    <row r="107" spans="1:16" x14ac:dyDescent="0.3">
      <c r="A107" s="1">
        <v>20</v>
      </c>
      <c r="B107" s="1" t="s">
        <v>556</v>
      </c>
      <c r="C107" s="1">
        <v>102.3</v>
      </c>
      <c r="D107" s="1">
        <v>102.2</v>
      </c>
      <c r="E107" s="1">
        <v>111.1</v>
      </c>
      <c r="P107" s="1"/>
    </row>
    <row r="108" spans="1:16" x14ac:dyDescent="0.3">
      <c r="A108" s="1">
        <v>21</v>
      </c>
      <c r="B108" s="1" t="s">
        <v>486</v>
      </c>
      <c r="C108" s="1">
        <v>105.6</v>
      </c>
      <c r="D108" s="1">
        <v>107.1</v>
      </c>
      <c r="E108" s="1">
        <v>104.3</v>
      </c>
      <c r="P108" s="1"/>
    </row>
    <row r="109" spans="1:16" x14ac:dyDescent="0.3">
      <c r="A109" s="1">
        <v>22</v>
      </c>
      <c r="B109" s="1" t="s">
        <v>508</v>
      </c>
      <c r="C109" s="1">
        <v>100.3</v>
      </c>
      <c r="D109" s="1">
        <v>105.3</v>
      </c>
      <c r="E109" s="1">
        <v>105.3</v>
      </c>
      <c r="P109" s="1"/>
    </row>
    <row r="110" spans="1:16" x14ac:dyDescent="0.3">
      <c r="A110" s="1">
        <v>23</v>
      </c>
      <c r="B110" s="1" t="s">
        <v>488</v>
      </c>
      <c r="C110" s="1">
        <v>104.2</v>
      </c>
      <c r="D110" s="1">
        <v>110.3</v>
      </c>
      <c r="E110" s="1">
        <v>106.4</v>
      </c>
      <c r="P110" s="1"/>
    </row>
    <row r="111" spans="1:16" x14ac:dyDescent="0.3">
      <c r="A111" s="1">
        <v>24</v>
      </c>
      <c r="B111" s="1" t="s">
        <v>493</v>
      </c>
      <c r="C111" s="1">
        <v>103</v>
      </c>
      <c r="D111" s="1">
        <v>103</v>
      </c>
      <c r="E111" s="1">
        <v>111.4</v>
      </c>
      <c r="P111" s="1"/>
    </row>
    <row r="112" spans="1:16" x14ac:dyDescent="0.3">
      <c r="A112" s="1">
        <v>25</v>
      </c>
      <c r="B112" s="1" t="s">
        <v>492</v>
      </c>
      <c r="C112" s="1">
        <v>101.8</v>
      </c>
      <c r="D112" s="1">
        <v>110.9</v>
      </c>
      <c r="E112" s="1">
        <v>108</v>
      </c>
      <c r="P112" s="1"/>
    </row>
    <row r="113" spans="1:16" x14ac:dyDescent="0.3">
      <c r="A113" s="1">
        <v>26</v>
      </c>
      <c r="B113" s="1" t="s">
        <v>497</v>
      </c>
      <c r="C113" s="1">
        <v>106</v>
      </c>
      <c r="D113" s="1">
        <v>107.7</v>
      </c>
      <c r="E113" s="1">
        <v>107.5</v>
      </c>
      <c r="P113" s="1"/>
    </row>
    <row r="114" spans="1:16" x14ac:dyDescent="0.3">
      <c r="A114" s="1">
        <v>27</v>
      </c>
      <c r="B114" s="1" t="s">
        <v>557</v>
      </c>
      <c r="C114" s="1">
        <v>100.6</v>
      </c>
      <c r="D114" s="1">
        <v>111.1</v>
      </c>
      <c r="E114" s="1">
        <v>108.5</v>
      </c>
      <c r="P114" s="1"/>
    </row>
    <row r="115" spans="1:16" x14ac:dyDescent="0.3">
      <c r="A115" s="1">
        <v>28</v>
      </c>
      <c r="B115" s="1" t="s">
        <v>516</v>
      </c>
      <c r="C115" s="1">
        <v>102.7</v>
      </c>
      <c r="D115" s="1">
        <v>110.4</v>
      </c>
      <c r="E115" s="1">
        <v>104.5</v>
      </c>
      <c r="P115" s="1"/>
    </row>
    <row r="116" spans="1:16" x14ac:dyDescent="0.3">
      <c r="A116" s="1">
        <v>29</v>
      </c>
      <c r="B116" s="1" t="s">
        <v>496</v>
      </c>
      <c r="C116" s="1">
        <v>102.5</v>
      </c>
      <c r="D116" s="1">
        <v>107.9</v>
      </c>
      <c r="E116" s="1">
        <v>103.2</v>
      </c>
      <c r="P116" s="1"/>
    </row>
    <row r="117" spans="1:16" x14ac:dyDescent="0.3">
      <c r="A117" s="1">
        <v>30</v>
      </c>
      <c r="B117" s="1" t="s">
        <v>523</v>
      </c>
      <c r="C117" s="1">
        <v>103.7</v>
      </c>
      <c r="D117" s="1">
        <v>108.8</v>
      </c>
      <c r="E117" s="1">
        <v>111</v>
      </c>
      <c r="P117" s="1"/>
    </row>
  </sheetData>
  <sortState ref="B2:R76">
    <sortCondition ref="D2:D76"/>
    <sortCondition descending="1" ref="O2:O76"/>
  </sortState>
  <pageMargins left="0.7" right="0.7" top="0.75" bottom="0.75" header="0.3" footer="0.3"/>
  <pageSetup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18" sqref="P18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544</v>
      </c>
      <c r="E2" s="1">
        <v>11400</v>
      </c>
      <c r="F2" s="3" t="s">
        <v>498</v>
      </c>
      <c r="G2" s="1">
        <v>35</v>
      </c>
      <c r="H2" s="3">
        <v>115.25</v>
      </c>
      <c r="I2" s="1">
        <v>39.92</v>
      </c>
      <c r="J2" s="3">
        <f t="shared" ref="J2:J65" si="0">VLOOKUP(C2,$B$252:$E$281,2,FALSE)</f>
        <v>100.2</v>
      </c>
      <c r="K2" s="3">
        <f t="shared" ref="K2:K65" si="1">VLOOKUP(F2,$B$252:$E$281,2,FALSE)</f>
        <v>103.9</v>
      </c>
      <c r="L2" s="3">
        <f t="shared" ref="L2:L65" si="2">VLOOKUP(C2,$B$252:$E$281,4,FALSE)</f>
        <v>108.2</v>
      </c>
      <c r="M2" s="3">
        <f t="shared" ref="M2:M65" si="3">VLOOKUP(F2,$B$252:$E$281,3,FALSE)</f>
        <v>109.9</v>
      </c>
      <c r="N2" s="3"/>
      <c r="P2" s="4">
        <v>62.668916039560912</v>
      </c>
      <c r="Q2" s="5">
        <f t="shared" ref="Q2:Q65" si="4">P2-O2</f>
        <v>62.668916039560912</v>
      </c>
      <c r="R2" s="5">
        <f t="shared" ref="R2:R65" si="5">P2/(E2/1000)</f>
        <v>5.4972733368035884</v>
      </c>
    </row>
    <row r="3" spans="1:18" x14ac:dyDescent="0.3">
      <c r="A3" s="1">
        <v>2</v>
      </c>
      <c r="B3" s="1" t="s">
        <v>259</v>
      </c>
      <c r="C3" s="1" t="s">
        <v>489</v>
      </c>
      <c r="D3" s="1" t="s">
        <v>542</v>
      </c>
      <c r="E3" s="1">
        <v>10400</v>
      </c>
      <c r="F3" s="3" t="s">
        <v>518</v>
      </c>
      <c r="G3" s="1">
        <v>35</v>
      </c>
      <c r="H3" s="3">
        <v>111</v>
      </c>
      <c r="I3" s="1">
        <v>28.88</v>
      </c>
      <c r="J3" s="3">
        <f t="shared" si="0"/>
        <v>102.9</v>
      </c>
      <c r="K3" s="3">
        <f t="shared" si="1"/>
        <v>101.3</v>
      </c>
      <c r="L3" s="3">
        <f t="shared" si="2"/>
        <v>110.2</v>
      </c>
      <c r="M3" s="3">
        <f t="shared" si="3"/>
        <v>106.5</v>
      </c>
      <c r="N3" s="3"/>
      <c r="P3" s="4">
        <v>52.685476674078465</v>
      </c>
      <c r="Q3" s="5">
        <f t="shared" si="4"/>
        <v>52.685476674078465</v>
      </c>
      <c r="R3" s="5">
        <f t="shared" si="5"/>
        <v>5.065911218661391</v>
      </c>
    </row>
    <row r="4" spans="1:18" x14ac:dyDescent="0.3">
      <c r="A4" s="1">
        <v>3</v>
      </c>
      <c r="B4" s="1" t="s">
        <v>327</v>
      </c>
      <c r="C4" s="1" t="s">
        <v>493</v>
      </c>
      <c r="D4" s="1" t="s">
        <v>544</v>
      </c>
      <c r="E4" s="1">
        <v>10300</v>
      </c>
      <c r="F4" s="3" t="s">
        <v>496</v>
      </c>
      <c r="G4" s="1">
        <v>37</v>
      </c>
      <c r="H4" s="3">
        <v>105</v>
      </c>
      <c r="I4" s="1">
        <v>33.229999999999997</v>
      </c>
      <c r="J4" s="3">
        <f t="shared" si="0"/>
        <v>102.9</v>
      </c>
      <c r="K4" s="3">
        <f t="shared" si="1"/>
        <v>102.5</v>
      </c>
      <c r="L4" s="3">
        <f t="shared" si="2"/>
        <v>111.7</v>
      </c>
      <c r="M4" s="3">
        <f t="shared" si="3"/>
        <v>108.3</v>
      </c>
      <c r="N4" s="3"/>
      <c r="P4" s="4">
        <v>55.233446599058297</v>
      </c>
      <c r="Q4" s="5">
        <f t="shared" si="4"/>
        <v>55.233446599058297</v>
      </c>
      <c r="R4" s="5">
        <f t="shared" si="5"/>
        <v>5.3624705435978921</v>
      </c>
    </row>
    <row r="5" spans="1:18" x14ac:dyDescent="0.3">
      <c r="A5" s="1">
        <v>4</v>
      </c>
      <c r="B5" s="1" t="s">
        <v>330</v>
      </c>
      <c r="C5" s="1" t="s">
        <v>492</v>
      </c>
      <c r="D5" s="1" t="s">
        <v>543</v>
      </c>
      <c r="E5" s="1">
        <v>9800</v>
      </c>
      <c r="F5" s="3" t="s">
        <v>495</v>
      </c>
      <c r="G5" s="1">
        <v>36</v>
      </c>
      <c r="H5" s="3">
        <v>112.75</v>
      </c>
      <c r="I5" s="1">
        <v>30.52</v>
      </c>
      <c r="J5" s="3">
        <f t="shared" si="0"/>
        <v>101.7</v>
      </c>
      <c r="K5" s="3">
        <f t="shared" si="1"/>
        <v>98.8</v>
      </c>
      <c r="L5" s="3">
        <f t="shared" si="2"/>
        <v>108</v>
      </c>
      <c r="M5" s="3">
        <f t="shared" si="3"/>
        <v>103.3</v>
      </c>
      <c r="N5" s="3"/>
      <c r="P5" s="4">
        <v>49.646213757219932</v>
      </c>
      <c r="Q5" s="5">
        <f t="shared" si="4"/>
        <v>49.646213757219932</v>
      </c>
      <c r="R5" s="5">
        <f t="shared" si="5"/>
        <v>5.0659401793081562</v>
      </c>
    </row>
    <row r="6" spans="1:18" x14ac:dyDescent="0.3">
      <c r="A6" s="1">
        <v>5</v>
      </c>
      <c r="B6" s="1" t="s">
        <v>142</v>
      </c>
      <c r="C6" s="1" t="s">
        <v>491</v>
      </c>
      <c r="D6" s="1" t="s">
        <v>542</v>
      </c>
      <c r="E6" s="1">
        <v>9700</v>
      </c>
      <c r="F6" s="3" t="s">
        <v>506</v>
      </c>
      <c r="G6" s="1">
        <v>35</v>
      </c>
      <c r="H6" s="1">
        <v>104.5</v>
      </c>
      <c r="I6" s="1">
        <v>21.99</v>
      </c>
      <c r="J6" s="3">
        <f t="shared" si="0"/>
        <v>99.8</v>
      </c>
      <c r="K6" s="3">
        <f t="shared" si="1"/>
        <v>100.3</v>
      </c>
      <c r="L6" s="3">
        <f t="shared" si="2"/>
        <v>107</v>
      </c>
      <c r="M6" s="3">
        <f t="shared" si="3"/>
        <v>107.3</v>
      </c>
      <c r="N6" s="3"/>
      <c r="P6" s="4">
        <v>44.886180672879519</v>
      </c>
      <c r="Q6" s="5">
        <f t="shared" si="4"/>
        <v>44.886180672879519</v>
      </c>
      <c r="R6" s="5">
        <f t="shared" si="5"/>
        <v>4.6274413064824254</v>
      </c>
    </row>
    <row r="7" spans="1:18" x14ac:dyDescent="0.3">
      <c r="A7" s="1">
        <v>6</v>
      </c>
      <c r="B7" s="1" t="s">
        <v>376</v>
      </c>
      <c r="C7" s="1" t="s">
        <v>508</v>
      </c>
      <c r="D7" s="1" t="s">
        <v>542</v>
      </c>
      <c r="E7" s="1">
        <v>9600</v>
      </c>
      <c r="F7" s="3" t="s">
        <v>556</v>
      </c>
      <c r="G7" s="1">
        <v>34</v>
      </c>
      <c r="H7" s="3">
        <v>112.5</v>
      </c>
      <c r="I7" s="1">
        <v>27.09</v>
      </c>
      <c r="J7" s="3">
        <f t="shared" si="0"/>
        <v>100.1</v>
      </c>
      <c r="K7" s="3">
        <f t="shared" si="1"/>
        <v>102.1</v>
      </c>
      <c r="L7" s="3">
        <f t="shared" si="2"/>
        <v>105.7</v>
      </c>
      <c r="M7" s="3">
        <f t="shared" si="3"/>
        <v>102.2</v>
      </c>
      <c r="N7" s="3"/>
      <c r="P7" s="4">
        <v>46.590272425773456</v>
      </c>
      <c r="Q7" s="5">
        <f t="shared" si="4"/>
        <v>46.590272425773456</v>
      </c>
      <c r="R7" s="5">
        <f t="shared" si="5"/>
        <v>4.8531533776847349</v>
      </c>
    </row>
    <row r="8" spans="1:18" x14ac:dyDescent="0.3">
      <c r="A8" s="1">
        <v>7</v>
      </c>
      <c r="B8" s="1" t="s">
        <v>101</v>
      </c>
      <c r="C8" s="1" t="s">
        <v>488</v>
      </c>
      <c r="D8" s="1" t="s">
        <v>543</v>
      </c>
      <c r="E8" s="1">
        <v>9500</v>
      </c>
      <c r="F8" s="3" t="s">
        <v>507</v>
      </c>
      <c r="G8" s="1">
        <v>35</v>
      </c>
      <c r="H8" s="3">
        <v>120.5</v>
      </c>
      <c r="I8" s="1">
        <v>24.17</v>
      </c>
      <c r="J8" s="3">
        <f t="shared" si="0"/>
        <v>104</v>
      </c>
      <c r="K8" s="3">
        <f t="shared" si="1"/>
        <v>106.3</v>
      </c>
      <c r="L8" s="3">
        <f t="shared" si="2"/>
        <v>106.8</v>
      </c>
      <c r="M8" s="3">
        <f t="shared" si="3"/>
        <v>105.3</v>
      </c>
      <c r="N8" s="3"/>
      <c r="P8" s="4">
        <v>47.27576169862062</v>
      </c>
      <c r="Q8" s="5">
        <f t="shared" si="4"/>
        <v>47.27576169862062</v>
      </c>
      <c r="R8" s="5">
        <f t="shared" si="5"/>
        <v>4.9763959682758552</v>
      </c>
    </row>
    <row r="9" spans="1:18" x14ac:dyDescent="0.3">
      <c r="A9" s="1">
        <v>8</v>
      </c>
      <c r="B9" s="1" t="s">
        <v>144</v>
      </c>
      <c r="C9" s="1" t="s">
        <v>520</v>
      </c>
      <c r="D9" s="1" t="s">
        <v>542</v>
      </c>
      <c r="E9" s="1">
        <v>9400</v>
      </c>
      <c r="F9" s="3" t="s">
        <v>557</v>
      </c>
      <c r="G9" s="1">
        <v>34</v>
      </c>
      <c r="H9" s="3">
        <v>108.75</v>
      </c>
      <c r="I9" s="1">
        <v>28.75</v>
      </c>
      <c r="J9" s="3">
        <f t="shared" si="0"/>
        <v>100.3</v>
      </c>
      <c r="K9" s="3">
        <f t="shared" si="1"/>
        <v>100.5</v>
      </c>
      <c r="L9" s="3">
        <f t="shared" si="2"/>
        <v>106.7</v>
      </c>
      <c r="M9" s="3">
        <f t="shared" si="3"/>
        <v>111.1</v>
      </c>
      <c r="N9" s="3"/>
      <c r="P9" s="4">
        <v>46.272782499911294</v>
      </c>
      <c r="Q9" s="5">
        <f t="shared" si="4"/>
        <v>46.272782499911294</v>
      </c>
      <c r="R9" s="5">
        <f t="shared" si="5"/>
        <v>4.9226364361607757</v>
      </c>
    </row>
    <row r="10" spans="1:18" x14ac:dyDescent="0.3">
      <c r="A10" s="1">
        <v>9</v>
      </c>
      <c r="B10" s="1" t="s">
        <v>317</v>
      </c>
      <c r="C10" s="1" t="s">
        <v>516</v>
      </c>
      <c r="D10" s="1" t="s">
        <v>546</v>
      </c>
      <c r="E10" s="1">
        <v>9300</v>
      </c>
      <c r="F10" s="3" t="s">
        <v>512</v>
      </c>
      <c r="G10" s="1">
        <v>32</v>
      </c>
      <c r="H10" s="3">
        <v>113.75</v>
      </c>
      <c r="I10" s="1">
        <v>29.56</v>
      </c>
      <c r="J10" s="3">
        <f t="shared" si="0"/>
        <v>102.6</v>
      </c>
      <c r="K10" s="3">
        <f t="shared" si="1"/>
        <v>103.4</v>
      </c>
      <c r="L10" s="3">
        <f t="shared" si="2"/>
        <v>104.4</v>
      </c>
      <c r="M10" s="3">
        <f t="shared" si="3"/>
        <v>106.7</v>
      </c>
      <c r="N10" s="3"/>
      <c r="P10" s="4">
        <v>45.393629069927925</v>
      </c>
      <c r="Q10" s="5">
        <f t="shared" si="4"/>
        <v>45.393629069927925</v>
      </c>
      <c r="R10" s="5">
        <f t="shared" si="5"/>
        <v>4.8810353838632174</v>
      </c>
    </row>
    <row r="11" spans="1:18" x14ac:dyDescent="0.3">
      <c r="A11" s="1">
        <v>10</v>
      </c>
      <c r="B11" s="1" t="s">
        <v>7</v>
      </c>
      <c r="C11" s="1" t="s">
        <v>519</v>
      </c>
      <c r="D11" s="1" t="s">
        <v>543</v>
      </c>
      <c r="E11" s="1">
        <v>9200</v>
      </c>
      <c r="F11" s="3" t="s">
        <v>513</v>
      </c>
      <c r="G11" s="1">
        <v>34</v>
      </c>
      <c r="H11" s="1">
        <v>106.75</v>
      </c>
      <c r="I11" s="1">
        <v>30.28</v>
      </c>
      <c r="J11" s="3">
        <f t="shared" si="0"/>
        <v>101.9</v>
      </c>
      <c r="K11" s="3">
        <f t="shared" si="1"/>
        <v>100.5</v>
      </c>
      <c r="L11" s="3">
        <f t="shared" si="2"/>
        <v>105.1</v>
      </c>
      <c r="M11" s="3">
        <f t="shared" si="3"/>
        <v>104.8</v>
      </c>
      <c r="N11" s="3"/>
      <c r="P11" s="4">
        <v>46.479650744928939</v>
      </c>
      <c r="Q11" s="5">
        <f t="shared" si="4"/>
        <v>46.479650744928939</v>
      </c>
      <c r="R11" s="5">
        <f t="shared" si="5"/>
        <v>5.0521359505357548</v>
      </c>
    </row>
    <row r="12" spans="1:18" x14ac:dyDescent="0.3">
      <c r="A12" s="1">
        <v>11</v>
      </c>
      <c r="B12" s="1" t="s">
        <v>326</v>
      </c>
      <c r="C12" s="1" t="s">
        <v>512</v>
      </c>
      <c r="D12" s="1" t="s">
        <v>544</v>
      </c>
      <c r="E12" s="1">
        <v>9100</v>
      </c>
      <c r="F12" s="3" t="s">
        <v>516</v>
      </c>
      <c r="G12" s="1">
        <v>34</v>
      </c>
      <c r="H12" s="3">
        <v>112.25</v>
      </c>
      <c r="I12" s="1">
        <v>33.479999999999997</v>
      </c>
      <c r="J12" s="3">
        <f t="shared" si="0"/>
        <v>103.4</v>
      </c>
      <c r="K12" s="3">
        <f t="shared" si="1"/>
        <v>102.6</v>
      </c>
      <c r="L12" s="3">
        <f t="shared" si="2"/>
        <v>107.1</v>
      </c>
      <c r="M12" s="3">
        <f t="shared" si="3"/>
        <v>110.8</v>
      </c>
      <c r="N12" s="3"/>
      <c r="P12" s="4">
        <v>47.888340899375414</v>
      </c>
      <c r="Q12" s="5">
        <f t="shared" si="4"/>
        <v>47.888340899375414</v>
      </c>
      <c r="R12" s="5">
        <f t="shared" si="5"/>
        <v>5.2624550438874085</v>
      </c>
    </row>
    <row r="13" spans="1:18" x14ac:dyDescent="0.3">
      <c r="A13" s="1">
        <v>12</v>
      </c>
      <c r="B13" s="1" t="s">
        <v>192</v>
      </c>
      <c r="C13" s="1" t="s">
        <v>523</v>
      </c>
      <c r="D13" s="1" t="s">
        <v>544</v>
      </c>
      <c r="E13" s="1">
        <v>9000</v>
      </c>
      <c r="F13" s="3" t="s">
        <v>499</v>
      </c>
      <c r="G13" s="1">
        <v>36</v>
      </c>
      <c r="H13" s="3">
        <v>119.5</v>
      </c>
      <c r="I13" s="1">
        <v>28.58</v>
      </c>
      <c r="J13" s="3">
        <f t="shared" si="0"/>
        <v>103.8</v>
      </c>
      <c r="K13" s="3">
        <f t="shared" si="1"/>
        <v>101.1</v>
      </c>
      <c r="L13" s="3">
        <f t="shared" si="2"/>
        <v>111</v>
      </c>
      <c r="M13" s="3">
        <f t="shared" si="3"/>
        <v>102.6</v>
      </c>
      <c r="N13" s="3"/>
      <c r="P13" s="4">
        <v>48.798570426070739</v>
      </c>
      <c r="Q13" s="5">
        <f t="shared" si="4"/>
        <v>48.798570426070739</v>
      </c>
      <c r="R13" s="5">
        <f t="shared" si="5"/>
        <v>5.4220633806745262</v>
      </c>
    </row>
    <row r="14" spans="1:18" x14ac:dyDescent="0.3">
      <c r="A14" s="1">
        <v>13</v>
      </c>
      <c r="B14" s="1" t="s">
        <v>319</v>
      </c>
      <c r="C14" s="1" t="s">
        <v>514</v>
      </c>
      <c r="D14" s="1" t="s">
        <v>543</v>
      </c>
      <c r="E14" s="1">
        <v>8900</v>
      </c>
      <c r="F14" s="3" t="s">
        <v>564</v>
      </c>
      <c r="G14" s="1">
        <v>32</v>
      </c>
      <c r="H14" s="1">
        <v>117.25</v>
      </c>
      <c r="I14" s="1">
        <v>31.39</v>
      </c>
      <c r="J14" s="3">
        <f t="shared" si="0"/>
        <v>101.4</v>
      </c>
      <c r="K14" s="3">
        <f t="shared" si="1"/>
        <v>105.7</v>
      </c>
      <c r="L14" s="3">
        <f t="shared" si="2"/>
        <v>110.1</v>
      </c>
      <c r="M14" s="3">
        <f t="shared" si="3"/>
        <v>108.6</v>
      </c>
      <c r="N14" s="3"/>
      <c r="P14" s="4">
        <v>41.934156416233598</v>
      </c>
      <c r="Q14" s="5">
        <f t="shared" si="4"/>
        <v>41.934156416233598</v>
      </c>
      <c r="R14" s="5">
        <f t="shared" si="5"/>
        <v>4.7117029681161346</v>
      </c>
    </row>
    <row r="15" spans="1:18" x14ac:dyDescent="0.3">
      <c r="A15" s="1">
        <v>14</v>
      </c>
      <c r="B15" s="1" t="s">
        <v>461</v>
      </c>
      <c r="C15" s="1" t="s">
        <v>518</v>
      </c>
      <c r="D15" s="1" t="s">
        <v>544</v>
      </c>
      <c r="E15" s="1">
        <v>8800</v>
      </c>
      <c r="F15" s="3" t="s">
        <v>489</v>
      </c>
      <c r="G15" s="1">
        <v>32</v>
      </c>
      <c r="H15" s="3">
        <v>113.5</v>
      </c>
      <c r="I15" s="1">
        <v>30.74</v>
      </c>
      <c r="J15" s="3">
        <f t="shared" si="0"/>
        <v>101.3</v>
      </c>
      <c r="K15" s="3">
        <f t="shared" si="1"/>
        <v>102.9</v>
      </c>
      <c r="L15" s="3">
        <f t="shared" si="2"/>
        <v>108.2</v>
      </c>
      <c r="M15" s="3">
        <f t="shared" si="3"/>
        <v>108.5</v>
      </c>
      <c r="N15" s="3"/>
      <c r="P15" s="4">
        <v>41.253477910544042</v>
      </c>
      <c r="Q15" s="5">
        <f t="shared" si="4"/>
        <v>41.253477910544042</v>
      </c>
      <c r="R15" s="5">
        <f t="shared" si="5"/>
        <v>4.6878952171072772</v>
      </c>
    </row>
    <row r="16" spans="1:18" x14ac:dyDescent="0.3">
      <c r="A16" s="1">
        <v>15</v>
      </c>
      <c r="B16" s="1" t="s">
        <v>250</v>
      </c>
      <c r="C16" s="1" t="s">
        <v>564</v>
      </c>
      <c r="D16" s="1" t="s">
        <v>545</v>
      </c>
      <c r="E16" s="1">
        <v>8700</v>
      </c>
      <c r="F16" s="3" t="s">
        <v>514</v>
      </c>
      <c r="G16" s="1">
        <v>31</v>
      </c>
      <c r="H16" s="3">
        <v>113.75</v>
      </c>
      <c r="I16" s="1">
        <v>28.24</v>
      </c>
      <c r="J16" s="3">
        <f t="shared" si="0"/>
        <v>105.7</v>
      </c>
      <c r="K16" s="3">
        <f t="shared" si="1"/>
        <v>101.4</v>
      </c>
      <c r="L16" s="3">
        <f t="shared" si="2"/>
        <v>110.1</v>
      </c>
      <c r="M16" s="3">
        <f t="shared" si="3"/>
        <v>107.8</v>
      </c>
      <c r="N16" s="3"/>
      <c r="P16" s="4">
        <v>39.609145181990847</v>
      </c>
      <c r="Q16" s="5">
        <f t="shared" si="4"/>
        <v>39.609145181990847</v>
      </c>
      <c r="R16" s="5">
        <f t="shared" si="5"/>
        <v>4.5527753082748106</v>
      </c>
    </row>
    <row r="17" spans="1:18" x14ac:dyDescent="0.3">
      <c r="A17" s="1">
        <v>16</v>
      </c>
      <c r="B17" s="1" t="s">
        <v>114</v>
      </c>
      <c r="C17" s="1" t="s">
        <v>557</v>
      </c>
      <c r="D17" s="1" t="s">
        <v>545</v>
      </c>
      <c r="E17" s="1">
        <v>8600</v>
      </c>
      <c r="F17" s="3" t="s">
        <v>520</v>
      </c>
      <c r="G17" s="1">
        <v>33</v>
      </c>
      <c r="H17" s="3">
        <v>104.25</v>
      </c>
      <c r="I17" s="1">
        <v>25.3</v>
      </c>
      <c r="J17" s="3">
        <f t="shared" si="0"/>
        <v>100.5</v>
      </c>
      <c r="K17" s="3">
        <f t="shared" si="1"/>
        <v>100.3</v>
      </c>
      <c r="L17" s="3">
        <f t="shared" si="2"/>
        <v>108.5</v>
      </c>
      <c r="M17" s="3">
        <f t="shared" si="3"/>
        <v>109.7</v>
      </c>
      <c r="N17" s="3"/>
      <c r="P17" s="4">
        <v>39.196311392873156</v>
      </c>
      <c r="Q17" s="5">
        <f t="shared" si="4"/>
        <v>39.196311392873156</v>
      </c>
      <c r="R17" s="5">
        <f t="shared" si="5"/>
        <v>4.5577106270782739</v>
      </c>
    </row>
    <row r="18" spans="1:18" x14ac:dyDescent="0.3">
      <c r="A18" s="1">
        <v>17</v>
      </c>
      <c r="B18" s="1" t="s">
        <v>82</v>
      </c>
      <c r="C18" s="1" t="s">
        <v>496</v>
      </c>
      <c r="D18" s="1" t="s">
        <v>542</v>
      </c>
      <c r="E18" s="1">
        <v>8500</v>
      </c>
      <c r="F18" s="3" t="s">
        <v>493</v>
      </c>
      <c r="G18" s="1">
        <v>34</v>
      </c>
      <c r="H18" s="3">
        <v>115.5</v>
      </c>
      <c r="I18" s="1">
        <v>17.36</v>
      </c>
      <c r="J18" s="3">
        <f t="shared" si="0"/>
        <v>102.5</v>
      </c>
      <c r="K18" s="3">
        <f t="shared" si="1"/>
        <v>102.9</v>
      </c>
      <c r="L18" s="3">
        <f t="shared" si="2"/>
        <v>103</v>
      </c>
      <c r="M18" s="3">
        <f t="shared" si="3"/>
        <v>103.4</v>
      </c>
      <c r="N18" s="3"/>
      <c r="P18" s="4">
        <v>38.89732594604866</v>
      </c>
      <c r="Q18" s="5">
        <f t="shared" si="4"/>
        <v>38.89732594604866</v>
      </c>
      <c r="R18" s="5">
        <f t="shared" si="5"/>
        <v>4.5761559936527831</v>
      </c>
    </row>
    <row r="19" spans="1:18" x14ac:dyDescent="0.3">
      <c r="A19" s="1">
        <v>18</v>
      </c>
      <c r="B19" s="1" t="s">
        <v>97</v>
      </c>
      <c r="C19" s="1" t="s">
        <v>491</v>
      </c>
      <c r="D19" s="1" t="s">
        <v>545</v>
      </c>
      <c r="E19" s="1">
        <v>8500</v>
      </c>
      <c r="F19" s="3" t="s">
        <v>506</v>
      </c>
      <c r="G19" s="1">
        <v>34</v>
      </c>
      <c r="H19" s="1">
        <v>104.5</v>
      </c>
      <c r="I19" s="1">
        <v>30.02</v>
      </c>
      <c r="J19" s="3">
        <f t="shared" si="0"/>
        <v>99.8</v>
      </c>
      <c r="K19" s="3">
        <f t="shared" si="1"/>
        <v>100.3</v>
      </c>
      <c r="L19" s="3">
        <f t="shared" si="2"/>
        <v>107</v>
      </c>
      <c r="M19" s="3">
        <f t="shared" si="3"/>
        <v>107.3</v>
      </c>
      <c r="N19" s="3"/>
      <c r="P19" s="4">
        <v>41.385695346048664</v>
      </c>
      <c r="Q19" s="5">
        <f t="shared" si="4"/>
        <v>41.385695346048664</v>
      </c>
      <c r="R19" s="5">
        <f t="shared" si="5"/>
        <v>4.8689053348292548</v>
      </c>
    </row>
    <row r="20" spans="1:18" x14ac:dyDescent="0.3">
      <c r="A20" s="1">
        <v>19</v>
      </c>
      <c r="B20" s="1" t="s">
        <v>106</v>
      </c>
      <c r="C20" s="1" t="s">
        <v>507</v>
      </c>
      <c r="D20" s="1" t="s">
        <v>543</v>
      </c>
      <c r="E20" s="1">
        <v>8400</v>
      </c>
      <c r="F20" s="3" t="s">
        <v>488</v>
      </c>
      <c r="G20" s="1">
        <v>34</v>
      </c>
      <c r="H20" s="1">
        <v>116.5</v>
      </c>
      <c r="I20" s="1">
        <v>31.3</v>
      </c>
      <c r="J20" s="3">
        <f t="shared" si="0"/>
        <v>106.3</v>
      </c>
      <c r="K20" s="3">
        <f t="shared" si="1"/>
        <v>104</v>
      </c>
      <c r="L20" s="3">
        <f t="shared" si="2"/>
        <v>110.8</v>
      </c>
      <c r="M20" s="3">
        <f t="shared" si="3"/>
        <v>110.2</v>
      </c>
      <c r="N20" s="3"/>
      <c r="P20" s="4">
        <v>42.832044773832905</v>
      </c>
      <c r="Q20" s="5">
        <f t="shared" si="4"/>
        <v>42.832044773832905</v>
      </c>
      <c r="R20" s="5">
        <f t="shared" si="5"/>
        <v>5.0990529492658219</v>
      </c>
    </row>
    <row r="21" spans="1:18" x14ac:dyDescent="0.3">
      <c r="A21" s="1">
        <v>20</v>
      </c>
      <c r="B21" s="1" t="s">
        <v>130</v>
      </c>
      <c r="C21" s="1" t="s">
        <v>496</v>
      </c>
      <c r="D21" s="1" t="s">
        <v>544</v>
      </c>
      <c r="E21" s="1">
        <v>8200</v>
      </c>
      <c r="F21" s="3" t="s">
        <v>493</v>
      </c>
      <c r="G21" s="1">
        <v>35</v>
      </c>
      <c r="H21" s="3">
        <v>115.5</v>
      </c>
      <c r="I21" s="1">
        <v>31.22</v>
      </c>
      <c r="J21" s="3">
        <f t="shared" si="0"/>
        <v>102.5</v>
      </c>
      <c r="K21" s="3">
        <f t="shared" si="1"/>
        <v>102.9</v>
      </c>
      <c r="L21" s="3">
        <f t="shared" si="2"/>
        <v>103</v>
      </c>
      <c r="M21" s="3">
        <f t="shared" si="3"/>
        <v>103.4</v>
      </c>
      <c r="N21" s="3"/>
      <c r="P21" s="4">
        <v>43.485958031531517</v>
      </c>
      <c r="Q21" s="5">
        <f t="shared" si="4"/>
        <v>43.485958031531517</v>
      </c>
      <c r="R21" s="5">
        <f t="shared" si="5"/>
        <v>5.3031656136014051</v>
      </c>
    </row>
    <row r="22" spans="1:18" x14ac:dyDescent="0.3">
      <c r="A22" s="1">
        <v>21</v>
      </c>
      <c r="B22" s="1" t="s">
        <v>291</v>
      </c>
      <c r="C22" s="1" t="s">
        <v>516</v>
      </c>
      <c r="D22" s="1" t="s">
        <v>545</v>
      </c>
      <c r="E22" s="1">
        <v>8000</v>
      </c>
      <c r="F22" s="3" t="s">
        <v>512</v>
      </c>
      <c r="G22" s="1">
        <v>33</v>
      </c>
      <c r="H22" s="3">
        <v>113.75</v>
      </c>
      <c r="I22" s="1">
        <v>20.58</v>
      </c>
      <c r="J22" s="3">
        <f t="shared" si="0"/>
        <v>102.6</v>
      </c>
      <c r="K22" s="3">
        <f t="shared" si="1"/>
        <v>103.4</v>
      </c>
      <c r="L22" s="3">
        <f t="shared" si="2"/>
        <v>104.4</v>
      </c>
      <c r="M22" s="3">
        <f t="shared" si="3"/>
        <v>106.7</v>
      </c>
      <c r="N22" s="3"/>
      <c r="P22" s="4">
        <v>38.174367271515749</v>
      </c>
      <c r="Q22" s="5">
        <f t="shared" si="4"/>
        <v>38.174367271515749</v>
      </c>
      <c r="R22" s="5">
        <f t="shared" si="5"/>
        <v>4.7717959089394686</v>
      </c>
    </row>
    <row r="23" spans="1:18" x14ac:dyDescent="0.3">
      <c r="A23" s="1">
        <v>22</v>
      </c>
      <c r="B23" s="1" t="s">
        <v>55</v>
      </c>
      <c r="C23" s="1" t="s">
        <v>487</v>
      </c>
      <c r="D23" s="1" t="s">
        <v>542</v>
      </c>
      <c r="E23" s="1">
        <v>7700</v>
      </c>
      <c r="F23" s="3" t="s">
        <v>498</v>
      </c>
      <c r="G23" s="1">
        <v>33</v>
      </c>
      <c r="H23" s="3">
        <v>115.25</v>
      </c>
      <c r="I23" s="1">
        <v>17.100000000000001</v>
      </c>
      <c r="J23" s="3">
        <f t="shared" si="0"/>
        <v>100.2</v>
      </c>
      <c r="K23" s="3">
        <f t="shared" si="1"/>
        <v>103.9</v>
      </c>
      <c r="L23" s="3">
        <f t="shared" si="2"/>
        <v>108.2</v>
      </c>
      <c r="M23" s="3">
        <f t="shared" si="3"/>
        <v>109.9</v>
      </c>
      <c r="N23" s="3"/>
      <c r="P23" s="4">
        <f t="shared" ref="P23:P86" si="6">-87.868852+(LN(E23))*9.365713+G23*0.73241+I23*0.27241+H23*0.0924+((J23+K23)/2)*0.015315+((L23+M23)/2)*-0.032803</f>
        <v>33.407254787046618</v>
      </c>
      <c r="Q23" s="5">
        <f t="shared" si="4"/>
        <v>33.407254787046618</v>
      </c>
      <c r="R23" s="5">
        <f t="shared" si="5"/>
        <v>4.3386045177982622</v>
      </c>
    </row>
    <row r="24" spans="1:18" x14ac:dyDescent="0.3">
      <c r="A24" s="1">
        <v>23</v>
      </c>
      <c r="B24" s="1" t="s">
        <v>81</v>
      </c>
      <c r="C24" s="1" t="s">
        <v>557</v>
      </c>
      <c r="D24" s="1" t="s">
        <v>544</v>
      </c>
      <c r="E24" s="1">
        <v>7600</v>
      </c>
      <c r="F24" s="3" t="s">
        <v>520</v>
      </c>
      <c r="G24" s="1">
        <v>34</v>
      </c>
      <c r="H24" s="1">
        <v>104.25</v>
      </c>
      <c r="I24" s="1">
        <v>27.87</v>
      </c>
      <c r="J24" s="3">
        <f t="shared" si="0"/>
        <v>100.5</v>
      </c>
      <c r="K24" s="3">
        <f t="shared" si="1"/>
        <v>100.3</v>
      </c>
      <c r="L24" s="3">
        <f t="shared" si="2"/>
        <v>108.5</v>
      </c>
      <c r="M24" s="3">
        <f t="shared" si="3"/>
        <v>109.7</v>
      </c>
      <c r="N24" s="3"/>
      <c r="P24" s="4">
        <f t="shared" si="6"/>
        <v>35.907781222774197</v>
      </c>
      <c r="Q24" s="5">
        <f t="shared" si="4"/>
        <v>35.907781222774197</v>
      </c>
      <c r="R24" s="5">
        <f t="shared" si="5"/>
        <v>4.7247080556281844</v>
      </c>
    </row>
    <row r="25" spans="1:18" x14ac:dyDescent="0.3">
      <c r="A25" s="1">
        <v>24</v>
      </c>
      <c r="B25" s="1" t="s">
        <v>120</v>
      </c>
      <c r="C25" s="1" t="s">
        <v>564</v>
      </c>
      <c r="D25" s="1" t="s">
        <v>543</v>
      </c>
      <c r="E25" s="1">
        <v>7600</v>
      </c>
      <c r="F25" s="3" t="s">
        <v>514</v>
      </c>
      <c r="G25" s="1">
        <v>35</v>
      </c>
      <c r="H25" s="3">
        <v>113.75</v>
      </c>
      <c r="I25" s="1">
        <v>21.12</v>
      </c>
      <c r="J25" s="3">
        <f t="shared" si="0"/>
        <v>105.7</v>
      </c>
      <c r="K25" s="3">
        <f t="shared" si="1"/>
        <v>101.4</v>
      </c>
      <c r="L25" s="3">
        <f t="shared" si="2"/>
        <v>110.1</v>
      </c>
      <c r="M25" s="3">
        <f t="shared" si="3"/>
        <v>107.8</v>
      </c>
      <c r="N25" s="3"/>
      <c r="P25" s="4">
        <f t="shared" si="6"/>
        <v>35.732386422774198</v>
      </c>
      <c r="Q25" s="5">
        <f t="shared" si="4"/>
        <v>35.732386422774198</v>
      </c>
      <c r="R25" s="5">
        <f t="shared" si="5"/>
        <v>4.701629792470289</v>
      </c>
    </row>
    <row r="26" spans="1:18" x14ac:dyDescent="0.3">
      <c r="A26" s="1">
        <v>25</v>
      </c>
      <c r="B26" s="1" t="s">
        <v>115</v>
      </c>
      <c r="C26" s="1" t="s">
        <v>488</v>
      </c>
      <c r="D26" s="1" t="s">
        <v>545</v>
      </c>
      <c r="E26" s="1">
        <v>7500</v>
      </c>
      <c r="F26" s="3" t="s">
        <v>507</v>
      </c>
      <c r="G26" s="1">
        <v>34</v>
      </c>
      <c r="H26" s="1">
        <v>120.5</v>
      </c>
      <c r="I26" s="1">
        <v>22.58</v>
      </c>
      <c r="J26" s="3">
        <f t="shared" si="0"/>
        <v>104</v>
      </c>
      <c r="K26" s="3">
        <f t="shared" si="1"/>
        <v>106.3</v>
      </c>
      <c r="L26" s="3">
        <f t="shared" si="2"/>
        <v>106.8</v>
      </c>
      <c r="M26" s="3">
        <f t="shared" si="3"/>
        <v>105.3</v>
      </c>
      <c r="N26" s="3"/>
      <c r="P26" s="4">
        <f t="shared" si="6"/>
        <v>36.016976730413568</v>
      </c>
      <c r="Q26" s="5">
        <f t="shared" si="4"/>
        <v>36.016976730413568</v>
      </c>
      <c r="R26" s="5">
        <f t="shared" si="5"/>
        <v>4.8022635640551421</v>
      </c>
    </row>
    <row r="27" spans="1:18" x14ac:dyDescent="0.3">
      <c r="A27" s="1">
        <v>26</v>
      </c>
      <c r="B27" s="1" t="s">
        <v>308</v>
      </c>
      <c r="C27" s="1" t="s">
        <v>498</v>
      </c>
      <c r="D27" s="1" t="s">
        <v>546</v>
      </c>
      <c r="E27" s="1">
        <v>7400</v>
      </c>
      <c r="F27" s="3" t="s">
        <v>487</v>
      </c>
      <c r="G27" s="1">
        <v>31</v>
      </c>
      <c r="H27" s="3">
        <v>114.25</v>
      </c>
      <c r="I27" s="1">
        <v>23.5</v>
      </c>
      <c r="J27" s="3">
        <f t="shared" si="0"/>
        <v>103.9</v>
      </c>
      <c r="K27" s="3">
        <f t="shared" si="1"/>
        <v>100.2</v>
      </c>
      <c r="L27" s="3">
        <f t="shared" si="2"/>
        <v>108.4</v>
      </c>
      <c r="M27" s="3">
        <f t="shared" si="3"/>
        <v>111.9</v>
      </c>
      <c r="N27" s="3"/>
      <c r="P27" s="4">
        <f t="shared" si="6"/>
        <v>33.185178974389572</v>
      </c>
      <c r="Q27" s="5">
        <f t="shared" si="4"/>
        <v>33.185178974389572</v>
      </c>
      <c r="R27" s="5">
        <f t="shared" si="5"/>
        <v>4.4844836451877796</v>
      </c>
    </row>
    <row r="28" spans="1:18" x14ac:dyDescent="0.3">
      <c r="A28" s="1">
        <v>27</v>
      </c>
      <c r="B28" s="1" t="s">
        <v>283</v>
      </c>
      <c r="C28" s="1" t="s">
        <v>506</v>
      </c>
      <c r="D28" s="1" t="s">
        <v>542</v>
      </c>
      <c r="E28" s="1">
        <v>7300</v>
      </c>
      <c r="F28" s="3" t="s">
        <v>491</v>
      </c>
      <c r="G28" s="1">
        <v>34</v>
      </c>
      <c r="H28" s="3">
        <v>101</v>
      </c>
      <c r="I28" s="1">
        <v>19.14</v>
      </c>
      <c r="J28" s="3">
        <f t="shared" si="0"/>
        <v>100.3</v>
      </c>
      <c r="K28" s="3">
        <f t="shared" si="1"/>
        <v>99.8</v>
      </c>
      <c r="L28" s="3">
        <f t="shared" si="2"/>
        <v>104</v>
      </c>
      <c r="M28" s="3">
        <f t="shared" si="3"/>
        <v>106.3</v>
      </c>
      <c r="N28" s="3"/>
      <c r="P28" s="4">
        <f t="shared" si="6"/>
        <v>32.976359742057298</v>
      </c>
      <c r="Q28" s="5">
        <f t="shared" si="4"/>
        <v>32.976359742057298</v>
      </c>
      <c r="R28" s="5">
        <f t="shared" si="5"/>
        <v>4.5173095537064789</v>
      </c>
    </row>
    <row r="29" spans="1:18" x14ac:dyDescent="0.3">
      <c r="A29" s="1">
        <v>28</v>
      </c>
      <c r="B29" s="1" t="s">
        <v>189</v>
      </c>
      <c r="C29" s="1" t="s">
        <v>507</v>
      </c>
      <c r="D29" s="1" t="s">
        <v>545</v>
      </c>
      <c r="E29" s="1">
        <v>7300</v>
      </c>
      <c r="F29" s="3" t="s">
        <v>488</v>
      </c>
      <c r="G29" s="1">
        <v>30</v>
      </c>
      <c r="H29" s="3">
        <v>116.5</v>
      </c>
      <c r="I29" s="1">
        <v>24.05</v>
      </c>
      <c r="J29" s="3">
        <f t="shared" si="0"/>
        <v>106.3</v>
      </c>
      <c r="K29" s="3">
        <f t="shared" si="1"/>
        <v>104</v>
      </c>
      <c r="L29" s="3">
        <f t="shared" si="2"/>
        <v>110.8</v>
      </c>
      <c r="M29" s="3">
        <f t="shared" si="3"/>
        <v>110.2</v>
      </c>
      <c r="N29" s="3"/>
      <c r="P29" s="4">
        <f t="shared" si="6"/>
        <v>32.719063292057299</v>
      </c>
      <c r="Q29" s="5">
        <f t="shared" si="4"/>
        <v>32.719063292057299</v>
      </c>
      <c r="R29" s="5">
        <f t="shared" si="5"/>
        <v>4.4820634646653836</v>
      </c>
    </row>
    <row r="30" spans="1:18" x14ac:dyDescent="0.3">
      <c r="A30" s="1">
        <v>29</v>
      </c>
      <c r="B30" s="1" t="s">
        <v>53</v>
      </c>
      <c r="C30" s="1" t="s">
        <v>487</v>
      </c>
      <c r="D30" s="1" t="s">
        <v>543</v>
      </c>
      <c r="E30" s="1">
        <v>7200</v>
      </c>
      <c r="F30" s="3" t="s">
        <v>498</v>
      </c>
      <c r="G30" s="1">
        <v>32</v>
      </c>
      <c r="H30" s="3">
        <v>115.25</v>
      </c>
      <c r="I30" s="1">
        <v>23.98</v>
      </c>
      <c r="J30" s="3">
        <f t="shared" si="0"/>
        <v>100.2</v>
      </c>
      <c r="K30" s="3">
        <f t="shared" si="1"/>
        <v>103.9</v>
      </c>
      <c r="L30" s="3">
        <f t="shared" si="2"/>
        <v>108.2</v>
      </c>
      <c r="M30" s="3">
        <f t="shared" si="3"/>
        <v>109.9</v>
      </c>
      <c r="N30" s="3"/>
      <c r="P30" s="4">
        <f t="shared" si="6"/>
        <v>33.920218145649287</v>
      </c>
      <c r="Q30" s="5">
        <f t="shared" si="4"/>
        <v>33.920218145649287</v>
      </c>
      <c r="R30" s="5">
        <f t="shared" si="5"/>
        <v>4.711141409117956</v>
      </c>
    </row>
    <row r="31" spans="1:18" x14ac:dyDescent="0.3">
      <c r="A31" s="1">
        <v>30</v>
      </c>
      <c r="B31" s="1" t="s">
        <v>537</v>
      </c>
      <c r="C31" s="1" t="s">
        <v>498</v>
      </c>
      <c r="D31" s="1" t="s">
        <v>544</v>
      </c>
      <c r="E31" s="1">
        <v>7200</v>
      </c>
      <c r="F31" s="3" t="s">
        <v>487</v>
      </c>
      <c r="G31" s="1">
        <v>26</v>
      </c>
      <c r="H31" s="3">
        <v>114.25</v>
      </c>
      <c r="I31" s="1">
        <v>33.619999999999997</v>
      </c>
      <c r="J31" s="3">
        <f t="shared" si="0"/>
        <v>103.9</v>
      </c>
      <c r="K31" s="3">
        <f t="shared" si="1"/>
        <v>100.2</v>
      </c>
      <c r="L31" s="3">
        <f t="shared" si="2"/>
        <v>108.4</v>
      </c>
      <c r="M31" s="3">
        <f t="shared" si="3"/>
        <v>111.9</v>
      </c>
      <c r="N31" s="3"/>
      <c r="P31" s="4">
        <f t="shared" si="6"/>
        <v>32.023307245649292</v>
      </c>
      <c r="Q31" s="5">
        <f t="shared" si="4"/>
        <v>32.023307245649292</v>
      </c>
      <c r="R31" s="5">
        <f t="shared" si="5"/>
        <v>4.4476815618957346</v>
      </c>
    </row>
    <row r="32" spans="1:18" x14ac:dyDescent="0.3">
      <c r="A32" s="1">
        <v>31</v>
      </c>
      <c r="B32" s="1" t="s">
        <v>85</v>
      </c>
      <c r="C32" s="1" t="s">
        <v>489</v>
      </c>
      <c r="D32" s="1" t="s">
        <v>544</v>
      </c>
      <c r="E32" s="1">
        <v>7100</v>
      </c>
      <c r="F32" s="3" t="s">
        <v>518</v>
      </c>
      <c r="G32" s="1">
        <v>36</v>
      </c>
      <c r="H32" s="3">
        <v>111</v>
      </c>
      <c r="I32" s="1">
        <v>24.26</v>
      </c>
      <c r="J32" s="3">
        <f t="shared" si="0"/>
        <v>102.9</v>
      </c>
      <c r="K32" s="3">
        <f t="shared" si="1"/>
        <v>101.3</v>
      </c>
      <c r="L32" s="3">
        <f t="shared" si="2"/>
        <v>110.2</v>
      </c>
      <c r="M32" s="3">
        <f t="shared" si="3"/>
        <v>106.5</v>
      </c>
      <c r="N32" s="3"/>
      <c r="P32" s="4">
        <f t="shared" si="6"/>
        <v>36.426169667365322</v>
      </c>
      <c r="Q32" s="5">
        <f t="shared" si="4"/>
        <v>36.426169667365322</v>
      </c>
      <c r="R32" s="5">
        <f t="shared" si="5"/>
        <v>5.1304464320232848</v>
      </c>
    </row>
    <row r="33" spans="1:18" x14ac:dyDescent="0.3">
      <c r="A33" s="1">
        <v>32</v>
      </c>
      <c r="B33" s="1" t="s">
        <v>385</v>
      </c>
      <c r="C33" s="1" t="s">
        <v>556</v>
      </c>
      <c r="D33" s="1" t="s">
        <v>542</v>
      </c>
      <c r="E33" s="1">
        <v>7100</v>
      </c>
      <c r="F33" s="3" t="s">
        <v>508</v>
      </c>
      <c r="G33" s="1">
        <v>38</v>
      </c>
      <c r="H33" s="3">
        <v>100</v>
      </c>
      <c r="I33" s="1">
        <v>11.89</v>
      </c>
      <c r="J33" s="3">
        <f t="shared" si="0"/>
        <v>102.1</v>
      </c>
      <c r="K33" s="3">
        <f t="shared" si="1"/>
        <v>100.1</v>
      </c>
      <c r="L33" s="3">
        <f t="shared" si="2"/>
        <v>111.1</v>
      </c>
      <c r="M33" s="3">
        <f t="shared" si="3"/>
        <v>105.8</v>
      </c>
      <c r="N33" s="3"/>
      <c r="P33" s="4">
        <f t="shared" si="6"/>
        <v>33.486282667365323</v>
      </c>
      <c r="Q33" s="5">
        <f t="shared" si="4"/>
        <v>33.486282667365323</v>
      </c>
      <c r="R33" s="5">
        <f t="shared" si="5"/>
        <v>4.7163778404739896</v>
      </c>
    </row>
    <row r="34" spans="1:18" x14ac:dyDescent="0.3">
      <c r="A34" s="1">
        <v>33</v>
      </c>
      <c r="B34" s="1" t="s">
        <v>165</v>
      </c>
      <c r="C34" s="1" t="s">
        <v>523</v>
      </c>
      <c r="D34" s="1" t="s">
        <v>542</v>
      </c>
      <c r="E34" s="1">
        <v>7000</v>
      </c>
      <c r="F34" s="3" t="s">
        <v>499</v>
      </c>
      <c r="G34" s="1">
        <v>34</v>
      </c>
      <c r="H34" s="3">
        <v>119.5</v>
      </c>
      <c r="I34" s="1">
        <v>17.350000000000001</v>
      </c>
      <c r="J34" s="3">
        <f t="shared" si="0"/>
        <v>103.8</v>
      </c>
      <c r="K34" s="3">
        <f t="shared" si="1"/>
        <v>101.1</v>
      </c>
      <c r="L34" s="3">
        <f t="shared" si="2"/>
        <v>111</v>
      </c>
      <c r="M34" s="3">
        <f t="shared" si="3"/>
        <v>102.6</v>
      </c>
      <c r="N34" s="3"/>
      <c r="P34" s="4">
        <f t="shared" si="6"/>
        <v>33.787752247020912</v>
      </c>
      <c r="Q34" s="5">
        <f t="shared" si="4"/>
        <v>33.787752247020912</v>
      </c>
      <c r="R34" s="5">
        <f t="shared" si="5"/>
        <v>4.8268217495744157</v>
      </c>
    </row>
    <row r="35" spans="1:18" x14ac:dyDescent="0.3">
      <c r="A35" s="1">
        <v>34</v>
      </c>
      <c r="B35" s="1" t="s">
        <v>246</v>
      </c>
      <c r="C35" s="1" t="s">
        <v>508</v>
      </c>
      <c r="D35" s="1" t="s">
        <v>545</v>
      </c>
      <c r="E35" s="1">
        <v>7000</v>
      </c>
      <c r="F35" s="3" t="s">
        <v>556</v>
      </c>
      <c r="G35" s="1">
        <v>31</v>
      </c>
      <c r="H35" s="3">
        <v>112.5</v>
      </c>
      <c r="I35" s="1">
        <v>21.52</v>
      </c>
      <c r="J35" s="3">
        <f t="shared" si="0"/>
        <v>100.1</v>
      </c>
      <c r="K35" s="3">
        <f t="shared" si="1"/>
        <v>102.1</v>
      </c>
      <c r="L35" s="3">
        <f t="shared" si="2"/>
        <v>105.7</v>
      </c>
      <c r="M35" s="3">
        <f t="shared" si="3"/>
        <v>102.2</v>
      </c>
      <c r="N35" s="3"/>
      <c r="P35" s="4">
        <f t="shared" si="6"/>
        <v>32.152485247020913</v>
      </c>
      <c r="Q35" s="5">
        <f t="shared" si="4"/>
        <v>32.152485247020913</v>
      </c>
      <c r="R35" s="5">
        <f t="shared" si="5"/>
        <v>4.593212178145845</v>
      </c>
    </row>
    <row r="36" spans="1:18" x14ac:dyDescent="0.3">
      <c r="A36" s="1">
        <v>35</v>
      </c>
      <c r="B36" s="1" t="s">
        <v>392</v>
      </c>
      <c r="C36" s="1" t="s">
        <v>516</v>
      </c>
      <c r="D36" s="1" t="s">
        <v>543</v>
      </c>
      <c r="E36" s="1">
        <v>6900</v>
      </c>
      <c r="F36" s="3" t="s">
        <v>512</v>
      </c>
      <c r="G36" s="1">
        <v>29</v>
      </c>
      <c r="H36" s="1">
        <v>113.75</v>
      </c>
      <c r="I36" s="1">
        <v>21.8</v>
      </c>
      <c r="J36" s="3">
        <f t="shared" si="0"/>
        <v>102.6</v>
      </c>
      <c r="K36" s="3">
        <f t="shared" si="1"/>
        <v>103.4</v>
      </c>
      <c r="L36" s="3">
        <f t="shared" si="2"/>
        <v>104.4</v>
      </c>
      <c r="M36" s="3">
        <f t="shared" si="3"/>
        <v>106.7</v>
      </c>
      <c r="N36" s="3"/>
      <c r="P36" s="4">
        <f t="shared" si="6"/>
        <v>30.721292961612182</v>
      </c>
      <c r="Q36" s="5">
        <f t="shared" si="4"/>
        <v>30.721292961612182</v>
      </c>
      <c r="R36" s="5">
        <f t="shared" si="5"/>
        <v>4.4523612987843739</v>
      </c>
    </row>
    <row r="37" spans="1:18" x14ac:dyDescent="0.3">
      <c r="A37" s="1">
        <v>36</v>
      </c>
      <c r="B37" s="1" t="s">
        <v>160</v>
      </c>
      <c r="C37" s="1" t="s">
        <v>513</v>
      </c>
      <c r="D37" s="1" t="s">
        <v>543</v>
      </c>
      <c r="E37" s="1">
        <v>6800</v>
      </c>
      <c r="F37" s="3" t="s">
        <v>519</v>
      </c>
      <c r="G37" s="1">
        <v>30</v>
      </c>
      <c r="H37" s="1">
        <v>105.75</v>
      </c>
      <c r="I37" s="1">
        <v>25.33</v>
      </c>
      <c r="J37" s="3">
        <f t="shared" si="0"/>
        <v>100.5</v>
      </c>
      <c r="K37" s="3">
        <f t="shared" si="1"/>
        <v>101.9</v>
      </c>
      <c r="L37" s="3">
        <f t="shared" si="2"/>
        <v>105.2</v>
      </c>
      <c r="M37" s="3">
        <f t="shared" si="3"/>
        <v>110</v>
      </c>
      <c r="N37" s="3"/>
      <c r="P37" s="4">
        <f t="shared" si="6"/>
        <v>31.444568946089099</v>
      </c>
      <c r="Q37" s="5">
        <f t="shared" si="4"/>
        <v>31.444568946089099</v>
      </c>
      <c r="R37" s="5">
        <f t="shared" si="5"/>
        <v>4.6242013156013382</v>
      </c>
    </row>
    <row r="38" spans="1:18" x14ac:dyDescent="0.3">
      <c r="A38" s="1">
        <v>37</v>
      </c>
      <c r="B38" s="1" t="s">
        <v>473</v>
      </c>
      <c r="C38" s="1" t="s">
        <v>492</v>
      </c>
      <c r="D38" s="1" t="s">
        <v>542</v>
      </c>
      <c r="E38" s="1">
        <v>6800</v>
      </c>
      <c r="F38" s="3" t="s">
        <v>495</v>
      </c>
      <c r="G38" s="1">
        <v>27</v>
      </c>
      <c r="H38" s="3">
        <v>112.75</v>
      </c>
      <c r="I38" s="1">
        <v>22.5</v>
      </c>
      <c r="J38" s="3">
        <f t="shared" si="0"/>
        <v>101.7</v>
      </c>
      <c r="K38" s="3">
        <f t="shared" si="1"/>
        <v>98.8</v>
      </c>
      <c r="L38" s="3">
        <f t="shared" si="2"/>
        <v>108</v>
      </c>
      <c r="M38" s="3">
        <f t="shared" si="3"/>
        <v>103.3</v>
      </c>
      <c r="N38" s="3"/>
      <c r="P38" s="4">
        <f t="shared" si="6"/>
        <v>29.172635246089097</v>
      </c>
      <c r="Q38" s="5">
        <f t="shared" si="4"/>
        <v>29.172635246089097</v>
      </c>
      <c r="R38" s="5">
        <f t="shared" si="5"/>
        <v>4.2900934185425141</v>
      </c>
    </row>
    <row r="39" spans="1:18" x14ac:dyDescent="0.3">
      <c r="A39" s="1">
        <v>38</v>
      </c>
      <c r="B39" s="1" t="s">
        <v>92</v>
      </c>
      <c r="C39" s="1" t="s">
        <v>496</v>
      </c>
      <c r="D39" s="1" t="s">
        <v>546</v>
      </c>
      <c r="E39" s="1">
        <v>6600</v>
      </c>
      <c r="F39" s="3" t="s">
        <v>493</v>
      </c>
      <c r="G39" s="1">
        <v>32</v>
      </c>
      <c r="H39" s="1">
        <v>115.5</v>
      </c>
      <c r="I39" s="1">
        <v>18.559999999999999</v>
      </c>
      <c r="J39" s="3">
        <f t="shared" si="0"/>
        <v>102.5</v>
      </c>
      <c r="K39" s="3">
        <f t="shared" si="1"/>
        <v>102.9</v>
      </c>
      <c r="L39" s="3">
        <f t="shared" si="2"/>
        <v>103</v>
      </c>
      <c r="M39" s="3">
        <f t="shared" si="3"/>
        <v>103.4</v>
      </c>
      <c r="N39" s="3"/>
      <c r="P39" s="4">
        <f t="shared" si="6"/>
        <v>31.853784661029607</v>
      </c>
      <c r="Q39" s="5">
        <f t="shared" si="4"/>
        <v>31.853784661029607</v>
      </c>
      <c r="R39" s="5">
        <f t="shared" si="5"/>
        <v>4.8263310092469105</v>
      </c>
    </row>
    <row r="40" spans="1:18" x14ac:dyDescent="0.3">
      <c r="A40" s="1">
        <v>39</v>
      </c>
      <c r="B40" s="1" t="s">
        <v>45</v>
      </c>
      <c r="C40" s="1" t="s">
        <v>513</v>
      </c>
      <c r="D40" s="1" t="s">
        <v>544</v>
      </c>
      <c r="E40" s="1">
        <v>6600</v>
      </c>
      <c r="F40" s="3" t="s">
        <v>519</v>
      </c>
      <c r="G40" s="1">
        <v>28</v>
      </c>
      <c r="H40" s="1">
        <v>105.75</v>
      </c>
      <c r="I40" s="1">
        <v>27.77</v>
      </c>
      <c r="J40" s="3">
        <f t="shared" si="0"/>
        <v>100.5</v>
      </c>
      <c r="K40" s="3">
        <f t="shared" si="1"/>
        <v>101.9</v>
      </c>
      <c r="L40" s="3">
        <f t="shared" si="2"/>
        <v>105.2</v>
      </c>
      <c r="M40" s="3">
        <f t="shared" si="3"/>
        <v>110</v>
      </c>
      <c r="N40" s="3"/>
      <c r="P40" s="4">
        <f t="shared" si="6"/>
        <v>30.364835061029609</v>
      </c>
      <c r="Q40" s="5">
        <f t="shared" si="4"/>
        <v>30.364835061029609</v>
      </c>
      <c r="R40" s="5">
        <f t="shared" si="5"/>
        <v>4.6007325850044865</v>
      </c>
    </row>
    <row r="41" spans="1:18" x14ac:dyDescent="0.3">
      <c r="A41" s="1">
        <v>40</v>
      </c>
      <c r="B41" s="1" t="s">
        <v>77</v>
      </c>
      <c r="C41" s="1" t="s">
        <v>506</v>
      </c>
      <c r="D41" s="1" t="s">
        <v>546</v>
      </c>
      <c r="E41" s="1">
        <v>6500</v>
      </c>
      <c r="F41" s="3" t="s">
        <v>491</v>
      </c>
      <c r="G41" s="1">
        <v>35</v>
      </c>
      <c r="H41" s="1">
        <v>101</v>
      </c>
      <c r="I41" s="1">
        <v>21.38</v>
      </c>
      <c r="J41" s="3">
        <f t="shared" si="0"/>
        <v>100.3</v>
      </c>
      <c r="K41" s="3">
        <f t="shared" si="1"/>
        <v>99.8</v>
      </c>
      <c r="L41" s="3">
        <f t="shared" si="2"/>
        <v>104</v>
      </c>
      <c r="M41" s="3">
        <f t="shared" si="3"/>
        <v>106.3</v>
      </c>
      <c r="N41" s="3"/>
      <c r="P41" s="4">
        <f t="shared" si="6"/>
        <v>33.231869498817147</v>
      </c>
      <c r="Q41" s="5">
        <f t="shared" si="4"/>
        <v>33.231869498817147</v>
      </c>
      <c r="R41" s="5">
        <f t="shared" si="5"/>
        <v>5.1125953075103308</v>
      </c>
    </row>
    <row r="42" spans="1:18" x14ac:dyDescent="0.3">
      <c r="A42" s="1">
        <v>41</v>
      </c>
      <c r="B42" s="1" t="s">
        <v>70</v>
      </c>
      <c r="C42" s="1" t="s">
        <v>506</v>
      </c>
      <c r="D42" s="1" t="s">
        <v>545</v>
      </c>
      <c r="E42" s="1">
        <v>6500</v>
      </c>
      <c r="F42" s="3" t="s">
        <v>491</v>
      </c>
      <c r="G42" s="1">
        <v>25</v>
      </c>
      <c r="H42" s="3">
        <v>101</v>
      </c>
      <c r="I42" s="1">
        <v>23.1</v>
      </c>
      <c r="J42" s="3">
        <f t="shared" si="0"/>
        <v>100.3</v>
      </c>
      <c r="K42" s="3">
        <f t="shared" si="1"/>
        <v>99.8</v>
      </c>
      <c r="L42" s="3">
        <f t="shared" si="2"/>
        <v>104</v>
      </c>
      <c r="M42" s="3">
        <f t="shared" si="3"/>
        <v>106.3</v>
      </c>
      <c r="N42" s="3"/>
      <c r="P42" s="4">
        <f t="shared" si="6"/>
        <v>26.376314698817151</v>
      </c>
      <c r="Q42" s="5">
        <f t="shared" si="4"/>
        <v>26.376314698817151</v>
      </c>
      <c r="R42" s="5">
        <f t="shared" si="5"/>
        <v>4.0578945690487922</v>
      </c>
    </row>
    <row r="43" spans="1:18" x14ac:dyDescent="0.3">
      <c r="A43" s="1">
        <v>42</v>
      </c>
      <c r="B43" s="1" t="s">
        <v>190</v>
      </c>
      <c r="C43" s="1" t="s">
        <v>519</v>
      </c>
      <c r="D43" s="1" t="s">
        <v>542</v>
      </c>
      <c r="E43" s="1">
        <v>6500</v>
      </c>
      <c r="F43" s="3" t="s">
        <v>513</v>
      </c>
      <c r="G43" s="1">
        <v>31</v>
      </c>
      <c r="H43" s="3">
        <v>106.75</v>
      </c>
      <c r="I43" s="1">
        <v>19.399999999999999</v>
      </c>
      <c r="J43" s="3">
        <f t="shared" si="0"/>
        <v>101.9</v>
      </c>
      <c r="K43" s="3">
        <f t="shared" si="1"/>
        <v>100.5</v>
      </c>
      <c r="L43" s="3">
        <f t="shared" si="2"/>
        <v>105.1</v>
      </c>
      <c r="M43" s="3">
        <f t="shared" si="3"/>
        <v>104.8</v>
      </c>
      <c r="N43" s="3"/>
      <c r="P43" s="4">
        <f t="shared" si="6"/>
        <v>30.318330548817148</v>
      </c>
      <c r="Q43" s="5">
        <f t="shared" si="4"/>
        <v>30.318330548817148</v>
      </c>
      <c r="R43" s="5">
        <f t="shared" si="5"/>
        <v>4.6643585459718686</v>
      </c>
    </row>
    <row r="44" spans="1:18" x14ac:dyDescent="0.3">
      <c r="A44" s="1">
        <v>43</v>
      </c>
      <c r="B44" s="1" t="s">
        <v>197</v>
      </c>
      <c r="C44" s="1" t="s">
        <v>556</v>
      </c>
      <c r="D44" s="1" t="s">
        <v>543</v>
      </c>
      <c r="E44" s="1">
        <v>6500</v>
      </c>
      <c r="F44" s="3" t="s">
        <v>508</v>
      </c>
      <c r="G44" s="1">
        <v>34</v>
      </c>
      <c r="H44" s="3">
        <v>100</v>
      </c>
      <c r="I44" s="1">
        <v>25.91</v>
      </c>
      <c r="J44" s="3">
        <f t="shared" si="0"/>
        <v>102.1</v>
      </c>
      <c r="K44" s="3">
        <f t="shared" si="1"/>
        <v>100.1</v>
      </c>
      <c r="L44" s="3">
        <f t="shared" si="2"/>
        <v>111.1</v>
      </c>
      <c r="M44" s="3">
        <f t="shared" si="3"/>
        <v>105.8</v>
      </c>
      <c r="N44" s="3"/>
      <c r="P44" s="4">
        <f t="shared" si="6"/>
        <v>33.548907648817149</v>
      </c>
      <c r="Q44" s="5">
        <f t="shared" si="4"/>
        <v>33.548907648817149</v>
      </c>
      <c r="R44" s="5">
        <f t="shared" si="5"/>
        <v>5.161370407510331</v>
      </c>
    </row>
    <row r="45" spans="1:18" x14ac:dyDescent="0.3">
      <c r="A45" s="1">
        <v>44</v>
      </c>
      <c r="B45" s="1" t="s">
        <v>434</v>
      </c>
      <c r="C45" s="1" t="s">
        <v>495</v>
      </c>
      <c r="D45" s="1" t="s">
        <v>544</v>
      </c>
      <c r="E45" s="1">
        <v>6500</v>
      </c>
      <c r="F45" s="3" t="s">
        <v>492</v>
      </c>
      <c r="G45" s="1">
        <v>34</v>
      </c>
      <c r="H45" s="3">
        <v>102.75</v>
      </c>
      <c r="I45" s="1">
        <v>18.149999999999999</v>
      </c>
      <c r="J45" s="3">
        <f t="shared" si="0"/>
        <v>98.8</v>
      </c>
      <c r="K45" s="3">
        <f t="shared" si="1"/>
        <v>101.7</v>
      </c>
      <c r="L45" s="3">
        <f t="shared" si="2"/>
        <v>105.8</v>
      </c>
      <c r="M45" s="3">
        <f t="shared" si="3"/>
        <v>111.2</v>
      </c>
      <c r="N45" s="3"/>
      <c r="P45" s="4">
        <f t="shared" si="6"/>
        <v>31.674448148817149</v>
      </c>
      <c r="Q45" s="5">
        <f t="shared" si="4"/>
        <v>31.674448148817149</v>
      </c>
      <c r="R45" s="5">
        <f t="shared" si="5"/>
        <v>4.8729920228949464</v>
      </c>
    </row>
    <row r="46" spans="1:18" x14ac:dyDescent="0.3">
      <c r="A46" s="1">
        <v>45</v>
      </c>
      <c r="B46" s="1" t="s">
        <v>148</v>
      </c>
      <c r="C46" s="1" t="s">
        <v>564</v>
      </c>
      <c r="D46" s="1" t="s">
        <v>545</v>
      </c>
      <c r="E46" s="1">
        <v>6500</v>
      </c>
      <c r="F46" s="3" t="s">
        <v>514</v>
      </c>
      <c r="G46" s="1">
        <v>20</v>
      </c>
      <c r="H46" s="3">
        <v>113.75</v>
      </c>
      <c r="I46" s="1">
        <v>30.27</v>
      </c>
      <c r="J46" s="3">
        <f t="shared" si="0"/>
        <v>105.7</v>
      </c>
      <c r="K46" s="3">
        <f t="shared" si="1"/>
        <v>101.4</v>
      </c>
      <c r="L46" s="3">
        <f t="shared" si="2"/>
        <v>110.1</v>
      </c>
      <c r="M46" s="3">
        <f t="shared" si="3"/>
        <v>107.8</v>
      </c>
      <c r="N46" s="3"/>
      <c r="P46" s="4">
        <f t="shared" si="6"/>
        <v>25.774495498817149</v>
      </c>
      <c r="Q46" s="5">
        <f t="shared" si="4"/>
        <v>25.774495498817149</v>
      </c>
      <c r="R46" s="5">
        <f t="shared" si="5"/>
        <v>3.965306999818023</v>
      </c>
    </row>
    <row r="47" spans="1:18" x14ac:dyDescent="0.3">
      <c r="A47" s="1">
        <v>46</v>
      </c>
      <c r="B47" s="1" t="s">
        <v>124</v>
      </c>
      <c r="C47" s="1" t="s">
        <v>498</v>
      </c>
      <c r="D47" s="1" t="s">
        <v>545</v>
      </c>
      <c r="E47" s="1">
        <v>6500</v>
      </c>
      <c r="F47" s="3" t="s">
        <v>487</v>
      </c>
      <c r="G47" s="1">
        <v>27</v>
      </c>
      <c r="H47" s="1">
        <v>114.25</v>
      </c>
      <c r="I47" s="1">
        <v>23.2</v>
      </c>
      <c r="J47" s="3">
        <f t="shared" si="0"/>
        <v>103.9</v>
      </c>
      <c r="K47" s="3">
        <f t="shared" si="1"/>
        <v>100.2</v>
      </c>
      <c r="L47" s="3">
        <f t="shared" si="2"/>
        <v>108.4</v>
      </c>
      <c r="M47" s="3">
        <f t="shared" si="3"/>
        <v>111.9</v>
      </c>
      <c r="N47" s="3"/>
      <c r="P47" s="4">
        <f t="shared" si="6"/>
        <v>28.959290698817146</v>
      </c>
      <c r="Q47" s="5">
        <f t="shared" si="4"/>
        <v>28.959290698817146</v>
      </c>
      <c r="R47" s="5">
        <f t="shared" si="5"/>
        <v>4.4552754921257147</v>
      </c>
    </row>
    <row r="48" spans="1:18" x14ac:dyDescent="0.3">
      <c r="A48" s="1">
        <v>47</v>
      </c>
      <c r="B48" s="1" t="s">
        <v>332</v>
      </c>
      <c r="C48" s="1" t="s">
        <v>496</v>
      </c>
      <c r="D48" s="1" t="s">
        <v>543</v>
      </c>
      <c r="E48" s="1">
        <v>6400</v>
      </c>
      <c r="F48" s="3" t="s">
        <v>493</v>
      </c>
      <c r="G48" s="1">
        <v>31</v>
      </c>
      <c r="H48" s="3">
        <v>115.5</v>
      </c>
      <c r="I48" s="1">
        <v>24.16</v>
      </c>
      <c r="J48" s="3">
        <f t="shared" si="0"/>
        <v>102.5</v>
      </c>
      <c r="K48" s="3">
        <f t="shared" si="1"/>
        <v>102.9</v>
      </c>
      <c r="L48" s="3">
        <f t="shared" si="2"/>
        <v>103</v>
      </c>
      <c r="M48" s="3">
        <f t="shared" si="3"/>
        <v>103.4</v>
      </c>
      <c r="N48" s="3"/>
      <c r="P48" s="4">
        <f t="shared" si="6"/>
        <v>32.358672137422829</v>
      </c>
      <c r="Q48" s="5">
        <f t="shared" si="4"/>
        <v>32.358672137422829</v>
      </c>
      <c r="R48" s="5">
        <f t="shared" si="5"/>
        <v>5.0560425214723166</v>
      </c>
    </row>
    <row r="49" spans="1:18" x14ac:dyDescent="0.3">
      <c r="A49" s="1">
        <v>48</v>
      </c>
      <c r="B49" s="1" t="s">
        <v>367</v>
      </c>
      <c r="C49" s="1" t="s">
        <v>513</v>
      </c>
      <c r="D49" s="1" t="s">
        <v>545</v>
      </c>
      <c r="E49" s="1">
        <v>6400</v>
      </c>
      <c r="F49" s="3" t="s">
        <v>519</v>
      </c>
      <c r="G49" s="1">
        <v>30</v>
      </c>
      <c r="H49" s="3">
        <v>105.75</v>
      </c>
      <c r="I49" s="1">
        <v>15.98</v>
      </c>
      <c r="J49" s="3">
        <f t="shared" si="0"/>
        <v>100.5</v>
      </c>
      <c r="K49" s="3">
        <f t="shared" si="1"/>
        <v>101.9</v>
      </c>
      <c r="L49" s="3">
        <f t="shared" si="2"/>
        <v>105.2</v>
      </c>
      <c r="M49" s="3">
        <f t="shared" si="3"/>
        <v>110</v>
      </c>
      <c r="N49" s="3"/>
      <c r="P49" s="4">
        <f t="shared" si="6"/>
        <v>28.329742637422832</v>
      </c>
      <c r="Q49" s="5">
        <f t="shared" si="4"/>
        <v>28.329742637422832</v>
      </c>
      <c r="R49" s="5">
        <f t="shared" si="5"/>
        <v>4.4265222870973169</v>
      </c>
    </row>
    <row r="50" spans="1:18" x14ac:dyDescent="0.3">
      <c r="A50" s="1">
        <v>49</v>
      </c>
      <c r="B50" s="1" t="s">
        <v>21</v>
      </c>
      <c r="C50" s="1" t="s">
        <v>513</v>
      </c>
      <c r="D50" s="1" t="s">
        <v>546</v>
      </c>
      <c r="E50" s="1">
        <v>6400</v>
      </c>
      <c r="F50" s="3" t="s">
        <v>519</v>
      </c>
      <c r="G50" s="1">
        <v>35</v>
      </c>
      <c r="H50" s="3">
        <v>105.75</v>
      </c>
      <c r="I50" s="1">
        <v>21.12</v>
      </c>
      <c r="J50" s="3">
        <f t="shared" si="0"/>
        <v>100.5</v>
      </c>
      <c r="K50" s="3">
        <f t="shared" si="1"/>
        <v>101.9</v>
      </c>
      <c r="L50" s="3">
        <f t="shared" si="2"/>
        <v>105.2</v>
      </c>
      <c r="M50" s="3">
        <f t="shared" si="3"/>
        <v>110</v>
      </c>
      <c r="N50" s="3"/>
      <c r="P50" s="4">
        <f t="shared" si="6"/>
        <v>33.391980037422833</v>
      </c>
      <c r="Q50" s="5">
        <f t="shared" si="4"/>
        <v>33.391980037422833</v>
      </c>
      <c r="R50" s="5">
        <f t="shared" si="5"/>
        <v>5.2174968808473174</v>
      </c>
    </row>
    <row r="51" spans="1:18" x14ac:dyDescent="0.3">
      <c r="A51" s="1">
        <v>50</v>
      </c>
      <c r="B51" s="1" t="s">
        <v>469</v>
      </c>
      <c r="C51" s="1" t="s">
        <v>523</v>
      </c>
      <c r="D51" s="1" t="s">
        <v>546</v>
      </c>
      <c r="E51" s="1">
        <v>6400</v>
      </c>
      <c r="F51" s="3" t="s">
        <v>499</v>
      </c>
      <c r="G51" s="1">
        <v>31</v>
      </c>
      <c r="H51" s="3">
        <v>119.5</v>
      </c>
      <c r="I51" s="1">
        <v>23.89</v>
      </c>
      <c r="J51" s="3">
        <f t="shared" si="0"/>
        <v>103.8</v>
      </c>
      <c r="K51" s="3">
        <f t="shared" si="1"/>
        <v>101.1</v>
      </c>
      <c r="L51" s="3">
        <f t="shared" si="2"/>
        <v>111</v>
      </c>
      <c r="M51" s="3">
        <f t="shared" si="3"/>
        <v>102.6</v>
      </c>
      <c r="N51" s="3"/>
      <c r="P51" s="4">
        <f t="shared" si="6"/>
        <v>32.532801887422828</v>
      </c>
      <c r="Q51" s="5">
        <f t="shared" si="4"/>
        <v>32.532801887422828</v>
      </c>
      <c r="R51" s="5">
        <f t="shared" si="5"/>
        <v>5.0832502949098162</v>
      </c>
    </row>
    <row r="52" spans="1:18" x14ac:dyDescent="0.3">
      <c r="A52" s="1">
        <v>51</v>
      </c>
      <c r="B52" s="1" t="s">
        <v>374</v>
      </c>
      <c r="C52" s="1" t="s">
        <v>499</v>
      </c>
      <c r="D52" s="1" t="s">
        <v>543</v>
      </c>
      <c r="E52" s="1">
        <v>6300</v>
      </c>
      <c r="F52" s="3" t="s">
        <v>523</v>
      </c>
      <c r="G52" s="1">
        <v>30</v>
      </c>
      <c r="H52" s="3">
        <v>108.5</v>
      </c>
      <c r="I52" s="1">
        <v>16.22</v>
      </c>
      <c r="J52" s="3">
        <f t="shared" si="0"/>
        <v>101.1</v>
      </c>
      <c r="K52" s="3">
        <f t="shared" si="1"/>
        <v>103.8</v>
      </c>
      <c r="L52" s="3">
        <f t="shared" si="2"/>
        <v>110.9</v>
      </c>
      <c r="M52" s="3">
        <f t="shared" si="3"/>
        <v>108.7</v>
      </c>
      <c r="N52" s="3"/>
      <c r="P52" s="4">
        <f t="shared" si="6"/>
        <v>28.448703595837678</v>
      </c>
      <c r="Q52" s="5">
        <f t="shared" si="4"/>
        <v>28.448703595837678</v>
      </c>
      <c r="R52" s="5">
        <f t="shared" si="5"/>
        <v>4.5156672374345526</v>
      </c>
    </row>
    <row r="53" spans="1:18" x14ac:dyDescent="0.3">
      <c r="A53" s="1">
        <v>52</v>
      </c>
      <c r="B53" s="1" t="s">
        <v>353</v>
      </c>
      <c r="C53" s="1" t="s">
        <v>564</v>
      </c>
      <c r="D53" s="1" t="s">
        <v>545</v>
      </c>
      <c r="E53" s="1">
        <v>6300</v>
      </c>
      <c r="F53" s="3" t="s">
        <v>514</v>
      </c>
      <c r="G53" s="1">
        <v>28</v>
      </c>
      <c r="H53" s="3">
        <v>113.75</v>
      </c>
      <c r="I53" s="1">
        <v>23.81</v>
      </c>
      <c r="J53" s="3">
        <f t="shared" si="0"/>
        <v>105.7</v>
      </c>
      <c r="K53" s="3">
        <f t="shared" si="1"/>
        <v>101.4</v>
      </c>
      <c r="L53" s="3">
        <f t="shared" si="2"/>
        <v>110.1</v>
      </c>
      <c r="M53" s="3">
        <f t="shared" si="3"/>
        <v>107.8</v>
      </c>
      <c r="N53" s="3"/>
      <c r="P53" s="4">
        <f t="shared" si="6"/>
        <v>29.581304545837682</v>
      </c>
      <c r="Q53" s="5">
        <f t="shared" si="4"/>
        <v>29.581304545837682</v>
      </c>
      <c r="R53" s="5">
        <f t="shared" si="5"/>
        <v>4.6954451660059817</v>
      </c>
    </row>
    <row r="54" spans="1:18" x14ac:dyDescent="0.3">
      <c r="A54" s="1">
        <v>53</v>
      </c>
      <c r="B54" s="1" t="s">
        <v>251</v>
      </c>
      <c r="C54" s="1" t="s">
        <v>523</v>
      </c>
      <c r="D54" s="1" t="s">
        <v>545</v>
      </c>
      <c r="E54" s="1">
        <v>6300</v>
      </c>
      <c r="F54" s="3" t="s">
        <v>499</v>
      </c>
      <c r="G54" s="1">
        <v>26</v>
      </c>
      <c r="H54" s="3">
        <v>119.5</v>
      </c>
      <c r="I54" s="1">
        <v>23.64</v>
      </c>
      <c r="J54" s="3">
        <f t="shared" si="0"/>
        <v>103.8</v>
      </c>
      <c r="K54" s="3">
        <f t="shared" si="1"/>
        <v>101.1</v>
      </c>
      <c r="L54" s="3">
        <f t="shared" si="2"/>
        <v>111</v>
      </c>
      <c r="M54" s="3">
        <f t="shared" si="3"/>
        <v>102.6</v>
      </c>
      <c r="N54" s="3"/>
      <c r="P54" s="4">
        <f t="shared" si="6"/>
        <v>28.655154795837689</v>
      </c>
      <c r="Q54" s="5">
        <f t="shared" si="4"/>
        <v>28.655154795837689</v>
      </c>
      <c r="R54" s="5">
        <f t="shared" si="5"/>
        <v>4.5484372691805852</v>
      </c>
    </row>
    <row r="55" spans="1:18" x14ac:dyDescent="0.3">
      <c r="A55" s="1">
        <v>54</v>
      </c>
      <c r="B55" s="1" t="s">
        <v>154</v>
      </c>
      <c r="C55" s="1" t="s">
        <v>516</v>
      </c>
      <c r="D55" s="1" t="s">
        <v>545</v>
      </c>
      <c r="E55" s="1">
        <v>6200</v>
      </c>
      <c r="F55" s="3" t="s">
        <v>512</v>
      </c>
      <c r="G55" s="1">
        <v>21</v>
      </c>
      <c r="H55" s="3">
        <v>113.75</v>
      </c>
      <c r="I55" s="1">
        <v>21.59</v>
      </c>
      <c r="J55" s="3">
        <f t="shared" si="0"/>
        <v>102.6</v>
      </c>
      <c r="K55" s="3">
        <f t="shared" si="1"/>
        <v>103.4</v>
      </c>
      <c r="L55" s="3">
        <f t="shared" si="2"/>
        <v>104.4</v>
      </c>
      <c r="M55" s="3">
        <f t="shared" si="3"/>
        <v>106.7</v>
      </c>
      <c r="N55" s="3"/>
      <c r="P55" s="4">
        <f t="shared" si="6"/>
        <v>23.802936690884895</v>
      </c>
      <c r="Q55" s="5">
        <f t="shared" si="4"/>
        <v>23.802936690884895</v>
      </c>
      <c r="R55" s="5">
        <f t="shared" si="5"/>
        <v>3.8391833372394992</v>
      </c>
    </row>
    <row r="56" spans="1:18" x14ac:dyDescent="0.3">
      <c r="A56" s="1">
        <v>55</v>
      </c>
      <c r="B56" s="1" t="s">
        <v>207</v>
      </c>
      <c r="C56" s="1" t="s">
        <v>557</v>
      </c>
      <c r="D56" s="1" t="s">
        <v>546</v>
      </c>
      <c r="E56" s="1">
        <v>6200</v>
      </c>
      <c r="F56" s="3" t="s">
        <v>520</v>
      </c>
      <c r="G56" s="1">
        <v>28</v>
      </c>
      <c r="H56" s="3">
        <v>104.25</v>
      </c>
      <c r="I56" s="1">
        <v>21.18</v>
      </c>
      <c r="J56" s="3">
        <f t="shared" si="0"/>
        <v>100.5</v>
      </c>
      <c r="K56" s="3">
        <f t="shared" si="1"/>
        <v>100.3</v>
      </c>
      <c r="L56" s="3">
        <f t="shared" si="2"/>
        <v>108.5</v>
      </c>
      <c r="M56" s="3">
        <f t="shared" si="3"/>
        <v>109.7</v>
      </c>
      <c r="N56" s="3"/>
      <c r="P56" s="4">
        <f t="shared" si="6"/>
        <v>27.784048940884894</v>
      </c>
      <c r="Q56" s="5">
        <f t="shared" si="4"/>
        <v>27.784048940884894</v>
      </c>
      <c r="R56" s="5">
        <f t="shared" si="5"/>
        <v>4.4812982162717567</v>
      </c>
    </row>
    <row r="57" spans="1:18" x14ac:dyDescent="0.3">
      <c r="A57" s="1">
        <v>56</v>
      </c>
      <c r="B57" s="1" t="s">
        <v>157</v>
      </c>
      <c r="C57" s="1" t="s">
        <v>513</v>
      </c>
      <c r="D57" s="1" t="s">
        <v>546</v>
      </c>
      <c r="E57" s="1">
        <v>6200</v>
      </c>
      <c r="F57" s="3" t="s">
        <v>519</v>
      </c>
      <c r="G57" s="1">
        <v>30</v>
      </c>
      <c r="H57" s="3">
        <v>105.75</v>
      </c>
      <c r="I57" s="1">
        <v>21.28</v>
      </c>
      <c r="J57" s="3">
        <f t="shared" si="0"/>
        <v>100.5</v>
      </c>
      <c r="K57" s="3">
        <f t="shared" si="1"/>
        <v>101.9</v>
      </c>
      <c r="L57" s="3">
        <f t="shared" si="2"/>
        <v>105.2</v>
      </c>
      <c r="M57" s="3">
        <f t="shared" si="3"/>
        <v>110</v>
      </c>
      <c r="N57" s="3"/>
      <c r="P57" s="4">
        <f t="shared" si="6"/>
        <v>29.476166440884896</v>
      </c>
      <c r="Q57" s="5">
        <f t="shared" si="4"/>
        <v>29.476166440884896</v>
      </c>
      <c r="R57" s="5">
        <f t="shared" si="5"/>
        <v>4.7542203936911118</v>
      </c>
    </row>
    <row r="58" spans="1:18" x14ac:dyDescent="0.3">
      <c r="A58" s="1">
        <v>57</v>
      </c>
      <c r="B58" s="1" t="s">
        <v>132</v>
      </c>
      <c r="C58" s="1" t="s">
        <v>518</v>
      </c>
      <c r="D58" s="1" t="s">
        <v>545</v>
      </c>
      <c r="E58" s="1">
        <v>6200</v>
      </c>
      <c r="F58" s="3" t="s">
        <v>489</v>
      </c>
      <c r="G58" s="1">
        <v>31</v>
      </c>
      <c r="H58" s="3">
        <v>113.5</v>
      </c>
      <c r="I58" s="1">
        <v>16.95</v>
      </c>
      <c r="J58" s="3">
        <f t="shared" si="0"/>
        <v>101.3</v>
      </c>
      <c r="K58" s="3">
        <f t="shared" si="1"/>
        <v>102.9</v>
      </c>
      <c r="L58" s="3">
        <f t="shared" si="2"/>
        <v>108.2</v>
      </c>
      <c r="M58" s="3">
        <f t="shared" si="3"/>
        <v>108.5</v>
      </c>
      <c r="N58" s="3"/>
      <c r="P58" s="4">
        <f t="shared" si="6"/>
        <v>29.734322390884891</v>
      </c>
      <c r="Q58" s="5">
        <f t="shared" si="4"/>
        <v>29.734322390884891</v>
      </c>
      <c r="R58" s="5">
        <f t="shared" si="5"/>
        <v>4.7958584501427239</v>
      </c>
    </row>
    <row r="59" spans="1:18" x14ac:dyDescent="0.3">
      <c r="A59" s="1">
        <v>58</v>
      </c>
      <c r="B59" s="1" t="s">
        <v>337</v>
      </c>
      <c r="C59" s="1" t="s">
        <v>516</v>
      </c>
      <c r="D59" s="1" t="s">
        <v>543</v>
      </c>
      <c r="E59" s="1">
        <v>6000</v>
      </c>
      <c r="F59" s="3" t="s">
        <v>512</v>
      </c>
      <c r="G59" s="1">
        <v>30</v>
      </c>
      <c r="H59" s="3">
        <v>113.75</v>
      </c>
      <c r="I59" s="1">
        <v>18.93</v>
      </c>
      <c r="J59" s="3">
        <f t="shared" si="0"/>
        <v>102.6</v>
      </c>
      <c r="K59" s="3">
        <f t="shared" si="1"/>
        <v>103.4</v>
      </c>
      <c r="L59" s="3">
        <f t="shared" si="2"/>
        <v>104.4</v>
      </c>
      <c r="M59" s="3">
        <f t="shared" si="3"/>
        <v>106.7</v>
      </c>
      <c r="N59" s="3"/>
      <c r="P59" s="4">
        <f t="shared" si="6"/>
        <v>29.362916021003908</v>
      </c>
      <c r="Q59" s="5">
        <f t="shared" si="4"/>
        <v>29.362916021003908</v>
      </c>
      <c r="R59" s="5">
        <f t="shared" si="5"/>
        <v>4.8938193368339844</v>
      </c>
    </row>
    <row r="60" spans="1:18" x14ac:dyDescent="0.3">
      <c r="A60" s="1">
        <v>59</v>
      </c>
      <c r="B60" s="1" t="s">
        <v>401</v>
      </c>
      <c r="C60" s="1" t="s">
        <v>495</v>
      </c>
      <c r="D60" s="1" t="s">
        <v>546</v>
      </c>
      <c r="E60" s="1">
        <v>6000</v>
      </c>
      <c r="F60" s="3" t="s">
        <v>492</v>
      </c>
      <c r="G60" s="1">
        <v>34</v>
      </c>
      <c r="H60" s="3">
        <v>102.75</v>
      </c>
      <c r="I60" s="1">
        <v>14.1</v>
      </c>
      <c r="J60" s="3">
        <f t="shared" si="0"/>
        <v>98.8</v>
      </c>
      <c r="K60" s="3">
        <f t="shared" si="1"/>
        <v>101.7</v>
      </c>
      <c r="L60" s="3">
        <f t="shared" si="2"/>
        <v>105.8</v>
      </c>
      <c r="M60" s="3">
        <f t="shared" si="3"/>
        <v>111.2</v>
      </c>
      <c r="N60" s="3"/>
      <c r="P60" s="4">
        <f t="shared" si="6"/>
        <v>29.821530621003902</v>
      </c>
      <c r="Q60" s="5">
        <f t="shared" si="4"/>
        <v>29.821530621003902</v>
      </c>
      <c r="R60" s="5">
        <f t="shared" si="5"/>
        <v>4.9702551035006506</v>
      </c>
    </row>
    <row r="61" spans="1:18" x14ac:dyDescent="0.3">
      <c r="A61" s="1">
        <v>60</v>
      </c>
      <c r="B61" s="1" t="s">
        <v>139</v>
      </c>
      <c r="C61" s="1" t="s">
        <v>513</v>
      </c>
      <c r="D61" s="1" t="s">
        <v>544</v>
      </c>
      <c r="E61" s="1">
        <v>6000</v>
      </c>
      <c r="F61" s="3" t="s">
        <v>519</v>
      </c>
      <c r="G61" s="1">
        <v>25</v>
      </c>
      <c r="H61" s="3">
        <v>105.75</v>
      </c>
      <c r="I61" s="1">
        <v>21.08</v>
      </c>
      <c r="J61" s="3">
        <f t="shared" si="0"/>
        <v>100.5</v>
      </c>
      <c r="K61" s="3">
        <f t="shared" si="1"/>
        <v>101.9</v>
      </c>
      <c r="L61" s="3">
        <f t="shared" si="2"/>
        <v>105.2</v>
      </c>
      <c r="M61" s="3">
        <f t="shared" si="3"/>
        <v>110</v>
      </c>
      <c r="N61" s="3"/>
      <c r="P61" s="4">
        <f t="shared" si="6"/>
        <v>25.452534371003903</v>
      </c>
      <c r="Q61" s="5">
        <f t="shared" si="4"/>
        <v>25.452534371003903</v>
      </c>
      <c r="R61" s="5">
        <f t="shared" si="5"/>
        <v>4.2420890618339842</v>
      </c>
    </row>
    <row r="62" spans="1:18" x14ac:dyDescent="0.3">
      <c r="A62" s="1">
        <v>61</v>
      </c>
      <c r="B62" s="1" t="s">
        <v>285</v>
      </c>
      <c r="C62" s="1" t="s">
        <v>508</v>
      </c>
      <c r="D62" s="1" t="s">
        <v>544</v>
      </c>
      <c r="E62" s="1">
        <v>6000</v>
      </c>
      <c r="F62" s="3" t="s">
        <v>556</v>
      </c>
      <c r="G62" s="1">
        <v>32</v>
      </c>
      <c r="H62" s="3">
        <v>112.5</v>
      </c>
      <c r="I62" s="1">
        <v>21.8</v>
      </c>
      <c r="J62" s="3">
        <f t="shared" si="0"/>
        <v>100.1</v>
      </c>
      <c r="K62" s="3">
        <f t="shared" si="1"/>
        <v>102.1</v>
      </c>
      <c r="L62" s="3">
        <f t="shared" si="2"/>
        <v>105.7</v>
      </c>
      <c r="M62" s="3">
        <f t="shared" si="3"/>
        <v>102.2</v>
      </c>
      <c r="N62" s="3"/>
      <c r="P62" s="4">
        <f t="shared" si="6"/>
        <v>31.517439021003902</v>
      </c>
      <c r="Q62" s="5">
        <f t="shared" si="4"/>
        <v>31.517439021003902</v>
      </c>
      <c r="R62" s="5">
        <f t="shared" si="5"/>
        <v>5.2529065035006504</v>
      </c>
    </row>
    <row r="63" spans="1:18" x14ac:dyDescent="0.3">
      <c r="A63" s="1">
        <v>62</v>
      </c>
      <c r="B63" s="1" t="s">
        <v>433</v>
      </c>
      <c r="C63" s="1" t="s">
        <v>520</v>
      </c>
      <c r="D63" s="1" t="s">
        <v>545</v>
      </c>
      <c r="E63" s="1">
        <v>6000</v>
      </c>
      <c r="F63" s="3" t="s">
        <v>557</v>
      </c>
      <c r="G63" s="1">
        <v>31</v>
      </c>
      <c r="H63" s="1">
        <v>108.75</v>
      </c>
      <c r="I63" s="1">
        <v>19.46</v>
      </c>
      <c r="J63" s="3">
        <f t="shared" si="0"/>
        <v>100.3</v>
      </c>
      <c r="K63" s="3">
        <f t="shared" si="1"/>
        <v>100.5</v>
      </c>
      <c r="L63" s="3">
        <f t="shared" si="2"/>
        <v>106.7</v>
      </c>
      <c r="M63" s="3">
        <f t="shared" si="3"/>
        <v>111.1</v>
      </c>
      <c r="N63" s="3"/>
      <c r="P63" s="4">
        <f t="shared" si="6"/>
        <v>29.627994271003907</v>
      </c>
      <c r="Q63" s="5">
        <f t="shared" si="4"/>
        <v>29.627994271003907</v>
      </c>
      <c r="R63" s="5">
        <f t="shared" si="5"/>
        <v>4.9379990451673175</v>
      </c>
    </row>
    <row r="64" spans="1:18" x14ac:dyDescent="0.3">
      <c r="A64" s="1">
        <v>63</v>
      </c>
      <c r="B64" s="1" t="s">
        <v>407</v>
      </c>
      <c r="C64" s="1" t="s">
        <v>488</v>
      </c>
      <c r="D64" s="1" t="s">
        <v>546</v>
      </c>
      <c r="E64" s="1">
        <v>5900</v>
      </c>
      <c r="F64" s="3" t="s">
        <v>507</v>
      </c>
      <c r="G64" s="1">
        <v>33</v>
      </c>
      <c r="H64" s="1">
        <v>120.5</v>
      </c>
      <c r="I64" s="1">
        <v>21.81</v>
      </c>
      <c r="J64" s="3">
        <f t="shared" si="0"/>
        <v>104</v>
      </c>
      <c r="K64" s="3">
        <f t="shared" si="1"/>
        <v>106.3</v>
      </c>
      <c r="L64" s="3">
        <f t="shared" si="2"/>
        <v>106.8</v>
      </c>
      <c r="M64" s="3">
        <f t="shared" si="3"/>
        <v>105.3</v>
      </c>
      <c r="N64" s="3"/>
      <c r="P64" s="4">
        <f t="shared" si="6"/>
        <v>32.827501924495643</v>
      </c>
      <c r="Q64" s="5">
        <f t="shared" si="4"/>
        <v>32.827501924495643</v>
      </c>
      <c r="R64" s="5">
        <f t="shared" si="5"/>
        <v>5.5639833770331597</v>
      </c>
    </row>
    <row r="65" spans="1:18" x14ac:dyDescent="0.3">
      <c r="A65" s="1">
        <v>64</v>
      </c>
      <c r="B65" s="1" t="s">
        <v>227</v>
      </c>
      <c r="C65" s="1" t="s">
        <v>516</v>
      </c>
      <c r="D65" s="1" t="s">
        <v>542</v>
      </c>
      <c r="E65" s="1">
        <v>5900</v>
      </c>
      <c r="F65" s="3" t="s">
        <v>512</v>
      </c>
      <c r="G65" s="1">
        <v>25</v>
      </c>
      <c r="H65" s="3">
        <v>113.75</v>
      </c>
      <c r="I65" s="1">
        <v>20.9</v>
      </c>
      <c r="J65" s="3">
        <f t="shared" si="0"/>
        <v>102.6</v>
      </c>
      <c r="K65" s="3">
        <f t="shared" si="1"/>
        <v>103.4</v>
      </c>
      <c r="L65" s="3">
        <f t="shared" si="2"/>
        <v>104.4</v>
      </c>
      <c r="M65" s="3">
        <f t="shared" si="3"/>
        <v>106.7</v>
      </c>
      <c r="N65" s="3"/>
      <c r="P65" s="4">
        <f t="shared" si="6"/>
        <v>26.080103074495639</v>
      </c>
      <c r="Q65" s="5">
        <f t="shared" si="4"/>
        <v>26.080103074495639</v>
      </c>
      <c r="R65" s="5">
        <f t="shared" si="5"/>
        <v>4.4203564533043451</v>
      </c>
    </row>
    <row r="66" spans="1:18" x14ac:dyDescent="0.3">
      <c r="A66" s="1">
        <v>65</v>
      </c>
      <c r="B66" s="1" t="s">
        <v>403</v>
      </c>
      <c r="C66" s="1" t="s">
        <v>506</v>
      </c>
      <c r="D66" s="1" t="s">
        <v>545</v>
      </c>
      <c r="E66" s="1">
        <v>5900</v>
      </c>
      <c r="F66" s="3" t="s">
        <v>491</v>
      </c>
      <c r="G66" s="1">
        <v>33</v>
      </c>
      <c r="H66" s="1">
        <v>101</v>
      </c>
      <c r="I66" s="1">
        <v>17.420000000000002</v>
      </c>
      <c r="J66" s="3">
        <f t="shared" ref="J66:J129" si="7">VLOOKUP(C66,$B$252:$E$281,2,FALSE)</f>
        <v>100.3</v>
      </c>
      <c r="K66" s="3">
        <f t="shared" ref="K66:K129" si="8">VLOOKUP(F66,$B$252:$E$281,2,FALSE)</f>
        <v>99.8</v>
      </c>
      <c r="L66" s="3">
        <f t="shared" ref="L66:L129" si="9">VLOOKUP(C66,$B$252:$E$281,4,FALSE)</f>
        <v>104</v>
      </c>
      <c r="M66" s="3">
        <f t="shared" ref="M66:M129" si="10">VLOOKUP(F66,$B$252:$E$281,3,FALSE)</f>
        <v>106.3</v>
      </c>
      <c r="N66" s="3"/>
      <c r="P66" s="4">
        <f t="shared" si="6"/>
        <v>29.781238224495642</v>
      </c>
      <c r="Q66" s="5">
        <f t="shared" ref="Q66:Q129" si="11">P66-O66</f>
        <v>29.781238224495642</v>
      </c>
      <c r="R66" s="5">
        <f t="shared" ref="R66:R129" si="12">P66/(E66/1000)</f>
        <v>5.0476674956772269</v>
      </c>
    </row>
    <row r="67" spans="1:18" x14ac:dyDescent="0.3">
      <c r="A67" s="1">
        <v>66</v>
      </c>
      <c r="B67" s="1" t="s">
        <v>129</v>
      </c>
      <c r="C67" s="1" t="s">
        <v>519</v>
      </c>
      <c r="D67" s="1" t="s">
        <v>545</v>
      </c>
      <c r="E67" s="1">
        <v>5900</v>
      </c>
      <c r="F67" s="3" t="s">
        <v>513</v>
      </c>
      <c r="G67" s="1">
        <v>32</v>
      </c>
      <c r="H67" s="3">
        <v>106.75</v>
      </c>
      <c r="I67" s="1">
        <v>21.49</v>
      </c>
      <c r="J67" s="3">
        <f t="shared" si="7"/>
        <v>101.9</v>
      </c>
      <c r="K67" s="3">
        <f t="shared" si="8"/>
        <v>100.5</v>
      </c>
      <c r="L67" s="3">
        <f t="shared" si="9"/>
        <v>105.1</v>
      </c>
      <c r="M67" s="3">
        <f t="shared" si="10"/>
        <v>104.8</v>
      </c>
      <c r="N67" s="3"/>
      <c r="P67" s="4">
        <f t="shared" si="6"/>
        <v>30.713009774495635</v>
      </c>
      <c r="Q67" s="5">
        <f t="shared" si="11"/>
        <v>30.713009774495635</v>
      </c>
      <c r="R67" s="5">
        <f t="shared" si="12"/>
        <v>5.2055948770331586</v>
      </c>
    </row>
    <row r="68" spans="1:18" x14ac:dyDescent="0.3">
      <c r="A68" s="1">
        <v>67</v>
      </c>
      <c r="B68" s="1" t="s">
        <v>268</v>
      </c>
      <c r="C68" s="1" t="s">
        <v>556</v>
      </c>
      <c r="D68" s="1" t="s">
        <v>544</v>
      </c>
      <c r="E68" s="1">
        <v>5900</v>
      </c>
      <c r="F68" s="3" t="s">
        <v>508</v>
      </c>
      <c r="G68" s="1">
        <v>34</v>
      </c>
      <c r="H68" s="3">
        <v>100</v>
      </c>
      <c r="I68" s="1">
        <v>17.37</v>
      </c>
      <c r="J68" s="3">
        <f t="shared" si="7"/>
        <v>102.1</v>
      </c>
      <c r="K68" s="3">
        <f t="shared" si="8"/>
        <v>100.1</v>
      </c>
      <c r="L68" s="3">
        <f t="shared" si="9"/>
        <v>111.1</v>
      </c>
      <c r="M68" s="3">
        <f t="shared" si="10"/>
        <v>105.8</v>
      </c>
      <c r="N68" s="3"/>
      <c r="P68" s="4">
        <f t="shared" si="6"/>
        <v>30.315458574495636</v>
      </c>
      <c r="Q68" s="5">
        <f t="shared" si="11"/>
        <v>30.315458574495636</v>
      </c>
      <c r="R68" s="5">
        <f t="shared" si="12"/>
        <v>5.1382133177111244</v>
      </c>
    </row>
    <row r="69" spans="1:18" x14ac:dyDescent="0.3">
      <c r="A69" s="1">
        <v>68</v>
      </c>
      <c r="B69" s="1" t="s">
        <v>33</v>
      </c>
      <c r="C69" s="1" t="s">
        <v>523</v>
      </c>
      <c r="D69" s="1" t="s">
        <v>543</v>
      </c>
      <c r="E69" s="1">
        <v>5900</v>
      </c>
      <c r="F69" s="3" t="s">
        <v>499</v>
      </c>
      <c r="G69" s="1">
        <v>36</v>
      </c>
      <c r="H69" s="3">
        <v>119.5</v>
      </c>
      <c r="I69" s="1">
        <v>15.62</v>
      </c>
      <c r="J69" s="3">
        <f t="shared" si="7"/>
        <v>103.8</v>
      </c>
      <c r="K69" s="3">
        <f t="shared" si="8"/>
        <v>101.1</v>
      </c>
      <c r="L69" s="3">
        <f t="shared" si="9"/>
        <v>111</v>
      </c>
      <c r="M69" s="3">
        <f t="shared" si="10"/>
        <v>102.6</v>
      </c>
      <c r="N69" s="3"/>
      <c r="P69" s="4">
        <f t="shared" si="6"/>
        <v>33.180161274495639</v>
      </c>
      <c r="Q69" s="5">
        <f t="shared" si="11"/>
        <v>33.180161274495639</v>
      </c>
      <c r="R69" s="5">
        <f t="shared" si="12"/>
        <v>5.6237561482195995</v>
      </c>
    </row>
    <row r="70" spans="1:18" x14ac:dyDescent="0.3">
      <c r="A70" s="1">
        <v>69</v>
      </c>
      <c r="B70" s="1" t="s">
        <v>378</v>
      </c>
      <c r="C70" s="1" t="s">
        <v>498</v>
      </c>
      <c r="D70" s="1" t="s">
        <v>543</v>
      </c>
      <c r="E70" s="1">
        <v>5900</v>
      </c>
      <c r="F70" s="3" t="s">
        <v>487</v>
      </c>
      <c r="G70" s="1">
        <v>30</v>
      </c>
      <c r="H70" s="3">
        <v>114.25</v>
      </c>
      <c r="I70" s="1">
        <v>18.95</v>
      </c>
      <c r="J70" s="3">
        <f t="shared" si="7"/>
        <v>103.9</v>
      </c>
      <c r="K70" s="3">
        <f t="shared" si="8"/>
        <v>100.2</v>
      </c>
      <c r="L70" s="3">
        <f t="shared" si="9"/>
        <v>108.4</v>
      </c>
      <c r="M70" s="3">
        <f t="shared" si="10"/>
        <v>111.9</v>
      </c>
      <c r="N70" s="3"/>
      <c r="P70" s="4">
        <f t="shared" si="6"/>
        <v>29.091710524495642</v>
      </c>
      <c r="Q70" s="5">
        <f t="shared" si="11"/>
        <v>29.091710524495642</v>
      </c>
      <c r="R70" s="5">
        <f t="shared" si="12"/>
        <v>4.9307983939823119</v>
      </c>
    </row>
    <row r="71" spans="1:18" x14ac:dyDescent="0.3">
      <c r="A71" s="1">
        <v>70</v>
      </c>
      <c r="B71" s="1" t="s">
        <v>201</v>
      </c>
      <c r="C71" s="1" t="s">
        <v>520</v>
      </c>
      <c r="D71" s="1" t="s">
        <v>543</v>
      </c>
      <c r="E71" s="1">
        <v>5900</v>
      </c>
      <c r="F71" s="3" t="s">
        <v>557</v>
      </c>
      <c r="G71" s="1">
        <v>33</v>
      </c>
      <c r="H71" s="3">
        <v>108.75</v>
      </c>
      <c r="I71" s="1">
        <v>25.3</v>
      </c>
      <c r="J71" s="3">
        <f t="shared" si="7"/>
        <v>100.3</v>
      </c>
      <c r="K71" s="3">
        <f t="shared" si="8"/>
        <v>100.5</v>
      </c>
      <c r="L71" s="3">
        <f t="shared" si="9"/>
        <v>106.7</v>
      </c>
      <c r="M71" s="3">
        <f t="shared" si="10"/>
        <v>111.1</v>
      </c>
      <c r="N71" s="3"/>
      <c r="P71" s="4">
        <f t="shared" si="6"/>
        <v>32.526278024495639</v>
      </c>
      <c r="Q71" s="5">
        <f t="shared" si="11"/>
        <v>32.526278024495639</v>
      </c>
      <c r="R71" s="5">
        <f t="shared" si="12"/>
        <v>5.5129284787280737</v>
      </c>
    </row>
    <row r="72" spans="1:18" x14ac:dyDescent="0.3">
      <c r="A72" s="1">
        <v>71</v>
      </c>
      <c r="B72" s="1" t="s">
        <v>349</v>
      </c>
      <c r="C72" s="1" t="s">
        <v>489</v>
      </c>
      <c r="D72" s="1" t="s">
        <v>543</v>
      </c>
      <c r="E72" s="1">
        <v>5800</v>
      </c>
      <c r="F72" s="3" t="s">
        <v>518</v>
      </c>
      <c r="G72" s="1">
        <v>30</v>
      </c>
      <c r="H72" s="1">
        <v>111</v>
      </c>
      <c r="I72" s="1">
        <v>16.2</v>
      </c>
      <c r="J72" s="3">
        <f t="shared" si="7"/>
        <v>102.9</v>
      </c>
      <c r="K72" s="3">
        <f t="shared" si="8"/>
        <v>101.3</v>
      </c>
      <c r="L72" s="3">
        <f t="shared" si="9"/>
        <v>110.2</v>
      </c>
      <c r="M72" s="3">
        <f t="shared" si="10"/>
        <v>106.5</v>
      </c>
      <c r="N72" s="3"/>
      <c r="P72" s="4">
        <f t="shared" si="6"/>
        <v>27.94199261775481</v>
      </c>
      <c r="Q72" s="5">
        <f t="shared" si="11"/>
        <v>27.94199261775481</v>
      </c>
      <c r="R72" s="5">
        <f t="shared" si="12"/>
        <v>4.8175849340956569</v>
      </c>
    </row>
    <row r="73" spans="1:18" x14ac:dyDescent="0.3">
      <c r="A73" s="1">
        <v>72</v>
      </c>
      <c r="B73" s="1" t="s">
        <v>371</v>
      </c>
      <c r="C73" s="1" t="s">
        <v>513</v>
      </c>
      <c r="D73" s="1" t="s">
        <v>545</v>
      </c>
      <c r="E73" s="1">
        <v>5800</v>
      </c>
      <c r="F73" s="3" t="s">
        <v>519</v>
      </c>
      <c r="G73" s="1">
        <v>24</v>
      </c>
      <c r="H73" s="3">
        <v>105.75</v>
      </c>
      <c r="I73" s="1">
        <v>18.079999999999998</v>
      </c>
      <c r="J73" s="3">
        <f t="shared" si="7"/>
        <v>100.5</v>
      </c>
      <c r="K73" s="3">
        <f t="shared" si="8"/>
        <v>101.9</v>
      </c>
      <c r="L73" s="3">
        <f t="shared" si="9"/>
        <v>105.2</v>
      </c>
      <c r="M73" s="3">
        <f t="shared" si="10"/>
        <v>110</v>
      </c>
      <c r="N73" s="3"/>
      <c r="P73" s="4">
        <f t="shared" si="6"/>
        <v>23.585382167754812</v>
      </c>
      <c r="Q73" s="5">
        <f t="shared" si="11"/>
        <v>23.585382167754812</v>
      </c>
      <c r="R73" s="5">
        <f t="shared" si="12"/>
        <v>4.0664452013370367</v>
      </c>
    </row>
    <row r="74" spans="1:18" x14ac:dyDescent="0.3">
      <c r="A74" s="1">
        <v>73</v>
      </c>
      <c r="B74" s="1" t="s">
        <v>359</v>
      </c>
      <c r="C74" s="1" t="s">
        <v>512</v>
      </c>
      <c r="D74" s="1" t="s">
        <v>544</v>
      </c>
      <c r="E74" s="1">
        <v>5800</v>
      </c>
      <c r="F74" s="3" t="s">
        <v>516</v>
      </c>
      <c r="G74" s="1">
        <v>29</v>
      </c>
      <c r="H74" s="3">
        <v>112.25</v>
      </c>
      <c r="I74" s="1">
        <v>24.98</v>
      </c>
      <c r="J74" s="3">
        <f t="shared" si="7"/>
        <v>103.4</v>
      </c>
      <c r="K74" s="3">
        <f t="shared" si="8"/>
        <v>102.6</v>
      </c>
      <c r="L74" s="3">
        <f t="shared" si="9"/>
        <v>107.1</v>
      </c>
      <c r="M74" s="3">
        <f t="shared" si="10"/>
        <v>110.8</v>
      </c>
      <c r="N74" s="3"/>
      <c r="P74" s="4">
        <f t="shared" si="6"/>
        <v>29.710944117754806</v>
      </c>
      <c r="Q74" s="5">
        <f t="shared" si="11"/>
        <v>29.710944117754806</v>
      </c>
      <c r="R74" s="5">
        <f t="shared" si="12"/>
        <v>5.1225765720266905</v>
      </c>
    </row>
    <row r="75" spans="1:18" x14ac:dyDescent="0.3">
      <c r="A75" s="1">
        <v>74</v>
      </c>
      <c r="B75" s="1" t="s">
        <v>111</v>
      </c>
      <c r="C75" s="1" t="s">
        <v>512</v>
      </c>
      <c r="D75" s="1" t="s">
        <v>543</v>
      </c>
      <c r="E75" s="1">
        <v>5800</v>
      </c>
      <c r="F75" s="3" t="s">
        <v>516</v>
      </c>
      <c r="G75" s="1">
        <v>26</v>
      </c>
      <c r="H75" s="3">
        <v>112.25</v>
      </c>
      <c r="I75" s="1">
        <v>26.24</v>
      </c>
      <c r="J75" s="3">
        <f t="shared" si="7"/>
        <v>103.4</v>
      </c>
      <c r="K75" s="3">
        <f t="shared" si="8"/>
        <v>102.6</v>
      </c>
      <c r="L75" s="3">
        <f t="shared" si="9"/>
        <v>107.1</v>
      </c>
      <c r="M75" s="3">
        <f t="shared" si="10"/>
        <v>110.8</v>
      </c>
      <c r="N75" s="3"/>
      <c r="P75" s="4">
        <f t="shared" si="6"/>
        <v>27.856950717754813</v>
      </c>
      <c r="Q75" s="5">
        <f t="shared" si="11"/>
        <v>27.856950717754813</v>
      </c>
      <c r="R75" s="5">
        <f t="shared" si="12"/>
        <v>4.8029225375439335</v>
      </c>
    </row>
    <row r="76" spans="1:18" x14ac:dyDescent="0.3">
      <c r="A76" s="1">
        <v>75</v>
      </c>
      <c r="B76" s="1" t="s">
        <v>482</v>
      </c>
      <c r="C76" s="1" t="s">
        <v>493</v>
      </c>
      <c r="D76" s="1" t="s">
        <v>545</v>
      </c>
      <c r="E76" s="1">
        <v>5800</v>
      </c>
      <c r="F76" s="3" t="s">
        <v>496</v>
      </c>
      <c r="G76" s="1">
        <v>30</v>
      </c>
      <c r="H76" s="3">
        <v>105</v>
      </c>
      <c r="I76" s="1">
        <v>23.5</v>
      </c>
      <c r="J76" s="3">
        <f t="shared" si="7"/>
        <v>102.9</v>
      </c>
      <c r="K76" s="3">
        <f t="shared" si="8"/>
        <v>102.5</v>
      </c>
      <c r="L76" s="3">
        <f t="shared" si="9"/>
        <v>111.7</v>
      </c>
      <c r="M76" s="3">
        <f t="shared" si="10"/>
        <v>108.3</v>
      </c>
      <c r="N76" s="3"/>
      <c r="P76" s="4">
        <f t="shared" si="6"/>
        <v>29.331249667754815</v>
      </c>
      <c r="Q76" s="5">
        <f t="shared" si="11"/>
        <v>29.331249667754815</v>
      </c>
      <c r="R76" s="5">
        <f t="shared" si="12"/>
        <v>5.0571120116818644</v>
      </c>
    </row>
    <row r="77" spans="1:18" x14ac:dyDescent="0.3">
      <c r="A77" s="1">
        <v>76</v>
      </c>
      <c r="B77" s="1" t="s">
        <v>364</v>
      </c>
      <c r="C77" s="1" t="s">
        <v>518</v>
      </c>
      <c r="D77" s="1" t="s">
        <v>543</v>
      </c>
      <c r="E77" s="1">
        <v>5700</v>
      </c>
      <c r="F77" s="3" t="s">
        <v>489</v>
      </c>
      <c r="G77" s="1">
        <v>31</v>
      </c>
      <c r="H77" s="3">
        <v>113.5</v>
      </c>
      <c r="I77" s="1">
        <v>19.54</v>
      </c>
      <c r="J77" s="3">
        <f t="shared" si="7"/>
        <v>101.3</v>
      </c>
      <c r="K77" s="3">
        <f t="shared" si="8"/>
        <v>102.9</v>
      </c>
      <c r="L77" s="3">
        <f t="shared" si="9"/>
        <v>108.2</v>
      </c>
      <c r="M77" s="3">
        <f t="shared" si="10"/>
        <v>108.5</v>
      </c>
      <c r="N77" s="3"/>
      <c r="P77" s="4">
        <f t="shared" si="6"/>
        <v>29.652365946945601</v>
      </c>
      <c r="Q77" s="5">
        <f t="shared" si="11"/>
        <v>29.652365946945601</v>
      </c>
      <c r="R77" s="5">
        <f t="shared" si="12"/>
        <v>5.2021694643764214</v>
      </c>
    </row>
    <row r="78" spans="1:18" x14ac:dyDescent="0.3">
      <c r="A78" s="1">
        <v>77</v>
      </c>
      <c r="B78" s="1" t="s">
        <v>181</v>
      </c>
      <c r="C78" s="1" t="s">
        <v>508</v>
      </c>
      <c r="D78" s="1" t="s">
        <v>546</v>
      </c>
      <c r="E78" s="1">
        <v>5700</v>
      </c>
      <c r="F78" s="3" t="s">
        <v>556</v>
      </c>
      <c r="G78" s="1">
        <v>29</v>
      </c>
      <c r="H78" s="1">
        <v>112.5</v>
      </c>
      <c r="I78" s="1">
        <v>15.35</v>
      </c>
      <c r="J78" s="3">
        <f t="shared" si="7"/>
        <v>100.1</v>
      </c>
      <c r="K78" s="3">
        <f t="shared" si="8"/>
        <v>102.1</v>
      </c>
      <c r="L78" s="3">
        <f t="shared" si="9"/>
        <v>105.7</v>
      </c>
      <c r="M78" s="3">
        <f t="shared" si="10"/>
        <v>102.2</v>
      </c>
      <c r="N78" s="3"/>
      <c r="P78" s="4">
        <f t="shared" si="6"/>
        <v>27.082766246945603</v>
      </c>
      <c r="Q78" s="5">
        <f t="shared" si="11"/>
        <v>27.082766246945603</v>
      </c>
      <c r="R78" s="5">
        <f t="shared" si="12"/>
        <v>4.7513624994641406</v>
      </c>
    </row>
    <row r="79" spans="1:18" x14ac:dyDescent="0.3">
      <c r="A79" s="1">
        <v>78</v>
      </c>
      <c r="B79" s="1" t="s">
        <v>381</v>
      </c>
      <c r="C79" s="1" t="s">
        <v>556</v>
      </c>
      <c r="D79" s="1" t="s">
        <v>546</v>
      </c>
      <c r="E79" s="1">
        <v>5600</v>
      </c>
      <c r="F79" s="3" t="s">
        <v>508</v>
      </c>
      <c r="G79" s="1">
        <v>34</v>
      </c>
      <c r="H79" s="3">
        <v>100</v>
      </c>
      <c r="I79" s="1">
        <v>21.33</v>
      </c>
      <c r="J79" s="3">
        <f t="shared" si="7"/>
        <v>102.1</v>
      </c>
      <c r="K79" s="3">
        <f t="shared" si="8"/>
        <v>100.1</v>
      </c>
      <c r="L79" s="3">
        <f t="shared" si="9"/>
        <v>111.1</v>
      </c>
      <c r="M79" s="3">
        <f t="shared" si="10"/>
        <v>105.8</v>
      </c>
      <c r="N79" s="3"/>
      <c r="P79" s="4">
        <f t="shared" si="6"/>
        <v>30.905445387611259</v>
      </c>
      <c r="Q79" s="5">
        <f t="shared" si="11"/>
        <v>30.905445387611259</v>
      </c>
      <c r="R79" s="5">
        <f t="shared" si="12"/>
        <v>5.5188295335020108</v>
      </c>
    </row>
    <row r="80" spans="1:18" x14ac:dyDescent="0.3">
      <c r="A80" s="1">
        <v>79</v>
      </c>
      <c r="B80" s="1" t="s">
        <v>233</v>
      </c>
      <c r="C80" s="1" t="s">
        <v>491</v>
      </c>
      <c r="D80" s="1" t="s">
        <v>543</v>
      </c>
      <c r="E80" s="1">
        <v>5600</v>
      </c>
      <c r="F80" s="3" t="s">
        <v>506</v>
      </c>
      <c r="G80" s="1">
        <v>30</v>
      </c>
      <c r="H80" s="3">
        <v>104.5</v>
      </c>
      <c r="I80" s="1">
        <v>24.41</v>
      </c>
      <c r="J80" s="3">
        <f t="shared" si="7"/>
        <v>99.8</v>
      </c>
      <c r="K80" s="3">
        <f t="shared" si="8"/>
        <v>100.3</v>
      </c>
      <c r="L80" s="3">
        <f t="shared" si="9"/>
        <v>107</v>
      </c>
      <c r="M80" s="3">
        <f t="shared" si="10"/>
        <v>107.3</v>
      </c>
      <c r="N80" s="3"/>
      <c r="P80" s="4">
        <f t="shared" si="6"/>
        <v>29.25719133761126</v>
      </c>
      <c r="Q80" s="5">
        <f t="shared" si="11"/>
        <v>29.25719133761126</v>
      </c>
      <c r="R80" s="5">
        <f t="shared" si="12"/>
        <v>5.2244984531448679</v>
      </c>
    </row>
    <row r="81" spans="1:18" x14ac:dyDescent="0.3">
      <c r="A81" s="1">
        <v>80</v>
      </c>
      <c r="B81" s="1" t="s">
        <v>232</v>
      </c>
      <c r="C81" s="1" t="s">
        <v>508</v>
      </c>
      <c r="D81" s="1" t="s">
        <v>543</v>
      </c>
      <c r="E81" s="1">
        <v>5600</v>
      </c>
      <c r="F81" s="3" t="s">
        <v>556</v>
      </c>
      <c r="G81" s="1">
        <v>31</v>
      </c>
      <c r="H81" s="3">
        <v>112.5</v>
      </c>
      <c r="I81" s="1">
        <v>18.14</v>
      </c>
      <c r="J81" s="3">
        <f t="shared" si="7"/>
        <v>100.1</v>
      </c>
      <c r="K81" s="3">
        <f t="shared" si="8"/>
        <v>102.1</v>
      </c>
      <c r="L81" s="3">
        <f t="shared" si="9"/>
        <v>105.7</v>
      </c>
      <c r="M81" s="3">
        <f t="shared" si="10"/>
        <v>102.2</v>
      </c>
      <c r="N81" s="3"/>
      <c r="P81" s="4">
        <f t="shared" si="6"/>
        <v>29.141840987611253</v>
      </c>
      <c r="Q81" s="5">
        <f t="shared" si="11"/>
        <v>29.141840987611253</v>
      </c>
      <c r="R81" s="5">
        <f t="shared" si="12"/>
        <v>5.203900176359153</v>
      </c>
    </row>
    <row r="82" spans="1:18" x14ac:dyDescent="0.3">
      <c r="A82" s="1">
        <v>81</v>
      </c>
      <c r="B82" s="1" t="s">
        <v>254</v>
      </c>
      <c r="C82" s="1" t="s">
        <v>514</v>
      </c>
      <c r="D82" s="1" t="s">
        <v>544</v>
      </c>
      <c r="E82" s="1">
        <v>5500</v>
      </c>
      <c r="F82" s="3" t="s">
        <v>564</v>
      </c>
      <c r="G82" s="1">
        <v>28</v>
      </c>
      <c r="H82" s="1">
        <v>117.25</v>
      </c>
      <c r="I82" s="1">
        <v>16.55</v>
      </c>
      <c r="J82" s="3">
        <f t="shared" si="7"/>
        <v>101.4</v>
      </c>
      <c r="K82" s="3">
        <f t="shared" si="8"/>
        <v>105.7</v>
      </c>
      <c r="L82" s="3">
        <f t="shared" si="9"/>
        <v>110.1</v>
      </c>
      <c r="M82" s="3">
        <f t="shared" si="10"/>
        <v>108.6</v>
      </c>
      <c r="N82" s="3"/>
      <c r="P82" s="4">
        <f t="shared" si="6"/>
        <v>26.642008486384242</v>
      </c>
      <c r="Q82" s="5">
        <f t="shared" si="11"/>
        <v>26.642008486384242</v>
      </c>
      <c r="R82" s="5">
        <f t="shared" si="12"/>
        <v>4.8440015429789529</v>
      </c>
    </row>
    <row r="83" spans="1:18" x14ac:dyDescent="0.3">
      <c r="A83" s="1">
        <v>82</v>
      </c>
      <c r="B83" s="1" t="s">
        <v>58</v>
      </c>
      <c r="C83" s="1" t="s">
        <v>507</v>
      </c>
      <c r="D83" s="1" t="s">
        <v>542</v>
      </c>
      <c r="E83" s="1">
        <v>5500</v>
      </c>
      <c r="F83" s="3" t="s">
        <v>488</v>
      </c>
      <c r="G83" s="1">
        <v>26</v>
      </c>
      <c r="H83" s="1">
        <v>116.5</v>
      </c>
      <c r="I83" s="1">
        <v>22.18</v>
      </c>
      <c r="J83" s="3">
        <f t="shared" si="7"/>
        <v>106.3</v>
      </c>
      <c r="K83" s="3">
        <f t="shared" si="8"/>
        <v>104</v>
      </c>
      <c r="L83" s="3">
        <f t="shared" si="9"/>
        <v>110.8</v>
      </c>
      <c r="M83" s="3">
        <f t="shared" si="10"/>
        <v>110.2</v>
      </c>
      <c r="N83" s="3"/>
      <c r="P83" s="4">
        <f t="shared" si="6"/>
        <v>26.628337336384249</v>
      </c>
      <c r="Q83" s="5">
        <f t="shared" si="11"/>
        <v>26.628337336384249</v>
      </c>
      <c r="R83" s="5">
        <f t="shared" si="12"/>
        <v>4.841515879342591</v>
      </c>
    </row>
    <row r="84" spans="1:18" x14ac:dyDescent="0.3">
      <c r="A84" s="1">
        <v>83</v>
      </c>
      <c r="B84" s="1" t="s">
        <v>52</v>
      </c>
      <c r="C84" s="1" t="s">
        <v>514</v>
      </c>
      <c r="D84" s="1" t="s">
        <v>544</v>
      </c>
      <c r="E84" s="1">
        <v>5400</v>
      </c>
      <c r="F84" s="3" t="s">
        <v>564</v>
      </c>
      <c r="G84" s="1">
        <v>24</v>
      </c>
      <c r="H84" s="3">
        <v>117.25</v>
      </c>
      <c r="I84" s="1">
        <v>21.83</v>
      </c>
      <c r="J84" s="3">
        <f t="shared" si="7"/>
        <v>101.4</v>
      </c>
      <c r="K84" s="3">
        <f t="shared" si="8"/>
        <v>105.7</v>
      </c>
      <c r="L84" s="3">
        <f t="shared" si="9"/>
        <v>110.1</v>
      </c>
      <c r="M84" s="3">
        <f t="shared" si="10"/>
        <v>108.6</v>
      </c>
      <c r="N84" s="3"/>
      <c r="P84" s="4">
        <f t="shared" si="6"/>
        <v>24.978840519820714</v>
      </c>
      <c r="Q84" s="5">
        <f t="shared" si="11"/>
        <v>24.978840519820714</v>
      </c>
      <c r="R84" s="5">
        <f t="shared" si="12"/>
        <v>4.6257112073742057</v>
      </c>
    </row>
    <row r="85" spans="1:18" x14ac:dyDescent="0.3">
      <c r="A85" s="1">
        <v>84</v>
      </c>
      <c r="B85" s="1" t="s">
        <v>303</v>
      </c>
      <c r="C85" s="1" t="s">
        <v>512</v>
      </c>
      <c r="D85" s="1" t="s">
        <v>542</v>
      </c>
      <c r="E85" s="1">
        <v>5400</v>
      </c>
      <c r="F85" s="3" t="s">
        <v>516</v>
      </c>
      <c r="G85" s="1">
        <v>24</v>
      </c>
      <c r="H85" s="3">
        <v>112.25</v>
      </c>
      <c r="I85" s="1">
        <v>15.94</v>
      </c>
      <c r="J85" s="3">
        <f t="shared" si="7"/>
        <v>103.4</v>
      </c>
      <c r="K85" s="3">
        <f t="shared" si="8"/>
        <v>102.6</v>
      </c>
      <c r="L85" s="3">
        <f t="shared" si="9"/>
        <v>107.1</v>
      </c>
      <c r="M85" s="3">
        <f t="shared" si="10"/>
        <v>110.8</v>
      </c>
      <c r="N85" s="3"/>
      <c r="P85" s="4">
        <f t="shared" si="6"/>
        <v>22.917043569820713</v>
      </c>
      <c r="Q85" s="5">
        <f t="shared" si="11"/>
        <v>22.917043569820713</v>
      </c>
      <c r="R85" s="5">
        <f t="shared" si="12"/>
        <v>4.243896957374206</v>
      </c>
    </row>
    <row r="86" spans="1:18" x14ac:dyDescent="0.3">
      <c r="A86" s="1">
        <v>85</v>
      </c>
      <c r="B86" s="1" t="s">
        <v>187</v>
      </c>
      <c r="C86" s="1" t="s">
        <v>516</v>
      </c>
      <c r="D86" s="1" t="s">
        <v>544</v>
      </c>
      <c r="E86" s="1">
        <v>5300</v>
      </c>
      <c r="F86" s="3" t="s">
        <v>512</v>
      </c>
      <c r="G86" s="1">
        <v>26</v>
      </c>
      <c r="H86" s="3">
        <v>113.75</v>
      </c>
      <c r="I86" s="1">
        <v>13.83</v>
      </c>
      <c r="J86" s="3">
        <f t="shared" si="7"/>
        <v>102.6</v>
      </c>
      <c r="K86" s="3">
        <f t="shared" si="8"/>
        <v>103.4</v>
      </c>
      <c r="L86" s="3">
        <f t="shared" si="9"/>
        <v>104.4</v>
      </c>
      <c r="M86" s="3">
        <f t="shared" si="10"/>
        <v>106.7</v>
      </c>
      <c r="N86" s="3"/>
      <c r="P86" s="4">
        <f t="shared" si="6"/>
        <v>23.882143516671054</v>
      </c>
      <c r="Q86" s="5">
        <f t="shared" si="11"/>
        <v>23.882143516671054</v>
      </c>
      <c r="R86" s="5">
        <f t="shared" si="12"/>
        <v>4.506064814466237</v>
      </c>
    </row>
    <row r="87" spans="1:18" x14ac:dyDescent="0.3">
      <c r="A87" s="1">
        <v>86</v>
      </c>
      <c r="B87" s="1" t="s">
        <v>93</v>
      </c>
      <c r="C87" s="1" t="s">
        <v>519</v>
      </c>
      <c r="D87" s="1" t="s">
        <v>546</v>
      </c>
      <c r="E87" s="1">
        <v>5300</v>
      </c>
      <c r="F87" s="3" t="s">
        <v>513</v>
      </c>
      <c r="G87" s="1">
        <v>27</v>
      </c>
      <c r="H87" s="3">
        <v>106.75</v>
      </c>
      <c r="I87" s="1">
        <v>19.399999999999999</v>
      </c>
      <c r="J87" s="3">
        <f t="shared" si="7"/>
        <v>101.9</v>
      </c>
      <c r="K87" s="3">
        <f t="shared" si="8"/>
        <v>100.5</v>
      </c>
      <c r="L87" s="3">
        <f t="shared" si="9"/>
        <v>105.1</v>
      </c>
      <c r="M87" s="3">
        <f t="shared" si="10"/>
        <v>104.8</v>
      </c>
      <c r="N87" s="3"/>
      <c r="P87" s="4">
        <f t="shared" ref="P87:P150" si="13">-87.868852+(LN(E87))*9.365713+G87*0.73241+I87*0.27241+H87*0.0924+((J87+K87)/2)*0.015315+((L87+M87)/2)*-0.032803</f>
        <v>25.477192016671051</v>
      </c>
      <c r="Q87" s="5">
        <f t="shared" si="11"/>
        <v>25.477192016671051</v>
      </c>
      <c r="R87" s="5">
        <f t="shared" si="12"/>
        <v>4.8070173616360474</v>
      </c>
    </row>
    <row r="88" spans="1:18" x14ac:dyDescent="0.3">
      <c r="A88" s="1">
        <v>87</v>
      </c>
      <c r="B88" s="1" t="s">
        <v>315</v>
      </c>
      <c r="C88" s="1" t="s">
        <v>519</v>
      </c>
      <c r="D88" s="1" t="s">
        <v>543</v>
      </c>
      <c r="E88" s="1">
        <v>5300</v>
      </c>
      <c r="F88" s="3" t="s">
        <v>513</v>
      </c>
      <c r="G88" s="1">
        <v>21</v>
      </c>
      <c r="H88" s="3">
        <v>106.75</v>
      </c>
      <c r="I88" s="1">
        <v>18.989999999999998</v>
      </c>
      <c r="J88" s="3">
        <f t="shared" si="7"/>
        <v>101.9</v>
      </c>
      <c r="K88" s="3">
        <f t="shared" si="8"/>
        <v>100.5</v>
      </c>
      <c r="L88" s="3">
        <f t="shared" si="9"/>
        <v>105.1</v>
      </c>
      <c r="M88" s="3">
        <f t="shared" si="10"/>
        <v>104.8</v>
      </c>
      <c r="N88" s="3"/>
      <c r="P88" s="4">
        <f t="shared" si="13"/>
        <v>20.97104391667105</v>
      </c>
      <c r="Q88" s="5">
        <f t="shared" si="11"/>
        <v>20.97104391667105</v>
      </c>
      <c r="R88" s="5">
        <f t="shared" si="12"/>
        <v>3.9568007389945379</v>
      </c>
    </row>
    <row r="89" spans="1:18" x14ac:dyDescent="0.3">
      <c r="A89" s="1">
        <v>88</v>
      </c>
      <c r="B89" s="1" t="s">
        <v>244</v>
      </c>
      <c r="C89" s="1" t="s">
        <v>508</v>
      </c>
      <c r="D89" s="1" t="s">
        <v>544</v>
      </c>
      <c r="E89" s="1">
        <v>5300</v>
      </c>
      <c r="F89" s="3" t="s">
        <v>556</v>
      </c>
      <c r="G89" s="1">
        <v>29</v>
      </c>
      <c r="H89" s="3">
        <v>112.5</v>
      </c>
      <c r="I89" s="1">
        <v>22.47</v>
      </c>
      <c r="J89" s="3">
        <f t="shared" si="7"/>
        <v>100.1</v>
      </c>
      <c r="K89" s="3">
        <f t="shared" si="8"/>
        <v>102.1</v>
      </c>
      <c r="L89" s="3">
        <f t="shared" si="9"/>
        <v>105.7</v>
      </c>
      <c r="M89" s="3">
        <f t="shared" si="10"/>
        <v>102.2</v>
      </c>
      <c r="N89" s="3"/>
      <c r="P89" s="4">
        <f t="shared" si="13"/>
        <v>28.340882216671048</v>
      </c>
      <c r="Q89" s="5">
        <f t="shared" si="11"/>
        <v>28.340882216671048</v>
      </c>
      <c r="R89" s="5">
        <f t="shared" si="12"/>
        <v>5.3473362672964244</v>
      </c>
    </row>
    <row r="90" spans="1:18" x14ac:dyDescent="0.3">
      <c r="A90" s="1">
        <v>89</v>
      </c>
      <c r="B90" s="1" t="s">
        <v>369</v>
      </c>
      <c r="C90" s="1" t="s">
        <v>493</v>
      </c>
      <c r="D90" s="1" t="s">
        <v>546</v>
      </c>
      <c r="E90" s="1">
        <v>5300</v>
      </c>
      <c r="F90" s="3" t="s">
        <v>496</v>
      </c>
      <c r="G90" s="1">
        <v>34</v>
      </c>
      <c r="H90" s="3">
        <v>105</v>
      </c>
      <c r="I90" s="1">
        <v>12.27</v>
      </c>
      <c r="J90" s="3">
        <f t="shared" si="7"/>
        <v>102.9</v>
      </c>
      <c r="K90" s="3">
        <f t="shared" si="8"/>
        <v>102.5</v>
      </c>
      <c r="L90" s="3">
        <f t="shared" si="9"/>
        <v>111.7</v>
      </c>
      <c r="M90" s="3">
        <f t="shared" si="10"/>
        <v>108.3</v>
      </c>
      <c r="N90" s="3"/>
      <c r="P90" s="4">
        <f t="shared" si="13"/>
        <v>28.357396066671054</v>
      </c>
      <c r="Q90" s="5">
        <f t="shared" si="11"/>
        <v>28.357396066671054</v>
      </c>
      <c r="R90" s="5">
        <f t="shared" si="12"/>
        <v>5.3504520880511421</v>
      </c>
    </row>
    <row r="91" spans="1:18" x14ac:dyDescent="0.3">
      <c r="A91" s="1">
        <v>90</v>
      </c>
      <c r="B91" s="1" t="s">
        <v>262</v>
      </c>
      <c r="C91" s="1" t="s">
        <v>512</v>
      </c>
      <c r="D91" s="1" t="s">
        <v>546</v>
      </c>
      <c r="E91" s="1">
        <v>5200</v>
      </c>
      <c r="F91" s="3" t="s">
        <v>516</v>
      </c>
      <c r="G91" s="1">
        <v>32</v>
      </c>
      <c r="H91" s="1">
        <v>112.25</v>
      </c>
      <c r="I91" s="1">
        <v>17.22</v>
      </c>
      <c r="J91" s="3">
        <f t="shared" si="7"/>
        <v>103.4</v>
      </c>
      <c r="K91" s="3">
        <f t="shared" si="8"/>
        <v>102.6</v>
      </c>
      <c r="L91" s="3">
        <f t="shared" si="9"/>
        <v>107.1</v>
      </c>
      <c r="M91" s="3">
        <f t="shared" si="10"/>
        <v>110.8</v>
      </c>
      <c r="N91" s="3"/>
      <c r="P91" s="4">
        <f t="shared" si="13"/>
        <v>28.771543289407497</v>
      </c>
      <c r="Q91" s="5">
        <f t="shared" si="11"/>
        <v>28.771543289407497</v>
      </c>
      <c r="R91" s="5">
        <f t="shared" si="12"/>
        <v>5.532989094116826</v>
      </c>
    </row>
    <row r="92" spans="1:18" x14ac:dyDescent="0.3">
      <c r="A92" s="1">
        <v>91</v>
      </c>
      <c r="B92" s="1" t="s">
        <v>174</v>
      </c>
      <c r="C92" s="1" t="s">
        <v>493</v>
      </c>
      <c r="D92" s="1" t="s">
        <v>545</v>
      </c>
      <c r="E92" s="1">
        <v>5200</v>
      </c>
      <c r="F92" s="3" t="s">
        <v>496</v>
      </c>
      <c r="G92" s="1">
        <v>29</v>
      </c>
      <c r="H92" s="1">
        <v>105</v>
      </c>
      <c r="I92" s="1">
        <v>17.34</v>
      </c>
      <c r="J92" s="3">
        <f t="shared" si="7"/>
        <v>102.9</v>
      </c>
      <c r="K92" s="3">
        <f t="shared" si="8"/>
        <v>102.5</v>
      </c>
      <c r="L92" s="3">
        <f t="shared" si="9"/>
        <v>111.7</v>
      </c>
      <c r="M92" s="3">
        <f t="shared" si="10"/>
        <v>108.3</v>
      </c>
      <c r="N92" s="3"/>
      <c r="P92" s="4">
        <f t="shared" si="13"/>
        <v>25.898064839407493</v>
      </c>
      <c r="Q92" s="5">
        <f t="shared" si="11"/>
        <v>25.898064839407493</v>
      </c>
      <c r="R92" s="5">
        <f t="shared" si="12"/>
        <v>4.9803970845014405</v>
      </c>
    </row>
    <row r="93" spans="1:18" x14ac:dyDescent="0.3">
      <c r="A93" s="1">
        <v>92</v>
      </c>
      <c r="B93" s="1" t="s">
        <v>479</v>
      </c>
      <c r="C93" s="1" t="s">
        <v>514</v>
      </c>
      <c r="D93" s="1" t="s">
        <v>546</v>
      </c>
      <c r="E93" s="1">
        <v>5100</v>
      </c>
      <c r="F93" s="3" t="s">
        <v>564</v>
      </c>
      <c r="G93" s="1">
        <v>29</v>
      </c>
      <c r="H93" s="3">
        <v>117.25</v>
      </c>
      <c r="I93" s="1">
        <v>14.88</v>
      </c>
      <c r="J93" s="3">
        <f t="shared" si="7"/>
        <v>101.4</v>
      </c>
      <c r="K93" s="3">
        <f t="shared" si="8"/>
        <v>105.7</v>
      </c>
      <c r="L93" s="3">
        <f t="shared" si="9"/>
        <v>110.1</v>
      </c>
      <c r="M93" s="3">
        <f t="shared" si="10"/>
        <v>108.6</v>
      </c>
      <c r="N93" s="3"/>
      <c r="P93" s="4">
        <f t="shared" si="13"/>
        <v>26.212311720260523</v>
      </c>
      <c r="Q93" s="5">
        <f t="shared" si="11"/>
        <v>26.212311720260523</v>
      </c>
      <c r="R93" s="5">
        <f t="shared" si="12"/>
        <v>5.1396689647569653</v>
      </c>
    </row>
    <row r="94" spans="1:18" x14ac:dyDescent="0.3">
      <c r="A94" s="1">
        <v>93</v>
      </c>
      <c r="B94" s="1" t="s">
        <v>13</v>
      </c>
      <c r="C94" s="1" t="s">
        <v>499</v>
      </c>
      <c r="D94" s="1" t="s">
        <v>542</v>
      </c>
      <c r="E94" s="1">
        <v>5100</v>
      </c>
      <c r="F94" s="3" t="s">
        <v>523</v>
      </c>
      <c r="G94" s="1">
        <v>26</v>
      </c>
      <c r="H94" s="3">
        <v>108.5</v>
      </c>
      <c r="I94" s="1">
        <v>17.940000000000001</v>
      </c>
      <c r="J94" s="3">
        <f t="shared" si="7"/>
        <v>101.1</v>
      </c>
      <c r="K94" s="3">
        <f t="shared" si="8"/>
        <v>103.8</v>
      </c>
      <c r="L94" s="3">
        <f t="shared" si="9"/>
        <v>110.9</v>
      </c>
      <c r="M94" s="3">
        <f t="shared" si="10"/>
        <v>108.7</v>
      </c>
      <c r="N94" s="3"/>
      <c r="P94" s="4">
        <f t="shared" si="13"/>
        <v>24.008548470260521</v>
      </c>
      <c r="Q94" s="5">
        <f t="shared" si="11"/>
        <v>24.008548470260521</v>
      </c>
      <c r="R94" s="5">
        <f t="shared" si="12"/>
        <v>4.7075585235804951</v>
      </c>
    </row>
    <row r="95" spans="1:18" x14ac:dyDescent="0.3">
      <c r="A95" s="1">
        <v>94</v>
      </c>
      <c r="B95" s="1" t="s">
        <v>176</v>
      </c>
      <c r="C95" s="1" t="s">
        <v>499</v>
      </c>
      <c r="D95" s="1" t="s">
        <v>544</v>
      </c>
      <c r="E95" s="1">
        <v>5100</v>
      </c>
      <c r="F95" s="3" t="s">
        <v>523</v>
      </c>
      <c r="G95" s="1">
        <v>25</v>
      </c>
      <c r="H95" s="1">
        <v>108.5</v>
      </c>
      <c r="I95" s="1">
        <v>17.649999999999999</v>
      </c>
      <c r="J95" s="3">
        <f t="shared" si="7"/>
        <v>101.1</v>
      </c>
      <c r="K95" s="3">
        <f t="shared" si="8"/>
        <v>103.8</v>
      </c>
      <c r="L95" s="3">
        <f t="shared" si="9"/>
        <v>110.9</v>
      </c>
      <c r="M95" s="3">
        <f t="shared" si="10"/>
        <v>108.7</v>
      </c>
      <c r="N95" s="3"/>
      <c r="P95" s="4">
        <f t="shared" si="13"/>
        <v>23.197139570260525</v>
      </c>
      <c r="Q95" s="5">
        <f t="shared" si="11"/>
        <v>23.197139570260525</v>
      </c>
      <c r="R95" s="5">
        <f t="shared" si="12"/>
        <v>4.5484587392667697</v>
      </c>
    </row>
    <row r="96" spans="1:18" x14ac:dyDescent="0.3">
      <c r="A96" s="1">
        <v>95</v>
      </c>
      <c r="B96" s="1" t="s">
        <v>10</v>
      </c>
      <c r="C96" s="1" t="s">
        <v>492</v>
      </c>
      <c r="D96" s="1" t="s">
        <v>543</v>
      </c>
      <c r="E96" s="1">
        <v>5100</v>
      </c>
      <c r="F96" s="3" t="s">
        <v>495</v>
      </c>
      <c r="G96" s="1">
        <v>28</v>
      </c>
      <c r="H96" s="3">
        <v>112.75</v>
      </c>
      <c r="I96" s="1">
        <v>16.13</v>
      </c>
      <c r="J96" s="3">
        <f t="shared" si="7"/>
        <v>101.7</v>
      </c>
      <c r="K96" s="3">
        <f t="shared" si="8"/>
        <v>98.8</v>
      </c>
      <c r="L96" s="3">
        <f t="shared" si="9"/>
        <v>108</v>
      </c>
      <c r="M96" s="3">
        <f t="shared" si="10"/>
        <v>103.3</v>
      </c>
      <c r="N96" s="3"/>
      <c r="P96" s="4">
        <f t="shared" si="13"/>
        <v>25.475445820260521</v>
      </c>
      <c r="Q96" s="5">
        <f t="shared" si="11"/>
        <v>25.475445820260521</v>
      </c>
      <c r="R96" s="5">
        <f t="shared" si="12"/>
        <v>4.9951854549530434</v>
      </c>
    </row>
    <row r="97" spans="1:18" x14ac:dyDescent="0.3">
      <c r="A97" s="1">
        <v>96</v>
      </c>
      <c r="B97" s="1" t="s">
        <v>146</v>
      </c>
      <c r="C97" s="1" t="s">
        <v>518</v>
      </c>
      <c r="D97" s="1" t="s">
        <v>545</v>
      </c>
      <c r="E97" s="1">
        <v>5100</v>
      </c>
      <c r="F97" s="3" t="s">
        <v>489</v>
      </c>
      <c r="G97" s="1">
        <v>26</v>
      </c>
      <c r="H97" s="1">
        <v>113.5</v>
      </c>
      <c r="I97" s="1">
        <v>13.24</v>
      </c>
      <c r="J97" s="3">
        <f t="shared" si="7"/>
        <v>101.3</v>
      </c>
      <c r="K97" s="3">
        <f t="shared" si="8"/>
        <v>102.9</v>
      </c>
      <c r="L97" s="3">
        <f t="shared" si="9"/>
        <v>108.2</v>
      </c>
      <c r="M97" s="3">
        <f t="shared" si="10"/>
        <v>108.5</v>
      </c>
      <c r="N97" s="3"/>
      <c r="P97" s="4">
        <f t="shared" si="13"/>
        <v>23.232425570260521</v>
      </c>
      <c r="Q97" s="5">
        <f t="shared" si="11"/>
        <v>23.232425570260521</v>
      </c>
      <c r="R97" s="5">
        <f t="shared" si="12"/>
        <v>4.5553775627961812</v>
      </c>
    </row>
    <row r="98" spans="1:18" x14ac:dyDescent="0.3">
      <c r="A98" s="1">
        <v>97</v>
      </c>
      <c r="B98" s="1" t="s">
        <v>131</v>
      </c>
      <c r="C98" s="1" t="s">
        <v>488</v>
      </c>
      <c r="D98" s="1" t="s">
        <v>545</v>
      </c>
      <c r="E98" s="1">
        <v>5000</v>
      </c>
      <c r="F98" s="3" t="s">
        <v>507</v>
      </c>
      <c r="G98" s="1">
        <v>30</v>
      </c>
      <c r="H98" s="1">
        <v>120.5</v>
      </c>
      <c r="I98" s="1">
        <v>13.75</v>
      </c>
      <c r="J98" s="3">
        <f t="shared" si="7"/>
        <v>104</v>
      </c>
      <c r="K98" s="3">
        <f t="shared" si="8"/>
        <v>106.3</v>
      </c>
      <c r="L98" s="3">
        <f t="shared" si="9"/>
        <v>106.8</v>
      </c>
      <c r="M98" s="3">
        <f t="shared" si="10"/>
        <v>105.3</v>
      </c>
      <c r="N98" s="3"/>
      <c r="P98" s="4">
        <f t="shared" si="13"/>
        <v>26.884486596358538</v>
      </c>
      <c r="Q98" s="5">
        <f t="shared" si="11"/>
        <v>26.884486596358538</v>
      </c>
      <c r="R98" s="5">
        <f t="shared" si="12"/>
        <v>5.3768973192717073</v>
      </c>
    </row>
    <row r="99" spans="1:18" x14ac:dyDescent="0.3">
      <c r="A99" s="1">
        <v>98</v>
      </c>
      <c r="B99" s="1" t="s">
        <v>27</v>
      </c>
      <c r="C99" s="1" t="s">
        <v>557</v>
      </c>
      <c r="D99" s="1" t="s">
        <v>543</v>
      </c>
      <c r="E99" s="1">
        <v>5000</v>
      </c>
      <c r="F99" s="3" t="s">
        <v>520</v>
      </c>
      <c r="G99" s="1">
        <v>28</v>
      </c>
      <c r="H99" s="3">
        <v>104.25</v>
      </c>
      <c r="I99" s="1">
        <v>18.11</v>
      </c>
      <c r="J99" s="3">
        <f t="shared" si="7"/>
        <v>100.5</v>
      </c>
      <c r="K99" s="3">
        <f t="shared" si="8"/>
        <v>100.3</v>
      </c>
      <c r="L99" s="3">
        <f t="shared" si="9"/>
        <v>108.5</v>
      </c>
      <c r="M99" s="3">
        <f t="shared" si="10"/>
        <v>109.7</v>
      </c>
      <c r="N99" s="3"/>
      <c r="P99" s="4">
        <f t="shared" si="13"/>
        <v>24.933078796358537</v>
      </c>
      <c r="Q99" s="5">
        <f t="shared" si="11"/>
        <v>24.933078796358537</v>
      </c>
      <c r="R99" s="5">
        <f t="shared" si="12"/>
        <v>4.9866157592717073</v>
      </c>
    </row>
    <row r="100" spans="1:18" x14ac:dyDescent="0.3">
      <c r="A100" s="1">
        <v>99</v>
      </c>
      <c r="B100" s="1" t="s">
        <v>194</v>
      </c>
      <c r="C100" s="1" t="s">
        <v>519</v>
      </c>
      <c r="D100" s="1" t="s">
        <v>544</v>
      </c>
      <c r="E100" s="1">
        <v>5000</v>
      </c>
      <c r="F100" s="3" t="s">
        <v>513</v>
      </c>
      <c r="G100" s="1">
        <v>30</v>
      </c>
      <c r="H100" s="1">
        <v>106.75</v>
      </c>
      <c r="I100" s="1">
        <v>15.51</v>
      </c>
      <c r="J100" s="3">
        <f t="shared" si="7"/>
        <v>101.9</v>
      </c>
      <c r="K100" s="3">
        <f t="shared" si="8"/>
        <v>100.5</v>
      </c>
      <c r="L100" s="3">
        <f t="shared" si="9"/>
        <v>105.1</v>
      </c>
      <c r="M100" s="3">
        <f t="shared" si="10"/>
        <v>104.8</v>
      </c>
      <c r="N100" s="3"/>
      <c r="P100" s="4">
        <f t="shared" si="13"/>
        <v>26.069017246358538</v>
      </c>
      <c r="Q100" s="5">
        <f t="shared" si="11"/>
        <v>26.069017246358538</v>
      </c>
      <c r="R100" s="5">
        <f t="shared" si="12"/>
        <v>5.2138034492717074</v>
      </c>
    </row>
    <row r="101" spans="1:18" x14ac:dyDescent="0.3">
      <c r="A101" s="1">
        <v>100</v>
      </c>
      <c r="B101" s="1" t="s">
        <v>242</v>
      </c>
      <c r="C101" s="1" t="s">
        <v>564</v>
      </c>
      <c r="D101" s="1" t="s">
        <v>546</v>
      </c>
      <c r="E101" s="1">
        <v>5000</v>
      </c>
      <c r="F101" s="3" t="s">
        <v>514</v>
      </c>
      <c r="G101" s="1">
        <v>32</v>
      </c>
      <c r="H101" s="3">
        <v>113.75</v>
      </c>
      <c r="I101" s="1">
        <v>12.96</v>
      </c>
      <c r="J101" s="3">
        <f t="shared" si="7"/>
        <v>105.7</v>
      </c>
      <c r="K101" s="3">
        <f t="shared" si="8"/>
        <v>101.4</v>
      </c>
      <c r="L101" s="3">
        <f t="shared" si="9"/>
        <v>110.1</v>
      </c>
      <c r="M101" s="3">
        <f t="shared" si="10"/>
        <v>107.8</v>
      </c>
      <c r="N101" s="3"/>
      <c r="P101" s="4">
        <f t="shared" si="13"/>
        <v>27.390769996358536</v>
      </c>
      <c r="Q101" s="5">
        <f t="shared" si="11"/>
        <v>27.390769996358536</v>
      </c>
      <c r="R101" s="5">
        <f t="shared" si="12"/>
        <v>5.478153999271707</v>
      </c>
    </row>
    <row r="102" spans="1:18" x14ac:dyDescent="0.3">
      <c r="A102" s="1">
        <v>101</v>
      </c>
      <c r="B102" s="1" t="s">
        <v>61</v>
      </c>
      <c r="C102" s="1" t="s">
        <v>492</v>
      </c>
      <c r="D102" s="1" t="s">
        <v>545</v>
      </c>
      <c r="E102" s="1">
        <v>5000</v>
      </c>
      <c r="F102" s="3" t="s">
        <v>495</v>
      </c>
      <c r="G102" s="1">
        <v>28</v>
      </c>
      <c r="H102" s="3">
        <v>112.75</v>
      </c>
      <c r="I102" s="1">
        <v>13.29</v>
      </c>
      <c r="J102" s="3">
        <f t="shared" si="7"/>
        <v>101.7</v>
      </c>
      <c r="K102" s="3">
        <f t="shared" si="8"/>
        <v>98.8</v>
      </c>
      <c r="L102" s="3">
        <f t="shared" si="9"/>
        <v>108</v>
      </c>
      <c r="M102" s="3">
        <f t="shared" si="10"/>
        <v>103.3</v>
      </c>
      <c r="N102" s="3"/>
      <c r="P102" s="4">
        <f t="shared" si="13"/>
        <v>24.516335696358539</v>
      </c>
      <c r="Q102" s="5">
        <f t="shared" si="11"/>
        <v>24.516335696358539</v>
      </c>
      <c r="R102" s="5">
        <f t="shared" si="12"/>
        <v>4.9032671392717075</v>
      </c>
    </row>
    <row r="103" spans="1:18" x14ac:dyDescent="0.3">
      <c r="A103" s="1">
        <v>102</v>
      </c>
      <c r="B103" s="1" t="s">
        <v>402</v>
      </c>
      <c r="C103" s="1" t="s">
        <v>489</v>
      </c>
      <c r="D103" s="1" t="s">
        <v>545</v>
      </c>
      <c r="E103" s="1">
        <v>4900</v>
      </c>
      <c r="F103" s="3" t="s">
        <v>518</v>
      </c>
      <c r="G103" s="1">
        <v>26</v>
      </c>
      <c r="H103" s="3">
        <v>111</v>
      </c>
      <c r="I103" s="1">
        <v>17.54</v>
      </c>
      <c r="J103" s="3">
        <f t="shared" si="7"/>
        <v>102.9</v>
      </c>
      <c r="K103" s="3">
        <f t="shared" si="8"/>
        <v>101.3</v>
      </c>
      <c r="L103" s="3">
        <f t="shared" si="9"/>
        <v>110.2</v>
      </c>
      <c r="M103" s="3">
        <f t="shared" si="10"/>
        <v>106.5</v>
      </c>
      <c r="N103" s="3"/>
      <c r="P103" s="4">
        <f t="shared" si="13"/>
        <v>23.798110087799653</v>
      </c>
      <c r="Q103" s="5">
        <f t="shared" si="11"/>
        <v>23.798110087799653</v>
      </c>
      <c r="R103" s="5">
        <f t="shared" si="12"/>
        <v>4.8567571607754392</v>
      </c>
    </row>
    <row r="104" spans="1:18" x14ac:dyDescent="0.3">
      <c r="A104" s="1">
        <v>103</v>
      </c>
      <c r="B104" s="1" t="s">
        <v>435</v>
      </c>
      <c r="C104" s="1" t="s">
        <v>489</v>
      </c>
      <c r="D104" s="1" t="s">
        <v>544</v>
      </c>
      <c r="E104" s="1">
        <v>4900</v>
      </c>
      <c r="F104" s="3" t="s">
        <v>518</v>
      </c>
      <c r="G104" s="1">
        <v>30</v>
      </c>
      <c r="H104" s="3">
        <v>111</v>
      </c>
      <c r="I104" s="1">
        <v>15.77</v>
      </c>
      <c r="J104" s="3">
        <f t="shared" si="7"/>
        <v>102.9</v>
      </c>
      <c r="K104" s="3">
        <f t="shared" si="8"/>
        <v>101.3</v>
      </c>
      <c r="L104" s="3">
        <f t="shared" si="9"/>
        <v>110.2</v>
      </c>
      <c r="M104" s="3">
        <f t="shared" si="10"/>
        <v>106.5</v>
      </c>
      <c r="N104" s="3"/>
      <c r="P104" s="4">
        <f t="shared" si="13"/>
        <v>26.245584387799653</v>
      </c>
      <c r="Q104" s="5">
        <f t="shared" si="11"/>
        <v>26.245584387799653</v>
      </c>
      <c r="R104" s="5">
        <f t="shared" si="12"/>
        <v>5.356241711795847</v>
      </c>
    </row>
    <row r="105" spans="1:18" x14ac:dyDescent="0.3">
      <c r="A105" s="1">
        <v>104</v>
      </c>
      <c r="B105" s="1" t="s">
        <v>427</v>
      </c>
      <c r="C105" s="1" t="s">
        <v>496</v>
      </c>
      <c r="D105" s="1" t="s">
        <v>546</v>
      </c>
      <c r="E105" s="1">
        <v>4900</v>
      </c>
      <c r="F105" s="3" t="s">
        <v>493</v>
      </c>
      <c r="G105" s="1">
        <v>32</v>
      </c>
      <c r="H105" s="3">
        <v>115.5</v>
      </c>
      <c r="I105" s="1">
        <v>18.600000000000001</v>
      </c>
      <c r="J105" s="3">
        <f t="shared" si="7"/>
        <v>102.5</v>
      </c>
      <c r="K105" s="3">
        <f t="shared" si="8"/>
        <v>102.9</v>
      </c>
      <c r="L105" s="3">
        <f t="shared" si="9"/>
        <v>103</v>
      </c>
      <c r="M105" s="3">
        <f t="shared" si="10"/>
        <v>103.4</v>
      </c>
      <c r="N105" s="3"/>
      <c r="P105" s="4">
        <f t="shared" si="13"/>
        <v>29.075249137799652</v>
      </c>
      <c r="Q105" s="5">
        <f t="shared" si="11"/>
        <v>29.075249137799652</v>
      </c>
      <c r="R105" s="5">
        <f t="shared" si="12"/>
        <v>5.9337243138366631</v>
      </c>
    </row>
    <row r="106" spans="1:18" x14ac:dyDescent="0.3">
      <c r="A106" s="1">
        <v>105</v>
      </c>
      <c r="B106" s="1" t="s">
        <v>195</v>
      </c>
      <c r="C106" s="1" t="s">
        <v>495</v>
      </c>
      <c r="D106" s="1" t="s">
        <v>544</v>
      </c>
      <c r="E106" s="1">
        <v>4900</v>
      </c>
      <c r="F106" s="3" t="s">
        <v>492</v>
      </c>
      <c r="G106" s="1">
        <v>34</v>
      </c>
      <c r="H106" s="1">
        <v>102.75</v>
      </c>
      <c r="I106" s="1">
        <v>14.63</v>
      </c>
      <c r="J106" s="3">
        <f t="shared" si="7"/>
        <v>98.8</v>
      </c>
      <c r="K106" s="3">
        <f t="shared" si="8"/>
        <v>101.7</v>
      </c>
      <c r="L106" s="3">
        <f t="shared" si="9"/>
        <v>105.8</v>
      </c>
      <c r="M106" s="3">
        <f t="shared" si="10"/>
        <v>111.2</v>
      </c>
      <c r="N106" s="3"/>
      <c r="P106" s="4">
        <f t="shared" si="13"/>
        <v>28.069123787799658</v>
      </c>
      <c r="Q106" s="5">
        <f t="shared" si="11"/>
        <v>28.069123787799658</v>
      </c>
      <c r="R106" s="5">
        <f t="shared" si="12"/>
        <v>5.7283926097550317</v>
      </c>
    </row>
    <row r="107" spans="1:18" x14ac:dyDescent="0.3">
      <c r="A107" s="1">
        <v>106</v>
      </c>
      <c r="B107" s="1" t="s">
        <v>287</v>
      </c>
      <c r="C107" s="1" t="s">
        <v>513</v>
      </c>
      <c r="D107" s="1" t="s">
        <v>542</v>
      </c>
      <c r="E107" s="1">
        <v>4900</v>
      </c>
      <c r="F107" s="3" t="s">
        <v>519</v>
      </c>
      <c r="G107" s="1">
        <v>18</v>
      </c>
      <c r="H107" s="1">
        <v>105.75</v>
      </c>
      <c r="I107" s="1">
        <v>21.5</v>
      </c>
      <c r="J107" s="3">
        <f t="shared" si="7"/>
        <v>100.5</v>
      </c>
      <c r="K107" s="3">
        <f t="shared" si="8"/>
        <v>101.9</v>
      </c>
      <c r="L107" s="3">
        <f t="shared" si="9"/>
        <v>105.2</v>
      </c>
      <c r="M107" s="3">
        <f t="shared" si="10"/>
        <v>110</v>
      </c>
      <c r="N107" s="3"/>
      <c r="P107" s="4">
        <f t="shared" si="13"/>
        <v>18.543292437799657</v>
      </c>
      <c r="Q107" s="5">
        <f t="shared" si="11"/>
        <v>18.543292437799657</v>
      </c>
      <c r="R107" s="5">
        <f t="shared" si="12"/>
        <v>3.7843453954693174</v>
      </c>
    </row>
    <row r="108" spans="1:18" x14ac:dyDescent="0.3">
      <c r="A108" s="1">
        <v>107</v>
      </c>
      <c r="B108" s="1" t="s">
        <v>288</v>
      </c>
      <c r="C108" s="1" t="s">
        <v>523</v>
      </c>
      <c r="D108" s="1" t="s">
        <v>546</v>
      </c>
      <c r="E108" s="1">
        <v>4900</v>
      </c>
      <c r="F108" s="3" t="s">
        <v>499</v>
      </c>
      <c r="G108" s="1">
        <v>33</v>
      </c>
      <c r="H108" s="1">
        <v>119.5</v>
      </c>
      <c r="I108" s="1">
        <v>17.399999999999999</v>
      </c>
      <c r="J108" s="3">
        <f t="shared" si="7"/>
        <v>103.8</v>
      </c>
      <c r="K108" s="3">
        <f t="shared" si="8"/>
        <v>101.1</v>
      </c>
      <c r="L108" s="3">
        <f t="shared" si="9"/>
        <v>111</v>
      </c>
      <c r="M108" s="3">
        <f t="shared" si="10"/>
        <v>102.6</v>
      </c>
      <c r="N108" s="3"/>
      <c r="P108" s="4">
        <f t="shared" si="13"/>
        <v>29.728447587799657</v>
      </c>
      <c r="Q108" s="5">
        <f t="shared" si="11"/>
        <v>29.728447587799657</v>
      </c>
      <c r="R108" s="5">
        <f t="shared" si="12"/>
        <v>6.0670301199591137</v>
      </c>
    </row>
    <row r="109" spans="1:18" x14ac:dyDescent="0.3">
      <c r="A109" s="1">
        <v>108</v>
      </c>
      <c r="B109" s="1" t="s">
        <v>354</v>
      </c>
      <c r="C109" s="1" t="s">
        <v>518</v>
      </c>
      <c r="D109" s="1" t="s">
        <v>543</v>
      </c>
      <c r="E109" s="1">
        <v>4900</v>
      </c>
      <c r="F109" s="3" t="s">
        <v>489</v>
      </c>
      <c r="G109" s="1">
        <v>20</v>
      </c>
      <c r="H109" s="3">
        <v>113.5</v>
      </c>
      <c r="I109" s="1">
        <v>25.27</v>
      </c>
      <c r="J109" s="3">
        <f t="shared" si="7"/>
        <v>101.3</v>
      </c>
      <c r="K109" s="3">
        <f t="shared" si="8"/>
        <v>102.9</v>
      </c>
      <c r="L109" s="3">
        <f t="shared" si="9"/>
        <v>108.2</v>
      </c>
      <c r="M109" s="3">
        <f t="shared" si="10"/>
        <v>108.5</v>
      </c>
      <c r="N109" s="3"/>
      <c r="P109" s="4">
        <f t="shared" si="13"/>
        <v>21.740379387799653</v>
      </c>
      <c r="Q109" s="5">
        <f t="shared" si="11"/>
        <v>21.740379387799653</v>
      </c>
      <c r="R109" s="5">
        <f t="shared" si="12"/>
        <v>4.4368121199591126</v>
      </c>
    </row>
    <row r="110" spans="1:18" x14ac:dyDescent="0.3">
      <c r="A110" s="1">
        <v>109</v>
      </c>
      <c r="B110" s="1" t="s">
        <v>415</v>
      </c>
      <c r="C110" s="1" t="s">
        <v>520</v>
      </c>
      <c r="D110" s="1" t="s">
        <v>542</v>
      </c>
      <c r="E110" s="1">
        <v>4900</v>
      </c>
      <c r="F110" s="3" t="s">
        <v>557</v>
      </c>
      <c r="G110" s="1">
        <v>22</v>
      </c>
      <c r="H110" s="1">
        <v>108.75</v>
      </c>
      <c r="I110" s="1">
        <v>17.170000000000002</v>
      </c>
      <c r="J110" s="3">
        <f t="shared" si="7"/>
        <v>100.3</v>
      </c>
      <c r="K110" s="3">
        <f t="shared" si="8"/>
        <v>100.5</v>
      </c>
      <c r="L110" s="3">
        <f t="shared" si="9"/>
        <v>106.7</v>
      </c>
      <c r="M110" s="3">
        <f t="shared" si="10"/>
        <v>111.1</v>
      </c>
      <c r="N110" s="3"/>
      <c r="P110" s="4">
        <f t="shared" si="13"/>
        <v>20.51570123779965</v>
      </c>
      <c r="Q110" s="5">
        <f t="shared" si="11"/>
        <v>20.51570123779965</v>
      </c>
      <c r="R110" s="5">
        <f t="shared" si="12"/>
        <v>4.1868778036325818</v>
      </c>
    </row>
    <row r="111" spans="1:18" x14ac:dyDescent="0.3">
      <c r="A111" s="1">
        <v>110</v>
      </c>
      <c r="B111" s="1" t="s">
        <v>440</v>
      </c>
      <c r="C111" s="1" t="s">
        <v>512</v>
      </c>
      <c r="D111" s="1" t="s">
        <v>546</v>
      </c>
      <c r="E111" s="1">
        <v>4900</v>
      </c>
      <c r="F111" s="3" t="s">
        <v>516</v>
      </c>
      <c r="G111" s="1">
        <v>29</v>
      </c>
      <c r="H111" s="3">
        <v>112.25</v>
      </c>
      <c r="I111" s="1">
        <v>18.48</v>
      </c>
      <c r="J111" s="3">
        <f t="shared" si="7"/>
        <v>103.4</v>
      </c>
      <c r="K111" s="3">
        <f t="shared" si="8"/>
        <v>102.6</v>
      </c>
      <c r="L111" s="3">
        <f t="shared" si="9"/>
        <v>107.1</v>
      </c>
      <c r="M111" s="3">
        <f t="shared" si="10"/>
        <v>110.8</v>
      </c>
      <c r="N111" s="3"/>
      <c r="P111" s="4">
        <f t="shared" si="13"/>
        <v>26.361007187799654</v>
      </c>
      <c r="Q111" s="5">
        <f t="shared" si="11"/>
        <v>26.361007187799654</v>
      </c>
      <c r="R111" s="5">
        <f t="shared" si="12"/>
        <v>5.3797973852652348</v>
      </c>
    </row>
    <row r="112" spans="1:18" x14ac:dyDescent="0.3">
      <c r="A112" s="1">
        <v>111</v>
      </c>
      <c r="B112" s="1" t="s">
        <v>245</v>
      </c>
      <c r="C112" s="1" t="s">
        <v>495</v>
      </c>
      <c r="D112" s="1" t="s">
        <v>542</v>
      </c>
      <c r="E112" s="1">
        <v>4800</v>
      </c>
      <c r="F112" s="3" t="s">
        <v>492</v>
      </c>
      <c r="G112" s="1">
        <v>20</v>
      </c>
      <c r="H112" s="3">
        <v>102.75</v>
      </c>
      <c r="I112" s="1">
        <v>19.66</v>
      </c>
      <c r="J112" s="3">
        <f t="shared" si="7"/>
        <v>98.8</v>
      </c>
      <c r="K112" s="3">
        <f t="shared" si="8"/>
        <v>101.7</v>
      </c>
      <c r="L112" s="3">
        <f t="shared" si="9"/>
        <v>105.8</v>
      </c>
      <c r="M112" s="3">
        <f t="shared" si="10"/>
        <v>111.2</v>
      </c>
      <c r="N112" s="3"/>
      <c r="P112" s="4">
        <f t="shared" si="13"/>
        <v>18.992491761594252</v>
      </c>
      <c r="Q112" s="5">
        <f t="shared" si="11"/>
        <v>18.992491761594252</v>
      </c>
      <c r="R112" s="5">
        <f t="shared" si="12"/>
        <v>3.9567691169988026</v>
      </c>
    </row>
    <row r="113" spans="1:18" x14ac:dyDescent="0.3">
      <c r="A113" s="1">
        <v>112</v>
      </c>
      <c r="B113" s="1" t="s">
        <v>452</v>
      </c>
      <c r="C113" s="1" t="s">
        <v>495</v>
      </c>
      <c r="D113" s="1" t="s">
        <v>544</v>
      </c>
      <c r="E113" s="1">
        <v>4800</v>
      </c>
      <c r="F113" s="3" t="s">
        <v>492</v>
      </c>
      <c r="G113" s="1">
        <v>28</v>
      </c>
      <c r="H113" s="1">
        <v>102.75</v>
      </c>
      <c r="I113" s="1">
        <v>18.52</v>
      </c>
      <c r="J113" s="3">
        <f t="shared" si="7"/>
        <v>98.8</v>
      </c>
      <c r="K113" s="3">
        <f t="shared" si="8"/>
        <v>101.7</v>
      </c>
      <c r="L113" s="3">
        <f t="shared" si="9"/>
        <v>105.8</v>
      </c>
      <c r="M113" s="3">
        <f t="shared" si="10"/>
        <v>111.2</v>
      </c>
      <c r="N113" s="3"/>
      <c r="P113" s="4">
        <f t="shared" si="13"/>
        <v>24.541224361594253</v>
      </c>
      <c r="Q113" s="5">
        <f t="shared" si="11"/>
        <v>24.541224361594253</v>
      </c>
      <c r="R113" s="5">
        <f t="shared" si="12"/>
        <v>5.112755075332136</v>
      </c>
    </row>
    <row r="114" spans="1:18" x14ac:dyDescent="0.3">
      <c r="A114" s="1">
        <v>113</v>
      </c>
      <c r="B114" s="1" t="s">
        <v>108</v>
      </c>
      <c r="C114" s="1" t="s">
        <v>499</v>
      </c>
      <c r="D114" s="1" t="s">
        <v>546</v>
      </c>
      <c r="E114" s="1">
        <v>4800</v>
      </c>
      <c r="F114" s="3" t="s">
        <v>523</v>
      </c>
      <c r="G114" s="1">
        <v>24</v>
      </c>
      <c r="H114" s="3">
        <v>108.5</v>
      </c>
      <c r="I114" s="1">
        <v>18.39</v>
      </c>
      <c r="J114" s="3">
        <f t="shared" si="7"/>
        <v>101.1</v>
      </c>
      <c r="K114" s="3">
        <f t="shared" si="8"/>
        <v>103.8</v>
      </c>
      <c r="L114" s="3">
        <f t="shared" si="9"/>
        <v>110.9</v>
      </c>
      <c r="M114" s="3">
        <f t="shared" si="10"/>
        <v>108.7</v>
      </c>
      <c r="N114" s="3"/>
      <c r="P114" s="4">
        <f t="shared" si="13"/>
        <v>22.098520161594259</v>
      </c>
      <c r="Q114" s="5">
        <f t="shared" si="11"/>
        <v>22.098520161594259</v>
      </c>
      <c r="R114" s="5">
        <f t="shared" si="12"/>
        <v>4.6038583669988045</v>
      </c>
    </row>
    <row r="115" spans="1:18" x14ac:dyDescent="0.3">
      <c r="A115" s="1">
        <v>114</v>
      </c>
      <c r="B115" s="1" t="s">
        <v>140</v>
      </c>
      <c r="C115" s="1" t="s">
        <v>498</v>
      </c>
      <c r="D115" s="1" t="s">
        <v>543</v>
      </c>
      <c r="E115" s="1">
        <v>4800</v>
      </c>
      <c r="F115" s="3" t="s">
        <v>487</v>
      </c>
      <c r="G115" s="1">
        <v>27</v>
      </c>
      <c r="H115" s="3">
        <v>114.25</v>
      </c>
      <c r="I115" s="1">
        <v>13.3</v>
      </c>
      <c r="J115" s="3">
        <f t="shared" si="7"/>
        <v>103.9</v>
      </c>
      <c r="K115" s="3">
        <f t="shared" si="8"/>
        <v>100.2</v>
      </c>
      <c r="L115" s="3">
        <f t="shared" si="9"/>
        <v>108.4</v>
      </c>
      <c r="M115" s="3">
        <f t="shared" si="10"/>
        <v>111.9</v>
      </c>
      <c r="N115" s="3"/>
      <c r="P115" s="4">
        <f t="shared" si="13"/>
        <v>23.42287621159425</v>
      </c>
      <c r="Q115" s="5">
        <f t="shared" si="11"/>
        <v>23.42287621159425</v>
      </c>
      <c r="R115" s="5">
        <f t="shared" si="12"/>
        <v>4.8797658774154691</v>
      </c>
    </row>
    <row r="116" spans="1:18" x14ac:dyDescent="0.3">
      <c r="A116" s="1">
        <v>115</v>
      </c>
      <c r="B116" s="1" t="s">
        <v>348</v>
      </c>
      <c r="C116" s="1" t="s">
        <v>507</v>
      </c>
      <c r="D116" s="1" t="s">
        <v>546</v>
      </c>
      <c r="E116" s="1">
        <v>4800</v>
      </c>
      <c r="F116" s="3" t="s">
        <v>488</v>
      </c>
      <c r="G116" s="1">
        <v>25</v>
      </c>
      <c r="H116" s="1">
        <v>116.5</v>
      </c>
      <c r="I116" s="1">
        <v>17.940000000000001</v>
      </c>
      <c r="J116" s="3">
        <f t="shared" si="7"/>
        <v>106.3</v>
      </c>
      <c r="K116" s="3">
        <f t="shared" si="8"/>
        <v>104</v>
      </c>
      <c r="L116" s="3">
        <f t="shared" si="9"/>
        <v>110.8</v>
      </c>
      <c r="M116" s="3">
        <f t="shared" si="10"/>
        <v>110.2</v>
      </c>
      <c r="N116" s="3"/>
      <c r="P116" s="4">
        <f t="shared" si="13"/>
        <v>23.465934061594254</v>
      </c>
      <c r="Q116" s="5">
        <f t="shared" si="11"/>
        <v>23.465934061594254</v>
      </c>
      <c r="R116" s="5">
        <f t="shared" si="12"/>
        <v>4.8887362628321362</v>
      </c>
    </row>
    <row r="117" spans="1:18" x14ac:dyDescent="0.3">
      <c r="A117" s="1">
        <v>116</v>
      </c>
      <c r="B117" s="1" t="s">
        <v>51</v>
      </c>
      <c r="C117" s="1" t="s">
        <v>507</v>
      </c>
      <c r="D117" s="1" t="s">
        <v>544</v>
      </c>
      <c r="E117" s="1">
        <v>4800</v>
      </c>
      <c r="F117" s="3" t="s">
        <v>488</v>
      </c>
      <c r="G117" s="1">
        <v>22</v>
      </c>
      <c r="H117" s="3">
        <v>116.5</v>
      </c>
      <c r="I117" s="1">
        <v>17.84</v>
      </c>
      <c r="J117" s="3">
        <f t="shared" si="7"/>
        <v>106.3</v>
      </c>
      <c r="K117" s="3">
        <f t="shared" si="8"/>
        <v>104</v>
      </c>
      <c r="L117" s="3">
        <f t="shared" si="9"/>
        <v>110.8</v>
      </c>
      <c r="M117" s="3">
        <f t="shared" si="10"/>
        <v>110.2</v>
      </c>
      <c r="N117" s="3"/>
      <c r="P117" s="4">
        <f t="shared" si="13"/>
        <v>21.241463061594253</v>
      </c>
      <c r="Q117" s="5">
        <f t="shared" si="11"/>
        <v>21.241463061594253</v>
      </c>
      <c r="R117" s="5">
        <f t="shared" si="12"/>
        <v>4.4253048044988033</v>
      </c>
    </row>
    <row r="118" spans="1:18" x14ac:dyDescent="0.3">
      <c r="A118" s="1">
        <v>117</v>
      </c>
      <c r="B118" s="1" t="s">
        <v>404</v>
      </c>
      <c r="C118" s="1" t="s">
        <v>520</v>
      </c>
      <c r="D118" s="1" t="s">
        <v>546</v>
      </c>
      <c r="E118" s="1">
        <v>4800</v>
      </c>
      <c r="F118" s="3" t="s">
        <v>557</v>
      </c>
      <c r="G118" s="1">
        <v>29</v>
      </c>
      <c r="H118" s="3">
        <v>108.75</v>
      </c>
      <c r="I118" s="1">
        <v>20.69</v>
      </c>
      <c r="J118" s="3">
        <f t="shared" si="7"/>
        <v>100.3</v>
      </c>
      <c r="K118" s="3">
        <f t="shared" si="8"/>
        <v>100.5</v>
      </c>
      <c r="L118" s="3">
        <f t="shared" si="9"/>
        <v>106.7</v>
      </c>
      <c r="M118" s="3">
        <f t="shared" si="10"/>
        <v>111.1</v>
      </c>
      <c r="N118" s="3"/>
      <c r="P118" s="4">
        <f t="shared" si="13"/>
        <v>26.408340111594246</v>
      </c>
      <c r="Q118" s="5">
        <f t="shared" si="11"/>
        <v>26.408340111594246</v>
      </c>
      <c r="R118" s="5">
        <f t="shared" si="12"/>
        <v>5.5017375232488011</v>
      </c>
    </row>
    <row r="119" spans="1:18" x14ac:dyDescent="0.3">
      <c r="A119" s="1">
        <v>118</v>
      </c>
      <c r="B119" s="1" t="s">
        <v>384</v>
      </c>
      <c r="C119" s="1" t="s">
        <v>556</v>
      </c>
      <c r="D119" s="1" t="s">
        <v>545</v>
      </c>
      <c r="E119" s="1">
        <v>4700</v>
      </c>
      <c r="F119" s="3" t="s">
        <v>508</v>
      </c>
      <c r="G119" s="1">
        <v>24</v>
      </c>
      <c r="H119" s="3">
        <v>100</v>
      </c>
      <c r="I119" s="1">
        <v>17.920000000000002</v>
      </c>
      <c r="J119" s="3">
        <f t="shared" si="7"/>
        <v>102.1</v>
      </c>
      <c r="K119" s="3">
        <f t="shared" si="8"/>
        <v>100.1</v>
      </c>
      <c r="L119" s="3">
        <f t="shared" si="9"/>
        <v>111.1</v>
      </c>
      <c r="M119" s="3">
        <f t="shared" si="10"/>
        <v>105.8</v>
      </c>
      <c r="N119" s="3"/>
      <c r="P119" s="4">
        <f t="shared" si="13"/>
        <v>21.011516073375788</v>
      </c>
      <c r="Q119" s="5">
        <f t="shared" si="11"/>
        <v>21.011516073375788</v>
      </c>
      <c r="R119" s="5">
        <f t="shared" si="12"/>
        <v>4.4705353347608057</v>
      </c>
    </row>
    <row r="120" spans="1:18" x14ac:dyDescent="0.3">
      <c r="A120" s="1">
        <v>119</v>
      </c>
      <c r="B120" s="1" t="s">
        <v>230</v>
      </c>
      <c r="C120" s="1" t="s">
        <v>499</v>
      </c>
      <c r="D120" s="1" t="s">
        <v>543</v>
      </c>
      <c r="E120" s="1">
        <v>4700</v>
      </c>
      <c r="F120" s="3" t="s">
        <v>523</v>
      </c>
      <c r="G120" s="1">
        <v>20</v>
      </c>
      <c r="H120" s="3">
        <v>108.5</v>
      </c>
      <c r="I120" s="1">
        <v>12.15</v>
      </c>
      <c r="J120" s="3">
        <f t="shared" si="7"/>
        <v>101.1</v>
      </c>
      <c r="K120" s="3">
        <f t="shared" si="8"/>
        <v>103.8</v>
      </c>
      <c r="L120" s="3">
        <f t="shared" si="9"/>
        <v>110.9</v>
      </c>
      <c r="M120" s="3">
        <f t="shared" si="10"/>
        <v>108.7</v>
      </c>
      <c r="N120" s="3"/>
      <c r="P120" s="4">
        <f t="shared" si="13"/>
        <v>17.271861573375787</v>
      </c>
      <c r="Q120" s="5">
        <f t="shared" si="11"/>
        <v>17.271861573375787</v>
      </c>
      <c r="R120" s="5">
        <f t="shared" si="12"/>
        <v>3.6748641645480395</v>
      </c>
    </row>
    <row r="121" spans="1:18" x14ac:dyDescent="0.3">
      <c r="A121" s="1">
        <v>120</v>
      </c>
      <c r="B121" s="1" t="s">
        <v>601</v>
      </c>
      <c r="C121" s="1" t="s">
        <v>499</v>
      </c>
      <c r="D121" s="1" t="s">
        <v>544</v>
      </c>
      <c r="E121" s="1">
        <v>4700</v>
      </c>
      <c r="F121" s="3" t="s">
        <v>523</v>
      </c>
      <c r="G121" s="1">
        <v>30</v>
      </c>
      <c r="H121" s="3">
        <v>108.5</v>
      </c>
      <c r="I121" s="1">
        <v>22.22</v>
      </c>
      <c r="J121" s="3">
        <f t="shared" si="7"/>
        <v>101.1</v>
      </c>
      <c r="K121" s="3">
        <f t="shared" si="8"/>
        <v>103.8</v>
      </c>
      <c r="L121" s="3">
        <f t="shared" si="9"/>
        <v>110.9</v>
      </c>
      <c r="M121" s="3">
        <f t="shared" si="10"/>
        <v>108.7</v>
      </c>
      <c r="N121" s="3"/>
      <c r="P121" s="4">
        <f t="shared" si="13"/>
        <v>27.339130273375787</v>
      </c>
      <c r="Q121" s="5">
        <f t="shared" si="11"/>
        <v>27.339130273375787</v>
      </c>
      <c r="R121" s="5">
        <f t="shared" si="12"/>
        <v>5.8168362283778263</v>
      </c>
    </row>
    <row r="122" spans="1:18" x14ac:dyDescent="0.3">
      <c r="A122" s="1">
        <v>121</v>
      </c>
      <c r="B122" s="1" t="s">
        <v>306</v>
      </c>
      <c r="C122" s="1" t="s">
        <v>492</v>
      </c>
      <c r="D122" s="1" t="s">
        <v>546</v>
      </c>
      <c r="E122" s="1">
        <v>4700</v>
      </c>
      <c r="F122" s="3" t="s">
        <v>495</v>
      </c>
      <c r="G122" s="1">
        <v>28</v>
      </c>
      <c r="H122" s="3">
        <v>112.75</v>
      </c>
      <c r="I122" s="1">
        <v>13.78</v>
      </c>
      <c r="J122" s="3">
        <f t="shared" si="7"/>
        <v>101.7</v>
      </c>
      <c r="K122" s="3">
        <f t="shared" si="8"/>
        <v>98.8</v>
      </c>
      <c r="L122" s="3">
        <f t="shared" si="9"/>
        <v>108</v>
      </c>
      <c r="M122" s="3">
        <f t="shared" si="10"/>
        <v>103.3</v>
      </c>
      <c r="N122" s="3"/>
      <c r="P122" s="4">
        <f t="shared" si="13"/>
        <v>24.070309323375785</v>
      </c>
      <c r="Q122" s="5">
        <f t="shared" si="11"/>
        <v>24.070309323375785</v>
      </c>
      <c r="R122" s="5">
        <f t="shared" si="12"/>
        <v>5.1213424092288902</v>
      </c>
    </row>
    <row r="123" spans="1:18" x14ac:dyDescent="0.3">
      <c r="A123" s="1">
        <v>122</v>
      </c>
      <c r="B123" s="1" t="s">
        <v>166</v>
      </c>
      <c r="C123" s="1" t="s">
        <v>507</v>
      </c>
      <c r="D123" s="1" t="s">
        <v>546</v>
      </c>
      <c r="E123" s="1">
        <v>4700</v>
      </c>
      <c r="F123" s="3" t="s">
        <v>488</v>
      </c>
      <c r="G123" s="1">
        <v>22</v>
      </c>
      <c r="H123" s="3">
        <v>116.5</v>
      </c>
      <c r="I123" s="1">
        <v>20.03</v>
      </c>
      <c r="J123" s="3">
        <f t="shared" si="7"/>
        <v>106.3</v>
      </c>
      <c r="K123" s="3">
        <f t="shared" si="8"/>
        <v>104</v>
      </c>
      <c r="L123" s="3">
        <f t="shared" si="9"/>
        <v>110.8</v>
      </c>
      <c r="M123" s="3">
        <f t="shared" si="10"/>
        <v>110.2</v>
      </c>
      <c r="N123" s="3"/>
      <c r="P123" s="4">
        <f t="shared" si="13"/>
        <v>21.640860773375785</v>
      </c>
      <c r="Q123" s="5">
        <f t="shared" si="11"/>
        <v>21.640860773375785</v>
      </c>
      <c r="R123" s="5">
        <f t="shared" si="12"/>
        <v>4.6044384624203794</v>
      </c>
    </row>
    <row r="124" spans="1:18" x14ac:dyDescent="0.3">
      <c r="A124" s="1">
        <v>123</v>
      </c>
      <c r="B124" s="1" t="s">
        <v>152</v>
      </c>
      <c r="C124" s="1" t="s">
        <v>557</v>
      </c>
      <c r="D124" s="1" t="s">
        <v>543</v>
      </c>
      <c r="E124" s="1">
        <v>4600</v>
      </c>
      <c r="F124" s="3" t="s">
        <v>520</v>
      </c>
      <c r="G124" s="1">
        <v>27</v>
      </c>
      <c r="H124" s="3">
        <v>104.25</v>
      </c>
      <c r="I124" s="1">
        <v>16.95</v>
      </c>
      <c r="J124" s="3">
        <f t="shared" si="7"/>
        <v>100.5</v>
      </c>
      <c r="K124" s="3">
        <f t="shared" si="8"/>
        <v>100.3</v>
      </c>
      <c r="L124" s="3">
        <f t="shared" si="9"/>
        <v>108.5</v>
      </c>
      <c r="M124" s="3">
        <f t="shared" si="10"/>
        <v>109.7</v>
      </c>
      <c r="N124" s="3"/>
      <c r="P124" s="4">
        <f t="shared" si="13"/>
        <v>23.103744977557156</v>
      </c>
      <c r="Q124" s="5">
        <f t="shared" si="11"/>
        <v>23.103744977557156</v>
      </c>
      <c r="R124" s="5">
        <f t="shared" si="12"/>
        <v>5.0225532559906867</v>
      </c>
    </row>
    <row r="125" spans="1:18" x14ac:dyDescent="0.3">
      <c r="A125" s="1">
        <v>124</v>
      </c>
      <c r="B125" s="1" t="s">
        <v>304</v>
      </c>
      <c r="C125" s="1" t="s">
        <v>514</v>
      </c>
      <c r="D125" s="1" t="s">
        <v>545</v>
      </c>
      <c r="E125" s="1">
        <v>4600</v>
      </c>
      <c r="F125" s="3" t="s">
        <v>564</v>
      </c>
      <c r="G125" s="1">
        <v>21</v>
      </c>
      <c r="H125" s="1">
        <v>117.25</v>
      </c>
      <c r="I125" s="1">
        <v>20.97</v>
      </c>
      <c r="J125" s="3">
        <f t="shared" si="7"/>
        <v>101.4</v>
      </c>
      <c r="K125" s="3">
        <f t="shared" si="8"/>
        <v>105.7</v>
      </c>
      <c r="L125" s="3">
        <f t="shared" si="9"/>
        <v>110.1</v>
      </c>
      <c r="M125" s="3">
        <f t="shared" si="10"/>
        <v>108.6</v>
      </c>
      <c r="N125" s="3"/>
      <c r="P125" s="4">
        <f t="shared" si="13"/>
        <v>21.045614677557161</v>
      </c>
      <c r="Q125" s="5">
        <f t="shared" si="11"/>
        <v>21.045614677557161</v>
      </c>
      <c r="R125" s="5">
        <f t="shared" si="12"/>
        <v>4.575133625555905</v>
      </c>
    </row>
    <row r="126" spans="1:18" x14ac:dyDescent="0.3">
      <c r="A126" s="1">
        <v>125</v>
      </c>
      <c r="B126" s="1" t="s">
        <v>75</v>
      </c>
      <c r="C126" s="1" t="s">
        <v>513</v>
      </c>
      <c r="D126" s="1" t="s">
        <v>545</v>
      </c>
      <c r="E126" s="1">
        <v>4600</v>
      </c>
      <c r="F126" s="3" t="s">
        <v>519</v>
      </c>
      <c r="G126" s="1">
        <v>20</v>
      </c>
      <c r="H126" s="3">
        <v>105.75</v>
      </c>
      <c r="I126" s="1">
        <v>18.16</v>
      </c>
      <c r="J126" s="3">
        <f t="shared" si="7"/>
        <v>100.5</v>
      </c>
      <c r="K126" s="3">
        <f t="shared" si="8"/>
        <v>101.9</v>
      </c>
      <c r="L126" s="3">
        <f t="shared" si="9"/>
        <v>105.2</v>
      </c>
      <c r="M126" s="3">
        <f t="shared" si="10"/>
        <v>110</v>
      </c>
      <c r="N126" s="3"/>
      <c r="P126" s="4">
        <f t="shared" si="13"/>
        <v>18.506547577557157</v>
      </c>
      <c r="Q126" s="5">
        <f t="shared" si="11"/>
        <v>18.506547577557157</v>
      </c>
      <c r="R126" s="5">
        <f t="shared" si="12"/>
        <v>4.0231625168602516</v>
      </c>
    </row>
    <row r="127" spans="1:18" x14ac:dyDescent="0.3">
      <c r="A127" s="1">
        <v>126</v>
      </c>
      <c r="B127" s="1" t="s">
        <v>417</v>
      </c>
      <c r="C127" s="1" t="s">
        <v>564</v>
      </c>
      <c r="D127" s="1" t="s">
        <v>545</v>
      </c>
      <c r="E127" s="1">
        <v>4600</v>
      </c>
      <c r="F127" s="3" t="s">
        <v>514</v>
      </c>
      <c r="G127" s="1">
        <v>10</v>
      </c>
      <c r="H127" s="3">
        <v>113.75</v>
      </c>
      <c r="I127" s="1">
        <v>16.45</v>
      </c>
      <c r="J127" s="3">
        <f t="shared" si="7"/>
        <v>105.7</v>
      </c>
      <c r="K127" s="3">
        <f t="shared" si="8"/>
        <v>101.4</v>
      </c>
      <c r="L127" s="3">
        <f t="shared" si="9"/>
        <v>110.1</v>
      </c>
      <c r="M127" s="3">
        <f t="shared" si="10"/>
        <v>107.8</v>
      </c>
      <c r="N127" s="3"/>
      <c r="P127" s="4">
        <f t="shared" si="13"/>
        <v>11.44753267755716</v>
      </c>
      <c r="Q127" s="5">
        <f t="shared" si="11"/>
        <v>11.44753267755716</v>
      </c>
      <c r="R127" s="5">
        <f t="shared" si="12"/>
        <v>2.4885940603385133</v>
      </c>
    </row>
    <row r="128" spans="1:18" x14ac:dyDescent="0.3">
      <c r="A128" s="1">
        <v>127</v>
      </c>
      <c r="B128" s="1" t="s">
        <v>116</v>
      </c>
      <c r="C128" s="1" t="s">
        <v>491</v>
      </c>
      <c r="D128" s="1" t="s">
        <v>544</v>
      </c>
      <c r="E128" s="1">
        <v>4600</v>
      </c>
      <c r="F128" s="3" t="s">
        <v>506</v>
      </c>
      <c r="G128" s="1">
        <v>34</v>
      </c>
      <c r="H128" s="3">
        <v>104.5</v>
      </c>
      <c r="I128" s="1">
        <v>16.559999999999999</v>
      </c>
      <c r="J128" s="3">
        <f t="shared" si="7"/>
        <v>99.8</v>
      </c>
      <c r="K128" s="3">
        <f t="shared" si="8"/>
        <v>100.3</v>
      </c>
      <c r="L128" s="3">
        <f t="shared" si="9"/>
        <v>107</v>
      </c>
      <c r="M128" s="3">
        <f t="shared" si="10"/>
        <v>107.3</v>
      </c>
      <c r="N128" s="3"/>
      <c r="P128" s="4">
        <f t="shared" si="13"/>
        <v>28.206080677557161</v>
      </c>
      <c r="Q128" s="5">
        <f t="shared" si="11"/>
        <v>28.206080677557161</v>
      </c>
      <c r="R128" s="5">
        <f t="shared" si="12"/>
        <v>6.1317566690341661</v>
      </c>
    </row>
    <row r="129" spans="1:18" x14ac:dyDescent="0.3">
      <c r="A129" s="1">
        <v>128</v>
      </c>
      <c r="B129" s="1" t="s">
        <v>39</v>
      </c>
      <c r="C129" s="1" t="s">
        <v>493</v>
      </c>
      <c r="D129" s="1" t="s">
        <v>545</v>
      </c>
      <c r="E129" s="1">
        <v>4600</v>
      </c>
      <c r="F129" s="3" t="s">
        <v>496</v>
      </c>
      <c r="G129" s="1">
        <v>32</v>
      </c>
      <c r="H129" s="3">
        <v>105</v>
      </c>
      <c r="I129" s="1">
        <v>12.52</v>
      </c>
      <c r="J129" s="3">
        <f t="shared" si="7"/>
        <v>102.9</v>
      </c>
      <c r="K129" s="3">
        <f t="shared" si="8"/>
        <v>102.5</v>
      </c>
      <c r="L129" s="3">
        <f t="shared" si="9"/>
        <v>111.7</v>
      </c>
      <c r="M129" s="3">
        <f t="shared" si="10"/>
        <v>108.3</v>
      </c>
      <c r="N129" s="3"/>
      <c r="P129" s="4">
        <f t="shared" si="13"/>
        <v>25.634020477557161</v>
      </c>
      <c r="Q129" s="5">
        <f t="shared" si="11"/>
        <v>25.634020477557161</v>
      </c>
      <c r="R129" s="5">
        <f t="shared" si="12"/>
        <v>5.5726131472950353</v>
      </c>
    </row>
    <row r="130" spans="1:18" x14ac:dyDescent="0.3">
      <c r="A130" s="1">
        <v>129</v>
      </c>
      <c r="B130" s="1" t="s">
        <v>210</v>
      </c>
      <c r="C130" s="1" t="s">
        <v>506</v>
      </c>
      <c r="D130" s="1" t="s">
        <v>546</v>
      </c>
      <c r="E130" s="1">
        <v>4500</v>
      </c>
      <c r="F130" s="3" t="s">
        <v>491</v>
      </c>
      <c r="G130" s="1">
        <v>27</v>
      </c>
      <c r="H130" s="3">
        <v>101</v>
      </c>
      <c r="I130" s="1">
        <v>25.83</v>
      </c>
      <c r="J130" s="3">
        <f t="shared" ref="J130:J193" si="14">VLOOKUP(C130,$B$252:$E$281,2,FALSE)</f>
        <v>100.3</v>
      </c>
      <c r="K130" s="3">
        <f t="shared" ref="K130:K193" si="15">VLOOKUP(F130,$B$252:$E$281,2,FALSE)</f>
        <v>99.8</v>
      </c>
      <c r="L130" s="3">
        <f t="shared" ref="L130:L193" si="16">VLOOKUP(C130,$B$252:$E$281,4,FALSE)</f>
        <v>104</v>
      </c>
      <c r="M130" s="3">
        <f t="shared" ref="M130:M193" si="17">VLOOKUP(F130,$B$252:$E$281,3,FALSE)</f>
        <v>106.3</v>
      </c>
      <c r="N130" s="3"/>
      <c r="P130" s="4">
        <f t="shared" si="13"/>
        <v>25.140809245175326</v>
      </c>
      <c r="Q130" s="5">
        <f t="shared" ref="Q130:Q193" si="18">P130-O130</f>
        <v>25.140809245175326</v>
      </c>
      <c r="R130" s="5">
        <f t="shared" ref="R130:R193" si="19">P130/(E130/1000)</f>
        <v>5.5868464989278506</v>
      </c>
    </row>
    <row r="131" spans="1:18" x14ac:dyDescent="0.3">
      <c r="A131" s="1">
        <v>130</v>
      </c>
      <c r="B131" s="1" t="s">
        <v>25</v>
      </c>
      <c r="C131" s="1" t="s">
        <v>499</v>
      </c>
      <c r="D131" s="1" t="s">
        <v>544</v>
      </c>
      <c r="E131" s="1">
        <v>4500</v>
      </c>
      <c r="F131" s="3" t="s">
        <v>523</v>
      </c>
      <c r="G131" s="1">
        <v>20</v>
      </c>
      <c r="H131" s="3">
        <v>108.5</v>
      </c>
      <c r="I131" s="1">
        <v>23.1</v>
      </c>
      <c r="J131" s="3">
        <f t="shared" si="14"/>
        <v>101.1</v>
      </c>
      <c r="K131" s="3">
        <f t="shared" si="15"/>
        <v>103.8</v>
      </c>
      <c r="L131" s="3">
        <f t="shared" si="16"/>
        <v>110.9</v>
      </c>
      <c r="M131" s="3">
        <f t="shared" si="17"/>
        <v>108.7</v>
      </c>
      <c r="N131" s="3"/>
      <c r="P131" s="4">
        <f t="shared" si="13"/>
        <v>19.847481995175329</v>
      </c>
      <c r="Q131" s="5">
        <f t="shared" si="18"/>
        <v>19.847481995175329</v>
      </c>
      <c r="R131" s="5">
        <f t="shared" si="19"/>
        <v>4.4105515544834066</v>
      </c>
    </row>
    <row r="132" spans="1:18" x14ac:dyDescent="0.3">
      <c r="A132" s="1">
        <v>131</v>
      </c>
      <c r="B132" s="1" t="s">
        <v>78</v>
      </c>
      <c r="C132" s="1" t="s">
        <v>564</v>
      </c>
      <c r="D132" s="1" t="s">
        <v>546</v>
      </c>
      <c r="E132" s="1">
        <v>4500</v>
      </c>
      <c r="F132" s="3" t="s">
        <v>514</v>
      </c>
      <c r="G132" s="1">
        <v>20</v>
      </c>
      <c r="H132" s="3">
        <v>113.75</v>
      </c>
      <c r="I132" s="1">
        <v>19.05</v>
      </c>
      <c r="J132" s="3">
        <f t="shared" si="14"/>
        <v>105.7</v>
      </c>
      <c r="K132" s="3">
        <f t="shared" si="15"/>
        <v>101.4</v>
      </c>
      <c r="L132" s="3">
        <f t="shared" si="16"/>
        <v>110.1</v>
      </c>
      <c r="M132" s="3">
        <f t="shared" si="17"/>
        <v>107.8</v>
      </c>
      <c r="N132" s="3"/>
      <c r="P132" s="4">
        <f t="shared" si="13"/>
        <v>19.274050545175328</v>
      </c>
      <c r="Q132" s="5">
        <f t="shared" si="18"/>
        <v>19.274050545175328</v>
      </c>
      <c r="R132" s="5">
        <f t="shared" si="19"/>
        <v>4.2831223433722947</v>
      </c>
    </row>
    <row r="133" spans="1:18" x14ac:dyDescent="0.3">
      <c r="A133" s="1">
        <v>132</v>
      </c>
      <c r="B133" s="1" t="s">
        <v>209</v>
      </c>
      <c r="C133" s="1" t="s">
        <v>498</v>
      </c>
      <c r="D133" s="1" t="s">
        <v>545</v>
      </c>
      <c r="E133" s="1">
        <v>4500</v>
      </c>
      <c r="F133" s="3" t="s">
        <v>487</v>
      </c>
      <c r="G133" s="1">
        <v>20</v>
      </c>
      <c r="H133" s="3">
        <v>114.25</v>
      </c>
      <c r="I133" s="1">
        <v>18.18</v>
      </c>
      <c r="J133" s="3">
        <f t="shared" si="14"/>
        <v>103.9</v>
      </c>
      <c r="K133" s="3">
        <f t="shared" si="15"/>
        <v>100.2</v>
      </c>
      <c r="L133" s="3">
        <f t="shared" si="16"/>
        <v>108.4</v>
      </c>
      <c r="M133" s="3">
        <f t="shared" si="17"/>
        <v>111.9</v>
      </c>
      <c r="N133" s="3"/>
      <c r="P133" s="4">
        <f t="shared" si="13"/>
        <v>19.020917745175325</v>
      </c>
      <c r="Q133" s="5">
        <f t="shared" si="18"/>
        <v>19.020917745175325</v>
      </c>
      <c r="R133" s="5">
        <f t="shared" si="19"/>
        <v>4.2268706100389615</v>
      </c>
    </row>
    <row r="134" spans="1:18" x14ac:dyDescent="0.3">
      <c r="A134" s="1">
        <v>133</v>
      </c>
      <c r="B134" s="1" t="s">
        <v>125</v>
      </c>
      <c r="C134" s="1" t="s">
        <v>492</v>
      </c>
      <c r="D134" s="1" t="s">
        <v>545</v>
      </c>
      <c r="E134" s="1">
        <v>4500</v>
      </c>
      <c r="F134" s="3" t="s">
        <v>495</v>
      </c>
      <c r="G134" s="1">
        <v>22</v>
      </c>
      <c r="H134" s="3">
        <v>112.75</v>
      </c>
      <c r="I134" s="1">
        <v>16.23</v>
      </c>
      <c r="J134" s="3">
        <f t="shared" si="14"/>
        <v>101.7</v>
      </c>
      <c r="K134" s="3">
        <f t="shared" si="15"/>
        <v>98.8</v>
      </c>
      <c r="L134" s="3">
        <f t="shared" si="16"/>
        <v>108</v>
      </c>
      <c r="M134" s="3">
        <f t="shared" si="17"/>
        <v>103.3</v>
      </c>
      <c r="N134" s="3"/>
      <c r="P134" s="4">
        <f t="shared" si="13"/>
        <v>19.935984745175325</v>
      </c>
      <c r="Q134" s="5">
        <f t="shared" si="18"/>
        <v>19.935984745175325</v>
      </c>
      <c r="R134" s="5">
        <f t="shared" si="19"/>
        <v>4.4302188322611835</v>
      </c>
    </row>
    <row r="135" spans="1:18" x14ac:dyDescent="0.3">
      <c r="A135" s="1">
        <v>134</v>
      </c>
      <c r="B135" s="1" t="s">
        <v>416</v>
      </c>
      <c r="C135" s="1" t="s">
        <v>516</v>
      </c>
      <c r="D135" s="1" t="s">
        <v>546</v>
      </c>
      <c r="E135" s="1">
        <v>4400</v>
      </c>
      <c r="F135" s="3" t="s">
        <v>512</v>
      </c>
      <c r="G135" s="1">
        <v>17</v>
      </c>
      <c r="H135" s="3">
        <v>113.75</v>
      </c>
      <c r="I135" s="1">
        <v>18.84</v>
      </c>
      <c r="J135" s="3">
        <f t="shared" si="14"/>
        <v>102.6</v>
      </c>
      <c r="K135" s="3">
        <f t="shared" si="15"/>
        <v>103.4</v>
      </c>
      <c r="L135" s="3">
        <f t="shared" si="16"/>
        <v>104.4</v>
      </c>
      <c r="M135" s="3">
        <f t="shared" si="17"/>
        <v>106.7</v>
      </c>
      <c r="N135" s="3"/>
      <c r="P135" s="4">
        <f t="shared" si="13"/>
        <v>16.912247076974591</v>
      </c>
      <c r="Q135" s="5">
        <f t="shared" si="18"/>
        <v>16.912247076974591</v>
      </c>
      <c r="R135" s="5">
        <f t="shared" si="19"/>
        <v>3.8436925174942247</v>
      </c>
    </row>
    <row r="136" spans="1:18" x14ac:dyDescent="0.3">
      <c r="A136" s="1">
        <v>135</v>
      </c>
      <c r="B136" s="1" t="s">
        <v>375</v>
      </c>
      <c r="C136" s="1" t="s">
        <v>487</v>
      </c>
      <c r="D136" s="1" t="s">
        <v>544</v>
      </c>
      <c r="E136" s="1">
        <v>4400</v>
      </c>
      <c r="F136" s="3" t="s">
        <v>498</v>
      </c>
      <c r="G136" s="1">
        <v>31</v>
      </c>
      <c r="H136" s="1">
        <v>115.25</v>
      </c>
      <c r="I136" s="1">
        <v>21.2</v>
      </c>
      <c r="J136" s="3">
        <f t="shared" si="14"/>
        <v>100.2</v>
      </c>
      <c r="K136" s="3">
        <f t="shared" si="15"/>
        <v>103.9</v>
      </c>
      <c r="L136" s="3">
        <f t="shared" si="16"/>
        <v>108.2</v>
      </c>
      <c r="M136" s="3">
        <f t="shared" si="17"/>
        <v>109.9</v>
      </c>
      <c r="N136" s="3"/>
      <c r="P136" s="4">
        <f t="shared" si="13"/>
        <v>27.818114926974584</v>
      </c>
      <c r="Q136" s="5">
        <f t="shared" si="18"/>
        <v>27.818114926974584</v>
      </c>
      <c r="R136" s="5">
        <f t="shared" si="19"/>
        <v>6.3222988470396775</v>
      </c>
    </row>
    <row r="137" spans="1:18" x14ac:dyDescent="0.3">
      <c r="A137" s="1">
        <v>136</v>
      </c>
      <c r="B137" s="1" t="s">
        <v>480</v>
      </c>
      <c r="C137" s="1" t="s">
        <v>556</v>
      </c>
      <c r="D137" s="1" t="s">
        <v>546</v>
      </c>
      <c r="E137" s="1">
        <v>4400</v>
      </c>
      <c r="F137" s="3" t="s">
        <v>508</v>
      </c>
      <c r="G137" s="1">
        <v>20</v>
      </c>
      <c r="H137" s="1">
        <v>100</v>
      </c>
      <c r="I137" s="1">
        <v>20.12</v>
      </c>
      <c r="J137" s="3">
        <f t="shared" si="14"/>
        <v>102.1</v>
      </c>
      <c r="K137" s="3">
        <f t="shared" si="15"/>
        <v>100.1</v>
      </c>
      <c r="L137" s="3">
        <f t="shared" si="16"/>
        <v>111.1</v>
      </c>
      <c r="M137" s="3">
        <f t="shared" si="17"/>
        <v>105.8</v>
      </c>
      <c r="N137" s="3"/>
      <c r="P137" s="4">
        <f t="shared" si="13"/>
        <v>18.063434676974587</v>
      </c>
      <c r="Q137" s="5">
        <f t="shared" si="18"/>
        <v>18.063434676974587</v>
      </c>
      <c r="R137" s="5">
        <f t="shared" si="19"/>
        <v>4.1053260629487696</v>
      </c>
    </row>
    <row r="138" spans="1:18" x14ac:dyDescent="0.3">
      <c r="A138" s="1">
        <v>137</v>
      </c>
      <c r="B138" s="1" t="s">
        <v>292</v>
      </c>
      <c r="C138" s="1" t="s">
        <v>495</v>
      </c>
      <c r="D138" s="1" t="s">
        <v>546</v>
      </c>
      <c r="E138" s="1">
        <v>4300</v>
      </c>
      <c r="F138" s="3" t="s">
        <v>492</v>
      </c>
      <c r="G138" s="1">
        <v>20</v>
      </c>
      <c r="H138" s="3">
        <v>102.75</v>
      </c>
      <c r="I138" s="1">
        <v>18.62</v>
      </c>
      <c r="J138" s="3">
        <f t="shared" si="14"/>
        <v>98.8</v>
      </c>
      <c r="K138" s="3">
        <f t="shared" si="15"/>
        <v>101.7</v>
      </c>
      <c r="L138" s="3">
        <f t="shared" si="16"/>
        <v>105.8</v>
      </c>
      <c r="M138" s="3">
        <f t="shared" si="17"/>
        <v>111.2</v>
      </c>
      <c r="N138" s="3"/>
      <c r="P138" s="4">
        <f t="shared" si="13"/>
        <v>17.678948547273777</v>
      </c>
      <c r="Q138" s="5">
        <f t="shared" si="18"/>
        <v>17.678948547273777</v>
      </c>
      <c r="R138" s="5">
        <f t="shared" si="19"/>
        <v>4.1113833830869249</v>
      </c>
    </row>
    <row r="139" spans="1:18" x14ac:dyDescent="0.3">
      <c r="A139" s="1">
        <v>138</v>
      </c>
      <c r="B139" s="1" t="s">
        <v>394</v>
      </c>
      <c r="C139" s="1" t="s">
        <v>564</v>
      </c>
      <c r="D139" s="1" t="s">
        <v>544</v>
      </c>
      <c r="E139" s="1">
        <v>4300</v>
      </c>
      <c r="F139" s="3" t="s">
        <v>514</v>
      </c>
      <c r="G139" s="1">
        <v>32</v>
      </c>
      <c r="H139" s="1">
        <v>113.75</v>
      </c>
      <c r="I139" s="1">
        <v>19.350000000000001</v>
      </c>
      <c r="J139" s="3">
        <f t="shared" si="14"/>
        <v>105.7</v>
      </c>
      <c r="K139" s="3">
        <f t="shared" si="15"/>
        <v>101.4</v>
      </c>
      <c r="L139" s="3">
        <f t="shared" si="16"/>
        <v>110.1</v>
      </c>
      <c r="M139" s="3">
        <f t="shared" si="17"/>
        <v>107.8</v>
      </c>
      <c r="N139" s="3"/>
      <c r="P139" s="4">
        <f t="shared" si="13"/>
        <v>27.718905997273779</v>
      </c>
      <c r="Q139" s="5">
        <f t="shared" si="18"/>
        <v>27.718905997273779</v>
      </c>
      <c r="R139" s="5">
        <f t="shared" si="19"/>
        <v>6.446257208668321</v>
      </c>
    </row>
    <row r="140" spans="1:18" x14ac:dyDescent="0.3">
      <c r="A140" s="1">
        <v>139</v>
      </c>
      <c r="B140" s="1" t="s">
        <v>182</v>
      </c>
      <c r="C140" s="1" t="s">
        <v>491</v>
      </c>
      <c r="D140" s="1" t="s">
        <v>542</v>
      </c>
      <c r="E140" s="1">
        <v>4300</v>
      </c>
      <c r="F140" s="3" t="s">
        <v>506</v>
      </c>
      <c r="G140" s="1">
        <v>18</v>
      </c>
      <c r="H140" s="3">
        <v>104.5</v>
      </c>
      <c r="I140" s="1">
        <v>14.9</v>
      </c>
      <c r="J140" s="3">
        <f t="shared" si="14"/>
        <v>99.8</v>
      </c>
      <c r="K140" s="3">
        <f t="shared" si="15"/>
        <v>100.3</v>
      </c>
      <c r="L140" s="3">
        <f t="shared" si="16"/>
        <v>107</v>
      </c>
      <c r="M140" s="3">
        <f t="shared" si="17"/>
        <v>107.3</v>
      </c>
      <c r="N140" s="3"/>
      <c r="P140" s="4">
        <f t="shared" si="13"/>
        <v>15.403684397273777</v>
      </c>
      <c r="Q140" s="5">
        <f t="shared" si="18"/>
        <v>15.403684397273777</v>
      </c>
      <c r="R140" s="5">
        <f t="shared" si="19"/>
        <v>3.5822521854125062</v>
      </c>
    </row>
    <row r="141" spans="1:18" x14ac:dyDescent="0.3">
      <c r="A141" s="1">
        <v>140</v>
      </c>
      <c r="B141" s="1" t="s">
        <v>28</v>
      </c>
      <c r="C141" s="1" t="s">
        <v>518</v>
      </c>
      <c r="D141" s="1" t="s">
        <v>546</v>
      </c>
      <c r="E141" s="1">
        <v>4300</v>
      </c>
      <c r="F141" s="3" t="s">
        <v>489</v>
      </c>
      <c r="G141" s="1">
        <v>24</v>
      </c>
      <c r="H141" s="3">
        <v>113.5</v>
      </c>
      <c r="I141" s="1">
        <v>14.14</v>
      </c>
      <c r="J141" s="3">
        <f t="shared" si="14"/>
        <v>101.3</v>
      </c>
      <c r="K141" s="3">
        <f t="shared" si="15"/>
        <v>102.9</v>
      </c>
      <c r="L141" s="3">
        <f t="shared" si="16"/>
        <v>108.2</v>
      </c>
      <c r="M141" s="3">
        <f t="shared" si="17"/>
        <v>108.5</v>
      </c>
      <c r="N141" s="3"/>
      <c r="P141" s="4">
        <f t="shared" si="13"/>
        <v>20.414744947273778</v>
      </c>
      <c r="Q141" s="5">
        <f t="shared" si="18"/>
        <v>20.414744947273778</v>
      </c>
      <c r="R141" s="5">
        <f t="shared" si="19"/>
        <v>4.7476151040171581</v>
      </c>
    </row>
    <row r="142" spans="1:18" x14ac:dyDescent="0.3">
      <c r="A142" s="1">
        <v>141</v>
      </c>
      <c r="B142" s="1" t="s">
        <v>50</v>
      </c>
      <c r="C142" s="1" t="s">
        <v>495</v>
      </c>
      <c r="D142" s="1" t="s">
        <v>545</v>
      </c>
      <c r="E142" s="1">
        <v>4200</v>
      </c>
      <c r="F142" s="3" t="s">
        <v>492</v>
      </c>
      <c r="G142" s="1">
        <v>28</v>
      </c>
      <c r="H142" s="1">
        <v>102.75</v>
      </c>
      <c r="I142" s="1">
        <v>16.2</v>
      </c>
      <c r="J142" s="3">
        <f t="shared" si="14"/>
        <v>98.8</v>
      </c>
      <c r="K142" s="3">
        <f t="shared" si="15"/>
        <v>101.7</v>
      </c>
      <c r="L142" s="3">
        <f t="shared" si="16"/>
        <v>105.8</v>
      </c>
      <c r="M142" s="3">
        <f t="shared" si="17"/>
        <v>111.2</v>
      </c>
      <c r="N142" s="3"/>
      <c r="P142" s="4">
        <f t="shared" si="13"/>
        <v>22.658616461782668</v>
      </c>
      <c r="Q142" s="5">
        <f t="shared" si="18"/>
        <v>22.658616461782668</v>
      </c>
      <c r="R142" s="5">
        <f t="shared" si="19"/>
        <v>5.3949086813768252</v>
      </c>
    </row>
    <row r="143" spans="1:18" x14ac:dyDescent="0.3">
      <c r="A143" s="1">
        <v>142</v>
      </c>
      <c r="B143" s="1" t="s">
        <v>555</v>
      </c>
      <c r="C143" s="1" t="s">
        <v>499</v>
      </c>
      <c r="D143" s="1" t="s">
        <v>544</v>
      </c>
      <c r="E143" s="1">
        <v>4200</v>
      </c>
      <c r="F143" s="3" t="s">
        <v>523</v>
      </c>
      <c r="G143" s="1">
        <v>26</v>
      </c>
      <c r="H143" s="1">
        <v>108.5</v>
      </c>
      <c r="I143" s="1">
        <v>15.18</v>
      </c>
      <c r="J143" s="3">
        <f t="shared" si="14"/>
        <v>101.1</v>
      </c>
      <c r="K143" s="3">
        <f t="shared" si="15"/>
        <v>103.8</v>
      </c>
      <c r="L143" s="3">
        <f t="shared" si="16"/>
        <v>110.9</v>
      </c>
      <c r="M143" s="3">
        <f t="shared" si="17"/>
        <v>108.7</v>
      </c>
      <c r="N143" s="3"/>
      <c r="P143" s="4">
        <f t="shared" si="13"/>
        <v>21.43828736178267</v>
      </c>
      <c r="Q143" s="5">
        <f t="shared" si="18"/>
        <v>21.43828736178267</v>
      </c>
      <c r="R143" s="5">
        <f t="shared" si="19"/>
        <v>5.104354133757778</v>
      </c>
    </row>
    <row r="144" spans="1:18" x14ac:dyDescent="0.3">
      <c r="A144" s="1">
        <v>143</v>
      </c>
      <c r="B144" s="1" t="s">
        <v>347</v>
      </c>
      <c r="C144" s="1" t="s">
        <v>498</v>
      </c>
      <c r="D144" s="1" t="s">
        <v>542</v>
      </c>
      <c r="E144" s="1">
        <v>4200</v>
      </c>
      <c r="F144" s="3" t="s">
        <v>487</v>
      </c>
      <c r="G144" s="1">
        <v>19</v>
      </c>
      <c r="H144" s="3">
        <v>114.25</v>
      </c>
      <c r="I144" s="1">
        <v>20.309999999999999</v>
      </c>
      <c r="J144" s="3">
        <f t="shared" si="14"/>
        <v>103.9</v>
      </c>
      <c r="K144" s="3">
        <f t="shared" si="15"/>
        <v>100.2</v>
      </c>
      <c r="L144" s="3">
        <f t="shared" si="16"/>
        <v>108.4</v>
      </c>
      <c r="M144" s="3">
        <f t="shared" si="17"/>
        <v>111.9</v>
      </c>
      <c r="N144" s="3"/>
      <c r="P144" s="4">
        <f t="shared" si="13"/>
        <v>18.222573611782664</v>
      </c>
      <c r="Q144" s="5">
        <f t="shared" si="18"/>
        <v>18.222573611782664</v>
      </c>
      <c r="R144" s="5">
        <f t="shared" si="19"/>
        <v>4.3387080028053964</v>
      </c>
    </row>
    <row r="145" spans="1:18" x14ac:dyDescent="0.3">
      <c r="A145" s="1">
        <v>144</v>
      </c>
      <c r="B145" s="1" t="s">
        <v>204</v>
      </c>
      <c r="C145" s="1" t="s">
        <v>507</v>
      </c>
      <c r="D145" s="1" t="s">
        <v>544</v>
      </c>
      <c r="E145" s="1">
        <v>4200</v>
      </c>
      <c r="F145" s="3" t="s">
        <v>488</v>
      </c>
      <c r="G145" s="1">
        <v>28</v>
      </c>
      <c r="H145" s="3">
        <v>116.5</v>
      </c>
      <c r="I145" s="1">
        <v>16.739999999999998</v>
      </c>
      <c r="J145" s="3">
        <f t="shared" si="14"/>
        <v>106.3</v>
      </c>
      <c r="K145" s="3">
        <f t="shared" si="15"/>
        <v>104</v>
      </c>
      <c r="L145" s="3">
        <f t="shared" si="16"/>
        <v>110.8</v>
      </c>
      <c r="M145" s="3">
        <f t="shared" si="17"/>
        <v>110.2</v>
      </c>
      <c r="N145" s="3"/>
      <c r="P145" s="4">
        <f t="shared" si="13"/>
        <v>24.085655361782667</v>
      </c>
      <c r="Q145" s="5">
        <f t="shared" si="18"/>
        <v>24.085655361782667</v>
      </c>
      <c r="R145" s="5">
        <f t="shared" si="19"/>
        <v>5.7346798480434922</v>
      </c>
    </row>
    <row r="146" spans="1:18" x14ac:dyDescent="0.3">
      <c r="A146" s="1">
        <v>145</v>
      </c>
      <c r="B146" s="1" t="s">
        <v>471</v>
      </c>
      <c r="C146" s="1" t="s">
        <v>520</v>
      </c>
      <c r="D146" s="1" t="s">
        <v>546</v>
      </c>
      <c r="E146" s="1">
        <v>4200</v>
      </c>
      <c r="F146" s="3" t="s">
        <v>557</v>
      </c>
      <c r="G146" s="1">
        <v>30</v>
      </c>
      <c r="H146" s="3">
        <v>108.75</v>
      </c>
      <c r="I146" s="1">
        <v>19.75</v>
      </c>
      <c r="J146" s="3">
        <f t="shared" si="14"/>
        <v>100.3</v>
      </c>
      <c r="K146" s="3">
        <f t="shared" si="15"/>
        <v>100.5</v>
      </c>
      <c r="L146" s="3">
        <f t="shared" si="16"/>
        <v>106.7</v>
      </c>
      <c r="M146" s="3">
        <f t="shared" si="17"/>
        <v>111.1</v>
      </c>
      <c r="N146" s="3"/>
      <c r="P146" s="4">
        <f t="shared" si="13"/>
        <v>25.634068011782663</v>
      </c>
      <c r="Q146" s="5">
        <f t="shared" si="18"/>
        <v>25.634068011782663</v>
      </c>
      <c r="R146" s="5">
        <f t="shared" si="19"/>
        <v>6.1033495266149194</v>
      </c>
    </row>
    <row r="147" spans="1:18" x14ac:dyDescent="0.3">
      <c r="A147" s="1">
        <v>146</v>
      </c>
      <c r="B147" s="1" t="s">
        <v>465</v>
      </c>
      <c r="C147" s="1" t="s">
        <v>520</v>
      </c>
      <c r="D147" s="1" t="s">
        <v>544</v>
      </c>
      <c r="E147" s="1">
        <v>4200</v>
      </c>
      <c r="F147" s="3" t="s">
        <v>557</v>
      </c>
      <c r="G147" s="1">
        <v>24</v>
      </c>
      <c r="H147" s="3">
        <v>108.75</v>
      </c>
      <c r="I147" s="1">
        <v>17.91</v>
      </c>
      <c r="J147" s="3">
        <f t="shared" si="14"/>
        <v>100.3</v>
      </c>
      <c r="K147" s="3">
        <f t="shared" si="15"/>
        <v>100.5</v>
      </c>
      <c r="L147" s="3">
        <f t="shared" si="16"/>
        <v>106.7</v>
      </c>
      <c r="M147" s="3">
        <f t="shared" si="17"/>
        <v>111.1</v>
      </c>
      <c r="N147" s="3"/>
      <c r="P147" s="4">
        <f t="shared" si="13"/>
        <v>20.738373611782666</v>
      </c>
      <c r="Q147" s="5">
        <f t="shared" si="18"/>
        <v>20.738373611782666</v>
      </c>
      <c r="R147" s="5">
        <f t="shared" si="19"/>
        <v>4.9377080028053966</v>
      </c>
    </row>
    <row r="148" spans="1:18" x14ac:dyDescent="0.3">
      <c r="A148" s="1">
        <v>147</v>
      </c>
      <c r="B148" s="1" t="s">
        <v>339</v>
      </c>
      <c r="C148" s="1" t="s">
        <v>512</v>
      </c>
      <c r="D148" s="1" t="s">
        <v>545</v>
      </c>
      <c r="E148" s="1">
        <v>4200</v>
      </c>
      <c r="F148" s="3" t="s">
        <v>516</v>
      </c>
      <c r="G148" s="1">
        <v>18</v>
      </c>
      <c r="H148" s="3">
        <v>112.25</v>
      </c>
      <c r="I148" s="1">
        <v>12.68</v>
      </c>
      <c r="J148" s="3">
        <f t="shared" si="14"/>
        <v>103.4</v>
      </c>
      <c r="K148" s="3">
        <f t="shared" si="15"/>
        <v>102.6</v>
      </c>
      <c r="L148" s="3">
        <f t="shared" si="16"/>
        <v>107.1</v>
      </c>
      <c r="M148" s="3">
        <f t="shared" si="17"/>
        <v>110.8</v>
      </c>
      <c r="N148" s="3"/>
      <c r="P148" s="4">
        <f t="shared" si="13"/>
        <v>15.280788161782665</v>
      </c>
      <c r="Q148" s="5">
        <f t="shared" si="18"/>
        <v>15.280788161782665</v>
      </c>
      <c r="R148" s="5">
        <f t="shared" si="19"/>
        <v>3.638282895662539</v>
      </c>
    </row>
    <row r="149" spans="1:18" x14ac:dyDescent="0.3">
      <c r="A149" s="1">
        <v>148</v>
      </c>
      <c r="B149" s="1" t="s">
        <v>591</v>
      </c>
      <c r="C149" s="1" t="s">
        <v>514</v>
      </c>
      <c r="D149" s="1" t="s">
        <v>542</v>
      </c>
      <c r="E149" s="1">
        <v>4100</v>
      </c>
      <c r="F149" s="3" t="s">
        <v>564</v>
      </c>
      <c r="G149" s="1">
        <v>23</v>
      </c>
      <c r="H149" s="3">
        <v>117.25</v>
      </c>
      <c r="I149" s="1">
        <v>21.64</v>
      </c>
      <c r="J149" s="3">
        <f t="shared" si="14"/>
        <v>101.4</v>
      </c>
      <c r="K149" s="3">
        <f t="shared" si="15"/>
        <v>105.7</v>
      </c>
      <c r="L149" s="3">
        <f t="shared" si="16"/>
        <v>110.1</v>
      </c>
      <c r="M149" s="3">
        <f t="shared" si="17"/>
        <v>108.6</v>
      </c>
      <c r="N149" s="3"/>
      <c r="P149" s="4">
        <f t="shared" si="13"/>
        <v>21.615243059690478</v>
      </c>
      <c r="Q149" s="5">
        <f t="shared" si="18"/>
        <v>21.615243059690478</v>
      </c>
      <c r="R149" s="5">
        <f t="shared" si="19"/>
        <v>5.272010502363532</v>
      </c>
    </row>
    <row r="150" spans="1:18" x14ac:dyDescent="0.3">
      <c r="A150" s="1">
        <v>149</v>
      </c>
      <c r="B150" s="1" t="s">
        <v>38</v>
      </c>
      <c r="C150" s="1" t="s">
        <v>564</v>
      </c>
      <c r="D150" s="1" t="s">
        <v>542</v>
      </c>
      <c r="E150" s="1">
        <v>4100</v>
      </c>
      <c r="F150" s="3" t="s">
        <v>514</v>
      </c>
      <c r="G150" s="1">
        <v>9</v>
      </c>
      <c r="H150" s="3">
        <v>113.75</v>
      </c>
      <c r="I150" s="1">
        <v>19.489999999999998</v>
      </c>
      <c r="J150" s="3">
        <f t="shared" si="14"/>
        <v>105.7</v>
      </c>
      <c r="K150" s="3">
        <f t="shared" si="15"/>
        <v>101.4</v>
      </c>
      <c r="L150" s="3">
        <f t="shared" si="16"/>
        <v>110.1</v>
      </c>
      <c r="M150" s="3">
        <f t="shared" si="17"/>
        <v>107.8</v>
      </c>
      <c r="N150" s="3"/>
      <c r="P150" s="4">
        <f t="shared" si="13"/>
        <v>10.465542759690475</v>
      </c>
      <c r="Q150" s="5">
        <f t="shared" si="18"/>
        <v>10.465542759690475</v>
      </c>
      <c r="R150" s="5">
        <f t="shared" si="19"/>
        <v>2.552571404802555</v>
      </c>
    </row>
    <row r="151" spans="1:18" x14ac:dyDescent="0.3">
      <c r="A151" s="1">
        <v>150</v>
      </c>
      <c r="B151" s="1" t="s">
        <v>550</v>
      </c>
      <c r="C151" s="1" t="s">
        <v>491</v>
      </c>
      <c r="D151" s="1" t="s">
        <v>543</v>
      </c>
      <c r="E151" s="1">
        <v>4100</v>
      </c>
      <c r="F151" s="3" t="s">
        <v>506</v>
      </c>
      <c r="G151" s="1">
        <v>20</v>
      </c>
      <c r="H151" s="3">
        <v>104.5</v>
      </c>
      <c r="I151" s="1">
        <v>20.39</v>
      </c>
      <c r="J151" s="3">
        <f t="shared" si="14"/>
        <v>99.8</v>
      </c>
      <c r="K151" s="3">
        <f t="shared" si="15"/>
        <v>100.3</v>
      </c>
      <c r="L151" s="3">
        <f t="shared" si="16"/>
        <v>107</v>
      </c>
      <c r="M151" s="3">
        <f t="shared" si="17"/>
        <v>107.3</v>
      </c>
      <c r="N151" s="3"/>
      <c r="P151" s="4">
        <f t="shared" ref="P151:P214" si="20">-87.868852+(LN(E151))*9.365713+G151*0.73241+I151*0.27241+H151*0.0924+((J151+K151)/2)*0.015315+((L151+M151)/2)*-0.032803</f>
        <v>17.917964659690476</v>
      </c>
      <c r="Q151" s="5">
        <f t="shared" si="18"/>
        <v>17.917964659690476</v>
      </c>
      <c r="R151" s="5">
        <f t="shared" si="19"/>
        <v>4.3702352828513362</v>
      </c>
    </row>
    <row r="152" spans="1:18" x14ac:dyDescent="0.3">
      <c r="A152" s="1">
        <v>151</v>
      </c>
      <c r="B152" s="1" t="s">
        <v>43</v>
      </c>
      <c r="C152" s="1" t="s">
        <v>507</v>
      </c>
      <c r="D152" s="1" t="s">
        <v>544</v>
      </c>
      <c r="E152" s="1">
        <v>4100</v>
      </c>
      <c r="F152" s="3" t="s">
        <v>488</v>
      </c>
      <c r="G152" s="1">
        <v>22</v>
      </c>
      <c r="H152" s="3">
        <v>116.5</v>
      </c>
      <c r="I152" s="1">
        <v>22.93</v>
      </c>
      <c r="J152" s="3">
        <f t="shared" si="14"/>
        <v>106.3</v>
      </c>
      <c r="K152" s="3">
        <f t="shared" si="15"/>
        <v>104</v>
      </c>
      <c r="L152" s="3">
        <f t="shared" si="16"/>
        <v>110.8</v>
      </c>
      <c r="M152" s="3">
        <f t="shared" si="17"/>
        <v>110.2</v>
      </c>
      <c r="N152" s="3"/>
      <c r="P152" s="4">
        <f t="shared" si="20"/>
        <v>21.151722509690472</v>
      </c>
      <c r="Q152" s="5">
        <f t="shared" si="18"/>
        <v>21.151722509690472</v>
      </c>
      <c r="R152" s="5">
        <f t="shared" si="19"/>
        <v>5.158956709680603</v>
      </c>
    </row>
    <row r="153" spans="1:18" x14ac:dyDescent="0.3">
      <c r="A153" s="1">
        <v>152</v>
      </c>
      <c r="B153" s="1" t="s">
        <v>310</v>
      </c>
      <c r="C153" s="1" t="s">
        <v>516</v>
      </c>
      <c r="D153" s="1" t="s">
        <v>543</v>
      </c>
      <c r="E153" s="1">
        <v>4000</v>
      </c>
      <c r="F153" s="3" t="s">
        <v>512</v>
      </c>
      <c r="G153" s="1">
        <v>15</v>
      </c>
      <c r="H153" s="3">
        <v>113.75</v>
      </c>
      <c r="I153" s="1">
        <v>23.36</v>
      </c>
      <c r="J153" s="3">
        <f t="shared" si="14"/>
        <v>102.6</v>
      </c>
      <c r="K153" s="3">
        <f t="shared" si="15"/>
        <v>103.4</v>
      </c>
      <c r="L153" s="3">
        <f t="shared" si="16"/>
        <v>104.4</v>
      </c>
      <c r="M153" s="3">
        <f t="shared" si="17"/>
        <v>106.7</v>
      </c>
      <c r="N153" s="3"/>
      <c r="P153" s="4">
        <f t="shared" si="20"/>
        <v>15.786072486948871</v>
      </c>
      <c r="Q153" s="5">
        <f t="shared" si="18"/>
        <v>15.786072486948871</v>
      </c>
      <c r="R153" s="5">
        <f t="shared" si="19"/>
        <v>3.9465181217372178</v>
      </c>
    </row>
    <row r="154" spans="1:18" x14ac:dyDescent="0.3">
      <c r="A154" s="1">
        <v>153</v>
      </c>
      <c r="B154" s="1" t="s">
        <v>454</v>
      </c>
      <c r="C154" s="1" t="s">
        <v>519</v>
      </c>
      <c r="D154" s="1" t="s">
        <v>542</v>
      </c>
      <c r="E154" s="1">
        <v>4000</v>
      </c>
      <c r="F154" s="3" t="s">
        <v>513</v>
      </c>
      <c r="G154" s="1">
        <v>24</v>
      </c>
      <c r="H154" s="3">
        <v>106.75</v>
      </c>
      <c r="I154" s="1">
        <v>15.23</v>
      </c>
      <c r="J154" s="3">
        <f t="shared" si="14"/>
        <v>101.9</v>
      </c>
      <c r="K154" s="3">
        <f t="shared" si="15"/>
        <v>100.5</v>
      </c>
      <c r="L154" s="3">
        <f t="shared" si="16"/>
        <v>105.1</v>
      </c>
      <c r="M154" s="3">
        <f t="shared" si="17"/>
        <v>104.8</v>
      </c>
      <c r="N154" s="3"/>
      <c r="P154" s="4">
        <f t="shared" si="20"/>
        <v>19.508383986948871</v>
      </c>
      <c r="Q154" s="5">
        <f t="shared" si="18"/>
        <v>19.508383986948871</v>
      </c>
      <c r="R154" s="5">
        <f t="shared" si="19"/>
        <v>4.8770959967372178</v>
      </c>
    </row>
    <row r="155" spans="1:18" x14ac:dyDescent="0.3">
      <c r="A155" s="1">
        <v>154</v>
      </c>
      <c r="B155" s="1" t="s">
        <v>15</v>
      </c>
      <c r="C155" s="1" t="s">
        <v>499</v>
      </c>
      <c r="D155" s="1" t="s">
        <v>542</v>
      </c>
      <c r="E155" s="1">
        <v>4000</v>
      </c>
      <c r="F155" s="3" t="s">
        <v>523</v>
      </c>
      <c r="G155" s="1">
        <v>24</v>
      </c>
      <c r="H155" s="3">
        <v>108.5</v>
      </c>
      <c r="I155" s="1">
        <v>14.03</v>
      </c>
      <c r="J155" s="3">
        <f t="shared" si="14"/>
        <v>101.1</v>
      </c>
      <c r="K155" s="3">
        <f t="shared" si="15"/>
        <v>103.8</v>
      </c>
      <c r="L155" s="3">
        <f t="shared" si="16"/>
        <v>110.9</v>
      </c>
      <c r="M155" s="3">
        <f t="shared" si="17"/>
        <v>108.7</v>
      </c>
      <c r="N155" s="3"/>
      <c r="P155" s="4">
        <f t="shared" si="20"/>
        <v>19.203241186948873</v>
      </c>
      <c r="Q155" s="5">
        <f t="shared" si="18"/>
        <v>19.203241186948873</v>
      </c>
      <c r="R155" s="5">
        <f t="shared" si="19"/>
        <v>4.8008102967372182</v>
      </c>
    </row>
    <row r="156" spans="1:18" x14ac:dyDescent="0.3">
      <c r="A156" s="1">
        <v>155</v>
      </c>
      <c r="B156" s="1" t="s">
        <v>534</v>
      </c>
      <c r="C156" s="1" t="s">
        <v>488</v>
      </c>
      <c r="D156" s="1" t="s">
        <v>546</v>
      </c>
      <c r="E156" s="1">
        <v>3900</v>
      </c>
      <c r="F156" s="3" t="s">
        <v>507</v>
      </c>
      <c r="G156" s="1">
        <v>25</v>
      </c>
      <c r="H156" s="3">
        <v>120.5</v>
      </c>
      <c r="I156" s="1">
        <v>12.24</v>
      </c>
      <c r="J156" s="3">
        <f t="shared" si="14"/>
        <v>104</v>
      </c>
      <c r="K156" s="3">
        <f t="shared" si="15"/>
        <v>106.3</v>
      </c>
      <c r="L156" s="3">
        <f t="shared" si="16"/>
        <v>106.8</v>
      </c>
      <c r="M156" s="3">
        <f t="shared" si="17"/>
        <v>105.3</v>
      </c>
      <c r="N156" s="3"/>
      <c r="P156" s="4">
        <f t="shared" si="20"/>
        <v>20.4840797135789</v>
      </c>
      <c r="Q156" s="5">
        <f t="shared" si="18"/>
        <v>20.4840797135789</v>
      </c>
      <c r="R156" s="5">
        <f t="shared" si="19"/>
        <v>5.2523281316868973</v>
      </c>
    </row>
    <row r="157" spans="1:18" x14ac:dyDescent="0.3">
      <c r="A157" s="1">
        <v>156</v>
      </c>
      <c r="B157" s="1" t="s">
        <v>280</v>
      </c>
      <c r="C157" s="1" t="s">
        <v>492</v>
      </c>
      <c r="D157" s="1" t="s">
        <v>546</v>
      </c>
      <c r="E157" s="1">
        <v>3900</v>
      </c>
      <c r="F157" s="3" t="s">
        <v>495</v>
      </c>
      <c r="G157" s="1">
        <v>25</v>
      </c>
      <c r="H157" s="1">
        <v>112.75</v>
      </c>
      <c r="I157" s="1">
        <v>17.82</v>
      </c>
      <c r="J157" s="3">
        <f t="shared" si="14"/>
        <v>101.7</v>
      </c>
      <c r="K157" s="3">
        <f t="shared" si="15"/>
        <v>98.8</v>
      </c>
      <c r="L157" s="3">
        <f t="shared" si="16"/>
        <v>108</v>
      </c>
      <c r="M157" s="3">
        <f t="shared" si="17"/>
        <v>103.3</v>
      </c>
      <c r="N157" s="3"/>
      <c r="P157" s="4">
        <f t="shared" si="20"/>
        <v>21.226105213578904</v>
      </c>
      <c r="Q157" s="5">
        <f t="shared" si="18"/>
        <v>21.226105213578904</v>
      </c>
      <c r="R157" s="5">
        <f t="shared" si="19"/>
        <v>5.4425910804048474</v>
      </c>
    </row>
    <row r="158" spans="1:18" x14ac:dyDescent="0.3">
      <c r="A158" s="1">
        <v>157</v>
      </c>
      <c r="B158" s="1" t="s">
        <v>223</v>
      </c>
      <c r="C158" s="1" t="s">
        <v>508</v>
      </c>
      <c r="D158" s="1" t="s">
        <v>543</v>
      </c>
      <c r="E158" s="1">
        <v>3900</v>
      </c>
      <c r="F158" s="3" t="s">
        <v>556</v>
      </c>
      <c r="G158" s="1">
        <v>20</v>
      </c>
      <c r="H158" s="1">
        <v>112.5</v>
      </c>
      <c r="I158" s="1">
        <v>21.51</v>
      </c>
      <c r="J158" s="3">
        <f t="shared" si="14"/>
        <v>100.1</v>
      </c>
      <c r="K158" s="3">
        <f t="shared" si="15"/>
        <v>102.1</v>
      </c>
      <c r="L158" s="3">
        <f t="shared" si="16"/>
        <v>105.7</v>
      </c>
      <c r="M158" s="3">
        <f t="shared" si="17"/>
        <v>102.2</v>
      </c>
      <c r="N158" s="3"/>
      <c r="P158" s="4">
        <f t="shared" si="20"/>
        <v>18.6149309635789</v>
      </c>
      <c r="Q158" s="5">
        <f t="shared" si="18"/>
        <v>18.6149309635789</v>
      </c>
      <c r="R158" s="5">
        <f t="shared" si="19"/>
        <v>4.7730592214304872</v>
      </c>
    </row>
    <row r="159" spans="1:18" x14ac:dyDescent="0.3">
      <c r="A159" s="1">
        <v>158</v>
      </c>
      <c r="B159" s="1" t="s">
        <v>41</v>
      </c>
      <c r="C159" s="1" t="s">
        <v>512</v>
      </c>
      <c r="D159" s="1" t="s">
        <v>545</v>
      </c>
      <c r="E159" s="1">
        <v>3900</v>
      </c>
      <c r="F159" s="3" t="s">
        <v>516</v>
      </c>
      <c r="G159" s="1">
        <v>7</v>
      </c>
      <c r="H159" s="3">
        <v>112.25</v>
      </c>
      <c r="I159" s="1">
        <v>21.23</v>
      </c>
      <c r="J159" s="3">
        <f t="shared" si="14"/>
        <v>103.4</v>
      </c>
      <c r="K159" s="3">
        <f t="shared" si="15"/>
        <v>102.6</v>
      </c>
      <c r="L159" s="3">
        <f t="shared" si="16"/>
        <v>107.1</v>
      </c>
      <c r="M159" s="3">
        <f t="shared" si="17"/>
        <v>110.8</v>
      </c>
      <c r="N159" s="3"/>
      <c r="P159" s="4">
        <f t="shared" si="20"/>
        <v>8.8593096635789035</v>
      </c>
      <c r="Q159" s="5">
        <f t="shared" si="18"/>
        <v>8.8593096635789035</v>
      </c>
      <c r="R159" s="5">
        <f t="shared" si="19"/>
        <v>2.2716178624561292</v>
      </c>
    </row>
    <row r="160" spans="1:18" x14ac:dyDescent="0.3">
      <c r="A160" s="1">
        <v>159</v>
      </c>
      <c r="B160" s="1" t="s">
        <v>460</v>
      </c>
      <c r="C160" s="1" t="s">
        <v>489</v>
      </c>
      <c r="D160" s="1" t="s">
        <v>542</v>
      </c>
      <c r="E160" s="1">
        <v>3800</v>
      </c>
      <c r="F160" s="3" t="s">
        <v>518</v>
      </c>
      <c r="G160" s="1">
        <v>15</v>
      </c>
      <c r="H160" s="1">
        <v>111</v>
      </c>
      <c r="I160" s="1">
        <v>18.55</v>
      </c>
      <c r="J160" s="3">
        <f t="shared" si="14"/>
        <v>102.9</v>
      </c>
      <c r="K160" s="3">
        <f t="shared" si="15"/>
        <v>101.3</v>
      </c>
      <c r="L160" s="3">
        <f t="shared" si="16"/>
        <v>110.2</v>
      </c>
      <c r="M160" s="3">
        <f t="shared" si="17"/>
        <v>106.5</v>
      </c>
      <c r="N160" s="3"/>
      <c r="P160" s="4">
        <f t="shared" si="20"/>
        <v>13.635650212890564</v>
      </c>
      <c r="Q160" s="5">
        <f t="shared" si="18"/>
        <v>13.635650212890564</v>
      </c>
      <c r="R160" s="5">
        <f t="shared" si="19"/>
        <v>3.5883290033922539</v>
      </c>
    </row>
    <row r="161" spans="1:18" x14ac:dyDescent="0.3">
      <c r="A161" s="1">
        <v>160</v>
      </c>
      <c r="B161" s="1" t="s">
        <v>380</v>
      </c>
      <c r="C161" s="1" t="s">
        <v>557</v>
      </c>
      <c r="D161" s="1" t="s">
        <v>544</v>
      </c>
      <c r="E161" s="1">
        <v>3800</v>
      </c>
      <c r="F161" s="3" t="s">
        <v>520</v>
      </c>
      <c r="G161" s="1">
        <v>23</v>
      </c>
      <c r="H161" s="3">
        <v>104.25</v>
      </c>
      <c r="I161" s="1">
        <v>19.04</v>
      </c>
      <c r="J161" s="3">
        <f t="shared" si="14"/>
        <v>100.5</v>
      </c>
      <c r="K161" s="3">
        <f t="shared" si="15"/>
        <v>100.3</v>
      </c>
      <c r="L161" s="3">
        <f t="shared" si="16"/>
        <v>108.5</v>
      </c>
      <c r="M161" s="3">
        <f t="shared" si="17"/>
        <v>109.7</v>
      </c>
      <c r="N161" s="3"/>
      <c r="P161" s="4">
        <f t="shared" si="20"/>
        <v>18.954073362890565</v>
      </c>
      <c r="Q161" s="5">
        <f t="shared" si="18"/>
        <v>18.954073362890565</v>
      </c>
      <c r="R161" s="5">
        <f t="shared" si="19"/>
        <v>4.9879140428659383</v>
      </c>
    </row>
    <row r="162" spans="1:18" x14ac:dyDescent="0.3">
      <c r="A162" s="1">
        <v>161</v>
      </c>
      <c r="B162" s="1" t="s">
        <v>121</v>
      </c>
      <c r="C162" s="1" t="s">
        <v>506</v>
      </c>
      <c r="D162" s="1" t="s">
        <v>543</v>
      </c>
      <c r="E162" s="1">
        <v>3800</v>
      </c>
      <c r="F162" s="3" t="s">
        <v>491</v>
      </c>
      <c r="G162" s="1">
        <v>32</v>
      </c>
      <c r="H162" s="1">
        <v>101</v>
      </c>
      <c r="I162" s="1">
        <v>14.38</v>
      </c>
      <c r="J162" s="3">
        <f t="shared" si="14"/>
        <v>100.3</v>
      </c>
      <c r="K162" s="3">
        <f t="shared" si="15"/>
        <v>99.8</v>
      </c>
      <c r="L162" s="3">
        <f t="shared" si="16"/>
        <v>104</v>
      </c>
      <c r="M162" s="3">
        <f t="shared" si="17"/>
        <v>106.3</v>
      </c>
      <c r="N162" s="3"/>
      <c r="P162" s="4">
        <f t="shared" si="20"/>
        <v>24.100244362890567</v>
      </c>
      <c r="Q162" s="5">
        <f t="shared" si="18"/>
        <v>24.100244362890567</v>
      </c>
      <c r="R162" s="5">
        <f t="shared" si="19"/>
        <v>6.3421695691817286</v>
      </c>
    </row>
    <row r="163" spans="1:18" x14ac:dyDescent="0.3">
      <c r="A163" s="1">
        <v>162</v>
      </c>
      <c r="B163" s="1" t="s">
        <v>420</v>
      </c>
      <c r="C163" s="1" t="s">
        <v>487</v>
      </c>
      <c r="D163" s="1" t="s">
        <v>545</v>
      </c>
      <c r="E163" s="1">
        <v>3800</v>
      </c>
      <c r="F163" s="3" t="s">
        <v>498</v>
      </c>
      <c r="G163" s="1">
        <v>13</v>
      </c>
      <c r="H163" s="1">
        <v>115.25</v>
      </c>
      <c r="I163" s="1">
        <v>18.920000000000002</v>
      </c>
      <c r="J163" s="3">
        <f t="shared" si="14"/>
        <v>100.2</v>
      </c>
      <c r="K163" s="3">
        <f t="shared" si="15"/>
        <v>103.9</v>
      </c>
      <c r="L163" s="3">
        <f t="shared" si="16"/>
        <v>108.2</v>
      </c>
      <c r="M163" s="3">
        <f t="shared" si="17"/>
        <v>109.9</v>
      </c>
      <c r="N163" s="3"/>
      <c r="P163" s="4">
        <f t="shared" si="20"/>
        <v>12.640594062890564</v>
      </c>
      <c r="Q163" s="5">
        <f t="shared" si="18"/>
        <v>12.640594062890564</v>
      </c>
      <c r="R163" s="5">
        <f t="shared" si="19"/>
        <v>3.3264721218133064</v>
      </c>
    </row>
    <row r="164" spans="1:18" x14ac:dyDescent="0.3">
      <c r="A164" s="1">
        <v>163</v>
      </c>
      <c r="B164" s="1" t="s">
        <v>96</v>
      </c>
      <c r="C164" s="1" t="s">
        <v>487</v>
      </c>
      <c r="D164" s="1" t="s">
        <v>545</v>
      </c>
      <c r="E164" s="1">
        <v>3800</v>
      </c>
      <c r="F164" s="3" t="s">
        <v>498</v>
      </c>
      <c r="G164" s="1">
        <v>33</v>
      </c>
      <c r="H164" s="1">
        <v>115.25</v>
      </c>
      <c r="I164" s="1">
        <v>9.11</v>
      </c>
      <c r="J164" s="3">
        <f t="shared" si="14"/>
        <v>100.2</v>
      </c>
      <c r="K164" s="3">
        <f t="shared" si="15"/>
        <v>103.9</v>
      </c>
      <c r="L164" s="3">
        <f t="shared" si="16"/>
        <v>108.2</v>
      </c>
      <c r="M164" s="3">
        <f t="shared" si="17"/>
        <v>109.9</v>
      </c>
      <c r="N164" s="3"/>
      <c r="P164" s="4">
        <f t="shared" si="20"/>
        <v>24.616451962890565</v>
      </c>
      <c r="Q164" s="5">
        <f t="shared" si="18"/>
        <v>24.616451962890565</v>
      </c>
      <c r="R164" s="5">
        <f t="shared" si="19"/>
        <v>6.4780136744448855</v>
      </c>
    </row>
    <row r="165" spans="1:18" x14ac:dyDescent="0.3">
      <c r="A165" s="1">
        <v>164</v>
      </c>
      <c r="B165" s="1" t="s">
        <v>243</v>
      </c>
      <c r="C165" s="1" t="s">
        <v>498</v>
      </c>
      <c r="D165" s="1" t="s">
        <v>544</v>
      </c>
      <c r="E165" s="1">
        <v>3800</v>
      </c>
      <c r="F165" s="3" t="s">
        <v>487</v>
      </c>
      <c r="G165" s="1">
        <v>21</v>
      </c>
      <c r="H165" s="3">
        <v>114.25</v>
      </c>
      <c r="I165" s="1">
        <v>12.6</v>
      </c>
      <c r="J165" s="3">
        <f t="shared" si="14"/>
        <v>103.9</v>
      </c>
      <c r="K165" s="3">
        <f t="shared" si="15"/>
        <v>100.2</v>
      </c>
      <c r="L165" s="3">
        <f t="shared" si="16"/>
        <v>108.4</v>
      </c>
      <c r="M165" s="3">
        <f t="shared" si="17"/>
        <v>111.9</v>
      </c>
      <c r="N165" s="3"/>
      <c r="P165" s="4">
        <f t="shared" si="20"/>
        <v>16.649759562890566</v>
      </c>
      <c r="Q165" s="5">
        <f t="shared" si="18"/>
        <v>16.649759562890566</v>
      </c>
      <c r="R165" s="5">
        <f t="shared" si="19"/>
        <v>4.381515674444886</v>
      </c>
    </row>
    <row r="166" spans="1:18" x14ac:dyDescent="0.3">
      <c r="A166" s="1">
        <v>165</v>
      </c>
      <c r="B166" s="1" t="s">
        <v>175</v>
      </c>
      <c r="C166" s="1" t="s">
        <v>498</v>
      </c>
      <c r="D166" s="1" t="s">
        <v>543</v>
      </c>
      <c r="E166" s="1">
        <v>3800</v>
      </c>
      <c r="F166" s="3" t="s">
        <v>487</v>
      </c>
      <c r="G166" s="1">
        <v>29</v>
      </c>
      <c r="H166" s="1">
        <v>114.25</v>
      </c>
      <c r="I166" s="1">
        <v>15.14</v>
      </c>
      <c r="J166" s="3">
        <f t="shared" si="14"/>
        <v>103.9</v>
      </c>
      <c r="K166" s="3">
        <f t="shared" si="15"/>
        <v>100.2</v>
      </c>
      <c r="L166" s="3">
        <f t="shared" si="16"/>
        <v>108.4</v>
      </c>
      <c r="M166" s="3">
        <f t="shared" si="17"/>
        <v>111.9</v>
      </c>
      <c r="N166" s="3"/>
      <c r="P166" s="4">
        <f t="shared" si="20"/>
        <v>23.200960962890566</v>
      </c>
      <c r="Q166" s="5">
        <f t="shared" si="18"/>
        <v>23.200960962890566</v>
      </c>
      <c r="R166" s="5">
        <f t="shared" si="19"/>
        <v>6.105516042865939</v>
      </c>
    </row>
    <row r="167" spans="1:18" x14ac:dyDescent="0.3">
      <c r="A167" s="1">
        <v>166</v>
      </c>
      <c r="B167" s="1" t="s">
        <v>213</v>
      </c>
      <c r="C167" s="1" t="s">
        <v>492</v>
      </c>
      <c r="D167" s="1" t="s">
        <v>546</v>
      </c>
      <c r="E167" s="1">
        <v>3800</v>
      </c>
      <c r="F167" s="3" t="s">
        <v>495</v>
      </c>
      <c r="G167" s="1">
        <v>17</v>
      </c>
      <c r="H167" s="1">
        <v>112.75</v>
      </c>
      <c r="I167" s="1">
        <v>17.170000000000002</v>
      </c>
      <c r="J167" s="3">
        <f t="shared" si="14"/>
        <v>101.7</v>
      </c>
      <c r="K167" s="3">
        <f t="shared" si="15"/>
        <v>98.8</v>
      </c>
      <c r="L167" s="3">
        <f t="shared" si="16"/>
        <v>108</v>
      </c>
      <c r="M167" s="3">
        <f t="shared" si="17"/>
        <v>103.3</v>
      </c>
      <c r="N167" s="3"/>
      <c r="P167" s="4">
        <f t="shared" si="20"/>
        <v>14.946479762890569</v>
      </c>
      <c r="Q167" s="5">
        <f t="shared" si="18"/>
        <v>14.946479762890569</v>
      </c>
      <c r="R167" s="5">
        <f t="shared" si="19"/>
        <v>3.933284148129097</v>
      </c>
    </row>
    <row r="168" spans="1:18" x14ac:dyDescent="0.3">
      <c r="A168" s="1">
        <v>167</v>
      </c>
      <c r="B168" s="1" t="s">
        <v>345</v>
      </c>
      <c r="C168" s="1" t="s">
        <v>506</v>
      </c>
      <c r="D168" s="1" t="s">
        <v>544</v>
      </c>
      <c r="E168" s="1">
        <v>3700</v>
      </c>
      <c r="F168" s="3" t="s">
        <v>491</v>
      </c>
      <c r="G168" s="1">
        <v>25</v>
      </c>
      <c r="H168" s="3">
        <v>101</v>
      </c>
      <c r="I168" s="1">
        <v>22</v>
      </c>
      <c r="J168" s="3">
        <f t="shared" si="14"/>
        <v>100.3</v>
      </c>
      <c r="K168" s="3">
        <f t="shared" si="15"/>
        <v>99.8</v>
      </c>
      <c r="L168" s="3">
        <f t="shared" si="16"/>
        <v>104</v>
      </c>
      <c r="M168" s="3">
        <f t="shared" si="17"/>
        <v>106.3</v>
      </c>
      <c r="N168" s="3"/>
      <c r="P168" s="4">
        <f t="shared" si="20"/>
        <v>20.799371414505945</v>
      </c>
      <c r="Q168" s="5">
        <f t="shared" si="18"/>
        <v>20.799371414505945</v>
      </c>
      <c r="R168" s="5">
        <f t="shared" si="19"/>
        <v>5.6214517336502547</v>
      </c>
    </row>
    <row r="169" spans="1:18" x14ac:dyDescent="0.3">
      <c r="A169" s="1">
        <v>168</v>
      </c>
      <c r="B169" s="1" t="s">
        <v>529</v>
      </c>
      <c r="C169" s="1" t="s">
        <v>487</v>
      </c>
      <c r="D169" s="1" t="s">
        <v>546</v>
      </c>
      <c r="E169" s="1">
        <v>3700</v>
      </c>
      <c r="F169" s="3" t="s">
        <v>498</v>
      </c>
      <c r="G169" s="1">
        <v>22</v>
      </c>
      <c r="H169" s="3">
        <v>115.25</v>
      </c>
      <c r="I169" s="1">
        <v>13.77</v>
      </c>
      <c r="J169" s="3">
        <f t="shared" si="14"/>
        <v>100.2</v>
      </c>
      <c r="K169" s="3">
        <f t="shared" si="15"/>
        <v>103.9</v>
      </c>
      <c r="L169" s="3">
        <f t="shared" si="16"/>
        <v>108.2</v>
      </c>
      <c r="M169" s="3">
        <f t="shared" si="17"/>
        <v>109.9</v>
      </c>
      <c r="N169" s="3"/>
      <c r="P169" s="4">
        <f t="shared" si="20"/>
        <v>17.579605414505941</v>
      </c>
      <c r="Q169" s="5">
        <f t="shared" si="18"/>
        <v>17.579605414505941</v>
      </c>
      <c r="R169" s="5">
        <f t="shared" si="19"/>
        <v>4.7512447066232273</v>
      </c>
    </row>
    <row r="170" spans="1:18" x14ac:dyDescent="0.3">
      <c r="A170" s="1">
        <v>169</v>
      </c>
      <c r="B170" s="1" t="s">
        <v>443</v>
      </c>
      <c r="C170" s="1" t="s">
        <v>523</v>
      </c>
      <c r="D170" s="1" t="s">
        <v>544</v>
      </c>
      <c r="E170" s="1">
        <v>3700</v>
      </c>
      <c r="F170" s="3" t="s">
        <v>499</v>
      </c>
      <c r="G170" s="1">
        <v>22</v>
      </c>
      <c r="H170" s="3">
        <v>119.5</v>
      </c>
      <c r="I170" s="1">
        <v>20.010000000000002</v>
      </c>
      <c r="J170" s="3">
        <f t="shared" si="14"/>
        <v>103.8</v>
      </c>
      <c r="K170" s="3">
        <f t="shared" si="15"/>
        <v>101.1</v>
      </c>
      <c r="L170" s="3">
        <f t="shared" si="16"/>
        <v>111</v>
      </c>
      <c r="M170" s="3">
        <f t="shared" si="17"/>
        <v>102.6</v>
      </c>
      <c r="N170" s="3"/>
      <c r="P170" s="4">
        <f t="shared" si="20"/>
        <v>19.752076564505948</v>
      </c>
      <c r="Q170" s="5">
        <f t="shared" si="18"/>
        <v>19.752076564505948</v>
      </c>
      <c r="R170" s="5">
        <f t="shared" si="19"/>
        <v>5.3383990714880936</v>
      </c>
    </row>
    <row r="171" spans="1:18" x14ac:dyDescent="0.3">
      <c r="A171" s="1">
        <v>170</v>
      </c>
      <c r="B171" s="1" t="s">
        <v>22</v>
      </c>
      <c r="C171" s="1" t="s">
        <v>488</v>
      </c>
      <c r="D171" s="1" t="s">
        <v>542</v>
      </c>
      <c r="E171" s="1">
        <v>3600</v>
      </c>
      <c r="F171" s="3" t="s">
        <v>507</v>
      </c>
      <c r="G171" s="1">
        <v>13</v>
      </c>
      <c r="H171" s="3">
        <v>120.5</v>
      </c>
      <c r="I171" s="1">
        <v>23.12</v>
      </c>
      <c r="J171" s="3">
        <f t="shared" si="14"/>
        <v>104</v>
      </c>
      <c r="K171" s="3">
        <f t="shared" si="15"/>
        <v>106.3</v>
      </c>
      <c r="L171" s="3">
        <f t="shared" si="16"/>
        <v>106.8</v>
      </c>
      <c r="M171" s="3">
        <f t="shared" si="17"/>
        <v>105.3</v>
      </c>
      <c r="N171" s="3"/>
      <c r="P171" s="4">
        <f t="shared" si="20"/>
        <v>13.909323485765661</v>
      </c>
      <c r="Q171" s="5">
        <f t="shared" si="18"/>
        <v>13.909323485765661</v>
      </c>
      <c r="R171" s="5">
        <f t="shared" si="19"/>
        <v>3.8637009682682391</v>
      </c>
    </row>
    <row r="172" spans="1:18" x14ac:dyDescent="0.3">
      <c r="A172" s="1">
        <v>171</v>
      </c>
      <c r="B172" s="1" t="s">
        <v>117</v>
      </c>
      <c r="C172" s="1" t="s">
        <v>519</v>
      </c>
      <c r="D172" s="1" t="s">
        <v>545</v>
      </c>
      <c r="E172" s="1">
        <v>3600</v>
      </c>
      <c r="F172" s="3" t="s">
        <v>513</v>
      </c>
      <c r="G172" s="1">
        <v>20</v>
      </c>
      <c r="H172" s="3">
        <v>106.75</v>
      </c>
      <c r="I172" s="1">
        <v>15.93</v>
      </c>
      <c r="J172" s="3">
        <f t="shared" si="14"/>
        <v>101.9</v>
      </c>
      <c r="K172" s="3">
        <f t="shared" si="15"/>
        <v>100.5</v>
      </c>
      <c r="L172" s="3">
        <f t="shared" si="16"/>
        <v>105.1</v>
      </c>
      <c r="M172" s="3">
        <f t="shared" si="17"/>
        <v>104.8</v>
      </c>
      <c r="N172" s="3"/>
      <c r="P172" s="4">
        <f t="shared" si="20"/>
        <v>15.78265463576566</v>
      </c>
      <c r="Q172" s="5">
        <f t="shared" si="18"/>
        <v>15.78265463576566</v>
      </c>
      <c r="R172" s="5">
        <f t="shared" si="19"/>
        <v>4.3840707321571273</v>
      </c>
    </row>
    <row r="173" spans="1:18" x14ac:dyDescent="0.3">
      <c r="A173" s="1">
        <v>172</v>
      </c>
      <c r="B173" s="1" t="s">
        <v>325</v>
      </c>
      <c r="C173" s="1" t="s">
        <v>499</v>
      </c>
      <c r="D173" s="1" t="s">
        <v>544</v>
      </c>
      <c r="E173" s="1">
        <v>3600</v>
      </c>
      <c r="F173" s="3" t="s">
        <v>523</v>
      </c>
      <c r="G173" s="1">
        <v>13</v>
      </c>
      <c r="H173" s="1">
        <v>108.5</v>
      </c>
      <c r="I173" s="1">
        <v>14.68</v>
      </c>
      <c r="J173" s="3">
        <f t="shared" si="14"/>
        <v>101.1</v>
      </c>
      <c r="K173" s="3">
        <f t="shared" si="15"/>
        <v>103.8</v>
      </c>
      <c r="L173" s="3">
        <f t="shared" si="16"/>
        <v>110.9</v>
      </c>
      <c r="M173" s="3">
        <f t="shared" si="17"/>
        <v>108.7</v>
      </c>
      <c r="N173" s="3"/>
      <c r="P173" s="4">
        <f t="shared" si="20"/>
        <v>10.337021335765659</v>
      </c>
      <c r="Q173" s="5">
        <f t="shared" si="18"/>
        <v>10.337021335765659</v>
      </c>
      <c r="R173" s="5">
        <f t="shared" si="19"/>
        <v>2.8713948154904609</v>
      </c>
    </row>
    <row r="174" spans="1:18" x14ac:dyDescent="0.3">
      <c r="A174" s="1">
        <v>173</v>
      </c>
      <c r="B174" s="1" t="s">
        <v>307</v>
      </c>
      <c r="C174" s="1" t="s">
        <v>518</v>
      </c>
      <c r="D174" s="1" t="s">
        <v>545</v>
      </c>
      <c r="E174" s="1">
        <v>3600</v>
      </c>
      <c r="F174" s="3" t="s">
        <v>489</v>
      </c>
      <c r="G174" s="1">
        <v>23</v>
      </c>
      <c r="H174" s="3">
        <v>113.5</v>
      </c>
      <c r="I174" s="1">
        <v>20.28</v>
      </c>
      <c r="J174" s="3">
        <f t="shared" si="14"/>
        <v>101.3</v>
      </c>
      <c r="K174" s="3">
        <f t="shared" si="15"/>
        <v>102.9</v>
      </c>
      <c r="L174" s="3">
        <f t="shared" si="16"/>
        <v>108.2</v>
      </c>
      <c r="M174" s="3">
        <f t="shared" si="17"/>
        <v>108.5</v>
      </c>
      <c r="N174" s="3"/>
      <c r="P174" s="4">
        <f t="shared" si="20"/>
        <v>19.69082143576566</v>
      </c>
      <c r="Q174" s="5">
        <f t="shared" si="18"/>
        <v>19.69082143576566</v>
      </c>
      <c r="R174" s="5">
        <f t="shared" si="19"/>
        <v>5.4696726210460165</v>
      </c>
    </row>
    <row r="175" spans="1:18" x14ac:dyDescent="0.3">
      <c r="A175" s="1">
        <v>174</v>
      </c>
      <c r="B175" s="1" t="s">
        <v>335</v>
      </c>
      <c r="C175" s="1" t="s">
        <v>508</v>
      </c>
      <c r="D175" s="1" t="s">
        <v>545</v>
      </c>
      <c r="E175" s="1">
        <v>3600</v>
      </c>
      <c r="F175" s="3" t="s">
        <v>556</v>
      </c>
      <c r="G175" s="1">
        <v>15</v>
      </c>
      <c r="H175" s="3">
        <v>112.5</v>
      </c>
      <c r="I175" s="1">
        <v>13.72</v>
      </c>
      <c r="J175" s="3">
        <f t="shared" si="14"/>
        <v>100.1</v>
      </c>
      <c r="K175" s="3">
        <f t="shared" si="15"/>
        <v>102.1</v>
      </c>
      <c r="L175" s="3">
        <f t="shared" si="16"/>
        <v>105.7</v>
      </c>
      <c r="M175" s="3">
        <f t="shared" si="17"/>
        <v>102.2</v>
      </c>
      <c r="N175" s="3"/>
      <c r="P175" s="4">
        <f t="shared" si="20"/>
        <v>12.081150035765662</v>
      </c>
      <c r="Q175" s="5">
        <f t="shared" si="18"/>
        <v>12.081150035765662</v>
      </c>
      <c r="R175" s="5">
        <f t="shared" si="19"/>
        <v>3.355875009934906</v>
      </c>
    </row>
    <row r="176" spans="1:18" x14ac:dyDescent="0.3">
      <c r="A176" s="1">
        <v>175</v>
      </c>
      <c r="B176" s="1" t="s">
        <v>320</v>
      </c>
      <c r="C176" s="1" t="s">
        <v>488</v>
      </c>
      <c r="D176" s="1" t="s">
        <v>545</v>
      </c>
      <c r="E176" s="1">
        <v>3500</v>
      </c>
      <c r="F176" s="3" t="s">
        <v>507</v>
      </c>
      <c r="G176" s="1">
        <v>23</v>
      </c>
      <c r="H176" s="3">
        <v>120.5</v>
      </c>
      <c r="I176" s="1">
        <v>14.61</v>
      </c>
      <c r="J176" s="3">
        <f t="shared" si="14"/>
        <v>104</v>
      </c>
      <c r="K176" s="3">
        <f t="shared" si="15"/>
        <v>106.3</v>
      </c>
      <c r="L176" s="3">
        <f t="shared" si="16"/>
        <v>106.8</v>
      </c>
      <c r="M176" s="3">
        <f t="shared" si="17"/>
        <v>105.3</v>
      </c>
      <c r="N176" s="3"/>
      <c r="P176" s="4">
        <f t="shared" si="20"/>
        <v>18.65137403713728</v>
      </c>
      <c r="Q176" s="5">
        <f t="shared" si="18"/>
        <v>18.65137403713728</v>
      </c>
      <c r="R176" s="5">
        <f t="shared" si="19"/>
        <v>5.3289640106106519</v>
      </c>
    </row>
    <row r="177" spans="1:18" x14ac:dyDescent="0.3">
      <c r="A177" s="1">
        <v>176</v>
      </c>
      <c r="B177" s="1" t="s">
        <v>261</v>
      </c>
      <c r="C177" s="1" t="s">
        <v>489</v>
      </c>
      <c r="D177" s="1" t="s">
        <v>545</v>
      </c>
      <c r="E177" s="1">
        <v>3500</v>
      </c>
      <c r="F177" s="3" t="s">
        <v>518</v>
      </c>
      <c r="G177" s="1">
        <v>20</v>
      </c>
      <c r="H177" s="1">
        <v>111</v>
      </c>
      <c r="I177" s="1">
        <v>12.33</v>
      </c>
      <c r="J177" s="3">
        <f t="shared" si="14"/>
        <v>102.9</v>
      </c>
      <c r="K177" s="3">
        <f t="shared" si="15"/>
        <v>101.3</v>
      </c>
      <c r="L177" s="3">
        <f t="shared" si="16"/>
        <v>110.2</v>
      </c>
      <c r="M177" s="3">
        <f t="shared" si="17"/>
        <v>106.5</v>
      </c>
      <c r="N177" s="3"/>
      <c r="P177" s="4">
        <f t="shared" si="20"/>
        <v>14.833091587137279</v>
      </c>
      <c r="Q177" s="5">
        <f t="shared" si="18"/>
        <v>14.833091587137279</v>
      </c>
      <c r="R177" s="5">
        <f t="shared" si="19"/>
        <v>4.2380261677535085</v>
      </c>
    </row>
    <row r="178" spans="1:18" x14ac:dyDescent="0.3">
      <c r="A178" s="1">
        <v>177</v>
      </c>
      <c r="B178" s="1" t="s">
        <v>343</v>
      </c>
      <c r="C178" s="1" t="s">
        <v>489</v>
      </c>
      <c r="D178" s="1" t="s">
        <v>543</v>
      </c>
      <c r="E178" s="1">
        <v>3500</v>
      </c>
      <c r="F178" s="3" t="s">
        <v>518</v>
      </c>
      <c r="G178" s="1">
        <v>18</v>
      </c>
      <c r="H178" s="3">
        <v>111</v>
      </c>
      <c r="I178" s="1">
        <v>19.22</v>
      </c>
      <c r="J178" s="3">
        <f t="shared" si="14"/>
        <v>102.9</v>
      </c>
      <c r="K178" s="3">
        <f t="shared" si="15"/>
        <v>101.3</v>
      </c>
      <c r="L178" s="3">
        <f t="shared" si="16"/>
        <v>110.2</v>
      </c>
      <c r="M178" s="3">
        <f t="shared" si="17"/>
        <v>106.5</v>
      </c>
      <c r="N178" s="3"/>
      <c r="P178" s="4">
        <f t="shared" si="20"/>
        <v>15.245176487137279</v>
      </c>
      <c r="Q178" s="5">
        <f t="shared" si="18"/>
        <v>15.245176487137279</v>
      </c>
      <c r="R178" s="5">
        <f t="shared" si="19"/>
        <v>4.355764710610651</v>
      </c>
    </row>
    <row r="179" spans="1:18" x14ac:dyDescent="0.3">
      <c r="A179" s="1">
        <v>178</v>
      </c>
      <c r="B179" s="1" t="s">
        <v>122</v>
      </c>
      <c r="C179" s="1" t="s">
        <v>557</v>
      </c>
      <c r="D179" s="1" t="s">
        <v>542</v>
      </c>
      <c r="E179" s="1">
        <v>3500</v>
      </c>
      <c r="F179" s="3" t="s">
        <v>520</v>
      </c>
      <c r="G179" s="1">
        <v>22</v>
      </c>
      <c r="H179" s="1">
        <v>104.25</v>
      </c>
      <c r="I179" s="1">
        <v>13.03</v>
      </c>
      <c r="J179" s="3">
        <f t="shared" si="14"/>
        <v>100.5</v>
      </c>
      <c r="K179" s="3">
        <f t="shared" si="15"/>
        <v>100.3</v>
      </c>
      <c r="L179" s="3">
        <f t="shared" si="16"/>
        <v>108.5</v>
      </c>
      <c r="M179" s="3">
        <f t="shared" si="17"/>
        <v>109.7</v>
      </c>
      <c r="N179" s="3"/>
      <c r="P179" s="4">
        <f t="shared" si="20"/>
        <v>15.814260837137281</v>
      </c>
      <c r="Q179" s="5">
        <f t="shared" si="18"/>
        <v>15.814260837137281</v>
      </c>
      <c r="R179" s="5">
        <f t="shared" si="19"/>
        <v>4.5183602391820807</v>
      </c>
    </row>
    <row r="180" spans="1:18" x14ac:dyDescent="0.3">
      <c r="A180" s="1">
        <v>179</v>
      </c>
      <c r="B180" s="1" t="s">
        <v>331</v>
      </c>
      <c r="C180" s="1" t="s">
        <v>557</v>
      </c>
      <c r="D180" s="1" t="s">
        <v>543</v>
      </c>
      <c r="E180" s="1">
        <v>3500</v>
      </c>
      <c r="F180" s="3" t="s">
        <v>520</v>
      </c>
      <c r="G180" s="1">
        <v>22</v>
      </c>
      <c r="H180" s="1">
        <v>104.25</v>
      </c>
      <c r="I180" s="1">
        <v>18.48</v>
      </c>
      <c r="J180" s="3">
        <f t="shared" si="14"/>
        <v>100.5</v>
      </c>
      <c r="K180" s="3">
        <f t="shared" si="15"/>
        <v>100.3</v>
      </c>
      <c r="L180" s="3">
        <f t="shared" si="16"/>
        <v>108.5</v>
      </c>
      <c r="M180" s="3">
        <f t="shared" si="17"/>
        <v>109.7</v>
      </c>
      <c r="N180" s="3"/>
      <c r="P180" s="4">
        <f t="shared" si="20"/>
        <v>17.298895337137278</v>
      </c>
      <c r="Q180" s="5">
        <f t="shared" si="18"/>
        <v>17.298895337137278</v>
      </c>
      <c r="R180" s="5">
        <f t="shared" si="19"/>
        <v>4.9425415248963649</v>
      </c>
    </row>
    <row r="181" spans="1:18" x14ac:dyDescent="0.3">
      <c r="A181" s="1">
        <v>180</v>
      </c>
      <c r="B181" s="1" t="s">
        <v>398</v>
      </c>
      <c r="C181" s="1" t="s">
        <v>514</v>
      </c>
      <c r="D181" s="1" t="s">
        <v>544</v>
      </c>
      <c r="E181" s="1">
        <v>3500</v>
      </c>
      <c r="F181" s="3" t="s">
        <v>564</v>
      </c>
      <c r="G181" s="1">
        <v>23</v>
      </c>
      <c r="H181" s="3">
        <v>117.25</v>
      </c>
      <c r="I181" s="1">
        <v>24.79</v>
      </c>
      <c r="J181" s="3">
        <f t="shared" si="14"/>
        <v>101.4</v>
      </c>
      <c r="K181" s="3">
        <f t="shared" si="15"/>
        <v>105.7</v>
      </c>
      <c r="L181" s="3">
        <f t="shared" si="16"/>
        <v>110.1</v>
      </c>
      <c r="M181" s="3">
        <f t="shared" si="17"/>
        <v>108.6</v>
      </c>
      <c r="N181" s="3"/>
      <c r="P181" s="4">
        <f t="shared" si="20"/>
        <v>20.991453937137287</v>
      </c>
      <c r="Q181" s="5">
        <f t="shared" si="18"/>
        <v>20.991453937137287</v>
      </c>
      <c r="R181" s="5">
        <f t="shared" si="19"/>
        <v>5.9975582677535106</v>
      </c>
    </row>
    <row r="182" spans="1:18" x14ac:dyDescent="0.3">
      <c r="A182" s="1">
        <v>181</v>
      </c>
      <c r="B182" s="1" t="s">
        <v>136</v>
      </c>
      <c r="C182" s="1" t="s">
        <v>556</v>
      </c>
      <c r="D182" s="1" t="s">
        <v>544</v>
      </c>
      <c r="E182" s="1">
        <v>3500</v>
      </c>
      <c r="F182" s="3" t="s">
        <v>508</v>
      </c>
      <c r="G182" s="1">
        <v>21</v>
      </c>
      <c r="H182" s="3">
        <v>100</v>
      </c>
      <c r="I182" s="1">
        <v>21.16</v>
      </c>
      <c r="J182" s="3">
        <f t="shared" si="14"/>
        <v>102.1</v>
      </c>
      <c r="K182" s="3">
        <f t="shared" si="15"/>
        <v>100.1</v>
      </c>
      <c r="L182" s="3">
        <f t="shared" si="16"/>
        <v>111.1</v>
      </c>
      <c r="M182" s="3">
        <f t="shared" si="17"/>
        <v>105.8</v>
      </c>
      <c r="N182" s="3"/>
      <c r="P182" s="4">
        <f t="shared" si="20"/>
        <v>16.935886587137283</v>
      </c>
      <c r="Q182" s="5">
        <f t="shared" si="18"/>
        <v>16.935886587137283</v>
      </c>
      <c r="R182" s="5">
        <f t="shared" si="19"/>
        <v>4.8388247391820807</v>
      </c>
    </row>
    <row r="183" spans="1:18" x14ac:dyDescent="0.3">
      <c r="A183" s="1">
        <v>182</v>
      </c>
      <c r="B183" s="1" t="s">
        <v>164</v>
      </c>
      <c r="C183" s="1" t="s">
        <v>491</v>
      </c>
      <c r="D183" s="1" t="s">
        <v>544</v>
      </c>
      <c r="E183" s="1">
        <v>3500</v>
      </c>
      <c r="F183" s="3" t="s">
        <v>506</v>
      </c>
      <c r="G183" s="1">
        <v>25</v>
      </c>
      <c r="H183" s="3">
        <v>104.5</v>
      </c>
      <c r="I183" s="1">
        <v>15.44</v>
      </c>
      <c r="J183" s="3">
        <f t="shared" si="14"/>
        <v>99.8</v>
      </c>
      <c r="K183" s="3">
        <f t="shared" si="15"/>
        <v>100.3</v>
      </c>
      <c r="L183" s="3">
        <f t="shared" si="16"/>
        <v>107</v>
      </c>
      <c r="M183" s="3">
        <f t="shared" si="17"/>
        <v>107.3</v>
      </c>
      <c r="N183" s="3"/>
      <c r="P183" s="4">
        <f t="shared" si="20"/>
        <v>18.749704537137283</v>
      </c>
      <c r="Q183" s="5">
        <f t="shared" si="18"/>
        <v>18.749704537137283</v>
      </c>
      <c r="R183" s="5">
        <f t="shared" si="19"/>
        <v>5.3570584391820812</v>
      </c>
    </row>
    <row r="184" spans="1:18" x14ac:dyDescent="0.3">
      <c r="A184" s="1">
        <v>183</v>
      </c>
      <c r="B184" s="1" t="s">
        <v>405</v>
      </c>
      <c r="C184" s="1" t="s">
        <v>520</v>
      </c>
      <c r="D184" s="1" t="s">
        <v>544</v>
      </c>
      <c r="E184" s="1">
        <v>3500</v>
      </c>
      <c r="F184" s="3" t="s">
        <v>557</v>
      </c>
      <c r="G184" s="1">
        <v>18</v>
      </c>
      <c r="H184" s="3">
        <v>108.75</v>
      </c>
      <c r="I184" s="1">
        <v>17.79</v>
      </c>
      <c r="J184" s="3">
        <f t="shared" si="14"/>
        <v>100.3</v>
      </c>
      <c r="K184" s="3">
        <f t="shared" si="15"/>
        <v>100.5</v>
      </c>
      <c r="L184" s="3">
        <f t="shared" si="16"/>
        <v>106.7</v>
      </c>
      <c r="M184" s="3">
        <f t="shared" si="17"/>
        <v>111.1</v>
      </c>
      <c r="N184" s="3"/>
      <c r="P184" s="4">
        <f t="shared" si="20"/>
        <v>14.603653037137278</v>
      </c>
      <c r="Q184" s="5">
        <f t="shared" si="18"/>
        <v>14.603653037137278</v>
      </c>
      <c r="R184" s="5">
        <f t="shared" si="19"/>
        <v>4.1724722963249361</v>
      </c>
    </row>
    <row r="185" spans="1:18" x14ac:dyDescent="0.3">
      <c r="A185" s="1">
        <v>184</v>
      </c>
      <c r="B185" s="1" t="s">
        <v>255</v>
      </c>
      <c r="C185" s="1" t="s">
        <v>512</v>
      </c>
      <c r="D185" s="1" t="s">
        <v>545</v>
      </c>
      <c r="E185" s="1">
        <v>3500</v>
      </c>
      <c r="F185" s="3" t="s">
        <v>516</v>
      </c>
      <c r="G185" s="1">
        <v>25</v>
      </c>
      <c r="H185" s="3">
        <v>112.25</v>
      </c>
      <c r="I185" s="1">
        <v>17.690000000000001</v>
      </c>
      <c r="J185" s="3">
        <f t="shared" si="14"/>
        <v>103.4</v>
      </c>
      <c r="K185" s="3">
        <f t="shared" si="15"/>
        <v>102.6</v>
      </c>
      <c r="L185" s="3">
        <f t="shared" si="16"/>
        <v>107.1</v>
      </c>
      <c r="M185" s="3">
        <f t="shared" si="17"/>
        <v>110.8</v>
      </c>
      <c r="N185" s="3"/>
      <c r="P185" s="4">
        <f t="shared" si="20"/>
        <v>20.064860887137282</v>
      </c>
      <c r="Q185" s="5">
        <f t="shared" si="18"/>
        <v>20.064860887137282</v>
      </c>
      <c r="R185" s="5">
        <f t="shared" si="19"/>
        <v>5.732817396324938</v>
      </c>
    </row>
    <row r="186" spans="1:18" x14ac:dyDescent="0.3">
      <c r="A186" s="1">
        <v>185</v>
      </c>
      <c r="B186" s="1" t="s">
        <v>65</v>
      </c>
      <c r="C186" s="1" t="s">
        <v>493</v>
      </c>
      <c r="D186" s="1" t="s">
        <v>544</v>
      </c>
      <c r="E186" s="1">
        <v>3500</v>
      </c>
      <c r="F186" s="3" t="s">
        <v>496</v>
      </c>
      <c r="G186" s="1">
        <v>27</v>
      </c>
      <c r="H186" s="3">
        <v>105</v>
      </c>
      <c r="I186" s="1">
        <v>20.49</v>
      </c>
      <c r="J186" s="3">
        <f t="shared" si="14"/>
        <v>102.9</v>
      </c>
      <c r="K186" s="3">
        <f t="shared" si="15"/>
        <v>102.5</v>
      </c>
      <c r="L186" s="3">
        <f t="shared" si="16"/>
        <v>111.7</v>
      </c>
      <c r="M186" s="3">
        <f t="shared" si="17"/>
        <v>108.3</v>
      </c>
      <c r="N186" s="3"/>
      <c r="P186" s="4">
        <f t="shared" si="20"/>
        <v>21.583491237137284</v>
      </c>
      <c r="Q186" s="5">
        <f t="shared" si="18"/>
        <v>21.583491237137284</v>
      </c>
      <c r="R186" s="5">
        <f t="shared" si="19"/>
        <v>6.1667117820392239</v>
      </c>
    </row>
    <row r="187" spans="1:18" x14ac:dyDescent="0.3">
      <c r="A187" s="1">
        <v>186</v>
      </c>
      <c r="B187" s="1" t="s">
        <v>362</v>
      </c>
      <c r="C187" s="1" t="s">
        <v>488</v>
      </c>
      <c r="D187" s="1" t="s">
        <v>543</v>
      </c>
      <c r="E187" s="1">
        <v>3400</v>
      </c>
      <c r="F187" s="3" t="s">
        <v>507</v>
      </c>
      <c r="G187" s="1">
        <v>17</v>
      </c>
      <c r="H187" s="3">
        <v>120.5</v>
      </c>
      <c r="I187" s="1">
        <v>16.600000000000001</v>
      </c>
      <c r="J187" s="3">
        <f t="shared" si="14"/>
        <v>104</v>
      </c>
      <c r="K187" s="3">
        <f t="shared" si="15"/>
        <v>106.3</v>
      </c>
      <c r="L187" s="3">
        <f t="shared" si="16"/>
        <v>106.8</v>
      </c>
      <c r="M187" s="3">
        <f t="shared" si="17"/>
        <v>105.3</v>
      </c>
      <c r="N187" s="3"/>
      <c r="P187" s="4">
        <f t="shared" si="20"/>
        <v>14.52752098620547</v>
      </c>
      <c r="Q187" s="5">
        <f t="shared" si="18"/>
        <v>14.52752098620547</v>
      </c>
      <c r="R187" s="5">
        <f t="shared" si="19"/>
        <v>4.2728002900604327</v>
      </c>
    </row>
    <row r="188" spans="1:18" x14ac:dyDescent="0.3">
      <c r="A188" s="1">
        <v>187</v>
      </c>
      <c r="B188" s="1" t="s">
        <v>368</v>
      </c>
      <c r="C188" s="1" t="s">
        <v>557</v>
      </c>
      <c r="D188" s="1" t="s">
        <v>546</v>
      </c>
      <c r="E188" s="1">
        <v>3400</v>
      </c>
      <c r="F188" s="3" t="s">
        <v>520</v>
      </c>
      <c r="G188" s="1">
        <v>23</v>
      </c>
      <c r="H188" s="1">
        <v>104.25</v>
      </c>
      <c r="I188" s="1">
        <v>13.3</v>
      </c>
      <c r="J188" s="3">
        <f t="shared" si="14"/>
        <v>100.5</v>
      </c>
      <c r="K188" s="3">
        <f t="shared" si="15"/>
        <v>100.3</v>
      </c>
      <c r="L188" s="3">
        <f t="shared" si="16"/>
        <v>108.5</v>
      </c>
      <c r="M188" s="3">
        <f t="shared" si="17"/>
        <v>109.7</v>
      </c>
      <c r="N188" s="3"/>
      <c r="P188" s="4">
        <f t="shared" si="20"/>
        <v>16.348732586205468</v>
      </c>
      <c r="Q188" s="5">
        <f t="shared" si="18"/>
        <v>16.348732586205468</v>
      </c>
      <c r="R188" s="5">
        <f t="shared" si="19"/>
        <v>4.8084507606486673</v>
      </c>
    </row>
    <row r="189" spans="1:18" x14ac:dyDescent="0.3">
      <c r="A189" s="1">
        <v>188</v>
      </c>
      <c r="B189" s="1" t="s">
        <v>226</v>
      </c>
      <c r="C189" s="1" t="s">
        <v>487</v>
      </c>
      <c r="D189" s="1" t="s">
        <v>544</v>
      </c>
      <c r="E189" s="1">
        <v>3400</v>
      </c>
      <c r="F189" s="3" t="s">
        <v>498</v>
      </c>
      <c r="G189" s="1">
        <v>21</v>
      </c>
      <c r="H189" s="3">
        <v>115.25</v>
      </c>
      <c r="I189" s="1">
        <v>14.5</v>
      </c>
      <c r="J189" s="3">
        <f t="shared" si="14"/>
        <v>100.2</v>
      </c>
      <c r="K189" s="3">
        <f t="shared" si="15"/>
        <v>103.9</v>
      </c>
      <c r="L189" s="3">
        <f t="shared" si="16"/>
        <v>108.2</v>
      </c>
      <c r="M189" s="3">
        <f t="shared" si="17"/>
        <v>109.9</v>
      </c>
      <c r="N189" s="3"/>
      <c r="P189" s="4">
        <f t="shared" si="20"/>
        <v>16.25411448620547</v>
      </c>
      <c r="Q189" s="5">
        <f t="shared" si="18"/>
        <v>16.25411448620547</v>
      </c>
      <c r="R189" s="5">
        <f t="shared" si="19"/>
        <v>4.7806219077074914</v>
      </c>
    </row>
    <row r="190" spans="1:18" x14ac:dyDescent="0.3">
      <c r="A190" s="1">
        <v>189</v>
      </c>
      <c r="B190" s="1" t="s">
        <v>49</v>
      </c>
      <c r="C190" s="1" t="s">
        <v>487</v>
      </c>
      <c r="D190" s="1" t="s">
        <v>544</v>
      </c>
      <c r="E190" s="1">
        <v>3400</v>
      </c>
      <c r="F190" s="3" t="s">
        <v>498</v>
      </c>
      <c r="G190" s="1">
        <v>16</v>
      </c>
      <c r="H190" s="3">
        <v>115.25</v>
      </c>
      <c r="I190" s="1">
        <v>15</v>
      </c>
      <c r="J190" s="3">
        <f t="shared" si="14"/>
        <v>100.2</v>
      </c>
      <c r="K190" s="3">
        <f t="shared" si="15"/>
        <v>103.9</v>
      </c>
      <c r="L190" s="3">
        <f t="shared" si="16"/>
        <v>108.2</v>
      </c>
      <c r="M190" s="3">
        <f t="shared" si="17"/>
        <v>109.9</v>
      </c>
      <c r="N190" s="3"/>
      <c r="P190" s="4">
        <f t="shared" si="20"/>
        <v>12.72826948620547</v>
      </c>
      <c r="Q190" s="5">
        <f t="shared" si="18"/>
        <v>12.72826948620547</v>
      </c>
      <c r="R190" s="5">
        <f t="shared" si="19"/>
        <v>3.7436086724133735</v>
      </c>
    </row>
    <row r="191" spans="1:18" x14ac:dyDescent="0.3">
      <c r="A191" s="1">
        <v>190</v>
      </c>
      <c r="B191" s="1" t="s">
        <v>60</v>
      </c>
      <c r="C191" s="1" t="s">
        <v>514</v>
      </c>
      <c r="D191" s="1" t="s">
        <v>542</v>
      </c>
      <c r="E191" s="1">
        <v>3400</v>
      </c>
      <c r="F191" s="3" t="s">
        <v>564</v>
      </c>
      <c r="G191" s="1">
        <v>17</v>
      </c>
      <c r="H191" s="3">
        <v>117.25</v>
      </c>
      <c r="I191" s="1">
        <v>12.24</v>
      </c>
      <c r="J191" s="3">
        <f t="shared" si="14"/>
        <v>101.4</v>
      </c>
      <c r="K191" s="3">
        <f t="shared" si="15"/>
        <v>105.7</v>
      </c>
      <c r="L191" s="3">
        <f t="shared" si="16"/>
        <v>110.1</v>
      </c>
      <c r="M191" s="3">
        <f t="shared" si="17"/>
        <v>108.6</v>
      </c>
      <c r="N191" s="3"/>
      <c r="P191" s="4">
        <f t="shared" si="20"/>
        <v>12.906759486205472</v>
      </c>
      <c r="Q191" s="5">
        <f t="shared" si="18"/>
        <v>12.906759486205472</v>
      </c>
      <c r="R191" s="5">
        <f t="shared" si="19"/>
        <v>3.7961057312369033</v>
      </c>
    </row>
    <row r="192" spans="1:18" x14ac:dyDescent="0.3">
      <c r="A192" s="1">
        <v>191</v>
      </c>
      <c r="B192" s="1" t="s">
        <v>296</v>
      </c>
      <c r="C192" s="1" t="s">
        <v>514</v>
      </c>
      <c r="D192" s="1" t="s">
        <v>543</v>
      </c>
      <c r="E192" s="1">
        <v>3400</v>
      </c>
      <c r="F192" s="3" t="s">
        <v>564</v>
      </c>
      <c r="G192" s="1">
        <v>21</v>
      </c>
      <c r="H192" s="1">
        <v>117.25</v>
      </c>
      <c r="I192" s="1">
        <v>17.940000000000001</v>
      </c>
      <c r="J192" s="3">
        <f t="shared" si="14"/>
        <v>101.4</v>
      </c>
      <c r="K192" s="3">
        <f t="shared" si="15"/>
        <v>105.7</v>
      </c>
      <c r="L192" s="3">
        <f t="shared" si="16"/>
        <v>110.1</v>
      </c>
      <c r="M192" s="3">
        <f t="shared" si="17"/>
        <v>108.6</v>
      </c>
      <c r="N192" s="3"/>
      <c r="P192" s="4">
        <f t="shared" si="20"/>
        <v>17.389136486205473</v>
      </c>
      <c r="Q192" s="5">
        <f t="shared" si="18"/>
        <v>17.389136486205473</v>
      </c>
      <c r="R192" s="5">
        <f t="shared" si="19"/>
        <v>5.1144519077074921</v>
      </c>
    </row>
    <row r="193" spans="1:18" x14ac:dyDescent="0.3">
      <c r="A193" s="1">
        <v>192</v>
      </c>
      <c r="B193" s="1" t="s">
        <v>113</v>
      </c>
      <c r="C193" s="1" t="s">
        <v>496</v>
      </c>
      <c r="D193" s="1" t="s">
        <v>546</v>
      </c>
      <c r="E193" s="1">
        <v>3400</v>
      </c>
      <c r="F193" s="3" t="s">
        <v>493</v>
      </c>
      <c r="G193" s="1">
        <v>24</v>
      </c>
      <c r="H193" s="1">
        <v>115.5</v>
      </c>
      <c r="I193" s="1">
        <v>11.46</v>
      </c>
      <c r="J193" s="3">
        <f t="shared" si="14"/>
        <v>102.5</v>
      </c>
      <c r="K193" s="3">
        <f t="shared" si="15"/>
        <v>102.9</v>
      </c>
      <c r="L193" s="3">
        <f t="shared" si="16"/>
        <v>103</v>
      </c>
      <c r="M193" s="3">
        <f t="shared" si="17"/>
        <v>103.4</v>
      </c>
      <c r="N193" s="3"/>
      <c r="P193" s="4">
        <f t="shared" si="20"/>
        <v>17.848170386205474</v>
      </c>
      <c r="Q193" s="5">
        <f t="shared" si="18"/>
        <v>17.848170386205474</v>
      </c>
      <c r="R193" s="5">
        <f t="shared" si="19"/>
        <v>5.2494618782957279</v>
      </c>
    </row>
    <row r="194" spans="1:18" x14ac:dyDescent="0.3">
      <c r="A194" s="1">
        <v>193</v>
      </c>
      <c r="B194" s="1" t="s">
        <v>162</v>
      </c>
      <c r="C194" s="1" t="s">
        <v>498</v>
      </c>
      <c r="D194" s="1" t="s">
        <v>546</v>
      </c>
      <c r="E194" s="1">
        <v>3400</v>
      </c>
      <c r="F194" s="3" t="s">
        <v>487</v>
      </c>
      <c r="G194" s="1">
        <v>10</v>
      </c>
      <c r="H194" s="3">
        <v>114.25</v>
      </c>
      <c r="I194" s="1">
        <v>11.9</v>
      </c>
      <c r="J194" s="3">
        <f t="shared" ref="J194:J240" si="21">VLOOKUP(C194,$B$252:$E$281,2,FALSE)</f>
        <v>103.9</v>
      </c>
      <c r="K194" s="3">
        <f t="shared" ref="K194:K240" si="22">VLOOKUP(F194,$B$252:$E$281,2,FALSE)</f>
        <v>100.2</v>
      </c>
      <c r="L194" s="3">
        <f t="shared" ref="L194:L240" si="23">VLOOKUP(C194,$B$252:$E$281,4,FALSE)</f>
        <v>108.4</v>
      </c>
      <c r="M194" s="3">
        <f t="shared" ref="M194:M240" si="24">VLOOKUP(F194,$B$252:$E$281,3,FALSE)</f>
        <v>111.9</v>
      </c>
      <c r="N194" s="3"/>
      <c r="P194" s="4">
        <f t="shared" si="20"/>
        <v>7.3608551862054696</v>
      </c>
      <c r="Q194" s="5">
        <f t="shared" ref="Q194:Q240" si="25">P194-O194</f>
        <v>7.3608551862054696</v>
      </c>
      <c r="R194" s="5">
        <f t="shared" ref="R194:R240" si="26">P194/(E194/1000)</f>
        <v>2.1649574077074911</v>
      </c>
    </row>
    <row r="195" spans="1:18" x14ac:dyDescent="0.3">
      <c r="A195" s="1">
        <v>194</v>
      </c>
      <c r="B195" s="1" t="s">
        <v>239</v>
      </c>
      <c r="C195" s="1" t="s">
        <v>492</v>
      </c>
      <c r="D195" s="1" t="s">
        <v>546</v>
      </c>
      <c r="E195" s="1">
        <v>3400</v>
      </c>
      <c r="F195" s="3" t="s">
        <v>495</v>
      </c>
      <c r="G195" s="1">
        <v>20</v>
      </c>
      <c r="H195" s="3">
        <v>112.75</v>
      </c>
      <c r="I195" s="1">
        <v>15.49</v>
      </c>
      <c r="J195" s="3">
        <f t="shared" si="21"/>
        <v>101.7</v>
      </c>
      <c r="K195" s="3">
        <f t="shared" si="22"/>
        <v>98.8</v>
      </c>
      <c r="L195" s="3">
        <f t="shared" si="23"/>
        <v>108</v>
      </c>
      <c r="M195" s="3">
        <f t="shared" si="24"/>
        <v>103.3</v>
      </c>
      <c r="N195" s="3"/>
      <c r="P195" s="4">
        <f t="shared" si="20"/>
        <v>15.644353586205469</v>
      </c>
      <c r="Q195" s="5">
        <f t="shared" si="25"/>
        <v>15.644353586205469</v>
      </c>
      <c r="R195" s="5">
        <f t="shared" si="26"/>
        <v>4.6012804665310201</v>
      </c>
    </row>
    <row r="196" spans="1:18" x14ac:dyDescent="0.3">
      <c r="A196" s="1">
        <v>195</v>
      </c>
      <c r="B196" s="1" t="s">
        <v>444</v>
      </c>
      <c r="C196" s="1" t="s">
        <v>492</v>
      </c>
      <c r="D196" s="1" t="s">
        <v>545</v>
      </c>
      <c r="E196" s="1">
        <v>3400</v>
      </c>
      <c r="F196" s="3" t="s">
        <v>495</v>
      </c>
      <c r="G196" s="1">
        <v>9</v>
      </c>
      <c r="H196" s="1">
        <v>112.75</v>
      </c>
      <c r="I196" s="1">
        <v>15.17</v>
      </c>
      <c r="J196" s="3">
        <f t="shared" si="21"/>
        <v>101.7</v>
      </c>
      <c r="K196" s="3">
        <f t="shared" si="22"/>
        <v>98.8</v>
      </c>
      <c r="L196" s="3">
        <f t="shared" si="23"/>
        <v>108</v>
      </c>
      <c r="M196" s="3">
        <f t="shared" si="24"/>
        <v>103.3</v>
      </c>
      <c r="N196" s="3"/>
      <c r="P196" s="4">
        <f t="shared" si="20"/>
        <v>7.5006723862054692</v>
      </c>
      <c r="Q196" s="5">
        <f t="shared" si="25"/>
        <v>7.5006723862054692</v>
      </c>
      <c r="R196" s="5">
        <f t="shared" si="26"/>
        <v>2.2060801135898438</v>
      </c>
    </row>
    <row r="197" spans="1:18" x14ac:dyDescent="0.3">
      <c r="A197" s="1">
        <v>196</v>
      </c>
      <c r="B197" s="1" t="s">
        <v>457</v>
      </c>
      <c r="C197" s="1" t="s">
        <v>518</v>
      </c>
      <c r="D197" s="1" t="s">
        <v>543</v>
      </c>
      <c r="E197" s="1">
        <v>3400</v>
      </c>
      <c r="F197" s="3" t="s">
        <v>489</v>
      </c>
      <c r="G197" s="1">
        <v>15</v>
      </c>
      <c r="H197" s="3">
        <v>113.5</v>
      </c>
      <c r="I197" s="1">
        <v>18.79</v>
      </c>
      <c r="J197" s="3">
        <f t="shared" si="21"/>
        <v>101.3</v>
      </c>
      <c r="K197" s="3">
        <f t="shared" si="22"/>
        <v>102.9</v>
      </c>
      <c r="L197" s="3">
        <f t="shared" si="23"/>
        <v>108.2</v>
      </c>
      <c r="M197" s="3">
        <f t="shared" si="24"/>
        <v>108.5</v>
      </c>
      <c r="N197" s="3"/>
      <c r="P197" s="4">
        <f t="shared" si="20"/>
        <v>12.89032123620547</v>
      </c>
      <c r="Q197" s="5">
        <f t="shared" si="25"/>
        <v>12.89032123620547</v>
      </c>
      <c r="R197" s="5">
        <f t="shared" si="26"/>
        <v>3.7912709518251382</v>
      </c>
    </row>
    <row r="198" spans="1:18" x14ac:dyDescent="0.3">
      <c r="A198" s="1">
        <v>197</v>
      </c>
      <c r="B198" s="1" t="s">
        <v>231</v>
      </c>
      <c r="C198" s="1" t="s">
        <v>518</v>
      </c>
      <c r="D198" s="1" t="s">
        <v>545</v>
      </c>
      <c r="E198" s="1">
        <v>3400</v>
      </c>
      <c r="F198" s="3" t="s">
        <v>489</v>
      </c>
      <c r="G198" s="1">
        <v>24</v>
      </c>
      <c r="H198" s="3">
        <v>113.5</v>
      </c>
      <c r="I198" s="1">
        <v>13.74</v>
      </c>
      <c r="J198" s="3">
        <f t="shared" si="21"/>
        <v>101.3</v>
      </c>
      <c r="K198" s="3">
        <f t="shared" si="22"/>
        <v>102.9</v>
      </c>
      <c r="L198" s="3">
        <f t="shared" si="23"/>
        <v>108.2</v>
      </c>
      <c r="M198" s="3">
        <f t="shared" si="24"/>
        <v>108.5</v>
      </c>
      <c r="N198" s="3"/>
      <c r="P198" s="4">
        <f t="shared" si="20"/>
        <v>18.106340736205471</v>
      </c>
      <c r="Q198" s="5">
        <f t="shared" si="25"/>
        <v>18.106340736205471</v>
      </c>
      <c r="R198" s="5">
        <f t="shared" si="26"/>
        <v>5.3253943341780801</v>
      </c>
    </row>
    <row r="199" spans="1:18" x14ac:dyDescent="0.3">
      <c r="A199" s="1">
        <v>198</v>
      </c>
      <c r="B199" s="1" t="s">
        <v>277</v>
      </c>
      <c r="C199" s="1" t="s">
        <v>488</v>
      </c>
      <c r="D199" s="1" t="s">
        <v>545</v>
      </c>
      <c r="E199" s="1">
        <v>3300</v>
      </c>
      <c r="F199" s="3" t="s">
        <v>507</v>
      </c>
      <c r="G199" s="1">
        <v>4</v>
      </c>
      <c r="H199" s="3">
        <v>120.5</v>
      </c>
      <c r="I199" s="1">
        <v>18.350000000000001</v>
      </c>
      <c r="J199" s="3">
        <f t="shared" si="21"/>
        <v>104</v>
      </c>
      <c r="K199" s="3">
        <f t="shared" si="22"/>
        <v>106.3</v>
      </c>
      <c r="L199" s="3">
        <f t="shared" si="23"/>
        <v>106.8</v>
      </c>
      <c r="M199" s="3">
        <f t="shared" si="24"/>
        <v>105.3</v>
      </c>
      <c r="N199" s="3"/>
      <c r="P199" s="4">
        <f t="shared" si="20"/>
        <v>5.2033142011459974</v>
      </c>
      <c r="Q199" s="5">
        <f t="shared" si="25"/>
        <v>5.2033142011459974</v>
      </c>
      <c r="R199" s="5">
        <f t="shared" si="26"/>
        <v>1.5767618791351508</v>
      </c>
    </row>
    <row r="200" spans="1:18" x14ac:dyDescent="0.3">
      <c r="A200" s="1">
        <v>199</v>
      </c>
      <c r="B200" s="1" t="s">
        <v>212</v>
      </c>
      <c r="C200" s="1" t="s">
        <v>516</v>
      </c>
      <c r="D200" s="1" t="s">
        <v>544</v>
      </c>
      <c r="E200" s="1">
        <v>3300</v>
      </c>
      <c r="F200" s="3" t="s">
        <v>512</v>
      </c>
      <c r="G200" s="1">
        <v>12</v>
      </c>
      <c r="H200" s="3">
        <v>113.75</v>
      </c>
      <c r="I200" s="1">
        <v>17.71</v>
      </c>
      <c r="J200" s="3">
        <f t="shared" si="21"/>
        <v>102.6</v>
      </c>
      <c r="K200" s="3">
        <f t="shared" si="22"/>
        <v>103.4</v>
      </c>
      <c r="L200" s="3">
        <f t="shared" si="23"/>
        <v>104.4</v>
      </c>
      <c r="M200" s="3">
        <f t="shared" si="24"/>
        <v>106.7</v>
      </c>
      <c r="N200" s="3"/>
      <c r="P200" s="4">
        <f t="shared" si="20"/>
        <v>10.248026051145999</v>
      </c>
      <c r="Q200" s="5">
        <f t="shared" si="25"/>
        <v>10.248026051145999</v>
      </c>
      <c r="R200" s="5">
        <f t="shared" si="26"/>
        <v>3.1054624397412121</v>
      </c>
    </row>
    <row r="201" spans="1:18" x14ac:dyDescent="0.3">
      <c r="A201" s="1">
        <v>200</v>
      </c>
      <c r="B201" s="1" t="s">
        <v>147</v>
      </c>
      <c r="C201" s="1" t="s">
        <v>489</v>
      </c>
      <c r="D201" s="1" t="s">
        <v>546</v>
      </c>
      <c r="E201" s="1">
        <v>3300</v>
      </c>
      <c r="F201" s="3" t="s">
        <v>518</v>
      </c>
      <c r="G201" s="1">
        <v>16</v>
      </c>
      <c r="H201" s="1">
        <v>111</v>
      </c>
      <c r="I201" s="1">
        <v>13.34</v>
      </c>
      <c r="J201" s="3">
        <f t="shared" si="21"/>
        <v>102.9</v>
      </c>
      <c r="K201" s="3">
        <f t="shared" si="22"/>
        <v>101.3</v>
      </c>
      <c r="L201" s="3">
        <f t="shared" si="23"/>
        <v>110.2</v>
      </c>
      <c r="M201" s="3">
        <f t="shared" si="24"/>
        <v>106.5</v>
      </c>
      <c r="N201" s="3"/>
      <c r="P201" s="4">
        <f t="shared" si="20"/>
        <v>11.627502451145995</v>
      </c>
      <c r="Q201" s="5">
        <f t="shared" si="25"/>
        <v>11.627502451145995</v>
      </c>
      <c r="R201" s="5">
        <f t="shared" si="26"/>
        <v>3.5234855912563625</v>
      </c>
    </row>
    <row r="202" spans="1:18" x14ac:dyDescent="0.3">
      <c r="A202" s="1">
        <v>201</v>
      </c>
      <c r="B202" s="1" t="s">
        <v>151</v>
      </c>
      <c r="C202" s="1" t="s">
        <v>506</v>
      </c>
      <c r="D202" s="1" t="s">
        <v>546</v>
      </c>
      <c r="E202" s="1">
        <v>3300</v>
      </c>
      <c r="F202" s="3" t="s">
        <v>491</v>
      </c>
      <c r="G202" s="1">
        <v>24</v>
      </c>
      <c r="H202" s="3">
        <v>101</v>
      </c>
      <c r="I202" s="1">
        <v>15.42</v>
      </c>
      <c r="J202" s="3">
        <f t="shared" si="21"/>
        <v>100.3</v>
      </c>
      <c r="K202" s="3">
        <f t="shared" si="22"/>
        <v>99.8</v>
      </c>
      <c r="L202" s="3">
        <f t="shared" si="23"/>
        <v>104</v>
      </c>
      <c r="M202" s="3">
        <f t="shared" si="24"/>
        <v>106.3</v>
      </c>
      <c r="N202" s="3"/>
      <c r="P202" s="4">
        <f t="shared" si="20"/>
        <v>17.202969101146</v>
      </c>
      <c r="Q202" s="5">
        <f t="shared" si="25"/>
        <v>17.202969101146</v>
      </c>
      <c r="R202" s="5">
        <f t="shared" si="26"/>
        <v>5.2130209397412122</v>
      </c>
    </row>
    <row r="203" spans="1:18" x14ac:dyDescent="0.3">
      <c r="A203" s="1">
        <v>202</v>
      </c>
      <c r="B203" s="1" t="s">
        <v>436</v>
      </c>
      <c r="C203" s="1" t="s">
        <v>514</v>
      </c>
      <c r="D203" s="1" t="s">
        <v>546</v>
      </c>
      <c r="E203" s="1">
        <v>3300</v>
      </c>
      <c r="F203" s="3" t="s">
        <v>564</v>
      </c>
      <c r="G203" s="1">
        <v>22</v>
      </c>
      <c r="H203" s="3">
        <v>117.25</v>
      </c>
      <c r="I203" s="1">
        <v>15.33</v>
      </c>
      <c r="J203" s="3">
        <f t="shared" si="21"/>
        <v>101.4</v>
      </c>
      <c r="K203" s="3">
        <f t="shared" si="22"/>
        <v>105.7</v>
      </c>
      <c r="L203" s="3">
        <f t="shared" si="23"/>
        <v>110.1</v>
      </c>
      <c r="M203" s="3">
        <f t="shared" si="24"/>
        <v>108.6</v>
      </c>
      <c r="N203" s="3"/>
      <c r="P203" s="4">
        <f t="shared" si="20"/>
        <v>17.130962101145997</v>
      </c>
      <c r="Q203" s="5">
        <f t="shared" si="25"/>
        <v>17.130962101145997</v>
      </c>
      <c r="R203" s="5">
        <f t="shared" si="26"/>
        <v>5.1912006367109083</v>
      </c>
    </row>
    <row r="204" spans="1:18" x14ac:dyDescent="0.3">
      <c r="A204" s="1">
        <v>203</v>
      </c>
      <c r="B204" s="1" t="s">
        <v>63</v>
      </c>
      <c r="C204" s="1" t="s">
        <v>496</v>
      </c>
      <c r="D204" s="1" t="s">
        <v>546</v>
      </c>
      <c r="E204" s="1">
        <v>3300</v>
      </c>
      <c r="F204" s="3" t="s">
        <v>493</v>
      </c>
      <c r="G204" s="1">
        <v>19</v>
      </c>
      <c r="H204" s="3">
        <v>115.5</v>
      </c>
      <c r="I204" s="1">
        <v>12.69</v>
      </c>
      <c r="J204" s="3">
        <f t="shared" si="21"/>
        <v>102.5</v>
      </c>
      <c r="K204" s="3">
        <f t="shared" si="22"/>
        <v>102.9</v>
      </c>
      <c r="L204" s="3">
        <f t="shared" si="23"/>
        <v>103</v>
      </c>
      <c r="M204" s="3">
        <f t="shared" si="24"/>
        <v>103.4</v>
      </c>
      <c r="N204" s="3"/>
      <c r="P204" s="4">
        <f t="shared" si="20"/>
        <v>14.241590401145999</v>
      </c>
      <c r="Q204" s="5">
        <f t="shared" si="25"/>
        <v>14.241590401145999</v>
      </c>
      <c r="R204" s="5">
        <f t="shared" si="26"/>
        <v>4.3156334548927271</v>
      </c>
    </row>
    <row r="205" spans="1:18" x14ac:dyDescent="0.3">
      <c r="A205" s="1">
        <v>204</v>
      </c>
      <c r="B205" s="1" t="s">
        <v>119</v>
      </c>
      <c r="C205" s="1" t="s">
        <v>495</v>
      </c>
      <c r="D205" s="1" t="s">
        <v>546</v>
      </c>
      <c r="E205" s="1">
        <v>3300</v>
      </c>
      <c r="F205" s="3" t="s">
        <v>492</v>
      </c>
      <c r="G205" s="1">
        <v>13</v>
      </c>
      <c r="H205" s="3">
        <v>102.75</v>
      </c>
      <c r="I205" s="1">
        <v>14.18</v>
      </c>
      <c r="J205" s="3">
        <f t="shared" si="21"/>
        <v>98.8</v>
      </c>
      <c r="K205" s="3">
        <f t="shared" si="22"/>
        <v>101.7</v>
      </c>
      <c r="L205" s="3">
        <f t="shared" si="23"/>
        <v>105.8</v>
      </c>
      <c r="M205" s="3">
        <f t="shared" si="24"/>
        <v>111.2</v>
      </c>
      <c r="N205" s="3"/>
      <c r="P205" s="4">
        <f t="shared" si="20"/>
        <v>8.8635436511459957</v>
      </c>
      <c r="Q205" s="5">
        <f t="shared" si="25"/>
        <v>8.8635436511459957</v>
      </c>
      <c r="R205" s="5">
        <f t="shared" si="26"/>
        <v>2.6859223185290899</v>
      </c>
    </row>
    <row r="206" spans="1:18" x14ac:dyDescent="0.3">
      <c r="A206" s="1">
        <v>205</v>
      </c>
      <c r="B206" s="1" t="s">
        <v>412</v>
      </c>
      <c r="C206" s="1" t="s">
        <v>564</v>
      </c>
      <c r="D206" s="1" t="s">
        <v>546</v>
      </c>
      <c r="E206" s="1">
        <v>3300</v>
      </c>
      <c r="F206" s="3" t="s">
        <v>514</v>
      </c>
      <c r="G206" s="1">
        <v>15</v>
      </c>
      <c r="H206" s="1">
        <v>113.75</v>
      </c>
      <c r="I206" s="1">
        <v>10.34</v>
      </c>
      <c r="J206" s="3">
        <f t="shared" si="21"/>
        <v>105.7</v>
      </c>
      <c r="K206" s="3">
        <f t="shared" si="22"/>
        <v>101.4</v>
      </c>
      <c r="L206" s="3">
        <f t="shared" si="23"/>
        <v>110.1</v>
      </c>
      <c r="M206" s="3">
        <f t="shared" si="24"/>
        <v>107.8</v>
      </c>
      <c r="N206" s="3"/>
      <c r="P206" s="4">
        <f t="shared" si="20"/>
        <v>10.334487401145999</v>
      </c>
      <c r="Q206" s="5">
        <f t="shared" si="25"/>
        <v>10.334487401145999</v>
      </c>
      <c r="R206" s="5">
        <f t="shared" si="26"/>
        <v>3.131662848832121</v>
      </c>
    </row>
    <row r="207" spans="1:18" x14ac:dyDescent="0.3">
      <c r="A207" s="1">
        <v>206</v>
      </c>
      <c r="B207" s="1" t="s">
        <v>421</v>
      </c>
      <c r="C207" s="1" t="s">
        <v>508</v>
      </c>
      <c r="D207" s="1" t="s">
        <v>546</v>
      </c>
      <c r="E207" s="1">
        <v>3300</v>
      </c>
      <c r="F207" s="3" t="s">
        <v>556</v>
      </c>
      <c r="G207" s="1">
        <v>19</v>
      </c>
      <c r="H207" s="3">
        <v>112.5</v>
      </c>
      <c r="I207" s="1">
        <v>12.53</v>
      </c>
      <c r="J207" s="3">
        <f t="shared" si="21"/>
        <v>100.1</v>
      </c>
      <c r="K207" s="3">
        <f t="shared" si="22"/>
        <v>102.1</v>
      </c>
      <c r="L207" s="3">
        <f t="shared" si="23"/>
        <v>105.7</v>
      </c>
      <c r="M207" s="3">
        <f t="shared" si="24"/>
        <v>102.2</v>
      </c>
      <c r="N207" s="3"/>
      <c r="P207" s="4">
        <f t="shared" si="20"/>
        <v>13.871698551145995</v>
      </c>
      <c r="Q207" s="5">
        <f t="shared" si="25"/>
        <v>13.871698551145995</v>
      </c>
      <c r="R207" s="5">
        <f t="shared" si="26"/>
        <v>4.2035450154987863</v>
      </c>
    </row>
    <row r="208" spans="1:18" x14ac:dyDescent="0.3">
      <c r="A208" s="1">
        <v>207</v>
      </c>
      <c r="B208" s="1" t="s">
        <v>289</v>
      </c>
      <c r="C208" s="1" t="s">
        <v>520</v>
      </c>
      <c r="D208" s="1" t="s">
        <v>544</v>
      </c>
      <c r="E208" s="1">
        <v>3300</v>
      </c>
      <c r="F208" s="3" t="s">
        <v>557</v>
      </c>
      <c r="G208" s="1">
        <v>13</v>
      </c>
      <c r="H208" s="1">
        <v>108.75</v>
      </c>
      <c r="I208" s="1">
        <v>12.38</v>
      </c>
      <c r="J208" s="3">
        <f t="shared" si="21"/>
        <v>100.3</v>
      </c>
      <c r="K208" s="3">
        <f t="shared" si="22"/>
        <v>100.5</v>
      </c>
      <c r="L208" s="3">
        <f t="shared" si="23"/>
        <v>106.7</v>
      </c>
      <c r="M208" s="3">
        <f t="shared" si="24"/>
        <v>111.1</v>
      </c>
      <c r="N208" s="3"/>
      <c r="P208" s="4">
        <f t="shared" si="20"/>
        <v>8.9167817011459967</v>
      </c>
      <c r="Q208" s="5">
        <f t="shared" si="25"/>
        <v>8.9167817011459967</v>
      </c>
      <c r="R208" s="5">
        <f t="shared" si="26"/>
        <v>2.7020550609533323</v>
      </c>
    </row>
    <row r="209" spans="1:18" x14ac:dyDescent="0.3">
      <c r="A209" s="1">
        <v>208</v>
      </c>
      <c r="B209" s="1" t="s">
        <v>158</v>
      </c>
      <c r="C209" s="1" t="s">
        <v>488</v>
      </c>
      <c r="D209" s="1" t="s">
        <v>546</v>
      </c>
      <c r="E209" s="1">
        <v>3200</v>
      </c>
      <c r="F209" s="3" t="s">
        <v>507</v>
      </c>
      <c r="G209" s="1">
        <v>4</v>
      </c>
      <c r="H209" s="3">
        <v>120.5</v>
      </c>
      <c r="I209" s="1">
        <v>18.64</v>
      </c>
      <c r="J209" s="3">
        <f t="shared" si="21"/>
        <v>104</v>
      </c>
      <c r="K209" s="3">
        <f t="shared" si="22"/>
        <v>106.3</v>
      </c>
      <c r="L209" s="3">
        <f t="shared" si="23"/>
        <v>106.8</v>
      </c>
      <c r="M209" s="3">
        <f t="shared" si="24"/>
        <v>105.3</v>
      </c>
      <c r="N209" s="3"/>
      <c r="P209" s="4">
        <f t="shared" si="20"/>
        <v>4.9941145775392153</v>
      </c>
      <c r="Q209" s="5">
        <f t="shared" si="25"/>
        <v>4.9941145775392153</v>
      </c>
      <c r="R209" s="5">
        <f t="shared" si="26"/>
        <v>1.5606608054810047</v>
      </c>
    </row>
    <row r="210" spans="1:18" x14ac:dyDescent="0.3">
      <c r="A210" s="1">
        <v>209</v>
      </c>
      <c r="B210" s="1" t="s">
        <v>234</v>
      </c>
      <c r="C210" s="1" t="s">
        <v>489</v>
      </c>
      <c r="D210" s="1" t="s">
        <v>544</v>
      </c>
      <c r="E210" s="1">
        <v>3200</v>
      </c>
      <c r="F210" s="3" t="s">
        <v>518</v>
      </c>
      <c r="G210" s="1">
        <v>14</v>
      </c>
      <c r="H210" s="1">
        <v>111</v>
      </c>
      <c r="I210" s="1">
        <v>13.02</v>
      </c>
      <c r="J210" s="3">
        <f t="shared" si="21"/>
        <v>102.9</v>
      </c>
      <c r="K210" s="3">
        <f t="shared" si="22"/>
        <v>101.3</v>
      </c>
      <c r="L210" s="3">
        <f t="shared" si="23"/>
        <v>110.2</v>
      </c>
      <c r="M210" s="3">
        <f t="shared" si="24"/>
        <v>106.5</v>
      </c>
      <c r="N210" s="3"/>
      <c r="P210" s="4">
        <f t="shared" si="20"/>
        <v>9.7873127275392164</v>
      </c>
      <c r="Q210" s="5">
        <f t="shared" si="25"/>
        <v>9.7873127275392164</v>
      </c>
      <c r="R210" s="5">
        <f t="shared" si="26"/>
        <v>3.0585352273560051</v>
      </c>
    </row>
    <row r="211" spans="1:18" x14ac:dyDescent="0.3">
      <c r="A211" s="1">
        <v>210</v>
      </c>
      <c r="B211" s="1" t="s">
        <v>23</v>
      </c>
      <c r="C211" s="1" t="s">
        <v>556</v>
      </c>
      <c r="D211" s="1" t="s">
        <v>546</v>
      </c>
      <c r="E211" s="1">
        <v>3200</v>
      </c>
      <c r="F211" s="3" t="s">
        <v>508</v>
      </c>
      <c r="G211" s="1">
        <v>16</v>
      </c>
      <c r="H211" s="1">
        <v>100</v>
      </c>
      <c r="I211" s="1">
        <v>12.28</v>
      </c>
      <c r="J211" s="3">
        <f t="shared" si="21"/>
        <v>102.1</v>
      </c>
      <c r="K211" s="3">
        <f t="shared" si="22"/>
        <v>100.1</v>
      </c>
      <c r="L211" s="3">
        <f t="shared" si="23"/>
        <v>111.1</v>
      </c>
      <c r="M211" s="3">
        <f t="shared" si="24"/>
        <v>105.8</v>
      </c>
      <c r="N211" s="3"/>
      <c r="P211" s="4">
        <f t="shared" si="20"/>
        <v>10.015554027539217</v>
      </c>
      <c r="Q211" s="5">
        <f t="shared" si="25"/>
        <v>10.015554027539217</v>
      </c>
      <c r="R211" s="5">
        <f t="shared" si="26"/>
        <v>3.1298606336060053</v>
      </c>
    </row>
    <row r="212" spans="1:18" x14ac:dyDescent="0.3">
      <c r="A212" s="1">
        <v>211</v>
      </c>
      <c r="B212" s="1" t="s">
        <v>170</v>
      </c>
      <c r="C212" s="1" t="s">
        <v>496</v>
      </c>
      <c r="D212" s="1" t="s">
        <v>543</v>
      </c>
      <c r="E212" s="1">
        <v>3200</v>
      </c>
      <c r="F212" s="3" t="s">
        <v>493</v>
      </c>
      <c r="G212" s="1">
        <v>14</v>
      </c>
      <c r="H212" s="3">
        <v>115.5</v>
      </c>
      <c r="I212" s="1">
        <v>20.09</v>
      </c>
      <c r="J212" s="3">
        <f t="shared" si="21"/>
        <v>102.5</v>
      </c>
      <c r="K212" s="3">
        <f t="shared" si="22"/>
        <v>102.9</v>
      </c>
      <c r="L212" s="3">
        <f t="shared" si="23"/>
        <v>103</v>
      </c>
      <c r="M212" s="3">
        <f t="shared" si="24"/>
        <v>103.4</v>
      </c>
      <c r="N212" s="3"/>
      <c r="P212" s="4">
        <f t="shared" si="20"/>
        <v>12.307175877539215</v>
      </c>
      <c r="Q212" s="5">
        <f t="shared" si="25"/>
        <v>12.307175877539215</v>
      </c>
      <c r="R212" s="5">
        <f t="shared" si="26"/>
        <v>3.8459924617310048</v>
      </c>
    </row>
    <row r="213" spans="1:18" x14ac:dyDescent="0.3">
      <c r="A213" s="1">
        <v>212</v>
      </c>
      <c r="B213" s="1" t="s">
        <v>67</v>
      </c>
      <c r="C213" s="1" t="s">
        <v>499</v>
      </c>
      <c r="D213" s="1" t="s">
        <v>544</v>
      </c>
      <c r="E213" s="1">
        <v>3200</v>
      </c>
      <c r="F213" s="3" t="s">
        <v>523</v>
      </c>
      <c r="G213" s="1">
        <v>2</v>
      </c>
      <c r="H213" s="1">
        <v>108.5</v>
      </c>
      <c r="I213" s="1">
        <v>21.24</v>
      </c>
      <c r="J213" s="3">
        <f t="shared" si="21"/>
        <v>101.1</v>
      </c>
      <c r="K213" s="3">
        <f t="shared" si="22"/>
        <v>103.8</v>
      </c>
      <c r="L213" s="3">
        <f t="shared" si="23"/>
        <v>110.9</v>
      </c>
      <c r="M213" s="3">
        <f t="shared" si="24"/>
        <v>108.7</v>
      </c>
      <c r="N213" s="3"/>
      <c r="P213" s="4">
        <f t="shared" si="20"/>
        <v>2.9643988275392141</v>
      </c>
      <c r="Q213" s="5">
        <f t="shared" si="25"/>
        <v>2.9643988275392141</v>
      </c>
      <c r="R213" s="5">
        <f t="shared" si="26"/>
        <v>0.92637463360600436</v>
      </c>
    </row>
    <row r="214" spans="1:18" x14ac:dyDescent="0.3">
      <c r="A214" s="1">
        <v>213</v>
      </c>
      <c r="B214" s="1" t="s">
        <v>597</v>
      </c>
      <c r="C214" s="1" t="s">
        <v>507</v>
      </c>
      <c r="D214" s="1" t="s">
        <v>542</v>
      </c>
      <c r="E214" s="1">
        <v>3200</v>
      </c>
      <c r="F214" s="3" t="s">
        <v>488</v>
      </c>
      <c r="G214" s="1">
        <v>15</v>
      </c>
      <c r="H214" s="3">
        <v>116.5</v>
      </c>
      <c r="I214" s="1">
        <v>12.09</v>
      </c>
      <c r="J214" s="3">
        <f t="shared" si="21"/>
        <v>106.3</v>
      </c>
      <c r="K214" s="3">
        <f t="shared" si="22"/>
        <v>104</v>
      </c>
      <c r="L214" s="3">
        <f t="shared" si="23"/>
        <v>110.8</v>
      </c>
      <c r="M214" s="3">
        <f t="shared" si="24"/>
        <v>110.2</v>
      </c>
      <c r="N214" s="3"/>
      <c r="P214" s="4">
        <f t="shared" si="20"/>
        <v>10.750765727539218</v>
      </c>
      <c r="Q214" s="5">
        <f t="shared" si="25"/>
        <v>10.750765727539218</v>
      </c>
      <c r="R214" s="5">
        <f t="shared" si="26"/>
        <v>3.3596142898560055</v>
      </c>
    </row>
    <row r="215" spans="1:18" x14ac:dyDescent="0.3">
      <c r="A215" s="1">
        <v>214</v>
      </c>
      <c r="B215" s="1" t="s">
        <v>205</v>
      </c>
      <c r="C215" s="1" t="s">
        <v>507</v>
      </c>
      <c r="D215" s="1" t="s">
        <v>544</v>
      </c>
      <c r="E215" s="1">
        <v>3200</v>
      </c>
      <c r="F215" s="3" t="s">
        <v>488</v>
      </c>
      <c r="G215" s="1">
        <v>16</v>
      </c>
      <c r="H215" s="3">
        <v>116.5</v>
      </c>
      <c r="I215" s="1">
        <v>15.27</v>
      </c>
      <c r="J215" s="3">
        <f t="shared" si="21"/>
        <v>106.3</v>
      </c>
      <c r="K215" s="3">
        <f t="shared" si="22"/>
        <v>104</v>
      </c>
      <c r="L215" s="3">
        <f t="shared" si="23"/>
        <v>110.8</v>
      </c>
      <c r="M215" s="3">
        <f t="shared" si="24"/>
        <v>110.2</v>
      </c>
      <c r="N215" s="3"/>
      <c r="P215" s="4">
        <f t="shared" ref="P215:P240" si="27">-87.868852+(LN(E215))*9.365713+G215*0.73241+I215*0.27241+H215*0.0924+((J215+K215)/2)*0.015315+((L215+M215)/2)*-0.032803</f>
        <v>12.349439527539218</v>
      </c>
      <c r="Q215" s="5">
        <f t="shared" si="25"/>
        <v>12.349439527539218</v>
      </c>
      <c r="R215" s="5">
        <f t="shared" si="26"/>
        <v>3.8591998523560056</v>
      </c>
    </row>
    <row r="216" spans="1:18" x14ac:dyDescent="0.3">
      <c r="A216" s="1">
        <v>215</v>
      </c>
      <c r="B216" s="1" t="s">
        <v>169</v>
      </c>
      <c r="C216" s="1" t="s">
        <v>512</v>
      </c>
      <c r="D216" s="1" t="s">
        <v>546</v>
      </c>
      <c r="E216" s="1">
        <v>3200</v>
      </c>
      <c r="F216" s="3" t="s">
        <v>516</v>
      </c>
      <c r="G216" s="1">
        <v>16</v>
      </c>
      <c r="H216" s="3">
        <v>112.25</v>
      </c>
      <c r="I216" s="1">
        <v>10.64</v>
      </c>
      <c r="J216" s="3">
        <f t="shared" si="21"/>
        <v>103.4</v>
      </c>
      <c r="K216" s="3">
        <f t="shared" si="22"/>
        <v>102.6</v>
      </c>
      <c r="L216" s="3">
        <f t="shared" si="23"/>
        <v>107.1</v>
      </c>
      <c r="M216" s="3">
        <f t="shared" si="24"/>
        <v>110.8</v>
      </c>
      <c r="N216" s="3"/>
      <c r="P216" s="4">
        <f t="shared" si="27"/>
        <v>10.713398627539219</v>
      </c>
      <c r="Q216" s="5">
        <f t="shared" si="25"/>
        <v>10.713398627539219</v>
      </c>
      <c r="R216" s="5">
        <f t="shared" si="26"/>
        <v>3.3479370711060055</v>
      </c>
    </row>
    <row r="217" spans="1:18" x14ac:dyDescent="0.3">
      <c r="A217" s="1">
        <v>216</v>
      </c>
      <c r="B217" s="1" t="s">
        <v>474</v>
      </c>
      <c r="C217" s="1" t="s">
        <v>493</v>
      </c>
      <c r="D217" s="1" t="s">
        <v>544</v>
      </c>
      <c r="E217" s="1">
        <v>3200</v>
      </c>
      <c r="F217" s="3" t="s">
        <v>496</v>
      </c>
      <c r="G217" s="1">
        <v>15</v>
      </c>
      <c r="H217" s="1">
        <v>105</v>
      </c>
      <c r="I217" s="1">
        <v>17.350000000000001</v>
      </c>
      <c r="J217" s="3">
        <f t="shared" si="21"/>
        <v>102.9</v>
      </c>
      <c r="K217" s="3">
        <f t="shared" si="22"/>
        <v>102.5</v>
      </c>
      <c r="L217" s="3">
        <f t="shared" si="23"/>
        <v>111.7</v>
      </c>
      <c r="M217" s="3">
        <f t="shared" si="24"/>
        <v>108.3</v>
      </c>
      <c r="N217" s="3"/>
      <c r="P217" s="4">
        <f t="shared" si="27"/>
        <v>11.099922077539215</v>
      </c>
      <c r="Q217" s="5">
        <f t="shared" si="25"/>
        <v>11.099922077539215</v>
      </c>
      <c r="R217" s="5">
        <f t="shared" si="26"/>
        <v>3.4687256492310046</v>
      </c>
    </row>
    <row r="218" spans="1:18" x14ac:dyDescent="0.3">
      <c r="A218" s="1">
        <v>217</v>
      </c>
      <c r="B218" s="1" t="s">
        <v>333</v>
      </c>
      <c r="C218" s="1" t="s">
        <v>487</v>
      </c>
      <c r="D218" s="1" t="s">
        <v>542</v>
      </c>
      <c r="E218" s="1">
        <v>3100</v>
      </c>
      <c r="F218" s="3" t="s">
        <v>498</v>
      </c>
      <c r="G218" s="1">
        <v>4</v>
      </c>
      <c r="H218" s="1">
        <v>115.25</v>
      </c>
      <c r="I218" s="1">
        <v>11.15</v>
      </c>
      <c r="J218" s="3">
        <f t="shared" si="21"/>
        <v>100.2</v>
      </c>
      <c r="K218" s="3">
        <f t="shared" si="22"/>
        <v>103.9</v>
      </c>
      <c r="L218" s="3">
        <f t="shared" si="23"/>
        <v>108.2</v>
      </c>
      <c r="M218" s="3">
        <f t="shared" si="24"/>
        <v>109.9</v>
      </c>
      <c r="N218" s="3"/>
      <c r="P218" s="4">
        <f t="shared" si="27"/>
        <v>2.0254289810012631</v>
      </c>
      <c r="Q218" s="5">
        <f t="shared" si="25"/>
        <v>2.0254289810012631</v>
      </c>
      <c r="R218" s="5">
        <f t="shared" si="26"/>
        <v>0.65336418741976232</v>
      </c>
    </row>
    <row r="219" spans="1:18" x14ac:dyDescent="0.3">
      <c r="A219" s="1">
        <v>218</v>
      </c>
      <c r="B219" s="1" t="s">
        <v>595</v>
      </c>
      <c r="C219" s="1" t="s">
        <v>495</v>
      </c>
      <c r="D219" s="1" t="s">
        <v>546</v>
      </c>
      <c r="E219" s="1">
        <v>3100</v>
      </c>
      <c r="F219" s="3" t="s">
        <v>492</v>
      </c>
      <c r="G219" s="1">
        <v>12</v>
      </c>
      <c r="H219" s="1">
        <v>102.75</v>
      </c>
      <c r="I219" s="1">
        <v>10.029999999999999</v>
      </c>
      <c r="J219" s="3">
        <f t="shared" si="21"/>
        <v>98.8</v>
      </c>
      <c r="K219" s="3">
        <f t="shared" si="22"/>
        <v>101.7</v>
      </c>
      <c r="L219" s="3">
        <f t="shared" si="23"/>
        <v>105.8</v>
      </c>
      <c r="M219" s="3">
        <f t="shared" si="24"/>
        <v>111.2</v>
      </c>
      <c r="N219" s="3"/>
      <c r="P219" s="4">
        <f t="shared" si="27"/>
        <v>6.4150844310012651</v>
      </c>
      <c r="Q219" s="5">
        <f t="shared" si="25"/>
        <v>6.4150844310012651</v>
      </c>
      <c r="R219" s="5">
        <f t="shared" si="26"/>
        <v>2.069382074516537</v>
      </c>
    </row>
    <row r="220" spans="1:18" x14ac:dyDescent="0.3">
      <c r="A220" s="1">
        <v>219</v>
      </c>
      <c r="B220" s="1" t="s">
        <v>387</v>
      </c>
      <c r="C220" s="1" t="s">
        <v>523</v>
      </c>
      <c r="D220" s="1" t="s">
        <v>544</v>
      </c>
      <c r="E220" s="1">
        <v>3100</v>
      </c>
      <c r="F220" s="3" t="s">
        <v>499</v>
      </c>
      <c r="G220" s="1">
        <v>13</v>
      </c>
      <c r="H220" s="3">
        <v>119.5</v>
      </c>
      <c r="I220" s="1">
        <v>17.07</v>
      </c>
      <c r="J220" s="3">
        <f t="shared" si="21"/>
        <v>103.8</v>
      </c>
      <c r="K220" s="3">
        <f t="shared" si="22"/>
        <v>101.1</v>
      </c>
      <c r="L220" s="3">
        <f t="shared" si="23"/>
        <v>111</v>
      </c>
      <c r="M220" s="3">
        <f t="shared" si="24"/>
        <v>102.6</v>
      </c>
      <c r="N220" s="3"/>
      <c r="P220" s="4">
        <f t="shared" si="27"/>
        <v>10.702418931001265</v>
      </c>
      <c r="Q220" s="5">
        <f t="shared" si="25"/>
        <v>10.702418931001265</v>
      </c>
      <c r="R220" s="5">
        <f t="shared" si="26"/>
        <v>3.452393203548795</v>
      </c>
    </row>
    <row r="221" spans="1:18" x14ac:dyDescent="0.3">
      <c r="A221" s="1">
        <v>220</v>
      </c>
      <c r="B221" s="1" t="s">
        <v>372</v>
      </c>
      <c r="C221" s="1" t="s">
        <v>491</v>
      </c>
      <c r="D221" s="1" t="s">
        <v>544</v>
      </c>
      <c r="E221" s="1">
        <v>3100</v>
      </c>
      <c r="F221" s="3" t="s">
        <v>506</v>
      </c>
      <c r="G221" s="1">
        <v>21</v>
      </c>
      <c r="H221" s="3">
        <v>104.5</v>
      </c>
      <c r="I221" s="1">
        <v>11.58</v>
      </c>
      <c r="J221" s="3">
        <f t="shared" si="21"/>
        <v>99.8</v>
      </c>
      <c r="K221" s="3">
        <f t="shared" si="22"/>
        <v>100.3</v>
      </c>
      <c r="L221" s="3">
        <f t="shared" si="23"/>
        <v>107</v>
      </c>
      <c r="M221" s="3">
        <f t="shared" si="24"/>
        <v>107.3</v>
      </c>
      <c r="N221" s="3"/>
      <c r="P221" s="4">
        <f t="shared" si="27"/>
        <v>13.631930981001263</v>
      </c>
      <c r="Q221" s="5">
        <f t="shared" si="25"/>
        <v>13.631930981001263</v>
      </c>
      <c r="R221" s="5">
        <f t="shared" si="26"/>
        <v>4.3973970906455682</v>
      </c>
    </row>
    <row r="222" spans="1:18" x14ac:dyDescent="0.3">
      <c r="A222" s="1">
        <v>221</v>
      </c>
      <c r="B222" s="1" t="s">
        <v>183</v>
      </c>
      <c r="C222" s="1" t="s">
        <v>491</v>
      </c>
      <c r="D222" s="1" t="s">
        <v>542</v>
      </c>
      <c r="E222" s="1">
        <v>3100</v>
      </c>
      <c r="F222" s="3" t="s">
        <v>506</v>
      </c>
      <c r="G222" s="1">
        <v>9</v>
      </c>
      <c r="H222" s="1">
        <v>104.5</v>
      </c>
      <c r="I222" s="1">
        <v>15.13</v>
      </c>
      <c r="J222" s="3">
        <f t="shared" si="21"/>
        <v>99.8</v>
      </c>
      <c r="K222" s="3">
        <f t="shared" si="22"/>
        <v>100.3</v>
      </c>
      <c r="L222" s="3">
        <f t="shared" si="23"/>
        <v>107</v>
      </c>
      <c r="M222" s="3">
        <f t="shared" si="24"/>
        <v>107.3</v>
      </c>
      <c r="N222" s="3"/>
      <c r="P222" s="4">
        <f t="shared" si="27"/>
        <v>5.8100664810012645</v>
      </c>
      <c r="Q222" s="5">
        <f t="shared" si="25"/>
        <v>5.8100664810012645</v>
      </c>
      <c r="R222" s="5">
        <f t="shared" si="26"/>
        <v>1.8742149938713757</v>
      </c>
    </row>
    <row r="223" spans="1:18" x14ac:dyDescent="0.3">
      <c r="A223" s="1">
        <v>222</v>
      </c>
      <c r="B223" s="1" t="s">
        <v>98</v>
      </c>
      <c r="C223" s="1" t="s">
        <v>520</v>
      </c>
      <c r="D223" s="1" t="s">
        <v>545</v>
      </c>
      <c r="E223" s="1">
        <v>3100</v>
      </c>
      <c r="F223" s="3" t="s">
        <v>557</v>
      </c>
      <c r="G223" s="1">
        <v>6</v>
      </c>
      <c r="H223" s="3">
        <v>108.75</v>
      </c>
      <c r="I223" s="1">
        <v>22.9</v>
      </c>
      <c r="J223" s="3">
        <f t="shared" si="21"/>
        <v>100.3</v>
      </c>
      <c r="K223" s="3">
        <f t="shared" si="22"/>
        <v>100.5</v>
      </c>
      <c r="L223" s="3">
        <f t="shared" si="23"/>
        <v>106.7</v>
      </c>
      <c r="M223" s="3">
        <f t="shared" si="24"/>
        <v>111.1</v>
      </c>
      <c r="N223" s="3"/>
      <c r="P223" s="4">
        <f t="shared" si="27"/>
        <v>6.0701171810012626</v>
      </c>
      <c r="Q223" s="5">
        <f t="shared" si="25"/>
        <v>6.0701171810012626</v>
      </c>
      <c r="R223" s="5">
        <f t="shared" si="26"/>
        <v>1.9581023164520202</v>
      </c>
    </row>
    <row r="224" spans="1:18" x14ac:dyDescent="0.3">
      <c r="A224" s="1">
        <v>223</v>
      </c>
      <c r="B224" s="1" t="s">
        <v>253</v>
      </c>
      <c r="C224" s="1" t="s">
        <v>488</v>
      </c>
      <c r="D224" s="1" t="s">
        <v>544</v>
      </c>
      <c r="E224" s="1">
        <v>3000</v>
      </c>
      <c r="F224" s="3" t="s">
        <v>507</v>
      </c>
      <c r="G224" s="1">
        <v>15</v>
      </c>
      <c r="H224" s="3">
        <v>120.5</v>
      </c>
      <c r="I224" s="1">
        <v>15.76</v>
      </c>
      <c r="J224" s="3">
        <f t="shared" si="21"/>
        <v>104</v>
      </c>
      <c r="K224" s="3">
        <f t="shared" si="22"/>
        <v>106.3</v>
      </c>
      <c r="L224" s="3">
        <f t="shared" si="23"/>
        <v>106.8</v>
      </c>
      <c r="M224" s="3">
        <f t="shared" si="24"/>
        <v>105.3</v>
      </c>
      <c r="N224" s="3"/>
      <c r="P224" s="4">
        <f t="shared" si="27"/>
        <v>11.661634511120276</v>
      </c>
      <c r="Q224" s="5">
        <f t="shared" si="25"/>
        <v>11.661634511120276</v>
      </c>
      <c r="R224" s="5">
        <f t="shared" si="26"/>
        <v>3.8872115037067587</v>
      </c>
    </row>
    <row r="225" spans="1:18" x14ac:dyDescent="0.3">
      <c r="A225" s="1">
        <v>224</v>
      </c>
      <c r="B225" s="1" t="s">
        <v>344</v>
      </c>
      <c r="C225" s="1" t="s">
        <v>488</v>
      </c>
      <c r="D225" s="1" t="s">
        <v>544</v>
      </c>
      <c r="E225" s="1">
        <v>3000</v>
      </c>
      <c r="F225" s="3" t="s">
        <v>507</v>
      </c>
      <c r="G225" s="1">
        <v>7</v>
      </c>
      <c r="H225" s="1">
        <v>120.5</v>
      </c>
      <c r="I225" s="1">
        <v>6.08</v>
      </c>
      <c r="J225" s="3">
        <f t="shared" si="21"/>
        <v>104</v>
      </c>
      <c r="K225" s="3">
        <f t="shared" si="22"/>
        <v>106.3</v>
      </c>
      <c r="L225" s="3">
        <f t="shared" si="23"/>
        <v>106.8</v>
      </c>
      <c r="M225" s="3">
        <f t="shared" si="24"/>
        <v>105.3</v>
      </c>
      <c r="N225" s="3"/>
      <c r="P225" s="4">
        <f t="shared" si="27"/>
        <v>3.1654257111202773</v>
      </c>
      <c r="Q225" s="5">
        <f t="shared" si="25"/>
        <v>3.1654257111202773</v>
      </c>
      <c r="R225" s="5">
        <f t="shared" si="26"/>
        <v>1.0551419037067591</v>
      </c>
    </row>
    <row r="226" spans="1:18" x14ac:dyDescent="0.3">
      <c r="A226" s="1">
        <v>225</v>
      </c>
      <c r="B226" s="1" t="s">
        <v>249</v>
      </c>
      <c r="C226" s="1" t="s">
        <v>506</v>
      </c>
      <c r="D226" s="1" t="s">
        <v>545</v>
      </c>
      <c r="E226" s="1">
        <v>3000</v>
      </c>
      <c r="F226" s="3" t="s">
        <v>491</v>
      </c>
      <c r="G226" s="1">
        <v>5</v>
      </c>
      <c r="H226" s="3">
        <v>101</v>
      </c>
      <c r="I226" s="1">
        <v>15.87</v>
      </c>
      <c r="J226" s="3">
        <f t="shared" si="21"/>
        <v>100.3</v>
      </c>
      <c r="K226" s="3">
        <f t="shared" si="22"/>
        <v>99.8</v>
      </c>
      <c r="L226" s="3">
        <f t="shared" si="23"/>
        <v>104</v>
      </c>
      <c r="M226" s="3">
        <f t="shared" si="24"/>
        <v>106.3</v>
      </c>
      <c r="N226" s="3"/>
      <c r="P226" s="4">
        <f t="shared" si="27"/>
        <v>2.5171158111202767</v>
      </c>
      <c r="Q226" s="5">
        <f t="shared" si="25"/>
        <v>2.5171158111202767</v>
      </c>
      <c r="R226" s="5">
        <f t="shared" si="26"/>
        <v>0.83903860370675887</v>
      </c>
    </row>
    <row r="227" spans="1:18" x14ac:dyDescent="0.3">
      <c r="A227" s="1">
        <v>226</v>
      </c>
      <c r="B227" s="1" t="s">
        <v>324</v>
      </c>
      <c r="C227" s="1" t="s">
        <v>519</v>
      </c>
      <c r="D227" s="1" t="s">
        <v>545</v>
      </c>
      <c r="E227" s="1">
        <v>3000</v>
      </c>
      <c r="F227" s="3" t="s">
        <v>513</v>
      </c>
      <c r="G227" s="1">
        <v>6</v>
      </c>
      <c r="H227" s="1">
        <v>106.75</v>
      </c>
      <c r="I227" s="1">
        <v>16.57</v>
      </c>
      <c r="J227" s="3">
        <f t="shared" si="21"/>
        <v>101.9</v>
      </c>
      <c r="K227" s="3">
        <f t="shared" si="22"/>
        <v>100.5</v>
      </c>
      <c r="L227" s="3">
        <f t="shared" si="23"/>
        <v>105.1</v>
      </c>
      <c r="M227" s="3">
        <f t="shared" si="24"/>
        <v>104.8</v>
      </c>
      <c r="N227" s="3"/>
      <c r="P227" s="4">
        <f t="shared" si="27"/>
        <v>3.9956856611202785</v>
      </c>
      <c r="Q227" s="5">
        <f t="shared" si="25"/>
        <v>3.9956856611202785</v>
      </c>
      <c r="R227" s="5">
        <f t="shared" si="26"/>
        <v>1.3318952203734262</v>
      </c>
    </row>
    <row r="228" spans="1:18" x14ac:dyDescent="0.3">
      <c r="A228" s="1">
        <v>227</v>
      </c>
      <c r="B228" s="1" t="s">
        <v>418</v>
      </c>
      <c r="C228" s="1" t="s">
        <v>519</v>
      </c>
      <c r="D228" s="1" t="s">
        <v>546</v>
      </c>
      <c r="E228" s="1">
        <v>3000</v>
      </c>
      <c r="F228" s="3" t="s">
        <v>513</v>
      </c>
      <c r="G228" s="1">
        <v>15</v>
      </c>
      <c r="H228" s="3">
        <v>106.75</v>
      </c>
      <c r="I228" s="1">
        <v>13.03</v>
      </c>
      <c r="J228" s="3">
        <f t="shared" si="21"/>
        <v>101.9</v>
      </c>
      <c r="K228" s="3">
        <f t="shared" si="22"/>
        <v>100.5</v>
      </c>
      <c r="L228" s="3">
        <f t="shared" si="23"/>
        <v>105.1</v>
      </c>
      <c r="M228" s="3">
        <f t="shared" si="24"/>
        <v>104.8</v>
      </c>
      <c r="N228" s="3"/>
      <c r="P228" s="4">
        <f t="shared" si="27"/>
        <v>9.6230442611202776</v>
      </c>
      <c r="Q228" s="5">
        <f t="shared" si="25"/>
        <v>9.6230442611202776</v>
      </c>
      <c r="R228" s="5">
        <f t="shared" si="26"/>
        <v>3.2076814203734259</v>
      </c>
    </row>
    <row r="229" spans="1:18" x14ac:dyDescent="0.3">
      <c r="A229" s="1">
        <v>228</v>
      </c>
      <c r="B229" s="1" t="s">
        <v>589</v>
      </c>
      <c r="C229" s="1" t="s">
        <v>556</v>
      </c>
      <c r="D229" s="1" t="s">
        <v>546</v>
      </c>
      <c r="E229" s="1">
        <v>3000</v>
      </c>
      <c r="F229" s="3" t="s">
        <v>508</v>
      </c>
      <c r="G229" s="1">
        <v>18</v>
      </c>
      <c r="H229" s="3">
        <v>100</v>
      </c>
      <c r="I229" s="1">
        <v>16.14</v>
      </c>
      <c r="J229" s="3">
        <f t="shared" si="21"/>
        <v>102.1</v>
      </c>
      <c r="K229" s="3">
        <f t="shared" si="22"/>
        <v>100.1</v>
      </c>
      <c r="L229" s="3">
        <f t="shared" si="23"/>
        <v>111.1</v>
      </c>
      <c r="M229" s="3">
        <f t="shared" si="24"/>
        <v>105.8</v>
      </c>
      <c r="N229" s="3"/>
      <c r="P229" s="4">
        <f t="shared" si="27"/>
        <v>11.927427361120277</v>
      </c>
      <c r="Q229" s="5">
        <f t="shared" si="25"/>
        <v>11.927427361120277</v>
      </c>
      <c r="R229" s="5">
        <f t="shared" si="26"/>
        <v>3.9758091203734254</v>
      </c>
    </row>
    <row r="230" spans="1:18" x14ac:dyDescent="0.3">
      <c r="A230" s="1">
        <v>229</v>
      </c>
      <c r="B230" s="1" t="s">
        <v>342</v>
      </c>
      <c r="C230" s="1" t="s">
        <v>496</v>
      </c>
      <c r="D230" s="1" t="s">
        <v>542</v>
      </c>
      <c r="E230" s="1">
        <v>3000</v>
      </c>
      <c r="F230" s="3" t="s">
        <v>493</v>
      </c>
      <c r="G230" s="1">
        <v>10</v>
      </c>
      <c r="H230" s="3">
        <v>115.5</v>
      </c>
      <c r="I230" s="1">
        <v>12.92</v>
      </c>
      <c r="J230" s="3">
        <f t="shared" si="21"/>
        <v>102.5</v>
      </c>
      <c r="K230" s="3">
        <f t="shared" si="22"/>
        <v>102.9</v>
      </c>
      <c r="L230" s="3">
        <f t="shared" si="23"/>
        <v>103</v>
      </c>
      <c r="M230" s="3">
        <f t="shared" si="24"/>
        <v>103.4</v>
      </c>
      <c r="N230" s="3"/>
      <c r="P230" s="4">
        <f t="shared" si="27"/>
        <v>6.8199069111202766</v>
      </c>
      <c r="Q230" s="5">
        <f t="shared" si="25"/>
        <v>6.8199069111202766</v>
      </c>
      <c r="R230" s="5">
        <f t="shared" si="26"/>
        <v>2.273302303706759</v>
      </c>
    </row>
    <row r="231" spans="1:18" x14ac:dyDescent="0.3">
      <c r="A231" s="1">
        <v>230</v>
      </c>
      <c r="B231" s="1" t="s">
        <v>218</v>
      </c>
      <c r="C231" s="1" t="s">
        <v>496</v>
      </c>
      <c r="D231" s="1" t="s">
        <v>545</v>
      </c>
      <c r="E231" s="1">
        <v>3000</v>
      </c>
      <c r="F231" s="3" t="s">
        <v>493</v>
      </c>
      <c r="G231" s="1">
        <v>9</v>
      </c>
      <c r="H231" s="3">
        <v>115.5</v>
      </c>
      <c r="I231" s="1">
        <v>17.579999999999998</v>
      </c>
      <c r="J231" s="3">
        <f t="shared" si="21"/>
        <v>102.5</v>
      </c>
      <c r="K231" s="3">
        <f t="shared" si="22"/>
        <v>102.9</v>
      </c>
      <c r="L231" s="3">
        <f t="shared" si="23"/>
        <v>103</v>
      </c>
      <c r="M231" s="3">
        <f t="shared" si="24"/>
        <v>103.4</v>
      </c>
      <c r="N231" s="3"/>
      <c r="P231" s="4">
        <f t="shared" si="27"/>
        <v>7.3569275111202748</v>
      </c>
      <c r="Q231" s="5">
        <f t="shared" si="25"/>
        <v>7.3569275111202748</v>
      </c>
      <c r="R231" s="5">
        <f t="shared" si="26"/>
        <v>2.4523091703734248</v>
      </c>
    </row>
    <row r="232" spans="1:18" x14ac:dyDescent="0.3">
      <c r="A232" s="1">
        <v>231</v>
      </c>
      <c r="B232" s="1" t="s">
        <v>602</v>
      </c>
      <c r="C232" s="1" t="s">
        <v>495</v>
      </c>
      <c r="D232" s="1" t="s">
        <v>544</v>
      </c>
      <c r="E232" s="1">
        <v>3000</v>
      </c>
      <c r="F232" s="3" t="s">
        <v>492</v>
      </c>
      <c r="G232" s="1">
        <v>5</v>
      </c>
      <c r="H232" s="3">
        <v>102.75</v>
      </c>
      <c r="I232" s="1">
        <v>27.31</v>
      </c>
      <c r="J232" s="3">
        <f t="shared" si="21"/>
        <v>98.8</v>
      </c>
      <c r="K232" s="3">
        <f t="shared" si="22"/>
        <v>101.7</v>
      </c>
      <c r="L232" s="3">
        <f t="shared" si="23"/>
        <v>105.8</v>
      </c>
      <c r="M232" s="3">
        <f t="shared" si="24"/>
        <v>111.2</v>
      </c>
      <c r="N232" s="3"/>
      <c r="P232" s="4">
        <f t="shared" si="27"/>
        <v>5.6883591611202764</v>
      </c>
      <c r="Q232" s="5">
        <f t="shared" si="25"/>
        <v>5.6883591611202764</v>
      </c>
      <c r="R232" s="5">
        <f t="shared" si="26"/>
        <v>1.8961197203734255</v>
      </c>
    </row>
    <row r="233" spans="1:18" x14ac:dyDescent="0.3">
      <c r="A233" s="1">
        <v>232</v>
      </c>
      <c r="B233" s="1" t="s">
        <v>293</v>
      </c>
      <c r="C233" s="1" t="s">
        <v>495</v>
      </c>
      <c r="D233" s="1" t="s">
        <v>543</v>
      </c>
      <c r="E233" s="1">
        <v>3000</v>
      </c>
      <c r="F233" s="3" t="s">
        <v>492</v>
      </c>
      <c r="G233" s="1">
        <v>12</v>
      </c>
      <c r="H233" s="3">
        <v>102.75</v>
      </c>
      <c r="I233" s="1">
        <v>17.059999999999999</v>
      </c>
      <c r="J233" s="3">
        <f t="shared" si="21"/>
        <v>98.8</v>
      </c>
      <c r="K233" s="3">
        <f t="shared" si="22"/>
        <v>101.7</v>
      </c>
      <c r="L233" s="3">
        <f t="shared" si="23"/>
        <v>105.8</v>
      </c>
      <c r="M233" s="3">
        <f t="shared" si="24"/>
        <v>111.2</v>
      </c>
      <c r="N233" s="3"/>
      <c r="P233" s="4">
        <f t="shared" si="27"/>
        <v>8.0230266611202765</v>
      </c>
      <c r="Q233" s="5">
        <f t="shared" si="25"/>
        <v>8.0230266611202765</v>
      </c>
      <c r="R233" s="5">
        <f t="shared" si="26"/>
        <v>2.6743422203734255</v>
      </c>
    </row>
    <row r="234" spans="1:18" x14ac:dyDescent="0.3">
      <c r="A234" s="1">
        <v>233</v>
      </c>
      <c r="B234" s="1" t="s">
        <v>594</v>
      </c>
      <c r="C234" s="1" t="s">
        <v>564</v>
      </c>
      <c r="D234" s="1" t="s">
        <v>544</v>
      </c>
      <c r="E234" s="1">
        <v>3000</v>
      </c>
      <c r="F234" s="3" t="s">
        <v>514</v>
      </c>
      <c r="G234" s="1">
        <v>8</v>
      </c>
      <c r="H234" s="1">
        <v>113.75</v>
      </c>
      <c r="I234" s="1">
        <v>13.24</v>
      </c>
      <c r="J234" s="3">
        <f t="shared" si="21"/>
        <v>105.7</v>
      </c>
      <c r="K234" s="3">
        <f t="shared" si="22"/>
        <v>101.4</v>
      </c>
      <c r="L234" s="3">
        <f t="shared" si="23"/>
        <v>110.1</v>
      </c>
      <c r="M234" s="3">
        <f t="shared" si="24"/>
        <v>107.8</v>
      </c>
      <c r="N234" s="3"/>
      <c r="P234" s="4">
        <f t="shared" si="27"/>
        <v>5.1049586111202796</v>
      </c>
      <c r="Q234" s="5">
        <f t="shared" si="25"/>
        <v>5.1049586111202796</v>
      </c>
      <c r="R234" s="5">
        <f t="shared" si="26"/>
        <v>1.7016528703734266</v>
      </c>
    </row>
    <row r="235" spans="1:18" x14ac:dyDescent="0.3">
      <c r="A235" s="1">
        <v>234</v>
      </c>
      <c r="B235" s="1" t="s">
        <v>328</v>
      </c>
      <c r="C235" s="1" t="s">
        <v>523</v>
      </c>
      <c r="D235" s="1" t="s">
        <v>546</v>
      </c>
      <c r="E235" s="1">
        <v>3000</v>
      </c>
      <c r="F235" s="3" t="s">
        <v>499</v>
      </c>
      <c r="G235" s="1">
        <v>9</v>
      </c>
      <c r="H235" s="3">
        <v>119.5</v>
      </c>
      <c r="I235" s="1">
        <v>12.06</v>
      </c>
      <c r="J235" s="3">
        <f t="shared" si="21"/>
        <v>103.8</v>
      </c>
      <c r="K235" s="3">
        <f t="shared" si="22"/>
        <v>101.1</v>
      </c>
      <c r="L235" s="3">
        <f t="shared" si="23"/>
        <v>111</v>
      </c>
      <c r="M235" s="3">
        <f t="shared" si="24"/>
        <v>102.6</v>
      </c>
      <c r="N235" s="3"/>
      <c r="P235" s="4">
        <f t="shared" si="27"/>
        <v>6.100904761120276</v>
      </c>
      <c r="Q235" s="5">
        <f t="shared" si="25"/>
        <v>6.100904761120276</v>
      </c>
      <c r="R235" s="5">
        <f t="shared" si="26"/>
        <v>2.0336349203734252</v>
      </c>
    </row>
    <row r="236" spans="1:18" x14ac:dyDescent="0.3">
      <c r="A236" s="1">
        <v>235</v>
      </c>
      <c r="B236" s="1" t="s">
        <v>382</v>
      </c>
      <c r="C236" s="1" t="s">
        <v>491</v>
      </c>
      <c r="D236" s="1" t="s">
        <v>546</v>
      </c>
      <c r="E236" s="1">
        <v>3000</v>
      </c>
      <c r="F236" s="3" t="s">
        <v>506</v>
      </c>
      <c r="G236" s="1">
        <v>14</v>
      </c>
      <c r="H236" s="3">
        <v>104.5</v>
      </c>
      <c r="I236" s="1">
        <v>14.6</v>
      </c>
      <c r="J236" s="3">
        <f t="shared" si="21"/>
        <v>99.8</v>
      </c>
      <c r="K236" s="3">
        <f t="shared" si="22"/>
        <v>100.3</v>
      </c>
      <c r="L236" s="3">
        <f t="shared" si="23"/>
        <v>107</v>
      </c>
      <c r="M236" s="3">
        <f t="shared" si="24"/>
        <v>107.3</v>
      </c>
      <c r="N236" s="3"/>
      <c r="P236" s="4">
        <f t="shared" si="27"/>
        <v>9.0206391111202766</v>
      </c>
      <c r="Q236" s="5">
        <f t="shared" si="25"/>
        <v>9.0206391111202766</v>
      </c>
      <c r="R236" s="5">
        <f t="shared" si="26"/>
        <v>3.0068797037067587</v>
      </c>
    </row>
    <row r="237" spans="1:18" x14ac:dyDescent="0.3">
      <c r="A237" s="1">
        <v>236</v>
      </c>
      <c r="B237" s="1" t="s">
        <v>373</v>
      </c>
      <c r="C237" s="1" t="s">
        <v>518</v>
      </c>
      <c r="D237" s="1" t="s">
        <v>544</v>
      </c>
      <c r="E237" s="1">
        <v>3000</v>
      </c>
      <c r="F237" s="3" t="s">
        <v>489</v>
      </c>
      <c r="G237" s="1">
        <v>14</v>
      </c>
      <c r="H237" s="3">
        <v>113.5</v>
      </c>
      <c r="I237" s="1">
        <v>14.82</v>
      </c>
      <c r="J237" s="3">
        <f t="shared" si="21"/>
        <v>101.3</v>
      </c>
      <c r="K237" s="3">
        <f t="shared" si="22"/>
        <v>102.9</v>
      </c>
      <c r="L237" s="3">
        <f t="shared" si="23"/>
        <v>108.2</v>
      </c>
      <c r="M237" s="3">
        <f t="shared" si="24"/>
        <v>108.5</v>
      </c>
      <c r="N237" s="3"/>
      <c r="P237" s="4">
        <f t="shared" si="27"/>
        <v>9.9042014611202767</v>
      </c>
      <c r="Q237" s="5">
        <f t="shared" si="25"/>
        <v>9.9042014611202767</v>
      </c>
      <c r="R237" s="5">
        <f t="shared" si="26"/>
        <v>3.3014004870400924</v>
      </c>
    </row>
    <row r="238" spans="1:18" x14ac:dyDescent="0.3">
      <c r="A238" s="1">
        <v>237</v>
      </c>
      <c r="B238" s="1" t="s">
        <v>323</v>
      </c>
      <c r="C238" s="1" t="s">
        <v>493</v>
      </c>
      <c r="D238" s="1" t="s">
        <v>543</v>
      </c>
      <c r="E238" s="1">
        <v>3000</v>
      </c>
      <c r="F238" s="3" t="s">
        <v>496</v>
      </c>
      <c r="G238" s="1">
        <v>18</v>
      </c>
      <c r="H238" s="1">
        <v>105</v>
      </c>
      <c r="I238" s="1">
        <v>17.45</v>
      </c>
      <c r="J238" s="3">
        <f t="shared" si="21"/>
        <v>102.9</v>
      </c>
      <c r="K238" s="3">
        <f t="shared" si="22"/>
        <v>102.5</v>
      </c>
      <c r="L238" s="3">
        <f t="shared" si="23"/>
        <v>111.7</v>
      </c>
      <c r="M238" s="3">
        <f t="shared" si="24"/>
        <v>108.3</v>
      </c>
      <c r="N238" s="3"/>
      <c r="P238" s="4">
        <f t="shared" si="27"/>
        <v>12.719943811120276</v>
      </c>
      <c r="Q238" s="5">
        <f t="shared" si="25"/>
        <v>12.719943811120276</v>
      </c>
      <c r="R238" s="5">
        <f t="shared" si="26"/>
        <v>4.2399812703734252</v>
      </c>
    </row>
    <row r="239" spans="1:18" x14ac:dyDescent="0.3">
      <c r="A239" s="1">
        <v>238</v>
      </c>
      <c r="B239" s="1" t="s">
        <v>596</v>
      </c>
      <c r="C239" s="1" t="s">
        <v>493</v>
      </c>
      <c r="D239" s="1" t="s">
        <v>544</v>
      </c>
      <c r="E239" s="1">
        <v>3000</v>
      </c>
      <c r="F239" s="3" t="s">
        <v>496</v>
      </c>
      <c r="G239" s="1">
        <v>5</v>
      </c>
      <c r="H239" s="1">
        <v>105</v>
      </c>
      <c r="I239" s="1">
        <v>33.020000000000003</v>
      </c>
      <c r="J239" s="3">
        <f t="shared" si="21"/>
        <v>102.9</v>
      </c>
      <c r="K239" s="3">
        <f t="shared" si="22"/>
        <v>102.5</v>
      </c>
      <c r="L239" s="3">
        <f t="shared" si="23"/>
        <v>111.7</v>
      </c>
      <c r="M239" s="3">
        <f t="shared" si="24"/>
        <v>108.3</v>
      </c>
      <c r="N239" s="3"/>
      <c r="P239" s="4">
        <f t="shared" si="27"/>
        <v>7.440037511120277</v>
      </c>
      <c r="Q239" s="5">
        <f t="shared" si="25"/>
        <v>7.440037511120277</v>
      </c>
      <c r="R239" s="5">
        <f t="shared" si="26"/>
        <v>2.4800125037067589</v>
      </c>
    </row>
    <row r="240" spans="1:18" x14ac:dyDescent="0.3">
      <c r="A240" s="1">
        <v>239</v>
      </c>
      <c r="B240" s="1" t="s">
        <v>34</v>
      </c>
      <c r="C240" s="1" t="s">
        <v>493</v>
      </c>
      <c r="D240" s="1" t="s">
        <v>545</v>
      </c>
      <c r="E240" s="1">
        <v>3000</v>
      </c>
      <c r="F240" s="3" t="s">
        <v>496</v>
      </c>
      <c r="G240" s="1">
        <v>13</v>
      </c>
      <c r="H240" s="3">
        <v>105</v>
      </c>
      <c r="I240" s="1">
        <v>14.56</v>
      </c>
      <c r="J240" s="3">
        <f t="shared" si="21"/>
        <v>102.9</v>
      </c>
      <c r="K240" s="3">
        <f t="shared" si="22"/>
        <v>102.5</v>
      </c>
      <c r="L240" s="3">
        <f t="shared" si="23"/>
        <v>111.7</v>
      </c>
      <c r="M240" s="3">
        <f t="shared" si="24"/>
        <v>108.3</v>
      </c>
      <c r="N240" s="3"/>
      <c r="P240" s="4">
        <f t="shared" si="27"/>
        <v>8.2706289111202764</v>
      </c>
      <c r="Q240" s="5">
        <f t="shared" si="25"/>
        <v>8.2706289111202764</v>
      </c>
      <c r="R240" s="5">
        <f t="shared" si="26"/>
        <v>2.756876303706759</v>
      </c>
    </row>
    <row r="241" spans="1:18" x14ac:dyDescent="0.3">
      <c r="A241" s="3"/>
      <c r="F241" s="3"/>
      <c r="J241" s="3"/>
      <c r="K241" s="3"/>
      <c r="L241" s="3"/>
      <c r="M241" s="3"/>
      <c r="N241" s="3"/>
      <c r="P241" s="4"/>
      <c r="Q241" s="5"/>
      <c r="R241" s="5"/>
    </row>
    <row r="242" spans="1:18" x14ac:dyDescent="0.3">
      <c r="A242" s="3"/>
      <c r="F242" s="3"/>
      <c r="J242" s="3"/>
      <c r="K242" s="3"/>
      <c r="L242" s="3"/>
      <c r="M242" s="3"/>
      <c r="N242" s="3"/>
      <c r="P242" s="4"/>
      <c r="Q242" s="5"/>
      <c r="R242" s="5"/>
    </row>
    <row r="243" spans="1:18" x14ac:dyDescent="0.3">
      <c r="A243" s="3"/>
      <c r="J243" s="3"/>
      <c r="K243" s="3"/>
      <c r="L243" s="3"/>
      <c r="M243" s="3"/>
      <c r="N243" s="3"/>
      <c r="P243" s="4"/>
      <c r="Q243" s="5"/>
      <c r="R243" s="5"/>
    </row>
    <row r="244" spans="1:18" x14ac:dyDescent="0.3">
      <c r="A244" s="3"/>
      <c r="F244" s="3"/>
      <c r="J244" s="3"/>
      <c r="K244" s="3"/>
      <c r="L244" s="3"/>
      <c r="M244" s="3"/>
      <c r="N244" s="3"/>
      <c r="P244" s="4"/>
      <c r="Q244" s="5"/>
      <c r="R244" s="5"/>
    </row>
    <row r="245" spans="1:18" x14ac:dyDescent="0.3">
      <c r="A245" s="3"/>
      <c r="J245" s="3"/>
      <c r="K245" s="3"/>
      <c r="L245" s="3"/>
      <c r="M245" s="3"/>
      <c r="N245" s="3"/>
      <c r="P245" s="4"/>
      <c r="Q245" s="5"/>
      <c r="R245" s="5"/>
    </row>
    <row r="246" spans="1:18" x14ac:dyDescent="0.3">
      <c r="A246" s="3"/>
      <c r="J246" s="3"/>
      <c r="K246" s="3"/>
      <c r="L246" s="3"/>
      <c r="M246" s="3"/>
      <c r="N246" s="3"/>
      <c r="P246" s="4"/>
      <c r="Q246" s="5"/>
      <c r="R246" s="5"/>
    </row>
    <row r="247" spans="1:18" x14ac:dyDescent="0.3">
      <c r="A247" s="3"/>
      <c r="J247" s="3"/>
      <c r="K247" s="3"/>
      <c r="L247" s="3"/>
      <c r="M247" s="3"/>
      <c r="N247" s="3"/>
      <c r="P247" s="4"/>
      <c r="Q247" s="5"/>
      <c r="R247" s="5"/>
    </row>
    <row r="250" spans="1:18" x14ac:dyDescent="0.3">
      <c r="A250" s="1" t="s">
        <v>565</v>
      </c>
    </row>
    <row r="251" spans="1:18" x14ac:dyDescent="0.3">
      <c r="A251" s="1" t="s">
        <v>509</v>
      </c>
      <c r="B251" s="1" t="s">
        <v>510</v>
      </c>
      <c r="C251" s="1" t="s">
        <v>566</v>
      </c>
      <c r="D251" s="1" t="s">
        <v>567</v>
      </c>
      <c r="E251" s="1" t="s">
        <v>568</v>
      </c>
      <c r="P251" s="1"/>
    </row>
    <row r="252" spans="1:18" x14ac:dyDescent="0.3">
      <c r="A252" s="1">
        <v>1</v>
      </c>
      <c r="B252" s="1" t="s">
        <v>507</v>
      </c>
      <c r="C252" s="1">
        <v>106.3</v>
      </c>
      <c r="D252" s="1">
        <v>105.3</v>
      </c>
      <c r="E252" s="1">
        <v>110.8</v>
      </c>
      <c r="P252" s="1"/>
    </row>
    <row r="253" spans="1:18" x14ac:dyDescent="0.3">
      <c r="A253" s="1">
        <v>2</v>
      </c>
      <c r="B253" s="1" t="s">
        <v>512</v>
      </c>
      <c r="C253" s="1">
        <v>103.4</v>
      </c>
      <c r="D253" s="1">
        <v>106.7</v>
      </c>
      <c r="E253" s="1">
        <v>107.1</v>
      </c>
      <c r="P253" s="1"/>
    </row>
    <row r="254" spans="1:18" x14ac:dyDescent="0.3">
      <c r="A254" s="1">
        <v>3</v>
      </c>
      <c r="B254" s="1" t="s">
        <v>519</v>
      </c>
      <c r="C254" s="1">
        <v>101.9</v>
      </c>
      <c r="D254" s="1">
        <v>110</v>
      </c>
      <c r="E254" s="1">
        <v>105.1</v>
      </c>
      <c r="P254" s="1"/>
    </row>
    <row r="255" spans="1:18" x14ac:dyDescent="0.3">
      <c r="A255" s="1">
        <v>4</v>
      </c>
      <c r="B255" s="1" t="s">
        <v>514</v>
      </c>
      <c r="C255" s="1">
        <v>101.4</v>
      </c>
      <c r="D255" s="1">
        <v>107.8</v>
      </c>
      <c r="E255" s="1">
        <v>110.1</v>
      </c>
      <c r="P255" s="1"/>
    </row>
    <row r="256" spans="1:18" x14ac:dyDescent="0.3">
      <c r="A256" s="1">
        <v>5</v>
      </c>
      <c r="B256" s="1" t="s">
        <v>499</v>
      </c>
      <c r="C256" s="1">
        <v>101.1</v>
      </c>
      <c r="D256" s="1">
        <v>102.6</v>
      </c>
      <c r="E256" s="1">
        <v>110.9</v>
      </c>
      <c r="P256" s="1"/>
    </row>
    <row r="257" spans="1:16" x14ac:dyDescent="0.3">
      <c r="A257" s="1">
        <v>6</v>
      </c>
      <c r="B257" s="1" t="s">
        <v>505</v>
      </c>
      <c r="C257" s="1">
        <v>99</v>
      </c>
      <c r="D257" s="1">
        <v>105.1</v>
      </c>
      <c r="E257" s="1">
        <v>114.8</v>
      </c>
      <c r="P257" s="1"/>
    </row>
    <row r="258" spans="1:16" x14ac:dyDescent="0.3">
      <c r="A258" s="1">
        <v>7</v>
      </c>
      <c r="B258" s="1" t="s">
        <v>518</v>
      </c>
      <c r="C258" s="1">
        <v>101.3</v>
      </c>
      <c r="D258" s="1">
        <v>106.5</v>
      </c>
      <c r="E258" s="1">
        <v>108.2</v>
      </c>
      <c r="P258" s="1"/>
    </row>
    <row r="259" spans="1:16" x14ac:dyDescent="0.3">
      <c r="A259" s="1">
        <v>8</v>
      </c>
      <c r="B259" s="1" t="s">
        <v>520</v>
      </c>
      <c r="C259" s="1">
        <v>100.3</v>
      </c>
      <c r="D259" s="1">
        <v>109.7</v>
      </c>
      <c r="E259" s="1">
        <v>106.7</v>
      </c>
      <c r="P259" s="1"/>
    </row>
    <row r="260" spans="1:16" x14ac:dyDescent="0.3">
      <c r="A260" s="1">
        <v>9</v>
      </c>
      <c r="B260" s="1" t="s">
        <v>491</v>
      </c>
      <c r="C260" s="1">
        <v>99.8</v>
      </c>
      <c r="D260" s="1">
        <v>106.3</v>
      </c>
      <c r="E260" s="1">
        <v>107</v>
      </c>
      <c r="P260" s="1"/>
    </row>
    <row r="261" spans="1:16" x14ac:dyDescent="0.3">
      <c r="A261" s="1">
        <v>10</v>
      </c>
      <c r="B261" s="1" t="s">
        <v>549</v>
      </c>
      <c r="C261" s="1">
        <v>103.1</v>
      </c>
      <c r="D261" s="1">
        <v>113.9</v>
      </c>
      <c r="E261" s="1">
        <v>106.7</v>
      </c>
      <c r="P261" s="1"/>
    </row>
    <row r="262" spans="1:16" x14ac:dyDescent="0.3">
      <c r="A262" s="1">
        <v>11</v>
      </c>
      <c r="B262" s="1" t="s">
        <v>487</v>
      </c>
      <c r="C262" s="1">
        <v>100.2</v>
      </c>
      <c r="D262" s="1">
        <v>111.9</v>
      </c>
      <c r="E262" s="1">
        <v>108.2</v>
      </c>
      <c r="P262" s="1"/>
    </row>
    <row r="263" spans="1:16" x14ac:dyDescent="0.3">
      <c r="A263" s="1">
        <v>12</v>
      </c>
      <c r="B263" s="1" t="s">
        <v>506</v>
      </c>
      <c r="C263" s="1">
        <v>100.3</v>
      </c>
      <c r="D263" s="1">
        <v>107.3</v>
      </c>
      <c r="E263" s="1">
        <v>104</v>
      </c>
      <c r="P263" s="1"/>
    </row>
    <row r="264" spans="1:16" x14ac:dyDescent="0.3">
      <c r="A264" s="1">
        <v>13</v>
      </c>
      <c r="B264" s="1" t="s">
        <v>498</v>
      </c>
      <c r="C264" s="1">
        <v>103.9</v>
      </c>
      <c r="D264" s="1">
        <v>109.9</v>
      </c>
      <c r="E264" s="1">
        <v>108.4</v>
      </c>
      <c r="P264" s="1"/>
    </row>
    <row r="265" spans="1:16" x14ac:dyDescent="0.3">
      <c r="A265" s="1">
        <v>14</v>
      </c>
      <c r="B265" s="1" t="s">
        <v>517</v>
      </c>
      <c r="C265" s="1">
        <v>105.5</v>
      </c>
      <c r="D265" s="1">
        <v>105.3</v>
      </c>
      <c r="E265" s="1">
        <v>107.4</v>
      </c>
      <c r="P265" s="1"/>
    </row>
    <row r="266" spans="1:16" x14ac:dyDescent="0.3">
      <c r="A266" s="1">
        <v>15</v>
      </c>
      <c r="B266" s="1" t="s">
        <v>495</v>
      </c>
      <c r="C266" s="1">
        <v>98.8</v>
      </c>
      <c r="D266" s="1">
        <v>103.3</v>
      </c>
      <c r="E266" s="1">
        <v>105.8</v>
      </c>
      <c r="P266" s="1"/>
    </row>
    <row r="267" spans="1:16" x14ac:dyDescent="0.3">
      <c r="A267" s="1">
        <v>16</v>
      </c>
      <c r="B267" s="1" t="s">
        <v>513</v>
      </c>
      <c r="C267" s="1">
        <v>100.5</v>
      </c>
      <c r="D267" s="1">
        <v>104.8</v>
      </c>
      <c r="E267" s="1">
        <v>105.2</v>
      </c>
      <c r="P267" s="1"/>
    </row>
    <row r="268" spans="1:16" x14ac:dyDescent="0.3">
      <c r="A268" s="1">
        <v>17</v>
      </c>
      <c r="B268" s="1" t="s">
        <v>485</v>
      </c>
      <c r="C268" s="1">
        <v>105.2</v>
      </c>
      <c r="D268" s="1">
        <v>111.6</v>
      </c>
      <c r="E268" s="1">
        <v>102.5</v>
      </c>
      <c r="P268" s="1"/>
    </row>
    <row r="269" spans="1:16" x14ac:dyDescent="0.3">
      <c r="A269" s="1">
        <v>18</v>
      </c>
      <c r="B269" s="1" t="s">
        <v>489</v>
      </c>
      <c r="C269" s="1">
        <v>102.9</v>
      </c>
      <c r="D269" s="1">
        <v>108.5</v>
      </c>
      <c r="E269" s="1">
        <v>110.2</v>
      </c>
      <c r="P269" s="1"/>
    </row>
    <row r="270" spans="1:16" x14ac:dyDescent="0.3">
      <c r="A270" s="1">
        <v>19</v>
      </c>
      <c r="B270" s="1" t="s">
        <v>564</v>
      </c>
      <c r="C270" s="1">
        <v>105.7</v>
      </c>
      <c r="D270" s="1">
        <v>108.6</v>
      </c>
      <c r="E270" s="1">
        <v>110.1</v>
      </c>
      <c r="P270" s="1"/>
    </row>
    <row r="271" spans="1:16" x14ac:dyDescent="0.3">
      <c r="A271" s="1">
        <v>20</v>
      </c>
      <c r="B271" s="1" t="s">
        <v>556</v>
      </c>
      <c r="C271" s="1">
        <v>102.1</v>
      </c>
      <c r="D271" s="1">
        <v>102.2</v>
      </c>
      <c r="E271" s="1">
        <v>111.1</v>
      </c>
      <c r="P271" s="1"/>
    </row>
    <row r="272" spans="1:16" x14ac:dyDescent="0.3">
      <c r="A272" s="1">
        <v>21</v>
      </c>
      <c r="B272" s="1" t="s">
        <v>486</v>
      </c>
      <c r="C272" s="1">
        <v>105.3</v>
      </c>
      <c r="D272" s="1">
        <v>107.1</v>
      </c>
      <c r="E272" s="1">
        <v>104.4</v>
      </c>
      <c r="P272" s="1"/>
    </row>
    <row r="273" spans="1:16" x14ac:dyDescent="0.3">
      <c r="A273" s="1">
        <v>22</v>
      </c>
      <c r="B273" s="1" t="s">
        <v>508</v>
      </c>
      <c r="C273" s="1">
        <v>100.1</v>
      </c>
      <c r="D273" s="1">
        <v>105.8</v>
      </c>
      <c r="E273" s="1">
        <v>105.7</v>
      </c>
      <c r="P273" s="1"/>
    </row>
    <row r="274" spans="1:16" x14ac:dyDescent="0.3">
      <c r="A274" s="1">
        <v>23</v>
      </c>
      <c r="B274" s="1" t="s">
        <v>488</v>
      </c>
      <c r="C274" s="1">
        <v>104</v>
      </c>
      <c r="D274" s="1">
        <v>110.2</v>
      </c>
      <c r="E274" s="1">
        <v>106.8</v>
      </c>
      <c r="P274" s="1"/>
    </row>
    <row r="275" spans="1:16" x14ac:dyDescent="0.3">
      <c r="A275" s="1">
        <v>24</v>
      </c>
      <c r="B275" s="1" t="s">
        <v>493</v>
      </c>
      <c r="C275" s="1">
        <v>102.9</v>
      </c>
      <c r="D275" s="1">
        <v>103.4</v>
      </c>
      <c r="E275" s="1">
        <v>111.7</v>
      </c>
      <c r="P275" s="1"/>
    </row>
    <row r="276" spans="1:16" x14ac:dyDescent="0.3">
      <c r="A276" s="1">
        <v>25</v>
      </c>
      <c r="B276" s="1" t="s">
        <v>492</v>
      </c>
      <c r="C276" s="1">
        <v>101.7</v>
      </c>
      <c r="D276" s="1">
        <v>111.2</v>
      </c>
      <c r="E276" s="1">
        <v>108</v>
      </c>
      <c r="P276" s="1"/>
    </row>
    <row r="277" spans="1:16" x14ac:dyDescent="0.3">
      <c r="A277" s="1">
        <v>26</v>
      </c>
      <c r="B277" s="1" t="s">
        <v>497</v>
      </c>
      <c r="C277" s="1">
        <v>105.6</v>
      </c>
      <c r="D277" s="1">
        <v>108</v>
      </c>
      <c r="E277" s="1">
        <v>108.2</v>
      </c>
      <c r="P277" s="1"/>
    </row>
    <row r="278" spans="1:16" x14ac:dyDescent="0.3">
      <c r="A278" s="1">
        <v>27</v>
      </c>
      <c r="B278" s="1" t="s">
        <v>557</v>
      </c>
      <c r="C278" s="1">
        <v>100.5</v>
      </c>
      <c r="D278" s="1">
        <v>111.1</v>
      </c>
      <c r="E278" s="1">
        <v>108.5</v>
      </c>
      <c r="P278" s="1"/>
    </row>
    <row r="279" spans="1:16" x14ac:dyDescent="0.3">
      <c r="A279" s="1">
        <v>28</v>
      </c>
      <c r="B279" s="1" t="s">
        <v>516</v>
      </c>
      <c r="C279" s="1">
        <v>102.6</v>
      </c>
      <c r="D279" s="1">
        <v>110.8</v>
      </c>
      <c r="E279" s="1">
        <v>104.4</v>
      </c>
      <c r="P279" s="1"/>
    </row>
    <row r="280" spans="1:16" x14ac:dyDescent="0.3">
      <c r="A280" s="1">
        <v>29</v>
      </c>
      <c r="B280" s="1" t="s">
        <v>496</v>
      </c>
      <c r="C280" s="1">
        <v>102.5</v>
      </c>
      <c r="D280" s="1">
        <v>108.3</v>
      </c>
      <c r="E280" s="1">
        <v>103</v>
      </c>
      <c r="P280" s="1"/>
    </row>
    <row r="281" spans="1:16" x14ac:dyDescent="0.3">
      <c r="A281" s="1">
        <v>30</v>
      </c>
      <c r="B281" s="1" t="s">
        <v>523</v>
      </c>
      <c r="C281" s="1">
        <v>103.8</v>
      </c>
      <c r="D281" s="1">
        <v>108.7</v>
      </c>
      <c r="E281" s="1">
        <v>111</v>
      </c>
      <c r="P281" s="1"/>
    </row>
  </sheetData>
  <sortState ref="B2:R240">
    <sortCondition descending="1" ref="E2:E240"/>
  </sortState>
  <pageMargins left="0.7" right="0.7" top="0.75" bottom="0.75" header="0.3" footer="0.3"/>
  <pageSetup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7" sqref="E7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144</v>
      </c>
      <c r="C2" s="1" t="s">
        <v>520</v>
      </c>
      <c r="D2" s="1" t="s">
        <v>542</v>
      </c>
      <c r="E2" s="1">
        <v>9000</v>
      </c>
      <c r="F2" s="3" t="s">
        <v>557</v>
      </c>
      <c r="G2" s="1">
        <v>35</v>
      </c>
      <c r="H2" s="3">
        <v>108.5</v>
      </c>
      <c r="I2" s="1">
        <v>28.69</v>
      </c>
      <c r="J2" s="3">
        <f t="shared" ref="J2:J33" si="0">VLOOKUP(C2,$B$92:$E$121,2,FALSE)</f>
        <v>100.1</v>
      </c>
      <c r="K2" s="3">
        <f t="shared" ref="K2:K33" si="1">VLOOKUP(F2,$B$92:$E$121,2,FALSE)</f>
        <v>100.4</v>
      </c>
      <c r="L2" s="3">
        <f t="shared" ref="L2:L33" si="2">VLOOKUP(C2,$B$92:$E$121,4,FALSE)</f>
        <v>106.8</v>
      </c>
      <c r="M2" s="3">
        <f t="shared" ref="M2:M33" si="3">VLOOKUP(F2,$B$92:$E$121,3,FALSE)</f>
        <v>111.1</v>
      </c>
      <c r="N2" s="3">
        <v>10600</v>
      </c>
      <c r="P2" s="4">
        <v>46.999317316121335</v>
      </c>
      <c r="Q2" s="5">
        <f t="shared" ref="Q2:Q33" si="4">P2-O2</f>
        <v>46.999317316121335</v>
      </c>
      <c r="R2" s="5">
        <f t="shared" ref="R2:R33" si="5">P2/(E2/1000)</f>
        <v>5.2221463684579259</v>
      </c>
    </row>
    <row r="3" spans="1:18" x14ac:dyDescent="0.3">
      <c r="A3" s="1">
        <v>2</v>
      </c>
      <c r="B3" s="1" t="s">
        <v>326</v>
      </c>
      <c r="C3" s="1" t="s">
        <v>512</v>
      </c>
      <c r="D3" s="1" t="s">
        <v>544</v>
      </c>
      <c r="E3" s="1">
        <v>8700</v>
      </c>
      <c r="F3" s="3" t="s">
        <v>488</v>
      </c>
      <c r="G3" s="1">
        <v>33</v>
      </c>
      <c r="H3" s="1">
        <v>113</v>
      </c>
      <c r="I3" s="1">
        <v>33.39</v>
      </c>
      <c r="J3" s="3">
        <f t="shared" si="0"/>
        <v>103.4</v>
      </c>
      <c r="K3" s="3">
        <f t="shared" si="1"/>
        <v>104</v>
      </c>
      <c r="L3" s="3">
        <f t="shared" si="2"/>
        <v>107</v>
      </c>
      <c r="M3" s="3">
        <f t="shared" si="3"/>
        <v>110.4</v>
      </c>
      <c r="N3" s="3">
        <v>8300</v>
      </c>
      <c r="P3" s="4">
        <v>45.804347096135643</v>
      </c>
      <c r="Q3" s="5">
        <f t="shared" si="4"/>
        <v>45.804347096135643</v>
      </c>
      <c r="R3" s="5">
        <f t="shared" si="5"/>
        <v>5.2648674823144423</v>
      </c>
    </row>
    <row r="4" spans="1:18" x14ac:dyDescent="0.3">
      <c r="A4" s="1">
        <v>3</v>
      </c>
      <c r="B4" s="1" t="s">
        <v>376</v>
      </c>
      <c r="C4" s="1" t="s">
        <v>508</v>
      </c>
      <c r="D4" s="1" t="s">
        <v>542</v>
      </c>
      <c r="E4" s="1">
        <v>8500</v>
      </c>
      <c r="F4" s="3" t="s">
        <v>516</v>
      </c>
      <c r="G4" s="1">
        <v>34</v>
      </c>
      <c r="H4" s="3">
        <v>102.5</v>
      </c>
      <c r="I4" s="1">
        <v>27.23</v>
      </c>
      <c r="J4" s="3">
        <f t="shared" si="0"/>
        <v>100.3</v>
      </c>
      <c r="K4" s="3">
        <f t="shared" si="1"/>
        <v>102.5</v>
      </c>
      <c r="L4" s="3">
        <f t="shared" si="2"/>
        <v>105.8</v>
      </c>
      <c r="M4" s="3">
        <f t="shared" si="3"/>
        <v>110.9</v>
      </c>
      <c r="N4" s="3">
        <v>9800</v>
      </c>
      <c r="P4" s="4">
        <v>42.525422700378584</v>
      </c>
      <c r="Q4" s="5">
        <f t="shared" si="4"/>
        <v>42.525422700378584</v>
      </c>
      <c r="R4" s="5">
        <f t="shared" si="5"/>
        <v>5.0029909059268922</v>
      </c>
    </row>
    <row r="5" spans="1:18" x14ac:dyDescent="0.3">
      <c r="A5" s="1">
        <v>4</v>
      </c>
      <c r="B5" s="1" t="s">
        <v>128</v>
      </c>
      <c r="C5" s="1" t="s">
        <v>549</v>
      </c>
      <c r="D5" s="1" t="s">
        <v>543</v>
      </c>
      <c r="E5" s="1">
        <v>8300</v>
      </c>
      <c r="F5" s="3" t="s">
        <v>498</v>
      </c>
      <c r="G5" s="1">
        <v>34</v>
      </c>
      <c r="H5" s="3">
        <v>122.5</v>
      </c>
      <c r="I5" s="1">
        <v>30.59</v>
      </c>
      <c r="J5" s="3">
        <f t="shared" si="0"/>
        <v>103.2</v>
      </c>
      <c r="K5" s="3">
        <f t="shared" si="1"/>
        <v>104.1</v>
      </c>
      <c r="L5" s="3">
        <f t="shared" si="2"/>
        <v>106.5</v>
      </c>
      <c r="M5" s="3">
        <f t="shared" si="3"/>
        <v>109.7</v>
      </c>
      <c r="N5" s="3">
        <v>9800</v>
      </c>
      <c r="P5" s="4">
        <v>44.736792630978137</v>
      </c>
      <c r="Q5" s="5">
        <f t="shared" si="4"/>
        <v>44.736792630978137</v>
      </c>
      <c r="R5" s="5">
        <f t="shared" si="5"/>
        <v>5.3899750157804975</v>
      </c>
    </row>
    <row r="6" spans="1:18" x14ac:dyDescent="0.3">
      <c r="A6" s="1">
        <v>5</v>
      </c>
      <c r="B6" s="1" t="s">
        <v>30</v>
      </c>
      <c r="C6" s="1" t="s">
        <v>549</v>
      </c>
      <c r="D6" s="1" t="s">
        <v>546</v>
      </c>
      <c r="E6" s="1">
        <v>8000</v>
      </c>
      <c r="F6" s="3" t="s">
        <v>498</v>
      </c>
      <c r="G6" s="1">
        <v>34</v>
      </c>
      <c r="H6" s="1">
        <v>122.5</v>
      </c>
      <c r="I6" s="1">
        <v>29.34</v>
      </c>
      <c r="J6" s="3">
        <f t="shared" si="0"/>
        <v>103.2</v>
      </c>
      <c r="K6" s="3">
        <f t="shared" si="1"/>
        <v>104.1</v>
      </c>
      <c r="L6" s="3">
        <f t="shared" si="2"/>
        <v>106.5</v>
      </c>
      <c r="M6" s="3">
        <f t="shared" si="3"/>
        <v>109.7</v>
      </c>
      <c r="N6" s="3">
        <v>9600</v>
      </c>
      <c r="P6" s="4">
        <v>42.41324884151576</v>
      </c>
      <c r="Q6" s="5">
        <f t="shared" si="4"/>
        <v>42.41324884151576</v>
      </c>
      <c r="R6" s="5">
        <f t="shared" si="5"/>
        <v>5.3016561051894699</v>
      </c>
    </row>
    <row r="7" spans="1:18" x14ac:dyDescent="0.3">
      <c r="A7" s="1">
        <v>6</v>
      </c>
      <c r="B7" s="1" t="s">
        <v>317</v>
      </c>
      <c r="C7" s="1" t="s">
        <v>516</v>
      </c>
      <c r="D7" s="1" t="s">
        <v>546</v>
      </c>
      <c r="E7" s="1">
        <v>7900</v>
      </c>
      <c r="F7" s="3" t="s">
        <v>508</v>
      </c>
      <c r="G7" s="1">
        <v>35</v>
      </c>
      <c r="H7" s="3">
        <v>111</v>
      </c>
      <c r="I7" s="1">
        <v>29.51</v>
      </c>
      <c r="J7" s="3">
        <f t="shared" si="0"/>
        <v>102.5</v>
      </c>
      <c r="K7" s="3">
        <f t="shared" si="1"/>
        <v>100.3</v>
      </c>
      <c r="L7" s="3">
        <f t="shared" si="2"/>
        <v>104.3</v>
      </c>
      <c r="M7" s="3">
        <f t="shared" si="3"/>
        <v>106.5</v>
      </c>
      <c r="N7" s="3">
        <v>9300</v>
      </c>
      <c r="P7" s="4">
        <f t="shared" ref="P7:P38" si="6">-87.868852+(LN(E7))*9.365713+G7*0.73241+I7*0.27241+H7*0.0924+((J7+K7)/2)*0.015315+((L7+M7)/2)*-0.032803</f>
        <v>38.20991873279354</v>
      </c>
      <c r="Q7" s="5">
        <f t="shared" si="4"/>
        <v>38.20991873279354</v>
      </c>
      <c r="R7" s="5">
        <f t="shared" si="5"/>
        <v>4.8366985737713337</v>
      </c>
    </row>
    <row r="8" spans="1:18" x14ac:dyDescent="0.3">
      <c r="A8" s="1">
        <v>7</v>
      </c>
      <c r="B8" s="1" t="s">
        <v>101</v>
      </c>
      <c r="C8" s="1" t="s">
        <v>488</v>
      </c>
      <c r="D8" s="1" t="s">
        <v>543</v>
      </c>
      <c r="E8" s="1">
        <v>7800</v>
      </c>
      <c r="F8" s="3" t="s">
        <v>512</v>
      </c>
      <c r="G8" s="1">
        <v>36</v>
      </c>
      <c r="H8" s="1">
        <v>118.5</v>
      </c>
      <c r="I8" s="1">
        <v>24.18</v>
      </c>
      <c r="J8" s="3">
        <f t="shared" si="0"/>
        <v>104</v>
      </c>
      <c r="K8" s="3">
        <f t="shared" si="1"/>
        <v>103.4</v>
      </c>
      <c r="L8" s="3">
        <f t="shared" si="2"/>
        <v>107.1</v>
      </c>
      <c r="M8" s="3">
        <f t="shared" si="3"/>
        <v>106.9</v>
      </c>
      <c r="N8" s="3">
        <v>9900</v>
      </c>
      <c r="P8" s="4">
        <f t="shared" si="6"/>
        <v>38.04681307346253</v>
      </c>
      <c r="Q8" s="5">
        <f t="shared" si="4"/>
        <v>38.04681307346253</v>
      </c>
      <c r="R8" s="5">
        <f t="shared" si="5"/>
        <v>4.8777965478798118</v>
      </c>
    </row>
    <row r="9" spans="1:18" x14ac:dyDescent="0.3">
      <c r="A9" s="1">
        <v>8</v>
      </c>
      <c r="B9" s="1" t="s">
        <v>114</v>
      </c>
      <c r="C9" s="1" t="s">
        <v>557</v>
      </c>
      <c r="D9" s="1" t="s">
        <v>545</v>
      </c>
      <c r="E9" s="1">
        <v>7500</v>
      </c>
      <c r="F9" s="3" t="s">
        <v>520</v>
      </c>
      <c r="G9" s="1">
        <v>33</v>
      </c>
      <c r="H9" s="3">
        <v>103</v>
      </c>
      <c r="I9" s="1">
        <v>25.37</v>
      </c>
      <c r="J9" s="3">
        <f t="shared" si="0"/>
        <v>100.4</v>
      </c>
      <c r="K9" s="3">
        <f t="shared" si="1"/>
        <v>100.1</v>
      </c>
      <c r="L9" s="3">
        <f t="shared" si="2"/>
        <v>108.3</v>
      </c>
      <c r="M9" s="3">
        <f t="shared" si="3"/>
        <v>109.8</v>
      </c>
      <c r="N9" s="3">
        <v>8500</v>
      </c>
      <c r="P9" s="4">
        <f t="shared" si="6"/>
        <v>34.254138130413565</v>
      </c>
      <c r="Q9" s="5">
        <f t="shared" si="4"/>
        <v>34.254138130413565</v>
      </c>
      <c r="R9" s="5">
        <f t="shared" si="5"/>
        <v>4.5672184173884753</v>
      </c>
    </row>
    <row r="10" spans="1:18" x14ac:dyDescent="0.3">
      <c r="A10" s="1">
        <v>9</v>
      </c>
      <c r="B10" s="1" t="s">
        <v>81</v>
      </c>
      <c r="C10" s="1" t="s">
        <v>557</v>
      </c>
      <c r="D10" s="1" t="s">
        <v>544</v>
      </c>
      <c r="E10" s="1">
        <v>7200</v>
      </c>
      <c r="F10" s="3" t="s">
        <v>520</v>
      </c>
      <c r="G10" s="1">
        <v>34</v>
      </c>
      <c r="H10" s="3">
        <v>103</v>
      </c>
      <c r="I10" s="1">
        <v>27.69</v>
      </c>
      <c r="J10" s="3">
        <f t="shared" si="0"/>
        <v>100.4</v>
      </c>
      <c r="K10" s="3">
        <f t="shared" si="1"/>
        <v>100.1</v>
      </c>
      <c r="L10" s="3">
        <f t="shared" si="2"/>
        <v>108.3</v>
      </c>
      <c r="M10" s="3">
        <f t="shared" si="3"/>
        <v>109.8</v>
      </c>
      <c r="N10" s="3">
        <v>8600</v>
      </c>
      <c r="P10" s="4">
        <f t="shared" si="6"/>
        <v>35.236212245649284</v>
      </c>
      <c r="Q10" s="5">
        <f t="shared" si="4"/>
        <v>35.236212245649284</v>
      </c>
      <c r="R10" s="5">
        <f t="shared" si="5"/>
        <v>4.8939183674512892</v>
      </c>
    </row>
    <row r="11" spans="1:18" x14ac:dyDescent="0.3">
      <c r="A11" s="1">
        <v>10</v>
      </c>
      <c r="B11" s="1" t="s">
        <v>185</v>
      </c>
      <c r="C11" s="1" t="s">
        <v>549</v>
      </c>
      <c r="D11" s="1" t="s">
        <v>542</v>
      </c>
      <c r="E11" s="1">
        <v>7000</v>
      </c>
      <c r="F11" s="3" t="s">
        <v>498</v>
      </c>
      <c r="G11" s="1">
        <v>30</v>
      </c>
      <c r="H11" s="3">
        <v>122.5</v>
      </c>
      <c r="I11" s="1">
        <v>28.12</v>
      </c>
      <c r="J11" s="3">
        <f t="shared" si="0"/>
        <v>103.2</v>
      </c>
      <c r="K11" s="3">
        <f t="shared" si="1"/>
        <v>104.1</v>
      </c>
      <c r="L11" s="3">
        <f t="shared" si="2"/>
        <v>106.5</v>
      </c>
      <c r="M11" s="3">
        <f t="shared" si="3"/>
        <v>109.7</v>
      </c>
      <c r="N11" s="3">
        <v>9000</v>
      </c>
      <c r="P11" s="4">
        <f t="shared" si="6"/>
        <v>34.044902047020912</v>
      </c>
      <c r="Q11" s="5">
        <f t="shared" si="4"/>
        <v>34.044902047020912</v>
      </c>
      <c r="R11" s="5">
        <f t="shared" si="5"/>
        <v>4.8635574352887021</v>
      </c>
    </row>
    <row r="12" spans="1:18" x14ac:dyDescent="0.3">
      <c r="A12" s="1">
        <v>11</v>
      </c>
      <c r="B12" s="1" t="s">
        <v>172</v>
      </c>
      <c r="C12" s="1" t="s">
        <v>488</v>
      </c>
      <c r="D12" s="1" t="s">
        <v>544</v>
      </c>
      <c r="E12" s="1">
        <v>6900</v>
      </c>
      <c r="F12" s="3" t="s">
        <v>512</v>
      </c>
      <c r="G12" s="1">
        <v>35</v>
      </c>
      <c r="H12" s="3">
        <v>118.5</v>
      </c>
      <c r="I12" s="1">
        <v>22.82</v>
      </c>
      <c r="J12" s="3">
        <f t="shared" si="0"/>
        <v>104</v>
      </c>
      <c r="K12" s="3">
        <f t="shared" si="1"/>
        <v>103.4</v>
      </c>
      <c r="L12" s="3">
        <f t="shared" si="2"/>
        <v>107.1</v>
      </c>
      <c r="M12" s="3">
        <f t="shared" si="3"/>
        <v>106.9</v>
      </c>
      <c r="N12" s="3">
        <v>8200</v>
      </c>
      <c r="P12" s="4">
        <f t="shared" si="6"/>
        <v>35.795667311612185</v>
      </c>
      <c r="Q12" s="5">
        <f t="shared" si="4"/>
        <v>35.795667311612185</v>
      </c>
      <c r="R12" s="5">
        <f t="shared" si="5"/>
        <v>5.1877778712481426</v>
      </c>
    </row>
    <row r="13" spans="1:18" x14ac:dyDescent="0.3">
      <c r="A13" s="1">
        <v>12</v>
      </c>
      <c r="B13" s="1" t="s">
        <v>291</v>
      </c>
      <c r="C13" s="1" t="s">
        <v>516</v>
      </c>
      <c r="D13" s="1" t="s">
        <v>545</v>
      </c>
      <c r="E13" s="1">
        <v>6800</v>
      </c>
      <c r="F13" s="3" t="s">
        <v>508</v>
      </c>
      <c r="G13" s="1">
        <v>33</v>
      </c>
      <c r="H13" s="3">
        <v>111</v>
      </c>
      <c r="I13" s="1">
        <v>20.61</v>
      </c>
      <c r="J13" s="3">
        <f t="shared" si="0"/>
        <v>102.5</v>
      </c>
      <c r="K13" s="3">
        <f t="shared" si="1"/>
        <v>100.3</v>
      </c>
      <c r="L13" s="3">
        <f t="shared" si="2"/>
        <v>104.3</v>
      </c>
      <c r="M13" s="3">
        <f t="shared" si="3"/>
        <v>106.5</v>
      </c>
      <c r="N13" s="3">
        <v>7800</v>
      </c>
      <c r="P13" s="4">
        <f t="shared" si="6"/>
        <v>32.916353346089096</v>
      </c>
      <c r="Q13" s="5">
        <f t="shared" si="4"/>
        <v>32.916353346089096</v>
      </c>
      <c r="R13" s="5">
        <f t="shared" si="5"/>
        <v>4.8406401979542792</v>
      </c>
    </row>
    <row r="14" spans="1:18" x14ac:dyDescent="0.3">
      <c r="A14" s="1">
        <v>13</v>
      </c>
      <c r="B14" s="1" t="s">
        <v>246</v>
      </c>
      <c r="C14" s="1" t="s">
        <v>508</v>
      </c>
      <c r="D14" s="1" t="s">
        <v>545</v>
      </c>
      <c r="E14" s="1">
        <v>6700</v>
      </c>
      <c r="F14" s="3" t="s">
        <v>516</v>
      </c>
      <c r="G14" s="1">
        <v>32</v>
      </c>
      <c r="H14" s="3">
        <v>102.5</v>
      </c>
      <c r="I14" s="1">
        <v>21.5</v>
      </c>
      <c r="J14" s="3">
        <f t="shared" si="0"/>
        <v>100.3</v>
      </c>
      <c r="K14" s="3">
        <f t="shared" si="1"/>
        <v>102.5</v>
      </c>
      <c r="L14" s="3">
        <f t="shared" si="2"/>
        <v>105.8</v>
      </c>
      <c r="M14" s="3">
        <f t="shared" si="3"/>
        <v>110.9</v>
      </c>
      <c r="N14" s="3">
        <v>6900</v>
      </c>
      <c r="P14" s="4">
        <f t="shared" si="6"/>
        <v>31.405465554555086</v>
      </c>
      <c r="Q14" s="5">
        <f t="shared" si="4"/>
        <v>31.405465554555086</v>
      </c>
      <c r="R14" s="5">
        <f t="shared" si="5"/>
        <v>4.6873829185903109</v>
      </c>
    </row>
    <row r="15" spans="1:18" x14ac:dyDescent="0.3">
      <c r="A15" s="1">
        <v>14</v>
      </c>
      <c r="B15" s="1" t="s">
        <v>308</v>
      </c>
      <c r="C15" s="1" t="s">
        <v>498</v>
      </c>
      <c r="D15" s="1" t="s">
        <v>546</v>
      </c>
      <c r="E15" s="1">
        <v>6600</v>
      </c>
      <c r="F15" s="3" t="s">
        <v>549</v>
      </c>
      <c r="G15" s="1">
        <v>33</v>
      </c>
      <c r="H15" s="3">
        <v>110</v>
      </c>
      <c r="I15" s="1">
        <v>23.67</v>
      </c>
      <c r="J15" s="3">
        <f t="shared" si="0"/>
        <v>104.1</v>
      </c>
      <c r="K15" s="3">
        <f t="shared" si="1"/>
        <v>103.2</v>
      </c>
      <c r="L15" s="3">
        <f t="shared" si="2"/>
        <v>109</v>
      </c>
      <c r="M15" s="3">
        <f t="shared" si="3"/>
        <v>113.9</v>
      </c>
      <c r="N15" s="3">
        <v>7500</v>
      </c>
      <c r="P15" s="4">
        <f t="shared" si="6"/>
        <v>33.213934261029621</v>
      </c>
      <c r="Q15" s="5">
        <f t="shared" si="4"/>
        <v>33.213934261029621</v>
      </c>
      <c r="R15" s="5">
        <f t="shared" si="5"/>
        <v>5.0324142819741855</v>
      </c>
    </row>
    <row r="16" spans="1:18" x14ac:dyDescent="0.3">
      <c r="A16" s="1">
        <v>15</v>
      </c>
      <c r="B16" s="1" t="s">
        <v>392</v>
      </c>
      <c r="C16" s="1" t="s">
        <v>516</v>
      </c>
      <c r="D16" s="1" t="s">
        <v>543</v>
      </c>
      <c r="E16" s="1">
        <v>6500</v>
      </c>
      <c r="F16" s="3" t="s">
        <v>508</v>
      </c>
      <c r="G16" s="1">
        <v>33</v>
      </c>
      <c r="H16" s="3">
        <v>111</v>
      </c>
      <c r="I16" s="1">
        <v>21.55</v>
      </c>
      <c r="J16" s="3">
        <f t="shared" si="0"/>
        <v>102.5</v>
      </c>
      <c r="K16" s="3">
        <f t="shared" si="1"/>
        <v>100.3</v>
      </c>
      <c r="L16" s="3">
        <f t="shared" si="2"/>
        <v>104.3</v>
      </c>
      <c r="M16" s="3">
        <f t="shared" si="3"/>
        <v>106.5</v>
      </c>
      <c r="N16" s="3">
        <v>7800</v>
      </c>
      <c r="P16" s="4">
        <f t="shared" si="6"/>
        <v>32.749833698817142</v>
      </c>
      <c r="Q16" s="5">
        <f t="shared" si="4"/>
        <v>32.749833698817142</v>
      </c>
      <c r="R16" s="5">
        <f t="shared" si="5"/>
        <v>5.0384359536641758</v>
      </c>
    </row>
    <row r="17" spans="1:18" x14ac:dyDescent="0.3">
      <c r="A17" s="1">
        <v>16</v>
      </c>
      <c r="B17" s="1" t="s">
        <v>115</v>
      </c>
      <c r="C17" s="1" t="s">
        <v>488</v>
      </c>
      <c r="D17" s="1" t="s">
        <v>545</v>
      </c>
      <c r="E17" s="1">
        <v>6400</v>
      </c>
      <c r="F17" s="3" t="s">
        <v>512</v>
      </c>
      <c r="G17" s="1">
        <v>36</v>
      </c>
      <c r="H17" s="3">
        <v>118.5</v>
      </c>
      <c r="I17" s="1">
        <v>22.69</v>
      </c>
      <c r="J17" s="3">
        <f t="shared" si="0"/>
        <v>104</v>
      </c>
      <c r="K17" s="3">
        <f t="shared" si="1"/>
        <v>103.4</v>
      </c>
      <c r="L17" s="3">
        <f t="shared" si="2"/>
        <v>107.1</v>
      </c>
      <c r="M17" s="3">
        <f t="shared" si="3"/>
        <v>106.9</v>
      </c>
      <c r="N17" s="3">
        <v>7200</v>
      </c>
      <c r="P17" s="4">
        <f t="shared" si="6"/>
        <v>35.788143037422834</v>
      </c>
      <c r="Q17" s="5">
        <f t="shared" si="4"/>
        <v>35.788143037422834</v>
      </c>
      <c r="R17" s="5">
        <f t="shared" si="5"/>
        <v>5.5918973495973177</v>
      </c>
    </row>
    <row r="18" spans="1:18" x14ac:dyDescent="0.3">
      <c r="A18" s="1">
        <v>17</v>
      </c>
      <c r="B18" s="1" t="s">
        <v>537</v>
      </c>
      <c r="C18" s="1" t="s">
        <v>498</v>
      </c>
      <c r="D18" s="1" t="s">
        <v>544</v>
      </c>
      <c r="E18" s="1">
        <v>6200</v>
      </c>
      <c r="F18" s="3" t="s">
        <v>549</v>
      </c>
      <c r="G18" s="1">
        <v>29</v>
      </c>
      <c r="H18" s="3">
        <v>110</v>
      </c>
      <c r="I18" s="1">
        <v>33.409999999999997</v>
      </c>
      <c r="J18" s="3">
        <f t="shared" si="0"/>
        <v>104.1</v>
      </c>
      <c r="K18" s="3">
        <f t="shared" si="1"/>
        <v>103.2</v>
      </c>
      <c r="L18" s="3">
        <f t="shared" si="2"/>
        <v>109</v>
      </c>
      <c r="M18" s="3">
        <f t="shared" si="3"/>
        <v>113.9</v>
      </c>
      <c r="N18" s="3">
        <v>6700</v>
      </c>
      <c r="P18" s="4">
        <f t="shared" si="6"/>
        <v>32.352019940884901</v>
      </c>
      <c r="Q18" s="5">
        <f t="shared" si="4"/>
        <v>32.352019940884901</v>
      </c>
      <c r="R18" s="5">
        <f t="shared" si="5"/>
        <v>5.2180677324007902</v>
      </c>
    </row>
    <row r="19" spans="1:18" x14ac:dyDescent="0.3">
      <c r="A19" s="1">
        <v>18</v>
      </c>
      <c r="B19" s="1" t="s">
        <v>154</v>
      </c>
      <c r="C19" s="1" t="s">
        <v>516</v>
      </c>
      <c r="D19" s="1" t="s">
        <v>545</v>
      </c>
      <c r="E19" s="1">
        <v>6100</v>
      </c>
      <c r="F19" s="3" t="s">
        <v>508</v>
      </c>
      <c r="G19" s="1">
        <v>24</v>
      </c>
      <c r="H19" s="3">
        <v>111</v>
      </c>
      <c r="I19" s="1">
        <v>21.92</v>
      </c>
      <c r="J19" s="3">
        <f t="shared" si="0"/>
        <v>102.5</v>
      </c>
      <c r="K19" s="3">
        <f t="shared" si="1"/>
        <v>100.3</v>
      </c>
      <c r="L19" s="3">
        <f t="shared" si="2"/>
        <v>104.3</v>
      </c>
      <c r="M19" s="3">
        <f t="shared" si="3"/>
        <v>106.5</v>
      </c>
      <c r="N19" s="3">
        <v>6400</v>
      </c>
      <c r="P19" s="4">
        <f t="shared" si="6"/>
        <v>25.664087069169291</v>
      </c>
      <c r="Q19" s="5">
        <f t="shared" si="4"/>
        <v>25.664087069169291</v>
      </c>
      <c r="R19" s="5">
        <f t="shared" si="5"/>
        <v>4.207227388388409</v>
      </c>
    </row>
    <row r="20" spans="1:18" x14ac:dyDescent="0.3">
      <c r="A20" s="1">
        <v>19</v>
      </c>
      <c r="B20" s="1" t="s">
        <v>201</v>
      </c>
      <c r="C20" s="1" t="s">
        <v>520</v>
      </c>
      <c r="D20" s="1" t="s">
        <v>543</v>
      </c>
      <c r="E20" s="1">
        <v>6000</v>
      </c>
      <c r="F20" s="3" t="s">
        <v>557</v>
      </c>
      <c r="G20" s="1">
        <v>33</v>
      </c>
      <c r="H20" s="3">
        <v>108.5</v>
      </c>
      <c r="I20" s="1">
        <v>25.31</v>
      </c>
      <c r="J20" s="3">
        <f t="shared" si="0"/>
        <v>100.1</v>
      </c>
      <c r="K20" s="3">
        <f t="shared" si="1"/>
        <v>100.4</v>
      </c>
      <c r="L20" s="3">
        <f t="shared" si="2"/>
        <v>106.8</v>
      </c>
      <c r="M20" s="3">
        <f t="shared" si="3"/>
        <v>111.1</v>
      </c>
      <c r="N20" s="3">
        <v>7800</v>
      </c>
      <c r="P20" s="4">
        <f t="shared" si="6"/>
        <v>32.659375371003904</v>
      </c>
      <c r="Q20" s="5">
        <f t="shared" si="4"/>
        <v>32.659375371003904</v>
      </c>
      <c r="R20" s="5">
        <f t="shared" si="5"/>
        <v>5.4432292285006509</v>
      </c>
    </row>
    <row r="21" spans="1:18" x14ac:dyDescent="0.3">
      <c r="A21" s="1">
        <v>20</v>
      </c>
      <c r="B21" s="1" t="s">
        <v>396</v>
      </c>
      <c r="C21" s="1" t="s">
        <v>549</v>
      </c>
      <c r="D21" s="1" t="s">
        <v>544</v>
      </c>
      <c r="E21" s="1">
        <v>5900</v>
      </c>
      <c r="F21" s="3" t="s">
        <v>498</v>
      </c>
      <c r="G21" s="1">
        <v>34</v>
      </c>
      <c r="H21" s="3">
        <v>122.5</v>
      </c>
      <c r="I21" s="1">
        <v>24.89</v>
      </c>
      <c r="J21" s="3">
        <f t="shared" si="0"/>
        <v>103.2</v>
      </c>
      <c r="K21" s="3">
        <f t="shared" si="1"/>
        <v>104.1</v>
      </c>
      <c r="L21" s="3">
        <f t="shared" si="2"/>
        <v>106.5</v>
      </c>
      <c r="M21" s="3">
        <f t="shared" si="3"/>
        <v>109.7</v>
      </c>
      <c r="N21" s="3">
        <v>5800</v>
      </c>
      <c r="P21" s="4">
        <f t="shared" si="6"/>
        <v>34.493516074495638</v>
      </c>
      <c r="Q21" s="5">
        <f t="shared" si="4"/>
        <v>34.493516074495638</v>
      </c>
      <c r="R21" s="5">
        <f t="shared" si="5"/>
        <v>5.8463586566941759</v>
      </c>
    </row>
    <row r="22" spans="1:18" x14ac:dyDescent="0.3">
      <c r="A22" s="1">
        <v>21</v>
      </c>
      <c r="B22" s="1" t="s">
        <v>407</v>
      </c>
      <c r="C22" s="1" t="s">
        <v>488</v>
      </c>
      <c r="D22" s="1" t="s">
        <v>546</v>
      </c>
      <c r="E22" s="1">
        <v>5800</v>
      </c>
      <c r="F22" s="3" t="s">
        <v>512</v>
      </c>
      <c r="G22" s="1">
        <v>32</v>
      </c>
      <c r="H22" s="3">
        <v>118.5</v>
      </c>
      <c r="I22" s="1">
        <v>21.98</v>
      </c>
      <c r="J22" s="3">
        <f t="shared" si="0"/>
        <v>104</v>
      </c>
      <c r="K22" s="3">
        <f t="shared" si="1"/>
        <v>103.4</v>
      </c>
      <c r="L22" s="3">
        <f t="shared" si="2"/>
        <v>107.1</v>
      </c>
      <c r="M22" s="3">
        <f t="shared" si="3"/>
        <v>106.9</v>
      </c>
      <c r="N22" s="3">
        <v>6800</v>
      </c>
      <c r="P22" s="4">
        <f t="shared" si="6"/>
        <v>31.74313046775481</v>
      </c>
      <c r="Q22" s="5">
        <f t="shared" si="4"/>
        <v>31.74313046775481</v>
      </c>
      <c r="R22" s="5">
        <f t="shared" si="5"/>
        <v>5.4729535289232434</v>
      </c>
    </row>
    <row r="23" spans="1:18" x14ac:dyDescent="0.3">
      <c r="A23" s="1">
        <v>22</v>
      </c>
      <c r="B23" s="1" t="s">
        <v>153</v>
      </c>
      <c r="C23" s="1" t="s">
        <v>549</v>
      </c>
      <c r="D23" s="1" t="s">
        <v>545</v>
      </c>
      <c r="E23" s="1">
        <v>5700</v>
      </c>
      <c r="F23" s="3" t="s">
        <v>498</v>
      </c>
      <c r="G23" s="1">
        <v>33</v>
      </c>
      <c r="H23" s="1">
        <v>122.5</v>
      </c>
      <c r="I23" s="1">
        <v>15.13</v>
      </c>
      <c r="J23" s="3">
        <f t="shared" si="0"/>
        <v>103.2</v>
      </c>
      <c r="K23" s="3">
        <f t="shared" si="1"/>
        <v>104.1</v>
      </c>
      <c r="L23" s="3">
        <f t="shared" si="2"/>
        <v>106.5</v>
      </c>
      <c r="M23" s="3">
        <f t="shared" si="3"/>
        <v>109.7</v>
      </c>
      <c r="N23" s="3">
        <v>7700</v>
      </c>
      <c r="P23" s="4">
        <f t="shared" si="6"/>
        <v>30.779396846945609</v>
      </c>
      <c r="Q23" s="5">
        <f t="shared" si="4"/>
        <v>30.779396846945609</v>
      </c>
      <c r="R23" s="5">
        <f t="shared" si="5"/>
        <v>5.3998941836746681</v>
      </c>
    </row>
    <row r="24" spans="1:18" x14ac:dyDescent="0.3">
      <c r="A24" s="1">
        <v>23</v>
      </c>
      <c r="B24" s="1" t="s">
        <v>124</v>
      </c>
      <c r="C24" s="1" t="s">
        <v>498</v>
      </c>
      <c r="D24" s="1" t="s">
        <v>545</v>
      </c>
      <c r="E24" s="1">
        <v>5600</v>
      </c>
      <c r="F24" s="3" t="s">
        <v>549</v>
      </c>
      <c r="G24" s="1">
        <v>28</v>
      </c>
      <c r="H24" s="3">
        <v>110</v>
      </c>
      <c r="I24" s="1">
        <v>23.27</v>
      </c>
      <c r="J24" s="3">
        <f t="shared" si="0"/>
        <v>104.1</v>
      </c>
      <c r="K24" s="3">
        <f t="shared" si="1"/>
        <v>103.2</v>
      </c>
      <c r="L24" s="3">
        <f t="shared" si="2"/>
        <v>109</v>
      </c>
      <c r="M24" s="3">
        <f t="shared" si="3"/>
        <v>113.9</v>
      </c>
      <c r="N24" s="3">
        <v>6700</v>
      </c>
      <c r="P24" s="4">
        <f t="shared" si="6"/>
        <v>27.904105037611259</v>
      </c>
      <c r="Q24" s="5">
        <f t="shared" si="4"/>
        <v>27.904105037611259</v>
      </c>
      <c r="R24" s="5">
        <f t="shared" si="5"/>
        <v>4.9828758995734397</v>
      </c>
    </row>
    <row r="25" spans="1:18" x14ac:dyDescent="0.3">
      <c r="A25" s="1">
        <v>24</v>
      </c>
      <c r="B25" s="1" t="s">
        <v>359</v>
      </c>
      <c r="C25" s="1" t="s">
        <v>512</v>
      </c>
      <c r="D25" s="1" t="s">
        <v>544</v>
      </c>
      <c r="E25" s="1">
        <v>5500</v>
      </c>
      <c r="F25" s="3" t="s">
        <v>488</v>
      </c>
      <c r="G25" s="1">
        <v>28</v>
      </c>
      <c r="H25" s="3">
        <v>113</v>
      </c>
      <c r="I25" s="1">
        <v>24.79</v>
      </c>
      <c r="J25" s="3">
        <f t="shared" si="0"/>
        <v>103.4</v>
      </c>
      <c r="K25" s="3">
        <f t="shared" si="1"/>
        <v>104</v>
      </c>
      <c r="L25" s="3">
        <f t="shared" si="2"/>
        <v>107</v>
      </c>
      <c r="M25" s="3">
        <f t="shared" si="3"/>
        <v>110.4</v>
      </c>
      <c r="N25" s="3">
        <v>6000</v>
      </c>
      <c r="P25" s="4">
        <f t="shared" si="6"/>
        <v>28.517586086384249</v>
      </c>
      <c r="Q25" s="5">
        <f t="shared" si="4"/>
        <v>28.517586086384249</v>
      </c>
      <c r="R25" s="5">
        <f t="shared" si="5"/>
        <v>5.1850156520698638</v>
      </c>
    </row>
    <row r="26" spans="1:18" x14ac:dyDescent="0.3">
      <c r="A26" s="1">
        <v>25</v>
      </c>
      <c r="B26" s="1" t="s">
        <v>285</v>
      </c>
      <c r="C26" s="1" t="s">
        <v>508</v>
      </c>
      <c r="D26" s="1" t="s">
        <v>544</v>
      </c>
      <c r="E26" s="1">
        <v>5500</v>
      </c>
      <c r="F26" s="3" t="s">
        <v>516</v>
      </c>
      <c r="G26" s="1">
        <v>32</v>
      </c>
      <c r="H26" s="3">
        <v>102.5</v>
      </c>
      <c r="I26" s="1">
        <v>21.86</v>
      </c>
      <c r="J26" s="3">
        <f t="shared" si="0"/>
        <v>100.3</v>
      </c>
      <c r="K26" s="3">
        <f t="shared" si="1"/>
        <v>102.5</v>
      </c>
      <c r="L26" s="3">
        <f t="shared" si="2"/>
        <v>105.8</v>
      </c>
      <c r="M26" s="3">
        <f t="shared" si="3"/>
        <v>110.9</v>
      </c>
      <c r="N26" s="3">
        <v>6500</v>
      </c>
      <c r="P26" s="4">
        <f t="shared" si="6"/>
        <v>29.655121336384241</v>
      </c>
      <c r="Q26" s="5">
        <f t="shared" si="4"/>
        <v>29.655121336384241</v>
      </c>
      <c r="R26" s="5">
        <f t="shared" si="5"/>
        <v>5.3918402429789527</v>
      </c>
    </row>
    <row r="27" spans="1:18" x14ac:dyDescent="0.3">
      <c r="A27" s="1">
        <v>26</v>
      </c>
      <c r="B27" s="1" t="s">
        <v>227</v>
      </c>
      <c r="C27" s="1" t="s">
        <v>516</v>
      </c>
      <c r="D27" s="1" t="s">
        <v>542</v>
      </c>
      <c r="E27" s="1">
        <v>5400</v>
      </c>
      <c r="F27" s="3" t="s">
        <v>508</v>
      </c>
      <c r="G27" s="1">
        <v>25</v>
      </c>
      <c r="H27" s="3">
        <v>111</v>
      </c>
      <c r="I27" s="1">
        <v>20.55</v>
      </c>
      <c r="J27" s="3">
        <f t="shared" si="0"/>
        <v>102.5</v>
      </c>
      <c r="K27" s="3">
        <f t="shared" si="1"/>
        <v>100.3</v>
      </c>
      <c r="L27" s="3">
        <f t="shared" si="2"/>
        <v>104.3</v>
      </c>
      <c r="M27" s="3">
        <f t="shared" si="3"/>
        <v>106.5</v>
      </c>
      <c r="N27" s="3">
        <v>6000</v>
      </c>
      <c r="P27" s="4">
        <f t="shared" si="6"/>
        <v>24.881710319820712</v>
      </c>
      <c r="Q27" s="5">
        <f t="shared" si="4"/>
        <v>24.881710319820712</v>
      </c>
      <c r="R27" s="5">
        <f t="shared" si="5"/>
        <v>4.607724133300132</v>
      </c>
    </row>
    <row r="28" spans="1:18" x14ac:dyDescent="0.3">
      <c r="A28" s="1">
        <v>27</v>
      </c>
      <c r="B28" s="1" t="s">
        <v>433</v>
      </c>
      <c r="C28" s="1" t="s">
        <v>520</v>
      </c>
      <c r="D28" s="1" t="s">
        <v>545</v>
      </c>
      <c r="E28" s="1">
        <v>5400</v>
      </c>
      <c r="F28" s="3" t="s">
        <v>557</v>
      </c>
      <c r="G28" s="1">
        <v>30</v>
      </c>
      <c r="H28" s="3">
        <v>108.5</v>
      </c>
      <c r="I28" s="1">
        <v>19.36</v>
      </c>
      <c r="J28" s="3">
        <f t="shared" si="0"/>
        <v>100.1</v>
      </c>
      <c r="K28" s="3">
        <f t="shared" si="1"/>
        <v>100.4</v>
      </c>
      <c r="L28" s="3">
        <f t="shared" si="2"/>
        <v>106.8</v>
      </c>
      <c r="M28" s="3">
        <f t="shared" si="3"/>
        <v>111.1</v>
      </c>
      <c r="N28" s="3">
        <v>5800</v>
      </c>
      <c r="P28" s="4">
        <f t="shared" si="6"/>
        <v>27.854529519820712</v>
      </c>
      <c r="Q28" s="5">
        <f t="shared" si="4"/>
        <v>27.854529519820712</v>
      </c>
      <c r="R28" s="5">
        <f t="shared" si="5"/>
        <v>5.1582462073742059</v>
      </c>
    </row>
    <row r="29" spans="1:18" x14ac:dyDescent="0.3">
      <c r="A29" s="1">
        <v>28</v>
      </c>
      <c r="B29" s="1" t="s">
        <v>207</v>
      </c>
      <c r="C29" s="1" t="s">
        <v>557</v>
      </c>
      <c r="D29" s="1" t="s">
        <v>546</v>
      </c>
      <c r="E29" s="1">
        <v>5400</v>
      </c>
      <c r="F29" s="3" t="s">
        <v>520</v>
      </c>
      <c r="G29" s="1">
        <v>28</v>
      </c>
      <c r="H29" s="1">
        <v>103</v>
      </c>
      <c r="I29" s="1">
        <v>21.36</v>
      </c>
      <c r="J29" s="3">
        <f t="shared" si="0"/>
        <v>100.4</v>
      </c>
      <c r="K29" s="3">
        <f t="shared" si="1"/>
        <v>100.1</v>
      </c>
      <c r="L29" s="3">
        <f t="shared" si="2"/>
        <v>108.3</v>
      </c>
      <c r="M29" s="3">
        <f t="shared" si="3"/>
        <v>109.8</v>
      </c>
      <c r="N29" s="3">
        <v>5400</v>
      </c>
      <c r="P29" s="4">
        <f t="shared" si="6"/>
        <v>26.423049219820712</v>
      </c>
      <c r="Q29" s="5">
        <f t="shared" si="4"/>
        <v>26.423049219820712</v>
      </c>
      <c r="R29" s="5">
        <f t="shared" si="5"/>
        <v>4.8931572629297611</v>
      </c>
    </row>
    <row r="30" spans="1:18" x14ac:dyDescent="0.3">
      <c r="A30" s="1">
        <v>29</v>
      </c>
      <c r="B30" s="1" t="s">
        <v>378</v>
      </c>
      <c r="C30" s="1" t="s">
        <v>498</v>
      </c>
      <c r="D30" s="1" t="s">
        <v>543</v>
      </c>
      <c r="E30" s="1">
        <v>5300</v>
      </c>
      <c r="F30" s="3" t="s">
        <v>549</v>
      </c>
      <c r="G30" s="1">
        <v>30</v>
      </c>
      <c r="H30" s="1">
        <v>110</v>
      </c>
      <c r="I30" s="1">
        <v>19.079999999999998</v>
      </c>
      <c r="J30" s="3">
        <f t="shared" si="0"/>
        <v>104.1</v>
      </c>
      <c r="K30" s="3">
        <f t="shared" si="1"/>
        <v>103.2</v>
      </c>
      <c r="L30" s="3">
        <f t="shared" si="2"/>
        <v>109</v>
      </c>
      <c r="M30" s="3">
        <f t="shared" si="3"/>
        <v>113.9</v>
      </c>
      <c r="N30" s="3">
        <v>6000</v>
      </c>
      <c r="P30" s="4">
        <f t="shared" si="6"/>
        <v>27.711853066671047</v>
      </c>
      <c r="Q30" s="5">
        <f t="shared" si="4"/>
        <v>27.711853066671047</v>
      </c>
      <c r="R30" s="5">
        <f t="shared" si="5"/>
        <v>5.2286515220134051</v>
      </c>
    </row>
    <row r="31" spans="1:18" x14ac:dyDescent="0.3">
      <c r="A31" s="1">
        <v>30</v>
      </c>
      <c r="B31" s="1" t="s">
        <v>244</v>
      </c>
      <c r="C31" s="1" t="s">
        <v>508</v>
      </c>
      <c r="D31" s="1" t="s">
        <v>544</v>
      </c>
      <c r="E31" s="1">
        <v>5300</v>
      </c>
      <c r="F31" s="3" t="s">
        <v>516</v>
      </c>
      <c r="G31" s="1">
        <v>30</v>
      </c>
      <c r="H31" s="1">
        <v>102.5</v>
      </c>
      <c r="I31" s="1">
        <v>22.77</v>
      </c>
      <c r="J31" s="3">
        <f t="shared" si="0"/>
        <v>100.3</v>
      </c>
      <c r="K31" s="3">
        <f t="shared" si="1"/>
        <v>102.5</v>
      </c>
      <c r="L31" s="3">
        <f t="shared" si="2"/>
        <v>105.8</v>
      </c>
      <c r="M31" s="3">
        <f t="shared" si="3"/>
        <v>110.9</v>
      </c>
      <c r="N31" s="3">
        <v>6400</v>
      </c>
      <c r="P31" s="4">
        <f t="shared" si="6"/>
        <v>28.091276516671051</v>
      </c>
      <c r="Q31" s="5">
        <f t="shared" si="4"/>
        <v>28.091276516671051</v>
      </c>
      <c r="R31" s="5">
        <f t="shared" si="5"/>
        <v>5.3002408522020854</v>
      </c>
    </row>
    <row r="32" spans="1:18" x14ac:dyDescent="0.3">
      <c r="A32" s="1">
        <v>31</v>
      </c>
      <c r="B32" s="1" t="s">
        <v>232</v>
      </c>
      <c r="C32" s="1" t="s">
        <v>508</v>
      </c>
      <c r="D32" s="1" t="s">
        <v>543</v>
      </c>
      <c r="E32" s="1">
        <v>5200</v>
      </c>
      <c r="F32" s="3" t="s">
        <v>516</v>
      </c>
      <c r="G32" s="1">
        <v>29</v>
      </c>
      <c r="H32" s="3">
        <v>102.5</v>
      </c>
      <c r="I32" s="1">
        <v>18.29</v>
      </c>
      <c r="J32" s="3">
        <f t="shared" si="0"/>
        <v>100.3</v>
      </c>
      <c r="K32" s="3">
        <f t="shared" si="1"/>
        <v>102.5</v>
      </c>
      <c r="L32" s="3">
        <f t="shared" si="2"/>
        <v>105.8</v>
      </c>
      <c r="M32" s="3">
        <f t="shared" si="3"/>
        <v>110.9</v>
      </c>
      <c r="N32" s="3">
        <v>5600</v>
      </c>
      <c r="P32" s="4">
        <f t="shared" si="6"/>
        <v>25.960069789407495</v>
      </c>
      <c r="Q32" s="5">
        <f t="shared" si="4"/>
        <v>25.960069789407495</v>
      </c>
      <c r="R32" s="5">
        <f t="shared" si="5"/>
        <v>4.9923211133475949</v>
      </c>
    </row>
    <row r="33" spans="1:18" x14ac:dyDescent="0.3">
      <c r="A33" s="1">
        <v>32</v>
      </c>
      <c r="B33" s="1" t="s">
        <v>181</v>
      </c>
      <c r="C33" s="1" t="s">
        <v>508</v>
      </c>
      <c r="D33" s="1" t="s">
        <v>546</v>
      </c>
      <c r="E33" s="1">
        <v>5100</v>
      </c>
      <c r="F33" s="3" t="s">
        <v>516</v>
      </c>
      <c r="G33" s="1">
        <v>28</v>
      </c>
      <c r="H33" s="1">
        <v>102.5</v>
      </c>
      <c r="I33" s="1">
        <v>15.49</v>
      </c>
      <c r="J33" s="3">
        <f t="shared" si="0"/>
        <v>100.3</v>
      </c>
      <c r="K33" s="3">
        <f t="shared" si="1"/>
        <v>102.5</v>
      </c>
      <c r="L33" s="3">
        <f t="shared" si="2"/>
        <v>105.8</v>
      </c>
      <c r="M33" s="3">
        <f t="shared" si="3"/>
        <v>110.9</v>
      </c>
      <c r="N33" s="3">
        <v>5000</v>
      </c>
      <c r="P33" s="4">
        <f t="shared" si="6"/>
        <v>24.283047570260521</v>
      </c>
      <c r="Q33" s="5">
        <f t="shared" si="4"/>
        <v>24.283047570260521</v>
      </c>
      <c r="R33" s="5">
        <f t="shared" si="5"/>
        <v>4.7613818765216713</v>
      </c>
    </row>
    <row r="34" spans="1:18" x14ac:dyDescent="0.3">
      <c r="A34" s="1">
        <v>33</v>
      </c>
      <c r="B34" s="1" t="s">
        <v>262</v>
      </c>
      <c r="C34" s="1" t="s">
        <v>512</v>
      </c>
      <c r="D34" s="1" t="s">
        <v>546</v>
      </c>
      <c r="E34" s="1">
        <v>5000</v>
      </c>
      <c r="F34" s="3" t="s">
        <v>488</v>
      </c>
      <c r="G34" s="1">
        <v>29</v>
      </c>
      <c r="H34" s="3">
        <v>113</v>
      </c>
      <c r="I34" s="1">
        <v>17.239999999999998</v>
      </c>
      <c r="J34" s="3">
        <f t="shared" ref="J34:J65" si="7">VLOOKUP(C34,$B$92:$E$121,2,FALSE)</f>
        <v>103.4</v>
      </c>
      <c r="K34" s="3">
        <f t="shared" ref="K34:K65" si="8">VLOOKUP(F34,$B$92:$E$121,2,FALSE)</f>
        <v>104</v>
      </c>
      <c r="L34" s="3">
        <f t="shared" ref="L34:L65" si="9">VLOOKUP(C34,$B$92:$E$121,4,FALSE)</f>
        <v>107</v>
      </c>
      <c r="M34" s="3">
        <f t="shared" ref="M34:M65" si="10">VLOOKUP(F34,$B$92:$E$121,3,FALSE)</f>
        <v>110.4</v>
      </c>
      <c r="N34" s="3">
        <v>5200</v>
      </c>
      <c r="P34" s="4">
        <f t="shared" si="6"/>
        <v>26.300652796358538</v>
      </c>
      <c r="Q34" s="5">
        <f t="shared" ref="Q34:Q65" si="11">P34-O34</f>
        <v>26.300652796358538</v>
      </c>
      <c r="R34" s="5">
        <f t="shared" ref="R34:R65" si="12">P34/(E34/1000)</f>
        <v>5.2601305592717074</v>
      </c>
    </row>
    <row r="35" spans="1:18" x14ac:dyDescent="0.3">
      <c r="A35" s="1">
        <v>34</v>
      </c>
      <c r="B35" s="1" t="s">
        <v>27</v>
      </c>
      <c r="C35" s="1" t="s">
        <v>557</v>
      </c>
      <c r="D35" s="1" t="s">
        <v>543</v>
      </c>
      <c r="E35" s="1">
        <v>4900</v>
      </c>
      <c r="F35" s="3" t="s">
        <v>520</v>
      </c>
      <c r="G35" s="1">
        <v>30</v>
      </c>
      <c r="H35" s="3">
        <v>103</v>
      </c>
      <c r="I35" s="1">
        <v>18.079999999999998</v>
      </c>
      <c r="J35" s="3">
        <f t="shared" si="7"/>
        <v>100.4</v>
      </c>
      <c r="K35" s="3">
        <f t="shared" si="8"/>
        <v>100.1</v>
      </c>
      <c r="L35" s="3">
        <f t="shared" si="9"/>
        <v>108.3</v>
      </c>
      <c r="M35" s="3">
        <f t="shared" si="10"/>
        <v>109.8</v>
      </c>
      <c r="N35" s="3">
        <v>6200</v>
      </c>
      <c r="P35" s="4">
        <f t="shared" si="6"/>
        <v>26.084356637799655</v>
      </c>
      <c r="Q35" s="5">
        <f t="shared" si="11"/>
        <v>26.084356637799655</v>
      </c>
      <c r="R35" s="5">
        <f t="shared" si="12"/>
        <v>5.3233380893468683</v>
      </c>
    </row>
    <row r="36" spans="1:18" x14ac:dyDescent="0.3">
      <c r="A36" s="1">
        <v>35</v>
      </c>
      <c r="B36" s="1" t="s">
        <v>337</v>
      </c>
      <c r="C36" s="1" t="s">
        <v>516</v>
      </c>
      <c r="D36" s="1" t="s">
        <v>543</v>
      </c>
      <c r="E36" s="1">
        <v>4900</v>
      </c>
      <c r="F36" s="3" t="s">
        <v>508</v>
      </c>
      <c r="G36" s="1">
        <v>26</v>
      </c>
      <c r="H36" s="3">
        <v>111</v>
      </c>
      <c r="I36" s="1">
        <v>18.93</v>
      </c>
      <c r="J36" s="3">
        <f t="shared" si="7"/>
        <v>102.5</v>
      </c>
      <c r="K36" s="3">
        <f t="shared" si="8"/>
        <v>100.3</v>
      </c>
      <c r="L36" s="3">
        <f t="shared" si="9"/>
        <v>104.3</v>
      </c>
      <c r="M36" s="3">
        <f t="shared" si="10"/>
        <v>106.5</v>
      </c>
      <c r="N36" s="3">
        <v>5100</v>
      </c>
      <c r="P36" s="4">
        <f t="shared" si="6"/>
        <v>24.262808337799658</v>
      </c>
      <c r="Q36" s="5">
        <f t="shared" si="11"/>
        <v>24.262808337799658</v>
      </c>
      <c r="R36" s="5">
        <f t="shared" si="12"/>
        <v>4.9515935383264607</v>
      </c>
    </row>
    <row r="37" spans="1:18" x14ac:dyDescent="0.3">
      <c r="A37" s="1">
        <v>36</v>
      </c>
      <c r="B37" s="1" t="s">
        <v>140</v>
      </c>
      <c r="C37" s="1" t="s">
        <v>498</v>
      </c>
      <c r="D37" s="1" t="s">
        <v>543</v>
      </c>
      <c r="E37" s="1">
        <v>4800</v>
      </c>
      <c r="F37" s="3" t="s">
        <v>549</v>
      </c>
      <c r="G37" s="1">
        <v>30</v>
      </c>
      <c r="H37" s="3">
        <v>110</v>
      </c>
      <c r="I37" s="1">
        <v>13.39</v>
      </c>
      <c r="J37" s="3">
        <f t="shared" si="7"/>
        <v>104.1</v>
      </c>
      <c r="K37" s="3">
        <f t="shared" si="8"/>
        <v>103.2</v>
      </c>
      <c r="L37" s="3">
        <f t="shared" si="9"/>
        <v>109</v>
      </c>
      <c r="M37" s="3">
        <f t="shared" si="10"/>
        <v>113.9</v>
      </c>
      <c r="N37" s="3">
        <v>5400</v>
      </c>
      <c r="P37" s="4">
        <f t="shared" si="6"/>
        <v>25.23378321159425</v>
      </c>
      <c r="Q37" s="5">
        <f t="shared" si="11"/>
        <v>25.23378321159425</v>
      </c>
      <c r="R37" s="5">
        <f t="shared" si="12"/>
        <v>5.2570381690821355</v>
      </c>
    </row>
    <row r="38" spans="1:18" x14ac:dyDescent="0.3">
      <c r="A38" s="1">
        <v>37</v>
      </c>
      <c r="B38" s="1" t="s">
        <v>111</v>
      </c>
      <c r="C38" s="1" t="s">
        <v>512</v>
      </c>
      <c r="D38" s="1" t="s">
        <v>543</v>
      </c>
      <c r="E38" s="1">
        <v>4700</v>
      </c>
      <c r="F38" s="3" t="s">
        <v>488</v>
      </c>
      <c r="G38" s="1">
        <v>26</v>
      </c>
      <c r="H38" s="3">
        <v>113</v>
      </c>
      <c r="I38" s="1">
        <v>25.88</v>
      </c>
      <c r="J38" s="3">
        <f t="shared" si="7"/>
        <v>103.4</v>
      </c>
      <c r="K38" s="3">
        <f t="shared" si="8"/>
        <v>104</v>
      </c>
      <c r="L38" s="3">
        <f t="shared" si="9"/>
        <v>107</v>
      </c>
      <c r="M38" s="3">
        <f t="shared" si="10"/>
        <v>110.4</v>
      </c>
      <c r="N38" s="3">
        <v>4900</v>
      </c>
      <c r="P38" s="4">
        <f t="shared" si="6"/>
        <v>25.877537923375787</v>
      </c>
      <c r="Q38" s="5">
        <f t="shared" si="11"/>
        <v>25.877537923375787</v>
      </c>
      <c r="R38" s="5">
        <f t="shared" si="12"/>
        <v>5.5058591326331463</v>
      </c>
    </row>
    <row r="39" spans="1:18" x14ac:dyDescent="0.3">
      <c r="A39" s="1">
        <v>38</v>
      </c>
      <c r="B39" s="1" t="s">
        <v>440</v>
      </c>
      <c r="C39" s="1" t="s">
        <v>512</v>
      </c>
      <c r="D39" s="1" t="s">
        <v>546</v>
      </c>
      <c r="E39" s="1">
        <v>4600</v>
      </c>
      <c r="F39" s="3" t="s">
        <v>488</v>
      </c>
      <c r="G39" s="1">
        <v>26</v>
      </c>
      <c r="H39" s="3">
        <v>113</v>
      </c>
      <c r="I39" s="1">
        <v>18.38</v>
      </c>
      <c r="J39" s="3">
        <f t="shared" si="7"/>
        <v>103.4</v>
      </c>
      <c r="K39" s="3">
        <f t="shared" si="8"/>
        <v>104</v>
      </c>
      <c r="L39" s="3">
        <f t="shared" si="9"/>
        <v>107</v>
      </c>
      <c r="M39" s="3">
        <f t="shared" si="10"/>
        <v>110.4</v>
      </c>
      <c r="N39" s="3">
        <v>4000</v>
      </c>
      <c r="P39" s="4">
        <f t="shared" ref="P39:P70" si="13">-87.868852+(LN(E39))*9.365713+G39*0.73241+I39*0.27241+H39*0.0924+((J39+K39)/2)*0.015315+((L39+M39)/2)*-0.032803</f>
        <v>23.633041977557159</v>
      </c>
      <c r="Q39" s="5">
        <f t="shared" si="11"/>
        <v>23.633041977557159</v>
      </c>
      <c r="R39" s="5">
        <f t="shared" si="12"/>
        <v>5.1376178212080781</v>
      </c>
    </row>
    <row r="40" spans="1:18" x14ac:dyDescent="0.3">
      <c r="A40" s="1">
        <v>39</v>
      </c>
      <c r="B40" s="1" t="s">
        <v>415</v>
      </c>
      <c r="C40" s="1" t="s">
        <v>520</v>
      </c>
      <c r="D40" s="1" t="s">
        <v>542</v>
      </c>
      <c r="E40" s="1">
        <v>4500</v>
      </c>
      <c r="F40" s="3" t="s">
        <v>557</v>
      </c>
      <c r="G40" s="1">
        <v>18</v>
      </c>
      <c r="H40" s="3">
        <v>108.5</v>
      </c>
      <c r="I40" s="1">
        <v>17.02</v>
      </c>
      <c r="J40" s="3">
        <f t="shared" si="7"/>
        <v>100.1</v>
      </c>
      <c r="K40" s="3">
        <f t="shared" si="8"/>
        <v>100.4</v>
      </c>
      <c r="L40" s="3">
        <f t="shared" si="9"/>
        <v>106.8</v>
      </c>
      <c r="M40" s="3">
        <f t="shared" si="10"/>
        <v>111.1</v>
      </c>
      <c r="N40" s="3">
        <v>6000</v>
      </c>
      <c r="P40" s="4">
        <f t="shared" si="13"/>
        <v>16.720598745175327</v>
      </c>
      <c r="Q40" s="5">
        <f t="shared" si="11"/>
        <v>16.720598745175327</v>
      </c>
      <c r="R40" s="5">
        <f t="shared" si="12"/>
        <v>3.7156886100389617</v>
      </c>
    </row>
    <row r="41" spans="1:18" x14ac:dyDescent="0.3">
      <c r="A41" s="1">
        <v>40</v>
      </c>
      <c r="B41" s="1" t="s">
        <v>303</v>
      </c>
      <c r="C41" s="1" t="s">
        <v>512</v>
      </c>
      <c r="D41" s="1" t="s">
        <v>542</v>
      </c>
      <c r="E41" s="1">
        <v>4400</v>
      </c>
      <c r="F41" s="3" t="s">
        <v>488</v>
      </c>
      <c r="G41" s="1">
        <v>28</v>
      </c>
      <c r="H41" s="3">
        <v>113</v>
      </c>
      <c r="I41" s="1">
        <v>15.84</v>
      </c>
      <c r="J41" s="3">
        <f t="shared" si="7"/>
        <v>103.4</v>
      </c>
      <c r="K41" s="3">
        <f t="shared" si="8"/>
        <v>104</v>
      </c>
      <c r="L41" s="3">
        <f t="shared" si="9"/>
        <v>107</v>
      </c>
      <c r="M41" s="3">
        <f t="shared" si="10"/>
        <v>110.4</v>
      </c>
      <c r="N41" s="3">
        <v>6000</v>
      </c>
      <c r="P41" s="4">
        <f t="shared" si="13"/>
        <v>23.989618126974587</v>
      </c>
      <c r="Q41" s="5">
        <f t="shared" si="11"/>
        <v>23.989618126974587</v>
      </c>
      <c r="R41" s="5">
        <f t="shared" si="12"/>
        <v>5.4521859379487694</v>
      </c>
    </row>
    <row r="42" spans="1:18" x14ac:dyDescent="0.3">
      <c r="A42" s="1">
        <v>41</v>
      </c>
      <c r="B42" s="1" t="s">
        <v>152</v>
      </c>
      <c r="C42" s="1" t="s">
        <v>557</v>
      </c>
      <c r="D42" s="1" t="s">
        <v>543</v>
      </c>
      <c r="E42" s="1">
        <v>4300</v>
      </c>
      <c r="F42" s="3" t="s">
        <v>520</v>
      </c>
      <c r="G42" s="1">
        <v>29</v>
      </c>
      <c r="H42" s="3">
        <v>103</v>
      </c>
      <c r="I42" s="1">
        <v>16.82</v>
      </c>
      <c r="J42" s="3">
        <f t="shared" si="7"/>
        <v>100.4</v>
      </c>
      <c r="K42" s="3">
        <f t="shared" si="8"/>
        <v>100.1</v>
      </c>
      <c r="L42" s="3">
        <f t="shared" si="9"/>
        <v>108.3</v>
      </c>
      <c r="M42" s="3">
        <f t="shared" si="10"/>
        <v>109.8</v>
      </c>
      <c r="N42" s="3">
        <v>4500</v>
      </c>
      <c r="P42" s="4">
        <f t="shared" si="13"/>
        <v>23.785358897273774</v>
      </c>
      <c r="Q42" s="5">
        <f t="shared" si="11"/>
        <v>23.785358897273774</v>
      </c>
      <c r="R42" s="5">
        <f t="shared" si="12"/>
        <v>5.5314788133194828</v>
      </c>
    </row>
    <row r="43" spans="1:18" x14ac:dyDescent="0.3">
      <c r="A43" s="1">
        <v>42</v>
      </c>
      <c r="B43" s="1" t="s">
        <v>404</v>
      </c>
      <c r="C43" s="1" t="s">
        <v>520</v>
      </c>
      <c r="D43" s="1" t="s">
        <v>546</v>
      </c>
      <c r="E43" s="1">
        <v>4200</v>
      </c>
      <c r="F43" s="3" t="s">
        <v>557</v>
      </c>
      <c r="G43" s="1">
        <v>29</v>
      </c>
      <c r="H43" s="1">
        <v>108.5</v>
      </c>
      <c r="I43" s="1">
        <v>20.12</v>
      </c>
      <c r="J43" s="3">
        <f t="shared" si="7"/>
        <v>100.1</v>
      </c>
      <c r="K43" s="3">
        <f t="shared" si="8"/>
        <v>100.4</v>
      </c>
      <c r="L43" s="3">
        <f t="shared" si="9"/>
        <v>106.8</v>
      </c>
      <c r="M43" s="3">
        <f t="shared" si="10"/>
        <v>111.1</v>
      </c>
      <c r="N43" s="3">
        <v>4400</v>
      </c>
      <c r="P43" s="4">
        <f t="shared" si="13"/>
        <v>24.975412311782666</v>
      </c>
      <c r="Q43" s="5">
        <f t="shared" si="11"/>
        <v>24.975412311782666</v>
      </c>
      <c r="R43" s="5">
        <f t="shared" si="12"/>
        <v>5.9465267409006346</v>
      </c>
    </row>
    <row r="44" spans="1:18" x14ac:dyDescent="0.3">
      <c r="A44" s="1">
        <v>43</v>
      </c>
      <c r="B44" s="1" t="s">
        <v>347</v>
      </c>
      <c r="C44" s="1" t="s">
        <v>498</v>
      </c>
      <c r="D44" s="1" t="s">
        <v>542</v>
      </c>
      <c r="E44" s="1">
        <v>4100</v>
      </c>
      <c r="F44" s="3" t="s">
        <v>549</v>
      </c>
      <c r="G44" s="1">
        <v>22</v>
      </c>
      <c r="H44" s="1">
        <v>110</v>
      </c>
      <c r="I44" s="1">
        <v>20.22</v>
      </c>
      <c r="J44" s="3">
        <f t="shared" si="7"/>
        <v>104.1</v>
      </c>
      <c r="K44" s="3">
        <f t="shared" si="8"/>
        <v>103.2</v>
      </c>
      <c r="L44" s="3">
        <f t="shared" si="9"/>
        <v>109</v>
      </c>
      <c r="M44" s="3">
        <f t="shared" si="10"/>
        <v>113.9</v>
      </c>
      <c r="N44" s="3">
        <v>4800</v>
      </c>
      <c r="P44" s="4">
        <f t="shared" si="13"/>
        <v>19.758756059690469</v>
      </c>
      <c r="Q44" s="5">
        <f t="shared" si="11"/>
        <v>19.758756059690469</v>
      </c>
      <c r="R44" s="5">
        <f t="shared" si="12"/>
        <v>4.8192087950464559</v>
      </c>
    </row>
    <row r="45" spans="1:18" x14ac:dyDescent="0.3">
      <c r="A45" s="1">
        <v>44</v>
      </c>
      <c r="B45" s="1" t="s">
        <v>175</v>
      </c>
      <c r="C45" s="1" t="s">
        <v>498</v>
      </c>
      <c r="D45" s="1" t="s">
        <v>543</v>
      </c>
      <c r="E45" s="1">
        <v>4000</v>
      </c>
      <c r="F45" s="3" t="s">
        <v>549</v>
      </c>
      <c r="G45" s="1">
        <v>29</v>
      </c>
      <c r="H45" s="3">
        <v>110</v>
      </c>
      <c r="I45" s="1">
        <v>15.14</v>
      </c>
      <c r="J45" s="3">
        <f t="shared" si="7"/>
        <v>104.1</v>
      </c>
      <c r="K45" s="3">
        <f t="shared" si="8"/>
        <v>103.2</v>
      </c>
      <c r="L45" s="3">
        <f t="shared" si="9"/>
        <v>109</v>
      </c>
      <c r="M45" s="3">
        <f t="shared" si="10"/>
        <v>113.9</v>
      </c>
      <c r="N45" s="3">
        <v>4500</v>
      </c>
      <c r="P45" s="4">
        <f t="shared" si="13"/>
        <v>23.270519336948865</v>
      </c>
      <c r="Q45" s="5">
        <f t="shared" si="11"/>
        <v>23.270519336948865</v>
      </c>
      <c r="R45" s="5">
        <f t="shared" si="12"/>
        <v>5.8176298342372164</v>
      </c>
    </row>
    <row r="46" spans="1:18" x14ac:dyDescent="0.3">
      <c r="A46" s="1">
        <v>45</v>
      </c>
      <c r="B46" s="1" t="s">
        <v>223</v>
      </c>
      <c r="C46" s="1" t="s">
        <v>508</v>
      </c>
      <c r="D46" s="1" t="s">
        <v>543</v>
      </c>
      <c r="E46" s="1">
        <v>4000</v>
      </c>
      <c r="F46" s="3" t="s">
        <v>516</v>
      </c>
      <c r="G46" s="1">
        <v>17</v>
      </c>
      <c r="H46" s="3">
        <v>102.5</v>
      </c>
      <c r="I46" s="1">
        <v>20.38</v>
      </c>
      <c r="J46" s="3">
        <f t="shared" si="7"/>
        <v>100.3</v>
      </c>
      <c r="K46" s="3">
        <f t="shared" si="8"/>
        <v>102.5</v>
      </c>
      <c r="L46" s="3">
        <f t="shared" si="9"/>
        <v>105.8</v>
      </c>
      <c r="M46" s="3">
        <f t="shared" si="10"/>
        <v>110.9</v>
      </c>
      <c r="N46" s="3">
        <v>4400</v>
      </c>
      <c r="P46" s="4">
        <f t="shared" si="13"/>
        <v>15.283258286948868</v>
      </c>
      <c r="Q46" s="5">
        <f t="shared" si="11"/>
        <v>15.283258286948868</v>
      </c>
      <c r="R46" s="5">
        <f t="shared" si="12"/>
        <v>3.8208145717372171</v>
      </c>
    </row>
    <row r="47" spans="1:18" x14ac:dyDescent="0.3">
      <c r="A47" s="1">
        <v>46</v>
      </c>
      <c r="B47" s="1" t="s">
        <v>465</v>
      </c>
      <c r="C47" s="1" t="s">
        <v>520</v>
      </c>
      <c r="D47" s="1" t="s">
        <v>544</v>
      </c>
      <c r="E47" s="1">
        <v>4000</v>
      </c>
      <c r="F47" s="3" t="s">
        <v>557</v>
      </c>
      <c r="G47" s="1">
        <v>19</v>
      </c>
      <c r="H47" s="3">
        <v>108.5</v>
      </c>
      <c r="I47" s="1">
        <v>18.03</v>
      </c>
      <c r="J47" s="3">
        <f t="shared" si="7"/>
        <v>100.1</v>
      </c>
      <c r="K47" s="3">
        <f t="shared" si="8"/>
        <v>100.4</v>
      </c>
      <c r="L47" s="3">
        <f t="shared" si="9"/>
        <v>106.8</v>
      </c>
      <c r="M47" s="3">
        <f t="shared" si="10"/>
        <v>111.1</v>
      </c>
      <c r="N47" s="3">
        <v>4400</v>
      </c>
      <c r="P47" s="4">
        <f t="shared" si="13"/>
        <v>16.625020736948869</v>
      </c>
      <c r="Q47" s="5">
        <f t="shared" si="11"/>
        <v>16.625020736948869</v>
      </c>
      <c r="R47" s="5">
        <f t="shared" si="12"/>
        <v>4.1562551842372173</v>
      </c>
    </row>
    <row r="48" spans="1:18" x14ac:dyDescent="0.3">
      <c r="A48" s="1">
        <v>47</v>
      </c>
      <c r="B48" s="1" t="s">
        <v>187</v>
      </c>
      <c r="C48" s="1" t="s">
        <v>516</v>
      </c>
      <c r="D48" s="1" t="s">
        <v>544</v>
      </c>
      <c r="E48" s="1">
        <v>3900</v>
      </c>
      <c r="F48" s="3" t="s">
        <v>508</v>
      </c>
      <c r="G48" s="1">
        <v>30</v>
      </c>
      <c r="H48" s="3">
        <v>111</v>
      </c>
      <c r="I48" s="1">
        <v>13.83</v>
      </c>
      <c r="J48" s="3">
        <f t="shared" si="7"/>
        <v>102.5</v>
      </c>
      <c r="K48" s="3">
        <f t="shared" si="8"/>
        <v>100.3</v>
      </c>
      <c r="L48" s="3">
        <f t="shared" si="9"/>
        <v>104.3</v>
      </c>
      <c r="M48" s="3">
        <f t="shared" si="10"/>
        <v>106.5</v>
      </c>
      <c r="N48" s="3">
        <v>4700</v>
      </c>
      <c r="P48" s="4">
        <f t="shared" si="13"/>
        <v>23.665352313578904</v>
      </c>
      <c r="Q48" s="5">
        <f t="shared" si="11"/>
        <v>23.665352313578904</v>
      </c>
      <c r="R48" s="5">
        <f t="shared" si="12"/>
        <v>6.0680390547638217</v>
      </c>
    </row>
    <row r="49" spans="1:18" x14ac:dyDescent="0.3">
      <c r="A49" s="1">
        <v>48</v>
      </c>
      <c r="B49" s="1" t="s">
        <v>471</v>
      </c>
      <c r="C49" s="1" t="s">
        <v>520</v>
      </c>
      <c r="D49" s="1" t="s">
        <v>544</v>
      </c>
      <c r="E49" s="1">
        <v>3900</v>
      </c>
      <c r="F49" s="3" t="s">
        <v>557</v>
      </c>
      <c r="G49" s="1">
        <v>30</v>
      </c>
      <c r="H49" s="1">
        <v>108.5</v>
      </c>
      <c r="I49" s="1">
        <v>19.72</v>
      </c>
      <c r="J49" s="3">
        <f t="shared" si="7"/>
        <v>100.1</v>
      </c>
      <c r="K49" s="3">
        <f t="shared" si="8"/>
        <v>100.4</v>
      </c>
      <c r="L49" s="3">
        <f t="shared" si="9"/>
        <v>106.8</v>
      </c>
      <c r="M49" s="3">
        <f t="shared" si="10"/>
        <v>111.1</v>
      </c>
      <c r="N49" s="3">
        <v>4200</v>
      </c>
      <c r="P49" s="4">
        <f t="shared" si="13"/>
        <v>24.904784313578904</v>
      </c>
      <c r="Q49" s="5">
        <f t="shared" si="11"/>
        <v>24.904784313578904</v>
      </c>
      <c r="R49" s="5">
        <f t="shared" si="12"/>
        <v>6.385842131686899</v>
      </c>
    </row>
    <row r="50" spans="1:18" x14ac:dyDescent="0.3">
      <c r="A50" s="1">
        <v>49</v>
      </c>
      <c r="B50" s="1" t="s">
        <v>209</v>
      </c>
      <c r="C50" s="1" t="s">
        <v>498</v>
      </c>
      <c r="D50" s="1" t="s">
        <v>545</v>
      </c>
      <c r="E50" s="1">
        <v>3800</v>
      </c>
      <c r="F50" s="3" t="s">
        <v>549</v>
      </c>
      <c r="G50" s="1">
        <v>17</v>
      </c>
      <c r="H50" s="3">
        <v>110</v>
      </c>
      <c r="I50" s="1">
        <v>18.21</v>
      </c>
      <c r="J50" s="3">
        <f t="shared" si="7"/>
        <v>104.1</v>
      </c>
      <c r="K50" s="3">
        <f t="shared" si="8"/>
        <v>103.2</v>
      </c>
      <c r="L50" s="3">
        <f t="shared" si="9"/>
        <v>109</v>
      </c>
      <c r="M50" s="3">
        <f t="shared" si="10"/>
        <v>113.9</v>
      </c>
      <c r="N50" s="3">
        <v>4000</v>
      </c>
      <c r="P50" s="4">
        <f t="shared" si="13"/>
        <v>14.837499762890566</v>
      </c>
      <c r="Q50" s="5">
        <f t="shared" si="11"/>
        <v>14.837499762890566</v>
      </c>
      <c r="R50" s="5">
        <f t="shared" si="12"/>
        <v>3.9046052007606753</v>
      </c>
    </row>
    <row r="51" spans="1:18" x14ac:dyDescent="0.3">
      <c r="A51" s="1">
        <v>50</v>
      </c>
      <c r="B51" s="1" t="s">
        <v>131</v>
      </c>
      <c r="C51" s="1" t="s">
        <v>488</v>
      </c>
      <c r="D51" s="1" t="s">
        <v>545</v>
      </c>
      <c r="E51" s="1">
        <v>3800</v>
      </c>
      <c r="F51" s="3" t="s">
        <v>512</v>
      </c>
      <c r="G51" s="1">
        <v>22</v>
      </c>
      <c r="H51" s="1">
        <v>118.5</v>
      </c>
      <c r="I51" s="1">
        <v>13.97</v>
      </c>
      <c r="J51" s="3">
        <f t="shared" si="7"/>
        <v>104</v>
      </c>
      <c r="K51" s="3">
        <f t="shared" si="8"/>
        <v>103.4</v>
      </c>
      <c r="L51" s="3">
        <f t="shared" si="9"/>
        <v>107.1</v>
      </c>
      <c r="M51" s="3">
        <f t="shared" si="10"/>
        <v>106.9</v>
      </c>
      <c r="N51" s="3">
        <v>4800</v>
      </c>
      <c r="P51" s="4">
        <f t="shared" si="13"/>
        <v>18.276670462890568</v>
      </c>
      <c r="Q51" s="5">
        <f t="shared" si="11"/>
        <v>18.276670462890568</v>
      </c>
      <c r="R51" s="5">
        <f t="shared" si="12"/>
        <v>4.8096501218133074</v>
      </c>
    </row>
    <row r="52" spans="1:18" x14ac:dyDescent="0.3">
      <c r="A52" s="1">
        <v>51</v>
      </c>
      <c r="B52" s="1" t="s">
        <v>416</v>
      </c>
      <c r="C52" s="1" t="s">
        <v>516</v>
      </c>
      <c r="D52" s="1" t="s">
        <v>546</v>
      </c>
      <c r="E52" s="1">
        <v>3800</v>
      </c>
      <c r="F52" s="3" t="s">
        <v>508</v>
      </c>
      <c r="G52" s="1">
        <v>20</v>
      </c>
      <c r="H52" s="3">
        <v>111</v>
      </c>
      <c r="I52" s="1">
        <v>18.75</v>
      </c>
      <c r="J52" s="3">
        <f t="shared" si="7"/>
        <v>102.5</v>
      </c>
      <c r="K52" s="3">
        <f t="shared" si="8"/>
        <v>100.3</v>
      </c>
      <c r="L52" s="3">
        <f t="shared" si="9"/>
        <v>104.3</v>
      </c>
      <c r="M52" s="3">
        <f t="shared" si="10"/>
        <v>106.5</v>
      </c>
      <c r="N52" s="3">
        <v>3800</v>
      </c>
      <c r="P52" s="4">
        <f t="shared" si="13"/>
        <v>17.438230562890567</v>
      </c>
      <c r="Q52" s="5">
        <f t="shared" si="11"/>
        <v>17.438230562890567</v>
      </c>
      <c r="R52" s="5">
        <f t="shared" si="12"/>
        <v>4.589008042865939</v>
      </c>
    </row>
    <row r="53" spans="1:18" x14ac:dyDescent="0.3">
      <c r="A53" s="1">
        <v>52</v>
      </c>
      <c r="B53" s="1" t="s">
        <v>199</v>
      </c>
      <c r="C53" s="1" t="s">
        <v>549</v>
      </c>
      <c r="D53" s="1" t="s">
        <v>544</v>
      </c>
      <c r="E53" s="1">
        <v>3700</v>
      </c>
      <c r="F53" s="3" t="s">
        <v>498</v>
      </c>
      <c r="G53" s="1">
        <v>24</v>
      </c>
      <c r="H53" s="3">
        <v>122.5</v>
      </c>
      <c r="I53" s="1">
        <v>11.53</v>
      </c>
      <c r="J53" s="3">
        <f t="shared" si="7"/>
        <v>103.2</v>
      </c>
      <c r="K53" s="3">
        <f t="shared" si="8"/>
        <v>104.1</v>
      </c>
      <c r="L53" s="3">
        <f t="shared" si="9"/>
        <v>106.5</v>
      </c>
      <c r="M53" s="3">
        <f t="shared" si="10"/>
        <v>109.7</v>
      </c>
      <c r="N53" s="3">
        <v>4000</v>
      </c>
      <c r="P53" s="4">
        <f t="shared" si="13"/>
        <v>19.159793864505946</v>
      </c>
      <c r="Q53" s="5">
        <f t="shared" si="11"/>
        <v>19.159793864505946</v>
      </c>
      <c r="R53" s="5">
        <f t="shared" si="12"/>
        <v>5.1783226660826882</v>
      </c>
    </row>
    <row r="54" spans="1:18" x14ac:dyDescent="0.3">
      <c r="A54" s="1">
        <v>53</v>
      </c>
      <c r="B54" s="1" t="s">
        <v>320</v>
      </c>
      <c r="C54" s="1" t="s">
        <v>488</v>
      </c>
      <c r="D54" s="1" t="s">
        <v>545</v>
      </c>
      <c r="E54" s="1">
        <v>3700</v>
      </c>
      <c r="F54" s="3" t="s">
        <v>512</v>
      </c>
      <c r="G54" s="1">
        <v>24</v>
      </c>
      <c r="H54" s="3">
        <v>118.5</v>
      </c>
      <c r="I54" s="1">
        <v>14.31</v>
      </c>
      <c r="J54" s="3">
        <f t="shared" si="7"/>
        <v>104</v>
      </c>
      <c r="K54" s="3">
        <f t="shared" si="8"/>
        <v>103.4</v>
      </c>
      <c r="L54" s="3">
        <f t="shared" si="9"/>
        <v>107.1</v>
      </c>
      <c r="M54" s="3">
        <f t="shared" si="10"/>
        <v>106.9</v>
      </c>
      <c r="N54" s="3">
        <v>4200</v>
      </c>
      <c r="P54" s="4">
        <f t="shared" si="13"/>
        <v>19.584342714505947</v>
      </c>
      <c r="Q54" s="5">
        <f t="shared" si="11"/>
        <v>19.584342714505947</v>
      </c>
      <c r="R54" s="5">
        <f t="shared" si="12"/>
        <v>5.2930655985151205</v>
      </c>
    </row>
    <row r="55" spans="1:18" x14ac:dyDescent="0.3">
      <c r="A55" s="1">
        <v>54</v>
      </c>
      <c r="B55" s="1" t="s">
        <v>243</v>
      </c>
      <c r="C55" s="1" t="s">
        <v>498</v>
      </c>
      <c r="D55" s="1" t="s">
        <v>544</v>
      </c>
      <c r="E55" s="1">
        <v>3600</v>
      </c>
      <c r="F55" s="3" t="s">
        <v>549</v>
      </c>
      <c r="G55" s="1">
        <v>12</v>
      </c>
      <c r="H55" s="3">
        <v>110</v>
      </c>
      <c r="I55" s="1">
        <v>12.62</v>
      </c>
      <c r="J55" s="3">
        <f t="shared" si="7"/>
        <v>104.1</v>
      </c>
      <c r="K55" s="3">
        <f t="shared" si="8"/>
        <v>103.2</v>
      </c>
      <c r="L55" s="3">
        <f t="shared" si="9"/>
        <v>109</v>
      </c>
      <c r="M55" s="3">
        <f t="shared" si="10"/>
        <v>113.9</v>
      </c>
      <c r="N55" s="3">
        <v>3500</v>
      </c>
      <c r="P55" s="4">
        <f t="shared" si="13"/>
        <v>9.1462997857656596</v>
      </c>
      <c r="Q55" s="5">
        <f t="shared" si="11"/>
        <v>9.1462997857656596</v>
      </c>
      <c r="R55" s="5">
        <f t="shared" si="12"/>
        <v>2.54063882937935</v>
      </c>
    </row>
    <row r="56" spans="1:18" x14ac:dyDescent="0.3">
      <c r="A56" s="1">
        <v>55</v>
      </c>
      <c r="B56" s="1" t="s">
        <v>122</v>
      </c>
      <c r="C56" s="1" t="s">
        <v>557</v>
      </c>
      <c r="D56" s="1" t="s">
        <v>542</v>
      </c>
      <c r="E56" s="1">
        <v>3600</v>
      </c>
      <c r="F56" s="3" t="s">
        <v>520</v>
      </c>
      <c r="G56" s="1">
        <v>21</v>
      </c>
      <c r="H56" s="3">
        <v>103</v>
      </c>
      <c r="I56" s="1">
        <v>12.86</v>
      </c>
      <c r="J56" s="3">
        <f t="shared" si="7"/>
        <v>100.4</v>
      </c>
      <c r="K56" s="3">
        <f t="shared" si="8"/>
        <v>100.1</v>
      </c>
      <c r="L56" s="3">
        <f t="shared" si="9"/>
        <v>108.3</v>
      </c>
      <c r="M56" s="3">
        <f t="shared" si="10"/>
        <v>109.8</v>
      </c>
      <c r="N56" s="3">
        <v>5000</v>
      </c>
      <c r="P56" s="4">
        <f t="shared" si="13"/>
        <v>15.18322438576566</v>
      </c>
      <c r="Q56" s="5">
        <f t="shared" si="11"/>
        <v>15.18322438576566</v>
      </c>
      <c r="R56" s="5">
        <f t="shared" si="12"/>
        <v>4.2175623293793496</v>
      </c>
    </row>
    <row r="57" spans="1:18" x14ac:dyDescent="0.3">
      <c r="A57" s="1">
        <v>56</v>
      </c>
      <c r="B57" s="1" t="s">
        <v>310</v>
      </c>
      <c r="C57" s="1" t="s">
        <v>516</v>
      </c>
      <c r="D57" s="1" t="s">
        <v>543</v>
      </c>
      <c r="E57" s="1">
        <v>3600</v>
      </c>
      <c r="F57" s="3" t="s">
        <v>508</v>
      </c>
      <c r="G57" s="1">
        <v>14</v>
      </c>
      <c r="H57" s="3">
        <v>111</v>
      </c>
      <c r="I57" s="1">
        <v>23.21</v>
      </c>
      <c r="J57" s="3">
        <f t="shared" si="7"/>
        <v>102.5</v>
      </c>
      <c r="K57" s="3">
        <f t="shared" si="8"/>
        <v>100.3</v>
      </c>
      <c r="L57" s="3">
        <f t="shared" si="9"/>
        <v>104.3</v>
      </c>
      <c r="M57" s="3">
        <f t="shared" si="10"/>
        <v>106.5</v>
      </c>
      <c r="N57" s="3">
        <v>3500</v>
      </c>
      <c r="P57" s="4">
        <f t="shared" si="13"/>
        <v>13.752341085765661</v>
      </c>
      <c r="Q57" s="5">
        <f t="shared" si="11"/>
        <v>13.752341085765661</v>
      </c>
      <c r="R57" s="5">
        <f t="shared" si="12"/>
        <v>3.8200947460460166</v>
      </c>
    </row>
    <row r="58" spans="1:18" x14ac:dyDescent="0.3">
      <c r="A58" s="1">
        <v>57</v>
      </c>
      <c r="B58" s="1" t="s">
        <v>380</v>
      </c>
      <c r="C58" s="1" t="s">
        <v>557</v>
      </c>
      <c r="D58" s="1" t="s">
        <v>544</v>
      </c>
      <c r="E58" s="1">
        <v>3600</v>
      </c>
      <c r="F58" s="3" t="s">
        <v>520</v>
      </c>
      <c r="G58" s="1">
        <v>23</v>
      </c>
      <c r="H58" s="3">
        <v>103</v>
      </c>
      <c r="I58" s="1">
        <v>18.95</v>
      </c>
      <c r="J58" s="3">
        <f t="shared" si="7"/>
        <v>100.4</v>
      </c>
      <c r="K58" s="3">
        <f t="shared" si="8"/>
        <v>100.1</v>
      </c>
      <c r="L58" s="3">
        <f t="shared" si="9"/>
        <v>108.3</v>
      </c>
      <c r="M58" s="3">
        <f t="shared" si="10"/>
        <v>109.8</v>
      </c>
      <c r="N58" s="3">
        <v>3500</v>
      </c>
      <c r="P58" s="4">
        <f t="shared" si="13"/>
        <v>18.307021285765661</v>
      </c>
      <c r="Q58" s="5">
        <f t="shared" si="11"/>
        <v>18.307021285765661</v>
      </c>
      <c r="R58" s="5">
        <f t="shared" si="12"/>
        <v>5.0852836904904608</v>
      </c>
    </row>
    <row r="59" spans="1:18" x14ac:dyDescent="0.3">
      <c r="A59" s="1">
        <v>58</v>
      </c>
      <c r="B59" s="1" t="s">
        <v>331</v>
      </c>
      <c r="C59" s="1" t="s">
        <v>557</v>
      </c>
      <c r="D59" s="1" t="s">
        <v>543</v>
      </c>
      <c r="E59" s="1">
        <v>3600</v>
      </c>
      <c r="F59" s="3" t="s">
        <v>520</v>
      </c>
      <c r="G59" s="1">
        <v>24</v>
      </c>
      <c r="H59" s="3">
        <v>103</v>
      </c>
      <c r="I59" s="1">
        <v>18.54</v>
      </c>
      <c r="J59" s="3">
        <f t="shared" si="7"/>
        <v>100.4</v>
      </c>
      <c r="K59" s="3">
        <f t="shared" si="8"/>
        <v>100.1</v>
      </c>
      <c r="L59" s="3">
        <f t="shared" si="9"/>
        <v>108.3</v>
      </c>
      <c r="M59" s="3">
        <f t="shared" si="10"/>
        <v>109.8</v>
      </c>
      <c r="N59" s="3">
        <v>4000</v>
      </c>
      <c r="P59" s="4">
        <f t="shared" si="13"/>
        <v>18.92774318576566</v>
      </c>
      <c r="Q59" s="5">
        <f t="shared" si="11"/>
        <v>18.92774318576566</v>
      </c>
      <c r="R59" s="5">
        <f t="shared" si="12"/>
        <v>5.2577064404904608</v>
      </c>
    </row>
    <row r="60" spans="1:18" x14ac:dyDescent="0.3">
      <c r="A60" s="1">
        <v>59</v>
      </c>
      <c r="B60" s="1" t="s">
        <v>162</v>
      </c>
      <c r="C60" s="1" t="s">
        <v>498</v>
      </c>
      <c r="D60" s="1" t="s">
        <v>546</v>
      </c>
      <c r="E60" s="1">
        <v>3600</v>
      </c>
      <c r="F60" s="3" t="s">
        <v>549</v>
      </c>
      <c r="G60" s="1">
        <v>12</v>
      </c>
      <c r="H60" s="3">
        <v>110</v>
      </c>
      <c r="I60" s="1">
        <v>12.14</v>
      </c>
      <c r="J60" s="3">
        <f t="shared" si="7"/>
        <v>104.1</v>
      </c>
      <c r="K60" s="3">
        <f t="shared" si="8"/>
        <v>103.2</v>
      </c>
      <c r="L60" s="3">
        <f t="shared" si="9"/>
        <v>109</v>
      </c>
      <c r="M60" s="3">
        <f t="shared" si="10"/>
        <v>113.9</v>
      </c>
      <c r="N60" s="3">
        <v>3600</v>
      </c>
      <c r="P60" s="4">
        <f t="shared" si="13"/>
        <v>9.0155429857656593</v>
      </c>
      <c r="Q60" s="5">
        <f t="shared" si="11"/>
        <v>9.0155429857656593</v>
      </c>
      <c r="R60" s="5">
        <f t="shared" si="12"/>
        <v>2.5043174960460166</v>
      </c>
    </row>
    <row r="61" spans="1:18" x14ac:dyDescent="0.3">
      <c r="A61" s="1">
        <v>60</v>
      </c>
      <c r="B61" s="1" t="s">
        <v>22</v>
      </c>
      <c r="C61" s="1" t="s">
        <v>488</v>
      </c>
      <c r="D61" s="1" t="s">
        <v>542</v>
      </c>
      <c r="E61" s="1">
        <v>3500</v>
      </c>
      <c r="F61" s="3" t="s">
        <v>512</v>
      </c>
      <c r="G61" s="1">
        <v>24</v>
      </c>
      <c r="H61" s="3">
        <v>118.5</v>
      </c>
      <c r="I61" s="1">
        <v>23.18</v>
      </c>
      <c r="J61" s="3">
        <f t="shared" si="7"/>
        <v>104</v>
      </c>
      <c r="K61" s="3">
        <f t="shared" si="8"/>
        <v>103.4</v>
      </c>
      <c r="L61" s="3">
        <f t="shared" si="9"/>
        <v>107.1</v>
      </c>
      <c r="M61" s="3">
        <f t="shared" si="10"/>
        <v>106.9</v>
      </c>
      <c r="N61" s="3">
        <v>5500</v>
      </c>
      <c r="P61" s="4">
        <f t="shared" si="13"/>
        <v>21.48016813713728</v>
      </c>
      <c r="Q61" s="5">
        <f t="shared" si="11"/>
        <v>21.48016813713728</v>
      </c>
      <c r="R61" s="5">
        <f t="shared" si="12"/>
        <v>6.1371908963249373</v>
      </c>
    </row>
    <row r="62" spans="1:18" x14ac:dyDescent="0.3">
      <c r="A62" s="1">
        <v>61</v>
      </c>
      <c r="B62" s="1" t="s">
        <v>368</v>
      </c>
      <c r="C62" s="1" t="s">
        <v>557</v>
      </c>
      <c r="D62" s="1" t="s">
        <v>546</v>
      </c>
      <c r="E62" s="1">
        <v>3500</v>
      </c>
      <c r="F62" s="3" t="s">
        <v>520</v>
      </c>
      <c r="G62" s="1">
        <v>18</v>
      </c>
      <c r="H62" s="1">
        <v>103</v>
      </c>
      <c r="I62" s="1">
        <v>13.61</v>
      </c>
      <c r="J62" s="3">
        <f t="shared" si="7"/>
        <v>100.4</v>
      </c>
      <c r="K62" s="3">
        <f t="shared" si="8"/>
        <v>100.1</v>
      </c>
      <c r="L62" s="3">
        <f t="shared" si="9"/>
        <v>108.3</v>
      </c>
      <c r="M62" s="3">
        <f t="shared" si="10"/>
        <v>109.8</v>
      </c>
      <c r="N62" s="3">
        <v>3700</v>
      </c>
      <c r="P62" s="4">
        <f t="shared" si="13"/>
        <v>12.926461537137284</v>
      </c>
      <c r="Q62" s="5">
        <f t="shared" si="11"/>
        <v>12.926461537137284</v>
      </c>
      <c r="R62" s="5">
        <f t="shared" si="12"/>
        <v>3.6932747248963667</v>
      </c>
    </row>
    <row r="63" spans="1:18" x14ac:dyDescent="0.3">
      <c r="A63" s="1">
        <v>62</v>
      </c>
      <c r="B63" s="1" t="s">
        <v>339</v>
      </c>
      <c r="C63" s="1" t="s">
        <v>512</v>
      </c>
      <c r="D63" s="1" t="s">
        <v>545</v>
      </c>
      <c r="E63" s="1">
        <v>3500</v>
      </c>
      <c r="F63" s="3" t="s">
        <v>488</v>
      </c>
      <c r="G63" s="1">
        <v>18</v>
      </c>
      <c r="H63" s="1">
        <v>113</v>
      </c>
      <c r="I63" s="1">
        <v>12.68</v>
      </c>
      <c r="J63" s="3">
        <f t="shared" si="7"/>
        <v>103.4</v>
      </c>
      <c r="K63" s="3">
        <f t="shared" si="8"/>
        <v>104</v>
      </c>
      <c r="L63" s="3">
        <f t="shared" si="9"/>
        <v>107</v>
      </c>
      <c r="M63" s="3">
        <f t="shared" si="10"/>
        <v>110.4</v>
      </c>
      <c r="N63" s="3">
        <v>3700</v>
      </c>
      <c r="P63" s="4">
        <f t="shared" si="13"/>
        <v>13.66143803713728</v>
      </c>
      <c r="Q63" s="5">
        <f t="shared" si="11"/>
        <v>13.66143803713728</v>
      </c>
      <c r="R63" s="5">
        <f t="shared" si="12"/>
        <v>3.9032680106106517</v>
      </c>
    </row>
    <row r="64" spans="1:18" x14ac:dyDescent="0.3">
      <c r="A64" s="1">
        <v>63</v>
      </c>
      <c r="B64" s="1" t="s">
        <v>169</v>
      </c>
      <c r="C64" s="1" t="s">
        <v>512</v>
      </c>
      <c r="D64" s="1" t="s">
        <v>546</v>
      </c>
      <c r="E64" s="1">
        <v>3500</v>
      </c>
      <c r="F64" s="3" t="s">
        <v>488</v>
      </c>
      <c r="G64" s="1">
        <v>19</v>
      </c>
      <c r="H64" s="3">
        <v>113</v>
      </c>
      <c r="I64" s="1">
        <v>10.81</v>
      </c>
      <c r="J64" s="3">
        <f t="shared" si="7"/>
        <v>103.4</v>
      </c>
      <c r="K64" s="3">
        <f t="shared" si="8"/>
        <v>104</v>
      </c>
      <c r="L64" s="3">
        <f t="shared" si="9"/>
        <v>107</v>
      </c>
      <c r="M64" s="3">
        <f t="shared" si="10"/>
        <v>110.4</v>
      </c>
      <c r="N64" s="3">
        <v>3600</v>
      </c>
      <c r="P64" s="4">
        <f t="shared" si="13"/>
        <v>13.884441337137282</v>
      </c>
      <c r="Q64" s="5">
        <f t="shared" si="11"/>
        <v>13.884441337137282</v>
      </c>
      <c r="R64" s="5">
        <f t="shared" si="12"/>
        <v>3.9669832391820807</v>
      </c>
    </row>
    <row r="65" spans="1:18" x14ac:dyDescent="0.3">
      <c r="A65" s="1">
        <v>64</v>
      </c>
      <c r="B65" s="1" t="s">
        <v>405</v>
      </c>
      <c r="C65" s="1" t="s">
        <v>520</v>
      </c>
      <c r="D65" s="1" t="s">
        <v>544</v>
      </c>
      <c r="E65" s="1">
        <v>3500</v>
      </c>
      <c r="F65" s="3" t="s">
        <v>557</v>
      </c>
      <c r="G65" s="1">
        <v>16</v>
      </c>
      <c r="H65" s="1">
        <v>108.5</v>
      </c>
      <c r="I65" s="1">
        <v>18.16</v>
      </c>
      <c r="J65" s="3">
        <f t="shared" si="7"/>
        <v>100.1</v>
      </c>
      <c r="K65" s="3">
        <f t="shared" si="8"/>
        <v>100.4</v>
      </c>
      <c r="L65" s="3">
        <f t="shared" si="9"/>
        <v>106.8</v>
      </c>
      <c r="M65" s="3">
        <f t="shared" si="10"/>
        <v>111.1</v>
      </c>
      <c r="N65" s="3">
        <v>4200</v>
      </c>
      <c r="P65" s="4">
        <f t="shared" si="13"/>
        <v>13.212587337137284</v>
      </c>
      <c r="Q65" s="5">
        <f t="shared" si="11"/>
        <v>13.212587337137284</v>
      </c>
      <c r="R65" s="5">
        <f t="shared" si="12"/>
        <v>3.7750249534677955</v>
      </c>
    </row>
    <row r="66" spans="1:18" x14ac:dyDescent="0.3">
      <c r="A66" s="1">
        <v>65</v>
      </c>
      <c r="B66" s="1" t="s">
        <v>8</v>
      </c>
      <c r="C66" s="1" t="s">
        <v>549</v>
      </c>
      <c r="D66" s="1" t="s">
        <v>543</v>
      </c>
      <c r="E66" s="1">
        <v>3500</v>
      </c>
      <c r="F66" s="3" t="s">
        <v>498</v>
      </c>
      <c r="G66" s="1">
        <v>8</v>
      </c>
      <c r="H66" s="3">
        <v>122.5</v>
      </c>
      <c r="I66" s="1">
        <v>20.29</v>
      </c>
      <c r="J66" s="3">
        <f t="shared" ref="J66:J80" si="14">VLOOKUP(C66,$B$92:$E$121,2,FALSE)</f>
        <v>103.2</v>
      </c>
      <c r="K66" s="3">
        <f t="shared" ref="K66:K80" si="15">VLOOKUP(F66,$B$92:$E$121,2,FALSE)</f>
        <v>104.1</v>
      </c>
      <c r="L66" s="3">
        <f t="shared" ref="L66:L80" si="16">VLOOKUP(C66,$B$92:$E$121,4,FALSE)</f>
        <v>106.5</v>
      </c>
      <c r="M66" s="3">
        <f t="shared" ref="M66:M80" si="17">VLOOKUP(F66,$B$92:$E$121,3,FALSE)</f>
        <v>109.7</v>
      </c>
      <c r="N66" s="3">
        <v>3500</v>
      </c>
      <c r="P66" s="4">
        <f t="shared" si="13"/>
        <v>9.307094187137281</v>
      </c>
      <c r="Q66" s="5">
        <f t="shared" ref="Q66:Q80" si="18">P66-O66</f>
        <v>9.307094187137281</v>
      </c>
      <c r="R66" s="5">
        <f t="shared" ref="R66:R80" si="19">P66/(E66/1000)</f>
        <v>2.6591697677535087</v>
      </c>
    </row>
    <row r="67" spans="1:18" x14ac:dyDescent="0.3">
      <c r="A67" s="1">
        <v>66</v>
      </c>
      <c r="B67" s="1" t="s">
        <v>255</v>
      </c>
      <c r="C67" s="1" t="s">
        <v>512</v>
      </c>
      <c r="D67" s="1" t="s">
        <v>545</v>
      </c>
      <c r="E67" s="1">
        <v>3500</v>
      </c>
      <c r="F67" s="3" t="s">
        <v>488</v>
      </c>
      <c r="G67" s="1">
        <v>19</v>
      </c>
      <c r="H67" s="1">
        <v>113</v>
      </c>
      <c r="I67" s="1">
        <v>18.22</v>
      </c>
      <c r="J67" s="3">
        <f t="shared" si="14"/>
        <v>103.4</v>
      </c>
      <c r="K67" s="3">
        <f t="shared" si="15"/>
        <v>104</v>
      </c>
      <c r="L67" s="3">
        <f t="shared" si="16"/>
        <v>107</v>
      </c>
      <c r="M67" s="3">
        <f t="shared" si="17"/>
        <v>110.4</v>
      </c>
      <c r="N67" s="3">
        <v>3500</v>
      </c>
      <c r="P67" s="4">
        <f t="shared" si="13"/>
        <v>15.902999437137279</v>
      </c>
      <c r="Q67" s="5">
        <f t="shared" si="18"/>
        <v>15.902999437137279</v>
      </c>
      <c r="R67" s="5">
        <f t="shared" si="19"/>
        <v>4.5437141248963657</v>
      </c>
    </row>
    <row r="68" spans="1:18" x14ac:dyDescent="0.3">
      <c r="A68" s="1">
        <v>67</v>
      </c>
      <c r="B68" s="1" t="s">
        <v>431</v>
      </c>
      <c r="C68" s="1" t="s">
        <v>549</v>
      </c>
      <c r="D68" s="1" t="s">
        <v>543</v>
      </c>
      <c r="E68" s="1">
        <v>3500</v>
      </c>
      <c r="F68" s="3" t="s">
        <v>498</v>
      </c>
      <c r="G68" s="1">
        <v>15</v>
      </c>
      <c r="H68" s="3">
        <v>122.5</v>
      </c>
      <c r="I68" s="1">
        <v>12.74</v>
      </c>
      <c r="J68" s="3">
        <f t="shared" si="14"/>
        <v>103.2</v>
      </c>
      <c r="K68" s="3">
        <f t="shared" si="15"/>
        <v>104.1</v>
      </c>
      <c r="L68" s="3">
        <f t="shared" si="16"/>
        <v>106.5</v>
      </c>
      <c r="M68" s="3">
        <f t="shared" si="17"/>
        <v>109.7</v>
      </c>
      <c r="N68" s="3">
        <v>4000</v>
      </c>
      <c r="P68" s="4">
        <f t="shared" si="13"/>
        <v>12.377268687137281</v>
      </c>
      <c r="Q68" s="5">
        <f t="shared" si="18"/>
        <v>12.377268687137281</v>
      </c>
      <c r="R68" s="5">
        <f t="shared" si="19"/>
        <v>3.5363624820392232</v>
      </c>
    </row>
    <row r="69" spans="1:18" x14ac:dyDescent="0.3">
      <c r="A69" s="1">
        <v>68</v>
      </c>
      <c r="B69" s="1" t="s">
        <v>335</v>
      </c>
      <c r="C69" s="1" t="s">
        <v>508</v>
      </c>
      <c r="D69" s="1" t="s">
        <v>545</v>
      </c>
      <c r="E69" s="1">
        <v>3400</v>
      </c>
      <c r="F69" s="3" t="s">
        <v>516</v>
      </c>
      <c r="G69" s="1">
        <v>16</v>
      </c>
      <c r="H69" s="1">
        <v>102.5</v>
      </c>
      <c r="I69" s="1">
        <v>13.63</v>
      </c>
      <c r="J69" s="3">
        <f t="shared" si="14"/>
        <v>100.3</v>
      </c>
      <c r="K69" s="3">
        <f t="shared" si="15"/>
        <v>102.5</v>
      </c>
      <c r="L69" s="3">
        <f t="shared" si="16"/>
        <v>105.8</v>
      </c>
      <c r="M69" s="3">
        <f t="shared" si="17"/>
        <v>110.9</v>
      </c>
      <c r="N69" s="3">
        <v>3600</v>
      </c>
      <c r="P69" s="4">
        <f t="shared" si="13"/>
        <v>11.189975136205472</v>
      </c>
      <c r="Q69" s="5">
        <f t="shared" si="18"/>
        <v>11.189975136205472</v>
      </c>
      <c r="R69" s="5">
        <f t="shared" si="19"/>
        <v>3.291169157707492</v>
      </c>
    </row>
    <row r="70" spans="1:18" x14ac:dyDescent="0.3">
      <c r="A70" s="1">
        <v>69</v>
      </c>
      <c r="B70" s="1" t="s">
        <v>362</v>
      </c>
      <c r="C70" s="1" t="s">
        <v>488</v>
      </c>
      <c r="D70" s="1" t="s">
        <v>543</v>
      </c>
      <c r="E70" s="1">
        <v>3400</v>
      </c>
      <c r="F70" s="3" t="s">
        <v>512</v>
      </c>
      <c r="G70" s="1">
        <v>16</v>
      </c>
      <c r="H70" s="3">
        <v>118.5</v>
      </c>
      <c r="I70" s="1">
        <v>16.66</v>
      </c>
      <c r="J70" s="3">
        <f t="shared" si="14"/>
        <v>104</v>
      </c>
      <c r="K70" s="3">
        <f t="shared" si="15"/>
        <v>103.4</v>
      </c>
      <c r="L70" s="3">
        <f t="shared" si="16"/>
        <v>107.1</v>
      </c>
      <c r="M70" s="3">
        <f t="shared" si="17"/>
        <v>106.9</v>
      </c>
      <c r="N70" s="3">
        <v>3500</v>
      </c>
      <c r="P70" s="4">
        <f t="shared" si="13"/>
        <v>13.573285986205468</v>
      </c>
      <c r="Q70" s="5">
        <f t="shared" si="18"/>
        <v>13.573285986205468</v>
      </c>
      <c r="R70" s="5">
        <f t="shared" si="19"/>
        <v>3.9921429371192554</v>
      </c>
    </row>
    <row r="71" spans="1:18" x14ac:dyDescent="0.3">
      <c r="A71" s="1">
        <v>70</v>
      </c>
      <c r="B71" s="1" t="s">
        <v>344</v>
      </c>
      <c r="C71" s="1" t="s">
        <v>488</v>
      </c>
      <c r="D71" s="1" t="s">
        <v>544</v>
      </c>
      <c r="E71" s="1">
        <v>3400</v>
      </c>
      <c r="F71" s="3" t="s">
        <v>512</v>
      </c>
      <c r="G71" s="1">
        <v>6</v>
      </c>
      <c r="H71" s="3">
        <v>118.5</v>
      </c>
      <c r="I71" s="1">
        <v>16.93</v>
      </c>
      <c r="J71" s="3">
        <f t="shared" si="14"/>
        <v>104</v>
      </c>
      <c r="K71" s="3">
        <f t="shared" si="15"/>
        <v>103.4</v>
      </c>
      <c r="L71" s="3">
        <f t="shared" si="16"/>
        <v>107.1</v>
      </c>
      <c r="M71" s="3">
        <f t="shared" si="17"/>
        <v>106.9</v>
      </c>
      <c r="N71" s="3">
        <v>3500</v>
      </c>
      <c r="P71" s="4">
        <f t="shared" ref="P71:P80" si="20">-87.868852+(LN(E71))*9.365713+G71*0.73241+I71*0.27241+H71*0.0924+((J71+K71)/2)*0.015315+((L71+M71)/2)*-0.032803</f>
        <v>6.3227366862054701</v>
      </c>
      <c r="Q71" s="5">
        <f t="shared" si="18"/>
        <v>6.3227366862054701</v>
      </c>
      <c r="R71" s="5">
        <f t="shared" si="19"/>
        <v>1.859628437119256</v>
      </c>
    </row>
    <row r="72" spans="1:18" x14ac:dyDescent="0.3">
      <c r="A72" s="1">
        <v>71</v>
      </c>
      <c r="B72" s="1" t="s">
        <v>95</v>
      </c>
      <c r="C72" s="1" t="s">
        <v>549</v>
      </c>
      <c r="D72" s="1" t="s">
        <v>542</v>
      </c>
      <c r="E72" s="1">
        <v>3300</v>
      </c>
      <c r="F72" s="3" t="s">
        <v>498</v>
      </c>
      <c r="G72" s="1">
        <v>14</v>
      </c>
      <c r="H72" s="1">
        <v>122.5</v>
      </c>
      <c r="I72" s="1">
        <v>13.12</v>
      </c>
      <c r="J72" s="3">
        <f t="shared" si="14"/>
        <v>103.2</v>
      </c>
      <c r="K72" s="3">
        <f t="shared" si="15"/>
        <v>104.1</v>
      </c>
      <c r="L72" s="3">
        <f t="shared" si="16"/>
        <v>106.5</v>
      </c>
      <c r="M72" s="3">
        <f t="shared" si="17"/>
        <v>109.7</v>
      </c>
      <c r="N72" s="3">
        <v>3500</v>
      </c>
      <c r="P72" s="4">
        <f t="shared" si="20"/>
        <v>11.197291251145995</v>
      </c>
      <c r="Q72" s="5">
        <f t="shared" si="18"/>
        <v>11.197291251145995</v>
      </c>
      <c r="R72" s="5">
        <f t="shared" si="19"/>
        <v>3.3931185609533321</v>
      </c>
    </row>
    <row r="73" spans="1:18" x14ac:dyDescent="0.3">
      <c r="A73" s="1">
        <v>72</v>
      </c>
      <c r="B73" s="1" t="s">
        <v>289</v>
      </c>
      <c r="C73" s="1" t="s">
        <v>520</v>
      </c>
      <c r="D73" s="1" t="s">
        <v>544</v>
      </c>
      <c r="E73" s="1">
        <v>3300</v>
      </c>
      <c r="F73" s="3" t="s">
        <v>557</v>
      </c>
      <c r="G73" s="1">
        <v>15</v>
      </c>
      <c r="H73" s="3">
        <v>108.5</v>
      </c>
      <c r="I73" s="1">
        <v>12.23</v>
      </c>
      <c r="J73" s="3">
        <f t="shared" si="14"/>
        <v>100.1</v>
      </c>
      <c r="K73" s="3">
        <f t="shared" si="15"/>
        <v>100.4</v>
      </c>
      <c r="L73" s="3">
        <f t="shared" si="16"/>
        <v>106.8</v>
      </c>
      <c r="M73" s="3">
        <f t="shared" si="17"/>
        <v>111.1</v>
      </c>
      <c r="N73" s="3">
        <v>3800</v>
      </c>
      <c r="P73" s="4">
        <f t="shared" si="20"/>
        <v>10.313702801145997</v>
      </c>
      <c r="Q73" s="5">
        <f t="shared" si="18"/>
        <v>10.313702801145997</v>
      </c>
      <c r="R73" s="5">
        <f t="shared" si="19"/>
        <v>3.1253644851957567</v>
      </c>
    </row>
    <row r="74" spans="1:18" x14ac:dyDescent="0.3">
      <c r="A74" s="1">
        <v>73</v>
      </c>
      <c r="B74" s="1" t="s">
        <v>593</v>
      </c>
      <c r="C74" s="1" t="s">
        <v>549</v>
      </c>
      <c r="D74" s="1" t="s">
        <v>542</v>
      </c>
      <c r="E74" s="1">
        <v>3200</v>
      </c>
      <c r="F74" s="3" t="s">
        <v>498</v>
      </c>
      <c r="G74" s="1">
        <v>6</v>
      </c>
      <c r="H74" s="3">
        <v>122.5</v>
      </c>
      <c r="I74" s="1">
        <v>14.57</v>
      </c>
      <c r="J74" s="3">
        <f t="shared" si="14"/>
        <v>103.2</v>
      </c>
      <c r="K74" s="3">
        <f t="shared" si="15"/>
        <v>104.1</v>
      </c>
      <c r="L74" s="3">
        <f t="shared" si="16"/>
        <v>106.5</v>
      </c>
      <c r="M74" s="3">
        <f t="shared" si="17"/>
        <v>109.7</v>
      </c>
      <c r="N74" s="3">
        <v>3700</v>
      </c>
      <c r="P74" s="4">
        <f t="shared" si="20"/>
        <v>5.444807227539215</v>
      </c>
      <c r="Q74" s="5">
        <f t="shared" si="18"/>
        <v>5.444807227539215</v>
      </c>
      <c r="R74" s="5">
        <f t="shared" si="19"/>
        <v>1.7015022586060047</v>
      </c>
    </row>
    <row r="75" spans="1:18" x14ac:dyDescent="0.3">
      <c r="A75" s="1">
        <v>74</v>
      </c>
      <c r="B75" s="1" t="s">
        <v>410</v>
      </c>
      <c r="C75" s="1" t="s">
        <v>488</v>
      </c>
      <c r="D75" s="1" t="s">
        <v>542</v>
      </c>
      <c r="E75" s="1">
        <v>3200</v>
      </c>
      <c r="F75" s="3" t="s">
        <v>512</v>
      </c>
      <c r="G75" s="1">
        <v>4</v>
      </c>
      <c r="H75" s="3">
        <v>118.5</v>
      </c>
      <c r="I75" s="1">
        <v>21.81</v>
      </c>
      <c r="J75" s="3">
        <f t="shared" si="14"/>
        <v>104</v>
      </c>
      <c r="K75" s="3">
        <f t="shared" si="15"/>
        <v>103.4</v>
      </c>
      <c r="L75" s="3">
        <f t="shared" si="16"/>
        <v>107.1</v>
      </c>
      <c r="M75" s="3">
        <f t="shared" si="17"/>
        <v>106.9</v>
      </c>
      <c r="N75" s="3">
        <v>3500</v>
      </c>
      <c r="P75" s="4">
        <f t="shared" si="20"/>
        <v>5.619484677539214</v>
      </c>
      <c r="Q75" s="5">
        <f t="shared" si="18"/>
        <v>5.619484677539214</v>
      </c>
      <c r="R75" s="5">
        <f t="shared" si="19"/>
        <v>1.7560889617310043</v>
      </c>
    </row>
    <row r="76" spans="1:18" x14ac:dyDescent="0.3">
      <c r="A76" s="1">
        <v>75</v>
      </c>
      <c r="B76" s="1" t="s">
        <v>253</v>
      </c>
      <c r="C76" s="1" t="s">
        <v>488</v>
      </c>
      <c r="D76" s="1" t="s">
        <v>544</v>
      </c>
      <c r="E76" s="1">
        <v>3200</v>
      </c>
      <c r="F76" s="3" t="s">
        <v>512</v>
      </c>
      <c r="G76" s="1">
        <v>5</v>
      </c>
      <c r="H76" s="3">
        <v>118.5</v>
      </c>
      <c r="I76" s="1">
        <v>15.22</v>
      </c>
      <c r="J76" s="3">
        <f t="shared" si="14"/>
        <v>104</v>
      </c>
      <c r="K76" s="3">
        <f t="shared" si="15"/>
        <v>103.4</v>
      </c>
      <c r="L76" s="3">
        <f t="shared" si="16"/>
        <v>107.1</v>
      </c>
      <c r="M76" s="3">
        <f t="shared" si="17"/>
        <v>106.9</v>
      </c>
      <c r="N76" s="3">
        <v>3500</v>
      </c>
      <c r="P76" s="4">
        <f t="shared" si="20"/>
        <v>4.5567127775392162</v>
      </c>
      <c r="Q76" s="5">
        <f t="shared" si="18"/>
        <v>4.5567127775392162</v>
      </c>
      <c r="R76" s="5">
        <f t="shared" si="19"/>
        <v>1.423972742981005</v>
      </c>
    </row>
    <row r="77" spans="1:18" x14ac:dyDescent="0.3">
      <c r="A77" s="1">
        <v>76</v>
      </c>
      <c r="B77" s="1" t="s">
        <v>413</v>
      </c>
      <c r="C77" s="1" t="s">
        <v>512</v>
      </c>
      <c r="D77" s="1" t="s">
        <v>544</v>
      </c>
      <c r="E77" s="1">
        <v>3200</v>
      </c>
      <c r="F77" s="3" t="s">
        <v>488</v>
      </c>
      <c r="G77" s="1">
        <v>14</v>
      </c>
      <c r="H77" s="3">
        <v>113</v>
      </c>
      <c r="I77" s="1">
        <v>12.8</v>
      </c>
      <c r="J77" s="3">
        <f t="shared" si="14"/>
        <v>103.4</v>
      </c>
      <c r="K77" s="3">
        <f t="shared" si="15"/>
        <v>104</v>
      </c>
      <c r="L77" s="3">
        <f t="shared" si="16"/>
        <v>107</v>
      </c>
      <c r="M77" s="3">
        <f t="shared" si="17"/>
        <v>110.4</v>
      </c>
      <c r="N77" s="3">
        <v>3600</v>
      </c>
      <c r="P77" s="4">
        <f t="shared" si="20"/>
        <v>9.9252054775392189</v>
      </c>
      <c r="Q77" s="5">
        <f t="shared" si="18"/>
        <v>9.9252054775392189</v>
      </c>
      <c r="R77" s="5">
        <f t="shared" si="19"/>
        <v>3.1016267117310057</v>
      </c>
    </row>
    <row r="78" spans="1:18" x14ac:dyDescent="0.3">
      <c r="A78" s="1">
        <v>77</v>
      </c>
      <c r="B78" s="1" t="s">
        <v>98</v>
      </c>
      <c r="C78" s="1" t="s">
        <v>520</v>
      </c>
      <c r="D78" s="1" t="s">
        <v>545</v>
      </c>
      <c r="E78" s="1">
        <v>3200</v>
      </c>
      <c r="F78" s="3" t="s">
        <v>557</v>
      </c>
      <c r="G78" s="1">
        <v>15</v>
      </c>
      <c r="H78" s="3">
        <v>108.5</v>
      </c>
      <c r="I78" s="1">
        <v>22.96</v>
      </c>
      <c r="J78" s="3">
        <f t="shared" si="14"/>
        <v>100.1</v>
      </c>
      <c r="K78" s="3">
        <f t="shared" si="15"/>
        <v>100.4</v>
      </c>
      <c r="L78" s="3">
        <f t="shared" si="16"/>
        <v>106.8</v>
      </c>
      <c r="M78" s="3">
        <f t="shared" si="17"/>
        <v>111.1</v>
      </c>
      <c r="N78" s="3">
        <v>4000</v>
      </c>
      <c r="P78" s="4">
        <f t="shared" si="20"/>
        <v>12.948463577539217</v>
      </c>
      <c r="Q78" s="5">
        <f t="shared" si="18"/>
        <v>12.948463577539217</v>
      </c>
      <c r="R78" s="5">
        <f t="shared" si="19"/>
        <v>4.0463948679810047</v>
      </c>
    </row>
    <row r="79" spans="1:18" x14ac:dyDescent="0.3">
      <c r="A79" s="1">
        <v>78</v>
      </c>
      <c r="B79" s="1" t="s">
        <v>421</v>
      </c>
      <c r="C79" s="1" t="s">
        <v>508</v>
      </c>
      <c r="D79" s="1" t="s">
        <v>546</v>
      </c>
      <c r="E79" s="1">
        <v>3200</v>
      </c>
      <c r="F79" s="3" t="s">
        <v>516</v>
      </c>
      <c r="G79" s="1">
        <v>22</v>
      </c>
      <c r="H79" s="3">
        <v>102.5</v>
      </c>
      <c r="I79" s="1">
        <v>12.54</v>
      </c>
      <c r="J79" s="3">
        <f t="shared" si="14"/>
        <v>100.3</v>
      </c>
      <c r="K79" s="3">
        <f t="shared" si="15"/>
        <v>102.5</v>
      </c>
      <c r="L79" s="3">
        <f t="shared" si="16"/>
        <v>105.8</v>
      </c>
      <c r="M79" s="3">
        <f t="shared" si="17"/>
        <v>110.9</v>
      </c>
      <c r="N79" s="3">
        <v>3500</v>
      </c>
      <c r="P79" s="4">
        <f t="shared" si="20"/>
        <v>14.719715427539217</v>
      </c>
      <c r="Q79" s="5">
        <f t="shared" si="18"/>
        <v>14.719715427539217</v>
      </c>
      <c r="R79" s="5">
        <f t="shared" si="19"/>
        <v>4.5999110711060052</v>
      </c>
    </row>
    <row r="80" spans="1:18" x14ac:dyDescent="0.3">
      <c r="A80" s="1">
        <v>79</v>
      </c>
      <c r="B80" s="1" t="s">
        <v>118</v>
      </c>
      <c r="C80" s="1" t="s">
        <v>549</v>
      </c>
      <c r="D80" s="1" t="s">
        <v>546</v>
      </c>
      <c r="E80" s="1">
        <v>3100</v>
      </c>
      <c r="F80" s="3" t="s">
        <v>498</v>
      </c>
      <c r="G80" s="1">
        <v>8</v>
      </c>
      <c r="H80" s="3">
        <v>122.5</v>
      </c>
      <c r="I80" s="1">
        <v>13.45</v>
      </c>
      <c r="J80" s="3">
        <f t="shared" si="14"/>
        <v>103.2</v>
      </c>
      <c r="K80" s="3">
        <f t="shared" si="15"/>
        <v>104.1</v>
      </c>
      <c r="L80" s="3">
        <f t="shared" si="16"/>
        <v>106.5</v>
      </c>
      <c r="M80" s="3">
        <f t="shared" si="17"/>
        <v>109.7</v>
      </c>
      <c r="N80" s="3">
        <v>3500</v>
      </c>
      <c r="P80" s="4">
        <f t="shared" si="20"/>
        <v>6.3071788310012629</v>
      </c>
      <c r="Q80" s="5">
        <f t="shared" si="18"/>
        <v>6.3071788310012629</v>
      </c>
      <c r="R80" s="5">
        <f t="shared" si="19"/>
        <v>2.0345738164520202</v>
      </c>
    </row>
    <row r="81" spans="1:18" x14ac:dyDescent="0.3">
      <c r="A81" s="3"/>
      <c r="F81" s="3"/>
      <c r="J81" s="3"/>
      <c r="K81" s="3"/>
      <c r="L81" s="3"/>
      <c r="M81" s="3"/>
      <c r="N81" s="3"/>
      <c r="P81" s="4"/>
      <c r="Q81" s="5"/>
      <c r="R81" s="5"/>
    </row>
    <row r="82" spans="1:18" x14ac:dyDescent="0.3">
      <c r="A82" s="3"/>
      <c r="F82" s="3"/>
      <c r="J82" s="3"/>
      <c r="K82" s="3"/>
      <c r="L82" s="3"/>
      <c r="M82" s="3"/>
      <c r="N82" s="3"/>
      <c r="P82" s="4"/>
      <c r="Q82" s="5"/>
      <c r="R82" s="5"/>
    </row>
    <row r="83" spans="1:18" x14ac:dyDescent="0.3">
      <c r="A83" s="3"/>
      <c r="J83" s="3"/>
      <c r="K83" s="3"/>
      <c r="L83" s="3"/>
      <c r="M83" s="3"/>
      <c r="N83" s="3"/>
      <c r="P83" s="4"/>
      <c r="Q83" s="5"/>
      <c r="R83" s="5"/>
    </row>
    <row r="84" spans="1:18" x14ac:dyDescent="0.3">
      <c r="A84" s="3"/>
      <c r="F84" s="3"/>
      <c r="J84" s="3"/>
      <c r="K84" s="3"/>
      <c r="L84" s="3"/>
      <c r="M84" s="3"/>
      <c r="N84" s="3"/>
      <c r="P84" s="4"/>
      <c r="Q84" s="5"/>
      <c r="R84" s="5"/>
    </row>
    <row r="85" spans="1:18" x14ac:dyDescent="0.3">
      <c r="A85" s="3"/>
      <c r="J85" s="3"/>
      <c r="K85" s="3"/>
      <c r="L85" s="3"/>
      <c r="M85" s="3"/>
      <c r="N85" s="3"/>
      <c r="P85" s="4"/>
      <c r="Q85" s="5"/>
      <c r="R85" s="5"/>
    </row>
    <row r="86" spans="1:18" x14ac:dyDescent="0.3">
      <c r="A86" s="3"/>
      <c r="J86" s="3"/>
      <c r="K86" s="3"/>
      <c r="L86" s="3"/>
      <c r="M86" s="3"/>
      <c r="N86" s="3"/>
      <c r="P86" s="4"/>
      <c r="Q86" s="5"/>
      <c r="R86" s="5"/>
    </row>
    <row r="87" spans="1:18" x14ac:dyDescent="0.3">
      <c r="A87" s="3"/>
      <c r="J87" s="3"/>
      <c r="K87" s="3"/>
      <c r="L87" s="3"/>
      <c r="M87" s="3"/>
      <c r="N87" s="3"/>
      <c r="P87" s="4"/>
      <c r="Q87" s="5"/>
      <c r="R87" s="5"/>
    </row>
    <row r="90" spans="1:18" x14ac:dyDescent="0.3">
      <c r="A90" s="1" t="s">
        <v>565</v>
      </c>
    </row>
    <row r="91" spans="1:18" x14ac:dyDescent="0.3">
      <c r="A91" s="1" t="s">
        <v>509</v>
      </c>
      <c r="B91" s="1" t="s">
        <v>510</v>
      </c>
      <c r="C91" s="1" t="s">
        <v>566</v>
      </c>
      <c r="D91" s="1" t="s">
        <v>567</v>
      </c>
      <c r="E91" s="1" t="s">
        <v>568</v>
      </c>
      <c r="P91" s="1"/>
    </row>
    <row r="92" spans="1:18" x14ac:dyDescent="0.3">
      <c r="A92" s="1">
        <v>1</v>
      </c>
      <c r="B92" s="1" t="s">
        <v>507</v>
      </c>
      <c r="C92" s="1">
        <v>106.4</v>
      </c>
      <c r="D92" s="1">
        <v>105.5</v>
      </c>
      <c r="E92" s="1">
        <v>111.2</v>
      </c>
      <c r="P92" s="1"/>
    </row>
    <row r="93" spans="1:18" x14ac:dyDescent="0.3">
      <c r="A93" s="1">
        <v>2</v>
      </c>
      <c r="B93" s="1" t="s">
        <v>512</v>
      </c>
      <c r="C93" s="1">
        <v>103.4</v>
      </c>
      <c r="D93" s="1">
        <v>106.9</v>
      </c>
      <c r="E93" s="1">
        <v>107</v>
      </c>
      <c r="P93" s="1"/>
    </row>
    <row r="94" spans="1:18" x14ac:dyDescent="0.3">
      <c r="A94" s="1">
        <v>3</v>
      </c>
      <c r="B94" s="1" t="s">
        <v>519</v>
      </c>
      <c r="C94" s="1">
        <v>102</v>
      </c>
      <c r="D94" s="1">
        <v>110.1</v>
      </c>
      <c r="E94" s="1">
        <v>104.9</v>
      </c>
      <c r="P94" s="1"/>
    </row>
    <row r="95" spans="1:18" x14ac:dyDescent="0.3">
      <c r="A95" s="1">
        <v>4</v>
      </c>
      <c r="B95" s="1" t="s">
        <v>514</v>
      </c>
      <c r="C95" s="1">
        <v>101.1</v>
      </c>
      <c r="D95" s="1">
        <v>108.3</v>
      </c>
      <c r="E95" s="1">
        <v>110.2</v>
      </c>
      <c r="P95" s="1"/>
    </row>
    <row r="96" spans="1:18" x14ac:dyDescent="0.3">
      <c r="A96" s="1">
        <v>5</v>
      </c>
      <c r="B96" s="1" t="s">
        <v>499</v>
      </c>
      <c r="C96" s="1">
        <v>101.1</v>
      </c>
      <c r="D96" s="1">
        <v>102.5</v>
      </c>
      <c r="E96" s="1">
        <v>110.9</v>
      </c>
      <c r="P96" s="1"/>
    </row>
    <row r="97" spans="1:16" x14ac:dyDescent="0.3">
      <c r="A97" s="1">
        <v>6</v>
      </c>
      <c r="B97" s="1" t="s">
        <v>505</v>
      </c>
      <c r="C97" s="1">
        <v>98.9</v>
      </c>
      <c r="D97" s="1">
        <v>105</v>
      </c>
      <c r="E97" s="1">
        <v>115.1</v>
      </c>
      <c r="P97" s="1"/>
    </row>
    <row r="98" spans="1:16" x14ac:dyDescent="0.3">
      <c r="A98" s="1">
        <v>7</v>
      </c>
      <c r="B98" s="1" t="s">
        <v>518</v>
      </c>
      <c r="C98" s="1">
        <v>101.4</v>
      </c>
      <c r="D98" s="1">
        <v>106.6</v>
      </c>
      <c r="E98" s="1">
        <v>108.3</v>
      </c>
      <c r="P98" s="1"/>
    </row>
    <row r="99" spans="1:16" x14ac:dyDescent="0.3">
      <c r="A99" s="1">
        <v>8</v>
      </c>
      <c r="B99" s="1" t="s">
        <v>520</v>
      </c>
      <c r="C99" s="1">
        <v>100.1</v>
      </c>
      <c r="D99" s="1">
        <v>109.8</v>
      </c>
      <c r="E99" s="1">
        <v>106.8</v>
      </c>
      <c r="P99" s="1"/>
    </row>
    <row r="100" spans="1:16" x14ac:dyDescent="0.3">
      <c r="A100" s="1">
        <v>9</v>
      </c>
      <c r="B100" s="1" t="s">
        <v>491</v>
      </c>
      <c r="C100" s="1">
        <v>99.7</v>
      </c>
      <c r="D100" s="1">
        <v>106.1</v>
      </c>
      <c r="E100" s="1">
        <v>106.9</v>
      </c>
      <c r="P100" s="1"/>
    </row>
    <row r="101" spans="1:16" x14ac:dyDescent="0.3">
      <c r="A101" s="1">
        <v>10</v>
      </c>
      <c r="B101" s="1" t="s">
        <v>549</v>
      </c>
      <c r="C101" s="1">
        <v>103.2</v>
      </c>
      <c r="D101" s="1">
        <v>113.9</v>
      </c>
      <c r="E101" s="1">
        <v>106.5</v>
      </c>
      <c r="P101" s="1"/>
    </row>
    <row r="102" spans="1:16" x14ac:dyDescent="0.3">
      <c r="A102" s="1">
        <v>11</v>
      </c>
      <c r="B102" s="1" t="s">
        <v>487</v>
      </c>
      <c r="C102" s="1">
        <v>100.4</v>
      </c>
      <c r="D102" s="1">
        <v>112.5</v>
      </c>
      <c r="E102" s="1">
        <v>107.9</v>
      </c>
      <c r="P102" s="1"/>
    </row>
    <row r="103" spans="1:16" x14ac:dyDescent="0.3">
      <c r="A103" s="1">
        <v>12</v>
      </c>
      <c r="B103" s="1" t="s">
        <v>506</v>
      </c>
      <c r="C103" s="1">
        <v>100.4</v>
      </c>
      <c r="D103" s="1">
        <v>107.3</v>
      </c>
      <c r="E103" s="1">
        <v>104.2</v>
      </c>
      <c r="P103" s="1"/>
    </row>
    <row r="104" spans="1:16" x14ac:dyDescent="0.3">
      <c r="A104" s="1">
        <v>13</v>
      </c>
      <c r="B104" s="1" t="s">
        <v>498</v>
      </c>
      <c r="C104" s="1">
        <v>104.1</v>
      </c>
      <c r="D104" s="1">
        <v>109.7</v>
      </c>
      <c r="E104" s="1">
        <v>109</v>
      </c>
      <c r="P104" s="1"/>
    </row>
    <row r="105" spans="1:16" x14ac:dyDescent="0.3">
      <c r="A105" s="1">
        <v>14</v>
      </c>
      <c r="B105" s="1" t="s">
        <v>517</v>
      </c>
      <c r="C105" s="1">
        <v>105.5</v>
      </c>
      <c r="D105" s="1">
        <v>105.2</v>
      </c>
      <c r="E105" s="1">
        <v>107.3</v>
      </c>
      <c r="P105" s="1"/>
    </row>
    <row r="106" spans="1:16" x14ac:dyDescent="0.3">
      <c r="A106" s="1">
        <v>15</v>
      </c>
      <c r="B106" s="1" t="s">
        <v>495</v>
      </c>
      <c r="C106" s="1">
        <v>98.8</v>
      </c>
      <c r="D106" s="1">
        <v>103.8</v>
      </c>
      <c r="E106" s="1">
        <v>106.2</v>
      </c>
      <c r="P106" s="1"/>
    </row>
    <row r="107" spans="1:16" x14ac:dyDescent="0.3">
      <c r="A107" s="1">
        <v>16</v>
      </c>
      <c r="B107" s="1" t="s">
        <v>513</v>
      </c>
      <c r="C107" s="1">
        <v>100.7</v>
      </c>
      <c r="D107" s="1">
        <v>104.6</v>
      </c>
      <c r="E107" s="1">
        <v>105.1</v>
      </c>
      <c r="P107" s="1"/>
    </row>
    <row r="108" spans="1:16" x14ac:dyDescent="0.3">
      <c r="A108" s="1">
        <v>17</v>
      </c>
      <c r="B108" s="1" t="s">
        <v>485</v>
      </c>
      <c r="C108" s="1">
        <v>105.4</v>
      </c>
      <c r="D108" s="1">
        <v>111.5</v>
      </c>
      <c r="E108" s="1">
        <v>103</v>
      </c>
      <c r="P108" s="1"/>
    </row>
    <row r="109" spans="1:16" x14ac:dyDescent="0.3">
      <c r="A109" s="1">
        <v>18</v>
      </c>
      <c r="B109" s="1" t="s">
        <v>489</v>
      </c>
      <c r="C109" s="1">
        <v>102.8</v>
      </c>
      <c r="D109" s="1">
        <v>108.4</v>
      </c>
      <c r="E109" s="1">
        <v>110.2</v>
      </c>
      <c r="P109" s="1"/>
    </row>
    <row r="110" spans="1:16" x14ac:dyDescent="0.3">
      <c r="A110" s="1">
        <v>19</v>
      </c>
      <c r="B110" s="1" t="s">
        <v>564</v>
      </c>
      <c r="C110" s="1">
        <v>105.6</v>
      </c>
      <c r="D110" s="1">
        <v>108.6</v>
      </c>
      <c r="E110" s="1">
        <v>110.4</v>
      </c>
      <c r="P110" s="1"/>
    </row>
    <row r="111" spans="1:16" x14ac:dyDescent="0.3">
      <c r="A111" s="1">
        <v>20</v>
      </c>
      <c r="B111" s="1" t="s">
        <v>556</v>
      </c>
      <c r="C111" s="1">
        <v>102</v>
      </c>
      <c r="D111" s="1">
        <v>102.1</v>
      </c>
      <c r="E111" s="1">
        <v>110.9</v>
      </c>
      <c r="P111" s="1"/>
    </row>
    <row r="112" spans="1:16" x14ac:dyDescent="0.3">
      <c r="A112" s="1">
        <v>21</v>
      </c>
      <c r="B112" s="1" t="s">
        <v>486</v>
      </c>
      <c r="C112" s="1">
        <v>105.3</v>
      </c>
      <c r="D112" s="1">
        <v>107.6</v>
      </c>
      <c r="E112" s="1">
        <v>104.7</v>
      </c>
      <c r="P112" s="1"/>
    </row>
    <row r="113" spans="1:16" x14ac:dyDescent="0.3">
      <c r="A113" s="1">
        <v>22</v>
      </c>
      <c r="B113" s="1" t="s">
        <v>508</v>
      </c>
      <c r="C113" s="1">
        <v>100.3</v>
      </c>
      <c r="D113" s="1">
        <v>106.5</v>
      </c>
      <c r="E113" s="1">
        <v>105.8</v>
      </c>
      <c r="P113" s="1"/>
    </row>
    <row r="114" spans="1:16" x14ac:dyDescent="0.3">
      <c r="A114" s="1">
        <v>23</v>
      </c>
      <c r="B114" s="1" t="s">
        <v>488</v>
      </c>
      <c r="C114" s="1">
        <v>104</v>
      </c>
      <c r="D114" s="1">
        <v>110.4</v>
      </c>
      <c r="E114" s="1">
        <v>107.1</v>
      </c>
      <c r="P114" s="1"/>
    </row>
    <row r="115" spans="1:16" x14ac:dyDescent="0.3">
      <c r="A115" s="1">
        <v>24</v>
      </c>
      <c r="B115" s="1" t="s">
        <v>493</v>
      </c>
      <c r="C115" s="1">
        <v>102.9</v>
      </c>
      <c r="D115" s="1">
        <v>103.6</v>
      </c>
      <c r="E115" s="1">
        <v>112.2</v>
      </c>
      <c r="P115" s="1"/>
    </row>
    <row r="116" spans="1:16" x14ac:dyDescent="0.3">
      <c r="A116" s="1">
        <v>25</v>
      </c>
      <c r="B116" s="1" t="s">
        <v>492</v>
      </c>
      <c r="C116" s="1">
        <v>101.6</v>
      </c>
      <c r="D116" s="1">
        <v>111.4</v>
      </c>
      <c r="E116" s="1">
        <v>108.1</v>
      </c>
      <c r="P116" s="1"/>
    </row>
    <row r="117" spans="1:16" x14ac:dyDescent="0.3">
      <c r="A117" s="1">
        <v>26</v>
      </c>
      <c r="B117" s="1" t="s">
        <v>497</v>
      </c>
      <c r="C117" s="1">
        <v>105.5</v>
      </c>
      <c r="D117" s="1">
        <v>108.3</v>
      </c>
      <c r="E117" s="1">
        <v>108.7</v>
      </c>
      <c r="P117" s="1"/>
    </row>
    <row r="118" spans="1:16" x14ac:dyDescent="0.3">
      <c r="A118" s="1">
        <v>27</v>
      </c>
      <c r="B118" s="1" t="s">
        <v>557</v>
      </c>
      <c r="C118" s="1">
        <v>100.4</v>
      </c>
      <c r="D118" s="1">
        <v>111.1</v>
      </c>
      <c r="E118" s="1">
        <v>108.3</v>
      </c>
      <c r="P118" s="1"/>
    </row>
    <row r="119" spans="1:16" x14ac:dyDescent="0.3">
      <c r="A119" s="1">
        <v>28</v>
      </c>
      <c r="B119" s="1" t="s">
        <v>516</v>
      </c>
      <c r="C119" s="1">
        <v>102.5</v>
      </c>
      <c r="D119" s="1">
        <v>110.9</v>
      </c>
      <c r="E119" s="1">
        <v>104.3</v>
      </c>
      <c r="P119" s="1"/>
    </row>
    <row r="120" spans="1:16" x14ac:dyDescent="0.3">
      <c r="A120" s="1">
        <v>29</v>
      </c>
      <c r="B120" s="1" t="s">
        <v>496</v>
      </c>
      <c r="C120" s="1">
        <v>102.5</v>
      </c>
      <c r="D120" s="1">
        <v>108.8</v>
      </c>
      <c r="E120" s="1">
        <v>103.2</v>
      </c>
      <c r="P120" s="1"/>
    </row>
    <row r="121" spans="1:16" x14ac:dyDescent="0.3">
      <c r="A121" s="1">
        <v>30</v>
      </c>
      <c r="B121" s="1" t="s">
        <v>523</v>
      </c>
      <c r="C121" s="1">
        <v>103.7</v>
      </c>
      <c r="D121" s="1">
        <v>108.6</v>
      </c>
      <c r="E121" s="1">
        <v>111.3</v>
      </c>
      <c r="P121" s="1"/>
    </row>
  </sheetData>
  <sortState ref="B2:R80">
    <sortCondition descending="1" ref="E2:E80"/>
  </sortState>
  <pageMargins left="0.7" right="0.7" top="0.75" bottom="0.75" header="0.3" footer="0.3"/>
  <pageSetup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3" sqref="S3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363</v>
      </c>
      <c r="C2" s="1" t="s">
        <v>485</v>
      </c>
      <c r="D2" s="1" t="s">
        <v>546</v>
      </c>
      <c r="E2" s="1">
        <v>10400</v>
      </c>
      <c r="F2" s="3" t="s">
        <v>491</v>
      </c>
      <c r="G2" s="1">
        <v>35</v>
      </c>
      <c r="H2" s="3">
        <v>115.75</v>
      </c>
      <c r="I2" s="1">
        <v>33.29</v>
      </c>
      <c r="J2" s="3">
        <f t="shared" ref="J2:J33" si="0">VLOOKUP(C2,$B$89:$E$118,2,FALSE)</f>
        <v>105.4</v>
      </c>
      <c r="K2" s="3">
        <f t="shared" ref="K2:K33" si="1">VLOOKUP(F2,$B$89:$E$118,2,FALSE)</f>
        <v>99.7</v>
      </c>
      <c r="L2" s="3">
        <f t="shared" ref="L2:L33" si="2">VLOOKUP(C2,$B$89:$E$118,4,FALSE)</f>
        <v>103</v>
      </c>
      <c r="M2" s="3">
        <f t="shared" ref="M2:M33" si="3">VLOOKUP(F2,$B$89:$E$118,3,FALSE)</f>
        <v>106.1</v>
      </c>
      <c r="N2" s="3">
        <v>12500</v>
      </c>
      <c r="P2" s="4">
        <v>57.103732349043028</v>
      </c>
      <c r="Q2" s="5">
        <f t="shared" ref="Q2:Q33" si="4">P2-O2</f>
        <v>57.103732349043028</v>
      </c>
      <c r="R2" s="5">
        <f t="shared" ref="R2:R33" si="5">P2/(E2/1000)</f>
        <v>5.4907434951002907</v>
      </c>
    </row>
    <row r="3" spans="1:18" x14ac:dyDescent="0.3">
      <c r="A3" s="1">
        <v>2</v>
      </c>
      <c r="B3" s="1" t="s">
        <v>168</v>
      </c>
      <c r="C3" s="1" t="s">
        <v>486</v>
      </c>
      <c r="D3" s="1" t="s">
        <v>543</v>
      </c>
      <c r="E3" s="1">
        <v>10300</v>
      </c>
      <c r="F3" s="3" t="s">
        <v>492</v>
      </c>
      <c r="G3" s="1">
        <v>36</v>
      </c>
      <c r="H3" s="1">
        <v>111</v>
      </c>
      <c r="I3" s="1">
        <v>34.39</v>
      </c>
      <c r="J3" s="3">
        <f t="shared" si="0"/>
        <v>105.3</v>
      </c>
      <c r="K3" s="3">
        <f t="shared" si="1"/>
        <v>101.6</v>
      </c>
      <c r="L3" s="3">
        <f t="shared" si="2"/>
        <v>104.7</v>
      </c>
      <c r="M3" s="3">
        <f t="shared" si="3"/>
        <v>111.4</v>
      </c>
      <c r="N3" s="3">
        <v>12100</v>
      </c>
      <c r="P3" s="4">
        <v>57.645950824791313</v>
      </c>
      <c r="Q3" s="5">
        <f t="shared" si="4"/>
        <v>57.645950824791313</v>
      </c>
      <c r="R3" s="5">
        <f t="shared" si="5"/>
        <v>5.5966942548341079</v>
      </c>
    </row>
    <row r="4" spans="1:18" x14ac:dyDescent="0.3">
      <c r="A4" s="1">
        <v>3</v>
      </c>
      <c r="B4" s="1" t="s">
        <v>18</v>
      </c>
      <c r="C4" s="1" t="s">
        <v>487</v>
      </c>
      <c r="D4" s="1" t="s">
        <v>544</v>
      </c>
      <c r="E4" s="1">
        <v>10100</v>
      </c>
      <c r="F4" s="3" t="s">
        <v>496</v>
      </c>
      <c r="G4" s="1">
        <v>36</v>
      </c>
      <c r="H4" s="3">
        <v>110.25</v>
      </c>
      <c r="I4" s="1">
        <v>39.869999999999997</v>
      </c>
      <c r="J4" s="3">
        <f t="shared" si="0"/>
        <v>100.4</v>
      </c>
      <c r="K4" s="3">
        <f t="shared" si="1"/>
        <v>102.5</v>
      </c>
      <c r="L4" s="3">
        <f t="shared" si="2"/>
        <v>107.9</v>
      </c>
      <c r="M4" s="3">
        <f t="shared" si="3"/>
        <v>108.8</v>
      </c>
      <c r="N4" s="3">
        <v>12300</v>
      </c>
      <c r="P4" s="4">
        <v>58.387123556026417</v>
      </c>
      <c r="Q4" s="5">
        <f t="shared" si="4"/>
        <v>58.387123556026417</v>
      </c>
      <c r="R4" s="5">
        <f t="shared" si="5"/>
        <v>5.7809033223788537</v>
      </c>
    </row>
    <row r="5" spans="1:18" x14ac:dyDescent="0.3">
      <c r="A5" s="1">
        <v>4</v>
      </c>
      <c r="B5" s="1" t="s">
        <v>464</v>
      </c>
      <c r="C5" s="1" t="s">
        <v>486</v>
      </c>
      <c r="D5" s="1" t="s">
        <v>546</v>
      </c>
      <c r="E5" s="1">
        <v>9200</v>
      </c>
      <c r="F5" s="3" t="s">
        <v>492</v>
      </c>
      <c r="G5" s="1">
        <v>36</v>
      </c>
      <c r="H5" s="3">
        <v>111</v>
      </c>
      <c r="I5" s="1">
        <v>30.38</v>
      </c>
      <c r="J5" s="3">
        <f t="shared" si="0"/>
        <v>105.3</v>
      </c>
      <c r="K5" s="3">
        <f t="shared" si="1"/>
        <v>101.6</v>
      </c>
      <c r="L5" s="3">
        <f t="shared" si="2"/>
        <v>104.7</v>
      </c>
      <c r="M5" s="3">
        <f t="shared" si="3"/>
        <v>111.4</v>
      </c>
      <c r="N5" s="3">
        <v>10600</v>
      </c>
      <c r="P5" s="4">
        <v>49.471698739677763</v>
      </c>
      <c r="Q5" s="5">
        <f t="shared" si="4"/>
        <v>49.471698739677763</v>
      </c>
      <c r="R5" s="5">
        <f t="shared" si="5"/>
        <v>5.3773585586606272</v>
      </c>
    </row>
    <row r="6" spans="1:18" x14ac:dyDescent="0.3">
      <c r="A6" s="1">
        <v>5</v>
      </c>
      <c r="B6" s="1" t="s">
        <v>142</v>
      </c>
      <c r="C6" s="1" t="s">
        <v>491</v>
      </c>
      <c r="D6" s="1" t="s">
        <v>542</v>
      </c>
      <c r="E6" s="1">
        <v>8800</v>
      </c>
      <c r="F6" s="3" t="s">
        <v>485</v>
      </c>
      <c r="G6" s="1">
        <v>33</v>
      </c>
      <c r="H6" s="3">
        <v>102.75</v>
      </c>
      <c r="I6" s="1">
        <v>21.87</v>
      </c>
      <c r="J6" s="3">
        <f t="shared" si="0"/>
        <v>99.7</v>
      </c>
      <c r="K6" s="3">
        <f t="shared" si="1"/>
        <v>105.4</v>
      </c>
      <c r="L6" s="3">
        <f t="shared" si="2"/>
        <v>106.9</v>
      </c>
      <c r="M6" s="3">
        <f t="shared" si="3"/>
        <v>111.5</v>
      </c>
      <c r="N6" s="3">
        <v>10600</v>
      </c>
      <c r="P6" s="4">
        <v>41.069904999492692</v>
      </c>
      <c r="Q6" s="5">
        <f t="shared" si="4"/>
        <v>41.069904999492692</v>
      </c>
      <c r="R6" s="5">
        <f t="shared" si="5"/>
        <v>4.6670346590332601</v>
      </c>
    </row>
    <row r="7" spans="1:18" x14ac:dyDescent="0.3">
      <c r="A7" s="1">
        <v>6</v>
      </c>
      <c r="B7" s="1" t="s">
        <v>330</v>
      </c>
      <c r="C7" s="1" t="s">
        <v>492</v>
      </c>
      <c r="D7" s="1" t="s">
        <v>543</v>
      </c>
      <c r="E7" s="1">
        <v>8400</v>
      </c>
      <c r="F7" s="3" t="s">
        <v>486</v>
      </c>
      <c r="G7" s="1">
        <v>34</v>
      </c>
      <c r="H7" s="3">
        <v>114.5</v>
      </c>
      <c r="I7" s="1">
        <v>30.35</v>
      </c>
      <c r="J7" s="3">
        <f t="shared" si="0"/>
        <v>101.6</v>
      </c>
      <c r="K7" s="3">
        <f t="shared" si="1"/>
        <v>105.3</v>
      </c>
      <c r="L7" s="3">
        <f t="shared" si="2"/>
        <v>108.1</v>
      </c>
      <c r="M7" s="3">
        <f t="shared" si="3"/>
        <v>107.6</v>
      </c>
      <c r="N7" s="3">
        <v>9700</v>
      </c>
      <c r="P7" s="4">
        <v>43.953299037699551</v>
      </c>
      <c r="Q7" s="5">
        <f t="shared" si="4"/>
        <v>43.953299037699551</v>
      </c>
      <c r="R7" s="5">
        <f t="shared" si="5"/>
        <v>5.2325355997261367</v>
      </c>
    </row>
    <row r="8" spans="1:18" x14ac:dyDescent="0.3">
      <c r="A8" s="1">
        <v>7</v>
      </c>
      <c r="B8" s="1" t="s">
        <v>130</v>
      </c>
      <c r="C8" s="1" t="s">
        <v>496</v>
      </c>
      <c r="D8" s="1" t="s">
        <v>544</v>
      </c>
      <c r="E8" s="1">
        <v>8200</v>
      </c>
      <c r="F8" s="3" t="s">
        <v>487</v>
      </c>
      <c r="G8" s="1">
        <v>35</v>
      </c>
      <c r="H8" s="1">
        <v>104.25</v>
      </c>
      <c r="I8" s="1">
        <v>31.23</v>
      </c>
      <c r="J8" s="3">
        <f t="shared" si="0"/>
        <v>102.5</v>
      </c>
      <c r="K8" s="3">
        <f t="shared" si="1"/>
        <v>100.4</v>
      </c>
      <c r="L8" s="3">
        <f t="shared" si="2"/>
        <v>103.2</v>
      </c>
      <c r="M8" s="3">
        <f t="shared" si="3"/>
        <v>112.5</v>
      </c>
      <c r="N8" s="3">
        <v>9400</v>
      </c>
      <c r="P8" s="4">
        <v>42.923143781923009</v>
      </c>
      <c r="Q8" s="5">
        <f t="shared" si="4"/>
        <v>42.923143781923009</v>
      </c>
      <c r="R8" s="5">
        <f t="shared" si="5"/>
        <v>5.2345297295028068</v>
      </c>
    </row>
    <row r="9" spans="1:18" x14ac:dyDescent="0.3">
      <c r="A9" s="1">
        <v>8</v>
      </c>
      <c r="B9" s="1" t="s">
        <v>7</v>
      </c>
      <c r="C9" s="1" t="s">
        <v>519</v>
      </c>
      <c r="D9" s="1" t="s">
        <v>543</v>
      </c>
      <c r="E9" s="1">
        <v>8100</v>
      </c>
      <c r="F9" s="3" t="s">
        <v>506</v>
      </c>
      <c r="G9" s="1">
        <v>34</v>
      </c>
      <c r="H9" s="3">
        <v>108.75</v>
      </c>
      <c r="I9" s="1">
        <v>30.18</v>
      </c>
      <c r="J9" s="3">
        <f t="shared" si="0"/>
        <v>102</v>
      </c>
      <c r="K9" s="3">
        <f t="shared" si="1"/>
        <v>100.4</v>
      </c>
      <c r="L9" s="3">
        <f t="shared" si="2"/>
        <v>104.9</v>
      </c>
      <c r="M9" s="3">
        <f t="shared" si="3"/>
        <v>107.3</v>
      </c>
      <c r="N9" s="3">
        <v>8800</v>
      </c>
      <c r="P9" s="4">
        <v>41.802881222802078</v>
      </c>
      <c r="Q9" s="5">
        <f t="shared" si="4"/>
        <v>41.802881222802078</v>
      </c>
      <c r="R9" s="5">
        <f t="shared" si="5"/>
        <v>5.1608495336792695</v>
      </c>
    </row>
    <row r="10" spans="1:18" x14ac:dyDescent="0.3">
      <c r="A10" s="1">
        <v>9</v>
      </c>
      <c r="B10" s="1" t="s">
        <v>82</v>
      </c>
      <c r="C10" s="1" t="s">
        <v>496</v>
      </c>
      <c r="D10" s="1" t="s">
        <v>542</v>
      </c>
      <c r="E10" s="1">
        <v>7700</v>
      </c>
      <c r="F10" s="3" t="s">
        <v>487</v>
      </c>
      <c r="G10" s="1">
        <v>35</v>
      </c>
      <c r="H10" s="3">
        <v>104.25</v>
      </c>
      <c r="I10" s="1">
        <v>17.46</v>
      </c>
      <c r="J10" s="3">
        <f t="shared" si="0"/>
        <v>102.5</v>
      </c>
      <c r="K10" s="3">
        <f t="shared" si="1"/>
        <v>100.4</v>
      </c>
      <c r="L10" s="3">
        <f t="shared" si="2"/>
        <v>103.2</v>
      </c>
      <c r="M10" s="3">
        <f t="shared" si="3"/>
        <v>112.5</v>
      </c>
      <c r="N10" s="3">
        <v>10000</v>
      </c>
      <c r="P10" s="4">
        <f t="shared" ref="P10:P42" si="6">-87.868852+(LN(E10))*9.365713+G10*0.73241+I10*0.27241+H10*0.0924+((J10+K10)/2)*0.015315+((L10+M10)/2)*-0.032803</f>
        <v>33.983916987046619</v>
      </c>
      <c r="Q10" s="5">
        <f t="shared" si="4"/>
        <v>33.983916987046619</v>
      </c>
      <c r="R10" s="5">
        <f t="shared" si="5"/>
        <v>4.4134957126034573</v>
      </c>
    </row>
    <row r="11" spans="1:18" x14ac:dyDescent="0.3">
      <c r="A11" s="1">
        <v>10</v>
      </c>
      <c r="B11" s="1" t="s">
        <v>97</v>
      </c>
      <c r="C11" s="1" t="s">
        <v>491</v>
      </c>
      <c r="D11" s="1" t="s">
        <v>545</v>
      </c>
      <c r="E11" s="1">
        <v>7500</v>
      </c>
      <c r="F11" s="3" t="s">
        <v>485</v>
      </c>
      <c r="G11" s="1">
        <v>33</v>
      </c>
      <c r="H11" s="3">
        <v>102.75</v>
      </c>
      <c r="I11" s="1">
        <v>29.94</v>
      </c>
      <c r="J11" s="3">
        <f t="shared" si="0"/>
        <v>99.7</v>
      </c>
      <c r="K11" s="3">
        <f t="shared" si="1"/>
        <v>105.4</v>
      </c>
      <c r="L11" s="3">
        <f t="shared" si="2"/>
        <v>106.9</v>
      </c>
      <c r="M11" s="3">
        <f t="shared" si="3"/>
        <v>111.5</v>
      </c>
      <c r="N11" s="3">
        <v>8700</v>
      </c>
      <c r="P11" s="4">
        <f t="shared" si="6"/>
        <v>35.506255880413576</v>
      </c>
      <c r="Q11" s="5">
        <f t="shared" si="4"/>
        <v>35.506255880413576</v>
      </c>
      <c r="R11" s="5">
        <f t="shared" si="5"/>
        <v>4.7341674507218103</v>
      </c>
    </row>
    <row r="12" spans="1:18" x14ac:dyDescent="0.3">
      <c r="A12" s="1">
        <v>11</v>
      </c>
      <c r="B12" s="1" t="s">
        <v>53</v>
      </c>
      <c r="C12" s="1" t="s">
        <v>487</v>
      </c>
      <c r="D12" s="1" t="s">
        <v>543</v>
      </c>
      <c r="E12" s="1">
        <v>6900</v>
      </c>
      <c r="F12" s="3" t="s">
        <v>496</v>
      </c>
      <c r="G12" s="1">
        <v>33</v>
      </c>
      <c r="H12" s="3">
        <v>110.25</v>
      </c>
      <c r="I12" s="1">
        <v>24.05</v>
      </c>
      <c r="J12" s="3">
        <f t="shared" si="0"/>
        <v>100.4</v>
      </c>
      <c r="K12" s="3">
        <f t="shared" si="1"/>
        <v>102.5</v>
      </c>
      <c r="L12" s="3">
        <f t="shared" si="2"/>
        <v>107.9</v>
      </c>
      <c r="M12" s="3">
        <f t="shared" si="3"/>
        <v>108.8</v>
      </c>
      <c r="N12" s="3">
        <v>8400</v>
      </c>
      <c r="P12" s="4">
        <f t="shared" si="6"/>
        <v>33.824868811612184</v>
      </c>
      <c r="Q12" s="5">
        <f t="shared" si="4"/>
        <v>33.824868811612184</v>
      </c>
      <c r="R12" s="5">
        <f t="shared" si="5"/>
        <v>4.9021549002336497</v>
      </c>
    </row>
    <row r="13" spans="1:18" x14ac:dyDescent="0.3">
      <c r="A13" s="1">
        <v>12</v>
      </c>
      <c r="B13" s="1" t="s">
        <v>388</v>
      </c>
      <c r="C13" s="1" t="s">
        <v>485</v>
      </c>
      <c r="D13" s="1" t="s">
        <v>544</v>
      </c>
      <c r="E13" s="1">
        <v>6800</v>
      </c>
      <c r="F13" s="3" t="s">
        <v>491</v>
      </c>
      <c r="G13" s="1">
        <v>33</v>
      </c>
      <c r="H13" s="1">
        <v>115.75</v>
      </c>
      <c r="I13" s="1">
        <v>25.84</v>
      </c>
      <c r="J13" s="3">
        <f t="shared" si="0"/>
        <v>105.4</v>
      </c>
      <c r="K13" s="3">
        <f t="shared" si="1"/>
        <v>99.7</v>
      </c>
      <c r="L13" s="3">
        <f t="shared" si="2"/>
        <v>103</v>
      </c>
      <c r="M13" s="3">
        <f t="shared" si="3"/>
        <v>106.1</v>
      </c>
      <c r="N13" s="3">
        <v>7100</v>
      </c>
      <c r="P13" s="4">
        <f t="shared" si="6"/>
        <v>34.825452446089102</v>
      </c>
      <c r="Q13" s="5">
        <f t="shared" si="4"/>
        <v>34.825452446089102</v>
      </c>
      <c r="R13" s="5">
        <f t="shared" si="5"/>
        <v>5.1213900656013385</v>
      </c>
    </row>
    <row r="14" spans="1:18" x14ac:dyDescent="0.3">
      <c r="A14" s="1">
        <v>13</v>
      </c>
      <c r="B14" s="1" t="s">
        <v>55</v>
      </c>
      <c r="C14" s="1" t="s">
        <v>487</v>
      </c>
      <c r="D14" s="1" t="s">
        <v>542</v>
      </c>
      <c r="E14" s="1">
        <v>6700</v>
      </c>
      <c r="F14" s="3" t="s">
        <v>496</v>
      </c>
      <c r="G14" s="1">
        <v>33</v>
      </c>
      <c r="H14" s="3">
        <v>110.25</v>
      </c>
      <c r="I14" s="1">
        <v>17.3</v>
      </c>
      <c r="J14" s="3">
        <f t="shared" si="0"/>
        <v>100.4</v>
      </c>
      <c r="K14" s="3">
        <f t="shared" si="1"/>
        <v>102.5</v>
      </c>
      <c r="L14" s="3">
        <f t="shared" si="2"/>
        <v>107.9</v>
      </c>
      <c r="M14" s="3">
        <f t="shared" si="3"/>
        <v>108.8</v>
      </c>
      <c r="N14" s="3">
        <v>9000</v>
      </c>
      <c r="P14" s="4">
        <f t="shared" si="6"/>
        <v>31.710619304555095</v>
      </c>
      <c r="Q14" s="5">
        <f t="shared" si="4"/>
        <v>31.710619304555095</v>
      </c>
      <c r="R14" s="5">
        <f t="shared" si="5"/>
        <v>4.7329282544112079</v>
      </c>
    </row>
    <row r="15" spans="1:18" x14ac:dyDescent="0.3">
      <c r="A15" s="1">
        <v>14</v>
      </c>
      <c r="B15" s="1" t="s">
        <v>473</v>
      </c>
      <c r="C15" s="1" t="s">
        <v>492</v>
      </c>
      <c r="D15" s="1" t="s">
        <v>542</v>
      </c>
      <c r="E15" s="1">
        <v>6600</v>
      </c>
      <c r="F15" s="3" t="s">
        <v>486</v>
      </c>
      <c r="G15" s="1">
        <v>25</v>
      </c>
      <c r="H15" s="3">
        <v>114.5</v>
      </c>
      <c r="I15" s="1">
        <v>22.59</v>
      </c>
      <c r="J15" s="3">
        <f t="shared" si="0"/>
        <v>101.6</v>
      </c>
      <c r="K15" s="3">
        <f t="shared" si="1"/>
        <v>105.3</v>
      </c>
      <c r="L15" s="3">
        <f t="shared" si="2"/>
        <v>108.1</v>
      </c>
      <c r="M15" s="3">
        <f t="shared" si="3"/>
        <v>107.6</v>
      </c>
      <c r="N15" s="3">
        <v>7500</v>
      </c>
      <c r="P15" s="4">
        <f t="shared" si="6"/>
        <v>27.591279261029609</v>
      </c>
      <c r="Q15" s="5">
        <f t="shared" si="4"/>
        <v>27.591279261029609</v>
      </c>
      <c r="R15" s="5">
        <f t="shared" si="5"/>
        <v>4.1804968577317592</v>
      </c>
    </row>
    <row r="16" spans="1:18" x14ac:dyDescent="0.3">
      <c r="A16" s="1">
        <v>15</v>
      </c>
      <c r="B16" s="1" t="s">
        <v>190</v>
      </c>
      <c r="C16" s="1" t="s">
        <v>519</v>
      </c>
      <c r="D16" s="1" t="s">
        <v>542</v>
      </c>
      <c r="E16" s="1">
        <v>6500</v>
      </c>
      <c r="F16" s="3" t="s">
        <v>506</v>
      </c>
      <c r="G16" s="1">
        <v>32</v>
      </c>
      <c r="H16" s="3">
        <v>108.75</v>
      </c>
      <c r="I16" s="1">
        <v>19.489999999999998</v>
      </c>
      <c r="J16" s="3">
        <f t="shared" si="0"/>
        <v>102</v>
      </c>
      <c r="K16" s="3">
        <f t="shared" si="1"/>
        <v>100.4</v>
      </c>
      <c r="L16" s="3">
        <f t="shared" si="2"/>
        <v>104.9</v>
      </c>
      <c r="M16" s="3">
        <f t="shared" si="3"/>
        <v>107.3</v>
      </c>
      <c r="N16" s="3">
        <v>7800</v>
      </c>
      <c r="P16" s="4">
        <f t="shared" si="6"/>
        <v>31.222333998817145</v>
      </c>
      <c r="Q16" s="5">
        <f t="shared" si="4"/>
        <v>31.222333998817145</v>
      </c>
      <c r="R16" s="5">
        <f t="shared" si="5"/>
        <v>4.8034359998180225</v>
      </c>
    </row>
    <row r="17" spans="1:18" x14ac:dyDescent="0.3">
      <c r="A17" s="1">
        <v>16</v>
      </c>
      <c r="B17" s="1" t="s">
        <v>70</v>
      </c>
      <c r="C17" s="1" t="s">
        <v>506</v>
      </c>
      <c r="D17" s="1" t="s">
        <v>545</v>
      </c>
      <c r="E17" s="1">
        <v>6400</v>
      </c>
      <c r="F17" s="3" t="s">
        <v>519</v>
      </c>
      <c r="G17" s="1">
        <v>26</v>
      </c>
      <c r="H17" s="3">
        <v>101.25</v>
      </c>
      <c r="I17" s="1">
        <v>23.06</v>
      </c>
      <c r="J17" s="3">
        <f t="shared" si="0"/>
        <v>100.4</v>
      </c>
      <c r="K17" s="3">
        <f t="shared" si="1"/>
        <v>102</v>
      </c>
      <c r="L17" s="3">
        <f t="shared" si="2"/>
        <v>104.2</v>
      </c>
      <c r="M17" s="3">
        <f t="shared" si="3"/>
        <v>110.1</v>
      </c>
      <c r="N17" s="3">
        <v>7100</v>
      </c>
      <c r="P17" s="4">
        <f t="shared" si="6"/>
        <v>26.927726787422831</v>
      </c>
      <c r="Q17" s="5">
        <f t="shared" si="4"/>
        <v>26.927726787422831</v>
      </c>
      <c r="R17" s="5">
        <f t="shared" si="5"/>
        <v>4.2074573105348172</v>
      </c>
    </row>
    <row r="18" spans="1:18" x14ac:dyDescent="0.3">
      <c r="A18" s="1">
        <v>17</v>
      </c>
      <c r="B18" s="1" t="s">
        <v>92</v>
      </c>
      <c r="C18" s="1" t="s">
        <v>496</v>
      </c>
      <c r="D18" s="1" t="s">
        <v>546</v>
      </c>
      <c r="E18" s="1">
        <v>6300</v>
      </c>
      <c r="F18" s="3" t="s">
        <v>487</v>
      </c>
      <c r="G18" s="1">
        <v>32</v>
      </c>
      <c r="H18" s="3">
        <v>104.25</v>
      </c>
      <c r="I18" s="1">
        <v>18.760000000000002</v>
      </c>
      <c r="J18" s="3">
        <f t="shared" si="0"/>
        <v>102.5</v>
      </c>
      <c r="K18" s="3">
        <f t="shared" si="1"/>
        <v>100.4</v>
      </c>
      <c r="L18" s="3">
        <f t="shared" si="2"/>
        <v>103.2</v>
      </c>
      <c r="M18" s="3">
        <f t="shared" si="3"/>
        <v>112.5</v>
      </c>
      <c r="N18" s="3">
        <v>7100</v>
      </c>
      <c r="P18" s="4">
        <f t="shared" si="6"/>
        <v>30.26139584583769</v>
      </c>
      <c r="Q18" s="5">
        <f t="shared" si="4"/>
        <v>30.26139584583769</v>
      </c>
      <c r="R18" s="5">
        <f t="shared" si="5"/>
        <v>4.8033961660059825</v>
      </c>
    </row>
    <row r="19" spans="1:18" x14ac:dyDescent="0.3">
      <c r="A19" s="1">
        <v>18</v>
      </c>
      <c r="B19" s="1" t="s">
        <v>467</v>
      </c>
      <c r="C19" s="1" t="s">
        <v>485</v>
      </c>
      <c r="D19" s="1" t="s">
        <v>543</v>
      </c>
      <c r="E19" s="1">
        <v>6200</v>
      </c>
      <c r="F19" s="3" t="s">
        <v>491</v>
      </c>
      <c r="G19" s="1">
        <v>32</v>
      </c>
      <c r="H19" s="3">
        <v>115.75</v>
      </c>
      <c r="I19" s="1">
        <v>24.36</v>
      </c>
      <c r="J19" s="3">
        <f t="shared" si="0"/>
        <v>105.4</v>
      </c>
      <c r="K19" s="3">
        <f t="shared" si="1"/>
        <v>99.7</v>
      </c>
      <c r="L19" s="3">
        <f t="shared" si="2"/>
        <v>103</v>
      </c>
      <c r="M19" s="3">
        <f t="shared" si="3"/>
        <v>106.1</v>
      </c>
      <c r="N19" s="3">
        <v>7600</v>
      </c>
      <c r="P19" s="4">
        <f t="shared" si="6"/>
        <v>32.824733640884894</v>
      </c>
      <c r="Q19" s="5">
        <f t="shared" si="4"/>
        <v>32.824733640884894</v>
      </c>
      <c r="R19" s="5">
        <f t="shared" si="5"/>
        <v>5.2943118775620794</v>
      </c>
    </row>
    <row r="20" spans="1:18" x14ac:dyDescent="0.3">
      <c r="A20" s="1">
        <v>19</v>
      </c>
      <c r="B20" s="1" t="s">
        <v>358</v>
      </c>
      <c r="C20" s="1" t="s">
        <v>486</v>
      </c>
      <c r="D20" s="1" t="s">
        <v>542</v>
      </c>
      <c r="E20" s="1">
        <v>6100</v>
      </c>
      <c r="F20" s="3" t="s">
        <v>492</v>
      </c>
      <c r="G20" s="1">
        <v>33</v>
      </c>
      <c r="H20" s="3">
        <v>111</v>
      </c>
      <c r="I20" s="1">
        <v>16.71</v>
      </c>
      <c r="J20" s="3">
        <f t="shared" si="0"/>
        <v>105.3</v>
      </c>
      <c r="K20" s="3">
        <f t="shared" si="1"/>
        <v>101.6</v>
      </c>
      <c r="L20" s="3">
        <f t="shared" si="2"/>
        <v>104.7</v>
      </c>
      <c r="M20" s="3">
        <f t="shared" si="3"/>
        <v>111.4</v>
      </c>
      <c r="N20" s="3">
        <v>6500</v>
      </c>
      <c r="P20" s="4">
        <f t="shared" si="6"/>
        <v>30.780988769169284</v>
      </c>
      <c r="Q20" s="5">
        <f t="shared" si="4"/>
        <v>30.780988769169284</v>
      </c>
      <c r="R20" s="5">
        <f t="shared" si="5"/>
        <v>5.046063732650703</v>
      </c>
    </row>
    <row r="21" spans="1:18" x14ac:dyDescent="0.3">
      <c r="A21" s="1">
        <v>20</v>
      </c>
      <c r="B21" s="1" t="s">
        <v>283</v>
      </c>
      <c r="C21" s="1" t="s">
        <v>506</v>
      </c>
      <c r="D21" s="1" t="s">
        <v>542</v>
      </c>
      <c r="E21" s="1">
        <v>6000</v>
      </c>
      <c r="F21" s="3" t="s">
        <v>519</v>
      </c>
      <c r="G21" s="1">
        <v>30</v>
      </c>
      <c r="H21" s="3">
        <v>101.25</v>
      </c>
      <c r="I21" s="1">
        <v>19.02</v>
      </c>
      <c r="J21" s="3">
        <f t="shared" si="0"/>
        <v>100.4</v>
      </c>
      <c r="K21" s="3">
        <f t="shared" si="1"/>
        <v>102</v>
      </c>
      <c r="L21" s="3">
        <f t="shared" si="2"/>
        <v>104.2</v>
      </c>
      <c r="M21" s="3">
        <f t="shared" si="3"/>
        <v>110.1</v>
      </c>
      <c r="N21" s="3">
        <v>7000</v>
      </c>
      <c r="P21" s="4">
        <f t="shared" si="6"/>
        <v>28.152381121003906</v>
      </c>
      <c r="Q21" s="5">
        <f t="shared" si="4"/>
        <v>28.152381121003906</v>
      </c>
      <c r="R21" s="5">
        <f t="shared" si="5"/>
        <v>4.6920635201673173</v>
      </c>
    </row>
    <row r="22" spans="1:18" x14ac:dyDescent="0.3">
      <c r="A22" s="1">
        <v>21</v>
      </c>
      <c r="B22" s="1" t="s">
        <v>332</v>
      </c>
      <c r="C22" s="1" t="s">
        <v>496</v>
      </c>
      <c r="D22" s="1" t="s">
        <v>543</v>
      </c>
      <c r="E22" s="1">
        <v>5900</v>
      </c>
      <c r="F22" s="3" t="s">
        <v>487</v>
      </c>
      <c r="G22" s="1">
        <v>30</v>
      </c>
      <c r="H22" s="3">
        <v>104.25</v>
      </c>
      <c r="I22" s="1">
        <v>24.17</v>
      </c>
      <c r="J22" s="3">
        <f t="shared" si="0"/>
        <v>102.5</v>
      </c>
      <c r="K22" s="3">
        <f t="shared" si="1"/>
        <v>100.4</v>
      </c>
      <c r="L22" s="3">
        <f t="shared" si="2"/>
        <v>103.2</v>
      </c>
      <c r="M22" s="3">
        <f t="shared" si="3"/>
        <v>112.5</v>
      </c>
      <c r="N22" s="3">
        <v>6500</v>
      </c>
      <c r="P22" s="4">
        <f t="shared" si="6"/>
        <v>29.655948624495643</v>
      </c>
      <c r="Q22" s="5">
        <f t="shared" si="4"/>
        <v>29.655948624495643</v>
      </c>
      <c r="R22" s="5">
        <f t="shared" si="5"/>
        <v>5.0264319702534985</v>
      </c>
    </row>
    <row r="23" spans="1:18" x14ac:dyDescent="0.3">
      <c r="A23" s="1">
        <v>22</v>
      </c>
      <c r="B23" s="1" t="s">
        <v>54</v>
      </c>
      <c r="C23" s="1" t="s">
        <v>492</v>
      </c>
      <c r="D23" s="1" t="s">
        <v>544</v>
      </c>
      <c r="E23" s="1">
        <v>5800</v>
      </c>
      <c r="F23" s="3" t="s">
        <v>486</v>
      </c>
      <c r="G23" s="1">
        <v>34</v>
      </c>
      <c r="H23" s="3">
        <v>114.5</v>
      </c>
      <c r="I23" s="1">
        <v>25.29</v>
      </c>
      <c r="J23" s="3">
        <f t="shared" si="0"/>
        <v>101.6</v>
      </c>
      <c r="K23" s="3">
        <f t="shared" si="1"/>
        <v>105.3</v>
      </c>
      <c r="L23" s="3">
        <f t="shared" si="2"/>
        <v>108.1</v>
      </c>
      <c r="M23" s="3">
        <f t="shared" si="3"/>
        <v>107.6</v>
      </c>
      <c r="N23" s="3">
        <v>6500</v>
      </c>
      <c r="P23" s="4">
        <f t="shared" si="6"/>
        <v>33.70831626775481</v>
      </c>
      <c r="Q23" s="5">
        <f t="shared" si="4"/>
        <v>33.70831626775481</v>
      </c>
      <c r="R23" s="5">
        <f t="shared" si="5"/>
        <v>5.8117786668542779</v>
      </c>
    </row>
    <row r="24" spans="1:18" x14ac:dyDescent="0.3">
      <c r="A24" s="1">
        <v>23</v>
      </c>
      <c r="B24" s="1" t="s">
        <v>129</v>
      </c>
      <c r="C24" s="1" t="s">
        <v>519</v>
      </c>
      <c r="D24" s="1" t="s">
        <v>545</v>
      </c>
      <c r="E24" s="1">
        <v>5700</v>
      </c>
      <c r="F24" s="3" t="s">
        <v>506</v>
      </c>
      <c r="G24" s="1">
        <v>32</v>
      </c>
      <c r="H24" s="3">
        <v>108.75</v>
      </c>
      <c r="I24" s="1">
        <v>21.56</v>
      </c>
      <c r="J24" s="3">
        <f t="shared" si="0"/>
        <v>102</v>
      </c>
      <c r="K24" s="3">
        <f t="shared" si="1"/>
        <v>100.4</v>
      </c>
      <c r="L24" s="3">
        <f t="shared" si="2"/>
        <v>104.9</v>
      </c>
      <c r="M24" s="3">
        <f t="shared" si="3"/>
        <v>107.3</v>
      </c>
      <c r="N24" s="3">
        <v>6900</v>
      </c>
      <c r="P24" s="4">
        <f t="shared" si="6"/>
        <v>30.5561673969456</v>
      </c>
      <c r="Q24" s="5">
        <f t="shared" si="4"/>
        <v>30.5561673969456</v>
      </c>
      <c r="R24" s="5">
        <f t="shared" si="5"/>
        <v>5.360731122271158</v>
      </c>
    </row>
    <row r="25" spans="1:18" x14ac:dyDescent="0.3">
      <c r="A25" s="1">
        <v>24</v>
      </c>
      <c r="B25" s="1" t="s">
        <v>403</v>
      </c>
      <c r="C25" s="1" t="s">
        <v>506</v>
      </c>
      <c r="D25" s="1" t="s">
        <v>545</v>
      </c>
      <c r="E25" s="1">
        <v>5700</v>
      </c>
      <c r="F25" s="3" t="s">
        <v>519</v>
      </c>
      <c r="G25" s="1">
        <v>30</v>
      </c>
      <c r="H25" s="1">
        <v>101.25</v>
      </c>
      <c r="I25" s="1">
        <v>17.53</v>
      </c>
      <c r="J25" s="3">
        <f t="shared" si="0"/>
        <v>100.4</v>
      </c>
      <c r="K25" s="3">
        <f t="shared" si="1"/>
        <v>102</v>
      </c>
      <c r="L25" s="3">
        <f t="shared" si="2"/>
        <v>104.2</v>
      </c>
      <c r="M25" s="3">
        <f t="shared" si="3"/>
        <v>110.1</v>
      </c>
      <c r="N25" s="3">
        <v>5400</v>
      </c>
      <c r="P25" s="4">
        <f t="shared" si="6"/>
        <v>27.266091946945604</v>
      </c>
      <c r="Q25" s="5">
        <f t="shared" si="4"/>
        <v>27.266091946945604</v>
      </c>
      <c r="R25" s="5">
        <f t="shared" si="5"/>
        <v>4.7835249029729132</v>
      </c>
    </row>
    <row r="26" spans="1:18" x14ac:dyDescent="0.3">
      <c r="A26" s="1">
        <v>25</v>
      </c>
      <c r="B26" s="1" t="s">
        <v>77</v>
      </c>
      <c r="C26" s="1" t="s">
        <v>506</v>
      </c>
      <c r="D26" s="1" t="s">
        <v>546</v>
      </c>
      <c r="E26" s="1">
        <v>5600</v>
      </c>
      <c r="F26" s="3" t="s">
        <v>519</v>
      </c>
      <c r="G26" s="1">
        <v>27</v>
      </c>
      <c r="H26" s="1">
        <v>101.25</v>
      </c>
      <c r="I26" s="1">
        <v>21.33</v>
      </c>
      <c r="J26" s="3">
        <f t="shared" si="0"/>
        <v>100.4</v>
      </c>
      <c r="K26" s="3">
        <f t="shared" si="1"/>
        <v>102</v>
      </c>
      <c r="L26" s="3">
        <f t="shared" si="2"/>
        <v>104.2</v>
      </c>
      <c r="M26" s="3">
        <f t="shared" si="3"/>
        <v>110.1</v>
      </c>
      <c r="N26" s="3">
        <v>6400</v>
      </c>
      <c r="P26" s="4">
        <f t="shared" si="6"/>
        <v>25.938250787611256</v>
      </c>
      <c r="Q26" s="5">
        <f t="shared" si="4"/>
        <v>25.938250787611256</v>
      </c>
      <c r="R26" s="5">
        <f t="shared" si="5"/>
        <v>4.6318304977877247</v>
      </c>
    </row>
    <row r="27" spans="1:18" x14ac:dyDescent="0.3">
      <c r="A27" s="1">
        <v>26</v>
      </c>
      <c r="B27" s="1" t="s">
        <v>281</v>
      </c>
      <c r="C27" s="1" t="s">
        <v>485</v>
      </c>
      <c r="D27" s="1" t="s">
        <v>542</v>
      </c>
      <c r="E27" s="1">
        <v>5500</v>
      </c>
      <c r="F27" s="3" t="s">
        <v>491</v>
      </c>
      <c r="G27" s="1">
        <v>28</v>
      </c>
      <c r="H27" s="3">
        <v>115.75</v>
      </c>
      <c r="I27" s="1">
        <v>16.52</v>
      </c>
      <c r="J27" s="3">
        <f t="shared" si="0"/>
        <v>105.4</v>
      </c>
      <c r="K27" s="3">
        <f t="shared" si="1"/>
        <v>99.7</v>
      </c>
      <c r="L27" s="3">
        <f t="shared" si="2"/>
        <v>103</v>
      </c>
      <c r="M27" s="3">
        <f t="shared" si="3"/>
        <v>106.1</v>
      </c>
      <c r="N27" s="3">
        <v>5800</v>
      </c>
      <c r="P27" s="4">
        <f t="shared" si="6"/>
        <v>26.637375586384241</v>
      </c>
      <c r="Q27" s="5">
        <f t="shared" si="4"/>
        <v>26.637375586384241</v>
      </c>
      <c r="R27" s="5">
        <f t="shared" si="5"/>
        <v>4.8431591975244075</v>
      </c>
    </row>
    <row r="28" spans="1:18" x14ac:dyDescent="0.3">
      <c r="A28" s="1">
        <v>27</v>
      </c>
      <c r="B28" s="1" t="s">
        <v>211</v>
      </c>
      <c r="C28" s="1" t="s">
        <v>486</v>
      </c>
      <c r="D28" s="1" t="s">
        <v>544</v>
      </c>
      <c r="E28" s="1">
        <v>5500</v>
      </c>
      <c r="F28" s="3" t="s">
        <v>492</v>
      </c>
      <c r="G28" s="1">
        <v>26</v>
      </c>
      <c r="H28" s="3">
        <v>111</v>
      </c>
      <c r="I28" s="1">
        <v>25.61</v>
      </c>
      <c r="J28" s="3">
        <f t="shared" si="0"/>
        <v>105.3</v>
      </c>
      <c r="K28" s="3">
        <f t="shared" si="1"/>
        <v>101.6</v>
      </c>
      <c r="L28" s="3">
        <f t="shared" si="2"/>
        <v>104.7</v>
      </c>
      <c r="M28" s="3">
        <f t="shared" si="3"/>
        <v>111.4</v>
      </c>
      <c r="N28" s="3">
        <v>5400</v>
      </c>
      <c r="P28" s="4">
        <f t="shared" si="6"/>
        <v>27.10883548638424</v>
      </c>
      <c r="Q28" s="5">
        <f t="shared" si="4"/>
        <v>27.10883548638424</v>
      </c>
      <c r="R28" s="5">
        <f t="shared" si="5"/>
        <v>4.928879179342589</v>
      </c>
    </row>
    <row r="29" spans="1:18" x14ac:dyDescent="0.3">
      <c r="A29" s="1">
        <v>28</v>
      </c>
      <c r="B29" s="1" t="s">
        <v>220</v>
      </c>
      <c r="C29" s="1" t="s">
        <v>496</v>
      </c>
      <c r="D29" s="1" t="s">
        <v>545</v>
      </c>
      <c r="E29" s="1">
        <v>5400</v>
      </c>
      <c r="F29" s="3" t="s">
        <v>487</v>
      </c>
      <c r="G29" s="1">
        <v>28</v>
      </c>
      <c r="H29" s="3">
        <v>104.25</v>
      </c>
      <c r="I29" s="1">
        <v>18.829999999999998</v>
      </c>
      <c r="J29" s="3">
        <f t="shared" si="0"/>
        <v>102.5</v>
      </c>
      <c r="K29" s="3">
        <f t="shared" si="1"/>
        <v>100.4</v>
      </c>
      <c r="L29" s="3">
        <f t="shared" si="2"/>
        <v>103.2</v>
      </c>
      <c r="M29" s="3">
        <f t="shared" si="3"/>
        <v>112.5</v>
      </c>
      <c r="N29" s="3">
        <v>7300</v>
      </c>
      <c r="P29" s="4">
        <f t="shared" si="6"/>
        <v>25.907093519820709</v>
      </c>
      <c r="Q29" s="5">
        <f t="shared" si="4"/>
        <v>25.907093519820709</v>
      </c>
      <c r="R29" s="5">
        <f t="shared" si="5"/>
        <v>4.7976099110779087</v>
      </c>
    </row>
    <row r="30" spans="1:18" x14ac:dyDescent="0.3">
      <c r="A30" s="1">
        <v>29</v>
      </c>
      <c r="B30" s="1" t="s">
        <v>272</v>
      </c>
      <c r="C30" s="1" t="s">
        <v>486</v>
      </c>
      <c r="D30" s="1" t="s">
        <v>545</v>
      </c>
      <c r="E30" s="1">
        <v>5300</v>
      </c>
      <c r="F30" s="3" t="s">
        <v>492</v>
      </c>
      <c r="G30" s="1">
        <v>30</v>
      </c>
      <c r="H30" s="3">
        <v>111</v>
      </c>
      <c r="I30" s="1">
        <v>15.52</v>
      </c>
      <c r="J30" s="3">
        <f t="shared" si="0"/>
        <v>105.3</v>
      </c>
      <c r="K30" s="3">
        <f t="shared" si="1"/>
        <v>101.6</v>
      </c>
      <c r="L30" s="3">
        <f t="shared" si="2"/>
        <v>104.7</v>
      </c>
      <c r="M30" s="3">
        <f t="shared" si="3"/>
        <v>111.4</v>
      </c>
      <c r="N30" s="3">
        <v>5600</v>
      </c>
      <c r="P30" s="4">
        <f t="shared" si="6"/>
        <v>26.942940666671049</v>
      </c>
      <c r="Q30" s="5">
        <f t="shared" si="4"/>
        <v>26.942940666671049</v>
      </c>
      <c r="R30" s="5">
        <f t="shared" si="5"/>
        <v>5.0835737106926508</v>
      </c>
    </row>
    <row r="31" spans="1:18" x14ac:dyDescent="0.3">
      <c r="A31" s="1">
        <v>30</v>
      </c>
      <c r="B31" s="1" t="s">
        <v>93</v>
      </c>
      <c r="C31" s="1" t="s">
        <v>519</v>
      </c>
      <c r="D31" s="1" t="s">
        <v>546</v>
      </c>
      <c r="E31" s="1">
        <v>5200</v>
      </c>
      <c r="F31" s="3" t="s">
        <v>506</v>
      </c>
      <c r="G31" s="1">
        <v>27</v>
      </c>
      <c r="H31" s="1">
        <v>108.75</v>
      </c>
      <c r="I31" s="1">
        <v>19.38</v>
      </c>
      <c r="J31" s="3">
        <f t="shared" si="0"/>
        <v>102</v>
      </c>
      <c r="K31" s="3">
        <f t="shared" si="1"/>
        <v>100.4</v>
      </c>
      <c r="L31" s="3">
        <f t="shared" si="2"/>
        <v>104.9</v>
      </c>
      <c r="M31" s="3">
        <f t="shared" si="3"/>
        <v>107.3</v>
      </c>
      <c r="N31" s="3">
        <v>6400</v>
      </c>
      <c r="P31" s="4">
        <f t="shared" si="6"/>
        <v>25.440420439407493</v>
      </c>
      <c r="Q31" s="5">
        <f t="shared" si="4"/>
        <v>25.440420439407493</v>
      </c>
      <c r="R31" s="5">
        <f t="shared" si="5"/>
        <v>4.8923885460399026</v>
      </c>
    </row>
    <row r="32" spans="1:18" x14ac:dyDescent="0.3">
      <c r="A32" s="1">
        <v>31</v>
      </c>
      <c r="B32" s="1" t="s">
        <v>414</v>
      </c>
      <c r="C32" s="1" t="s">
        <v>485</v>
      </c>
      <c r="D32" s="1" t="s">
        <v>546</v>
      </c>
      <c r="E32" s="1">
        <v>5100</v>
      </c>
      <c r="F32" s="3" t="s">
        <v>491</v>
      </c>
      <c r="G32" s="1">
        <v>24</v>
      </c>
      <c r="H32" s="3">
        <v>115.75</v>
      </c>
      <c r="I32" s="1">
        <v>21.29</v>
      </c>
      <c r="J32" s="3">
        <f t="shared" si="0"/>
        <v>105.4</v>
      </c>
      <c r="K32" s="3">
        <f t="shared" si="1"/>
        <v>99.7</v>
      </c>
      <c r="L32" s="3">
        <f t="shared" si="2"/>
        <v>103</v>
      </c>
      <c r="M32" s="3">
        <f t="shared" si="3"/>
        <v>106.1</v>
      </c>
      <c r="N32" s="3">
        <v>4600</v>
      </c>
      <c r="P32" s="4">
        <f t="shared" si="6"/>
        <v>24.299949220260523</v>
      </c>
      <c r="Q32" s="5">
        <f t="shared" si="4"/>
        <v>24.299949220260523</v>
      </c>
      <c r="R32" s="5">
        <f t="shared" si="5"/>
        <v>4.7646959255412789</v>
      </c>
    </row>
    <row r="33" spans="1:18" x14ac:dyDescent="0.3">
      <c r="A33" s="1">
        <v>32</v>
      </c>
      <c r="B33" s="1" t="s">
        <v>233</v>
      </c>
      <c r="C33" s="1" t="s">
        <v>491</v>
      </c>
      <c r="D33" s="1" t="s">
        <v>543</v>
      </c>
      <c r="E33" s="1">
        <v>5000</v>
      </c>
      <c r="F33" s="3" t="s">
        <v>485</v>
      </c>
      <c r="G33" s="1">
        <v>30</v>
      </c>
      <c r="H33" s="3">
        <v>102.75</v>
      </c>
      <c r="I33" s="1">
        <v>24.68</v>
      </c>
      <c r="J33" s="3">
        <f t="shared" si="0"/>
        <v>99.7</v>
      </c>
      <c r="K33" s="3">
        <f t="shared" si="1"/>
        <v>105.4</v>
      </c>
      <c r="L33" s="3">
        <f t="shared" si="2"/>
        <v>106.9</v>
      </c>
      <c r="M33" s="3">
        <f t="shared" si="3"/>
        <v>111.5</v>
      </c>
      <c r="N33" s="3">
        <v>5100</v>
      </c>
      <c r="P33" s="4">
        <f t="shared" si="6"/>
        <v>28.078679446358535</v>
      </c>
      <c r="Q33" s="5">
        <f t="shared" si="4"/>
        <v>28.078679446358535</v>
      </c>
      <c r="R33" s="5">
        <f t="shared" si="5"/>
        <v>5.6157358892717069</v>
      </c>
    </row>
    <row r="34" spans="1:18" x14ac:dyDescent="0.3">
      <c r="A34" s="1">
        <v>33</v>
      </c>
      <c r="B34" s="1" t="s">
        <v>315</v>
      </c>
      <c r="C34" s="1" t="s">
        <v>519</v>
      </c>
      <c r="D34" s="1" t="s">
        <v>543</v>
      </c>
      <c r="E34" s="1">
        <v>4900</v>
      </c>
      <c r="F34" s="3" t="s">
        <v>506</v>
      </c>
      <c r="G34" s="1">
        <v>25</v>
      </c>
      <c r="H34" s="3">
        <v>108.75</v>
      </c>
      <c r="I34" s="1">
        <v>19.010000000000002</v>
      </c>
      <c r="J34" s="3">
        <f t="shared" ref="J34:J65" si="7">VLOOKUP(C34,$B$89:$E$118,2,FALSE)</f>
        <v>102</v>
      </c>
      <c r="K34" s="3">
        <f t="shared" ref="K34:K65" si="8">VLOOKUP(F34,$B$89:$E$118,2,FALSE)</f>
        <v>100.4</v>
      </c>
      <c r="L34" s="3">
        <f t="shared" ref="L34:L65" si="9">VLOOKUP(C34,$B$89:$E$118,4,FALSE)</f>
        <v>104.9</v>
      </c>
      <c r="M34" s="3">
        <f t="shared" ref="M34:M65" si="10">VLOOKUP(F34,$B$89:$E$118,3,FALSE)</f>
        <v>107.3</v>
      </c>
      <c r="N34" s="3">
        <v>4100</v>
      </c>
      <c r="P34" s="4">
        <f t="shared" si="6"/>
        <v>23.318266037799656</v>
      </c>
      <c r="Q34" s="5">
        <f t="shared" ref="Q34:Q65" si="11">P34-O34</f>
        <v>23.318266037799656</v>
      </c>
      <c r="R34" s="5">
        <f t="shared" ref="R34:R65" si="12">P34/(E34/1000)</f>
        <v>4.7588298036325822</v>
      </c>
    </row>
    <row r="35" spans="1:18" x14ac:dyDescent="0.3">
      <c r="A35" s="1">
        <v>34</v>
      </c>
      <c r="B35" s="1" t="s">
        <v>466</v>
      </c>
      <c r="C35" s="1" t="s">
        <v>506</v>
      </c>
      <c r="D35" s="1" t="s">
        <v>543</v>
      </c>
      <c r="E35" s="1">
        <v>4800</v>
      </c>
      <c r="F35" s="3" t="s">
        <v>519</v>
      </c>
      <c r="G35" s="1">
        <v>31</v>
      </c>
      <c r="H35" s="3">
        <v>101.25</v>
      </c>
      <c r="I35" s="1">
        <v>19</v>
      </c>
      <c r="J35" s="3">
        <f t="shared" si="7"/>
        <v>100.4</v>
      </c>
      <c r="K35" s="3">
        <f t="shared" si="8"/>
        <v>102</v>
      </c>
      <c r="L35" s="3">
        <f t="shared" si="9"/>
        <v>104.2</v>
      </c>
      <c r="M35" s="3">
        <f t="shared" si="10"/>
        <v>110.1</v>
      </c>
      <c r="N35" s="3">
        <v>6000</v>
      </c>
      <c r="P35" s="4">
        <f t="shared" si="6"/>
        <v>26.78944446159425</v>
      </c>
      <c r="Q35" s="5">
        <f t="shared" si="11"/>
        <v>26.78944446159425</v>
      </c>
      <c r="R35" s="5">
        <f t="shared" si="12"/>
        <v>5.5811342628321361</v>
      </c>
    </row>
    <row r="36" spans="1:18" x14ac:dyDescent="0.3">
      <c r="A36" s="1">
        <v>35</v>
      </c>
      <c r="B36" s="1" t="s">
        <v>61</v>
      </c>
      <c r="C36" s="1" t="s">
        <v>492</v>
      </c>
      <c r="D36" s="1" t="s">
        <v>545</v>
      </c>
      <c r="E36" s="1">
        <v>4700</v>
      </c>
      <c r="F36" s="3" t="s">
        <v>486</v>
      </c>
      <c r="G36" s="1">
        <v>30</v>
      </c>
      <c r="H36" s="1">
        <v>114.5</v>
      </c>
      <c r="I36" s="1">
        <v>13.53</v>
      </c>
      <c r="J36" s="3">
        <f t="shared" si="7"/>
        <v>101.6</v>
      </c>
      <c r="K36" s="3">
        <f t="shared" si="8"/>
        <v>105.3</v>
      </c>
      <c r="L36" s="3">
        <f t="shared" si="9"/>
        <v>108.1</v>
      </c>
      <c r="M36" s="3">
        <f t="shared" si="10"/>
        <v>107.6</v>
      </c>
      <c r="N36" s="3">
        <v>5500</v>
      </c>
      <c r="P36" s="4">
        <f t="shared" si="6"/>
        <v>25.605568223375784</v>
      </c>
      <c r="Q36" s="5">
        <f t="shared" si="11"/>
        <v>25.605568223375784</v>
      </c>
      <c r="R36" s="5">
        <f t="shared" si="12"/>
        <v>5.4479932390161236</v>
      </c>
    </row>
    <row r="37" spans="1:18" x14ac:dyDescent="0.3">
      <c r="A37" s="1">
        <v>36</v>
      </c>
      <c r="B37" s="1" t="s">
        <v>116</v>
      </c>
      <c r="C37" s="1" t="s">
        <v>491</v>
      </c>
      <c r="D37" s="1" t="s">
        <v>544</v>
      </c>
      <c r="E37" s="1">
        <v>4600</v>
      </c>
      <c r="F37" s="3" t="s">
        <v>485</v>
      </c>
      <c r="G37" s="1">
        <v>29</v>
      </c>
      <c r="H37" s="3">
        <v>102.75</v>
      </c>
      <c r="I37" s="1">
        <v>16.73</v>
      </c>
      <c r="J37" s="3">
        <f t="shared" si="7"/>
        <v>99.7</v>
      </c>
      <c r="K37" s="3">
        <f t="shared" si="8"/>
        <v>105.4</v>
      </c>
      <c r="L37" s="3">
        <f t="shared" si="9"/>
        <v>106.9</v>
      </c>
      <c r="M37" s="3">
        <f t="shared" si="10"/>
        <v>111.5</v>
      </c>
      <c r="N37" s="3">
        <v>4900</v>
      </c>
      <c r="P37" s="4">
        <f t="shared" si="6"/>
        <v>24.399681727557155</v>
      </c>
      <c r="Q37" s="5">
        <f t="shared" si="11"/>
        <v>24.399681727557155</v>
      </c>
      <c r="R37" s="5">
        <f t="shared" si="12"/>
        <v>5.3042786364254688</v>
      </c>
    </row>
    <row r="38" spans="1:18" x14ac:dyDescent="0.3">
      <c r="A38" s="1">
        <v>37</v>
      </c>
      <c r="B38" s="1" t="s">
        <v>427</v>
      </c>
      <c r="C38" s="1" t="s">
        <v>496</v>
      </c>
      <c r="D38" s="1" t="s">
        <v>546</v>
      </c>
      <c r="E38" s="1">
        <v>4500</v>
      </c>
      <c r="F38" s="3" t="s">
        <v>487</v>
      </c>
      <c r="G38" s="1">
        <v>28</v>
      </c>
      <c r="H38" s="3">
        <v>104.25</v>
      </c>
      <c r="I38" s="1">
        <v>18.72</v>
      </c>
      <c r="J38" s="3">
        <f t="shared" si="7"/>
        <v>102.5</v>
      </c>
      <c r="K38" s="3">
        <f t="shared" si="8"/>
        <v>100.4</v>
      </c>
      <c r="L38" s="3">
        <f t="shared" si="9"/>
        <v>103.2</v>
      </c>
      <c r="M38" s="3">
        <f t="shared" si="10"/>
        <v>112.5</v>
      </c>
      <c r="N38" s="3">
        <v>4600</v>
      </c>
      <c r="P38" s="4">
        <f t="shared" si="6"/>
        <v>24.169557045175328</v>
      </c>
      <c r="Q38" s="5">
        <f t="shared" si="11"/>
        <v>24.169557045175328</v>
      </c>
      <c r="R38" s="5">
        <f t="shared" si="12"/>
        <v>5.3710126767056288</v>
      </c>
    </row>
    <row r="39" spans="1:18" x14ac:dyDescent="0.3">
      <c r="A39" s="1">
        <v>38</v>
      </c>
      <c r="B39" s="1" t="s">
        <v>210</v>
      </c>
      <c r="C39" s="1" t="s">
        <v>506</v>
      </c>
      <c r="D39" s="1" t="s">
        <v>546</v>
      </c>
      <c r="E39" s="1">
        <v>4500</v>
      </c>
      <c r="F39" s="3" t="s">
        <v>519</v>
      </c>
      <c r="G39" s="1">
        <v>20</v>
      </c>
      <c r="H39" s="3">
        <v>101.25</v>
      </c>
      <c r="I39" s="1">
        <v>25.8</v>
      </c>
      <c r="J39" s="3">
        <f t="shared" si="7"/>
        <v>100.4</v>
      </c>
      <c r="K39" s="3">
        <f t="shared" si="8"/>
        <v>102</v>
      </c>
      <c r="L39" s="3">
        <f t="shared" si="9"/>
        <v>104.2</v>
      </c>
      <c r="M39" s="3">
        <f t="shared" si="10"/>
        <v>110.1</v>
      </c>
      <c r="N39" s="3">
        <v>4200</v>
      </c>
      <c r="P39" s="4">
        <f t="shared" si="6"/>
        <v>19.980873195175327</v>
      </c>
      <c r="Q39" s="5">
        <f t="shared" si="11"/>
        <v>19.980873195175327</v>
      </c>
      <c r="R39" s="5">
        <f t="shared" si="12"/>
        <v>4.4401940433722951</v>
      </c>
    </row>
    <row r="40" spans="1:18" x14ac:dyDescent="0.3">
      <c r="A40" s="1">
        <v>39</v>
      </c>
      <c r="B40" s="1" t="s">
        <v>450</v>
      </c>
      <c r="C40" s="1" t="s">
        <v>519</v>
      </c>
      <c r="D40" s="1" t="s">
        <v>544</v>
      </c>
      <c r="E40" s="1">
        <v>4400</v>
      </c>
      <c r="F40" s="3" t="s">
        <v>506</v>
      </c>
      <c r="G40" s="1">
        <v>30</v>
      </c>
      <c r="H40" s="3">
        <v>108.75</v>
      </c>
      <c r="I40" s="1">
        <v>21.18</v>
      </c>
      <c r="J40" s="3">
        <f t="shared" si="7"/>
        <v>102</v>
      </c>
      <c r="K40" s="3">
        <f t="shared" si="8"/>
        <v>100.4</v>
      </c>
      <c r="L40" s="3">
        <f t="shared" si="9"/>
        <v>104.9</v>
      </c>
      <c r="M40" s="3">
        <f t="shared" si="10"/>
        <v>107.3</v>
      </c>
      <c r="N40" s="3">
        <v>4800</v>
      </c>
      <c r="P40" s="4">
        <f t="shared" si="6"/>
        <v>26.563407826974586</v>
      </c>
      <c r="Q40" s="5">
        <f t="shared" si="11"/>
        <v>26.563407826974586</v>
      </c>
      <c r="R40" s="5">
        <f t="shared" si="12"/>
        <v>6.0371381424942241</v>
      </c>
    </row>
    <row r="41" spans="1:18" x14ac:dyDescent="0.3">
      <c r="A41" s="1">
        <v>40</v>
      </c>
      <c r="B41" s="1" t="s">
        <v>206</v>
      </c>
      <c r="C41" s="1" t="s">
        <v>485</v>
      </c>
      <c r="D41" s="1" t="s">
        <v>544</v>
      </c>
      <c r="E41" s="1">
        <v>4300</v>
      </c>
      <c r="F41" s="3" t="s">
        <v>491</v>
      </c>
      <c r="G41" s="1">
        <v>30</v>
      </c>
      <c r="H41" s="1">
        <v>115.75</v>
      </c>
      <c r="I41" s="1">
        <v>15.59</v>
      </c>
      <c r="J41" s="3">
        <f t="shared" si="7"/>
        <v>105.4</v>
      </c>
      <c r="K41" s="3">
        <f t="shared" si="8"/>
        <v>99.7</v>
      </c>
      <c r="L41" s="3">
        <f t="shared" si="9"/>
        <v>103</v>
      </c>
      <c r="M41" s="3">
        <f t="shared" si="10"/>
        <v>106.1</v>
      </c>
      <c r="N41" s="3">
        <v>4300</v>
      </c>
      <c r="P41" s="4">
        <f t="shared" si="6"/>
        <v>25.543642597273777</v>
      </c>
      <c r="Q41" s="5">
        <f t="shared" si="11"/>
        <v>25.543642597273777</v>
      </c>
      <c r="R41" s="5">
        <f t="shared" si="12"/>
        <v>5.9403819993659948</v>
      </c>
    </row>
    <row r="42" spans="1:18" x14ac:dyDescent="0.3">
      <c r="A42" s="1">
        <v>41</v>
      </c>
      <c r="B42" s="1" t="s">
        <v>541</v>
      </c>
      <c r="C42" s="1" t="s">
        <v>506</v>
      </c>
      <c r="D42" s="1" t="s">
        <v>544</v>
      </c>
      <c r="E42" s="1">
        <v>4300</v>
      </c>
      <c r="F42" s="3" t="s">
        <v>519</v>
      </c>
      <c r="G42" s="1">
        <v>33</v>
      </c>
      <c r="H42" s="3">
        <v>101.25</v>
      </c>
      <c r="I42" s="1">
        <v>17.489999999999998</v>
      </c>
      <c r="J42" s="3">
        <f t="shared" si="7"/>
        <v>100.4</v>
      </c>
      <c r="K42" s="3">
        <f t="shared" si="8"/>
        <v>102</v>
      </c>
      <c r="L42" s="3">
        <f t="shared" si="9"/>
        <v>104.2</v>
      </c>
      <c r="M42" s="3">
        <f t="shared" si="10"/>
        <v>110.1</v>
      </c>
      <c r="N42" s="3">
        <v>3800</v>
      </c>
      <c r="P42" s="4">
        <f t="shared" si="6"/>
        <v>26.81268854727378</v>
      </c>
      <c r="Q42" s="5">
        <f t="shared" si="11"/>
        <v>26.81268854727378</v>
      </c>
      <c r="R42" s="5">
        <f t="shared" si="12"/>
        <v>6.2355089644822748</v>
      </c>
    </row>
    <row r="43" spans="1:18" x14ac:dyDescent="0.3">
      <c r="A43" s="1">
        <v>42</v>
      </c>
      <c r="B43" s="1" t="s">
        <v>454</v>
      </c>
      <c r="C43" s="1" t="s">
        <v>519</v>
      </c>
      <c r="D43" s="1" t="s">
        <v>542</v>
      </c>
      <c r="E43" s="1">
        <v>4200</v>
      </c>
      <c r="F43" s="3" t="s">
        <v>506</v>
      </c>
      <c r="G43" s="1">
        <v>21</v>
      </c>
      <c r="H43" s="3">
        <v>108.75</v>
      </c>
      <c r="I43" s="1">
        <v>15.06</v>
      </c>
      <c r="J43" s="3">
        <f t="shared" si="7"/>
        <v>102</v>
      </c>
      <c r="K43" s="3">
        <f t="shared" si="8"/>
        <v>100.4</v>
      </c>
      <c r="L43" s="3">
        <f t="shared" si="9"/>
        <v>104.9</v>
      </c>
      <c r="M43" s="3">
        <f t="shared" si="10"/>
        <v>107.3</v>
      </c>
      <c r="N43" s="3">
        <v>4800</v>
      </c>
      <c r="P43" s="4">
        <f t="shared" ref="P43:P77" si="13">-87.868852+(LN(E43))*9.365713+G43*0.73241+I43*0.27241+H43*0.0924+((J43+K43)/2)*0.015315+((L43+M43)/2)*-0.032803</f>
        <v>17.868875511782665</v>
      </c>
      <c r="Q43" s="5">
        <f t="shared" si="11"/>
        <v>17.868875511782665</v>
      </c>
      <c r="R43" s="5">
        <f t="shared" si="12"/>
        <v>4.2544941694720633</v>
      </c>
    </row>
    <row r="44" spans="1:18" x14ac:dyDescent="0.3">
      <c r="A44" s="1">
        <v>43</v>
      </c>
      <c r="B44" s="1" t="s">
        <v>121</v>
      </c>
      <c r="C44" s="1" t="s">
        <v>506</v>
      </c>
      <c r="D44" s="1" t="s">
        <v>543</v>
      </c>
      <c r="E44" s="1">
        <v>4200</v>
      </c>
      <c r="F44" s="3" t="s">
        <v>519</v>
      </c>
      <c r="G44" s="1">
        <v>23</v>
      </c>
      <c r="H44" s="3">
        <v>101.25</v>
      </c>
      <c r="I44" s="1">
        <v>14.59</v>
      </c>
      <c r="J44" s="3">
        <f t="shared" si="7"/>
        <v>100.4</v>
      </c>
      <c r="K44" s="3">
        <f t="shared" si="8"/>
        <v>102</v>
      </c>
      <c r="L44" s="3">
        <f t="shared" si="9"/>
        <v>104.2</v>
      </c>
      <c r="M44" s="3">
        <f t="shared" si="10"/>
        <v>110.1</v>
      </c>
      <c r="N44" s="3">
        <v>4300</v>
      </c>
      <c r="P44" s="4">
        <f t="shared" si="13"/>
        <v>18.478219661782667</v>
      </c>
      <c r="Q44" s="5">
        <f t="shared" si="11"/>
        <v>18.478219661782667</v>
      </c>
      <c r="R44" s="5">
        <f t="shared" si="12"/>
        <v>4.3995761099482538</v>
      </c>
    </row>
    <row r="45" spans="1:18" x14ac:dyDescent="0.3">
      <c r="A45" s="1">
        <v>44</v>
      </c>
      <c r="B45" s="1" t="s">
        <v>104</v>
      </c>
      <c r="C45" s="1" t="s">
        <v>519</v>
      </c>
      <c r="D45" s="1" t="s">
        <v>545</v>
      </c>
      <c r="E45" s="1">
        <v>4200</v>
      </c>
      <c r="F45" s="3" t="s">
        <v>506</v>
      </c>
      <c r="G45" s="1">
        <v>25</v>
      </c>
      <c r="H45" s="1">
        <v>108.75</v>
      </c>
      <c r="I45" s="1">
        <v>20.05</v>
      </c>
      <c r="J45" s="3">
        <f t="shared" si="7"/>
        <v>102</v>
      </c>
      <c r="K45" s="3">
        <f t="shared" si="8"/>
        <v>100.4</v>
      </c>
      <c r="L45" s="3">
        <f t="shared" si="9"/>
        <v>104.9</v>
      </c>
      <c r="M45" s="3">
        <f t="shared" si="10"/>
        <v>107.3</v>
      </c>
      <c r="N45" s="3">
        <v>4400</v>
      </c>
      <c r="P45" s="4">
        <f t="shared" si="13"/>
        <v>22.157841411782663</v>
      </c>
      <c r="Q45" s="5">
        <f t="shared" si="11"/>
        <v>22.157841411782663</v>
      </c>
      <c r="R45" s="5">
        <f t="shared" si="12"/>
        <v>5.2756765266149195</v>
      </c>
    </row>
    <row r="46" spans="1:18" x14ac:dyDescent="0.3">
      <c r="A46" s="1">
        <v>45</v>
      </c>
      <c r="B46" s="1" t="s">
        <v>375</v>
      </c>
      <c r="C46" s="1" t="s">
        <v>487</v>
      </c>
      <c r="D46" s="1" t="s">
        <v>544</v>
      </c>
      <c r="E46" s="1">
        <v>4100</v>
      </c>
      <c r="F46" s="3" t="s">
        <v>496</v>
      </c>
      <c r="G46" s="1">
        <v>30</v>
      </c>
      <c r="H46" s="3">
        <v>110.25</v>
      </c>
      <c r="I46" s="1">
        <v>21.08</v>
      </c>
      <c r="J46" s="3">
        <f t="shared" si="7"/>
        <v>100.4</v>
      </c>
      <c r="K46" s="3">
        <f t="shared" si="8"/>
        <v>102.5</v>
      </c>
      <c r="L46" s="3">
        <f t="shared" si="9"/>
        <v>107.9</v>
      </c>
      <c r="M46" s="3">
        <f t="shared" si="10"/>
        <v>108.8</v>
      </c>
      <c r="N46" s="3">
        <v>4500</v>
      </c>
      <c r="P46" s="4">
        <f t="shared" si="13"/>
        <v>25.943404959690472</v>
      </c>
      <c r="Q46" s="5">
        <f t="shared" si="11"/>
        <v>25.943404959690472</v>
      </c>
      <c r="R46" s="5">
        <f t="shared" si="12"/>
        <v>6.3276597462659696</v>
      </c>
    </row>
    <row r="47" spans="1:18" x14ac:dyDescent="0.3">
      <c r="A47" s="1">
        <v>46</v>
      </c>
      <c r="B47" s="1" t="s">
        <v>213</v>
      </c>
      <c r="C47" s="1" t="s">
        <v>492</v>
      </c>
      <c r="D47" s="1" t="s">
        <v>546</v>
      </c>
      <c r="E47" s="1">
        <v>4100</v>
      </c>
      <c r="F47" s="3" t="s">
        <v>486</v>
      </c>
      <c r="G47" s="1">
        <v>21</v>
      </c>
      <c r="H47" s="1">
        <v>114.5</v>
      </c>
      <c r="I47" s="1">
        <v>17.39</v>
      </c>
      <c r="J47" s="3">
        <f t="shared" si="7"/>
        <v>101.6</v>
      </c>
      <c r="K47" s="3">
        <f t="shared" si="8"/>
        <v>105.3</v>
      </c>
      <c r="L47" s="3">
        <f t="shared" si="9"/>
        <v>108.1</v>
      </c>
      <c r="M47" s="3">
        <f t="shared" si="10"/>
        <v>107.6</v>
      </c>
      <c r="N47" s="3">
        <v>5100</v>
      </c>
      <c r="P47" s="4">
        <f t="shared" si="13"/>
        <v>18.786253559690472</v>
      </c>
      <c r="Q47" s="5">
        <f t="shared" si="11"/>
        <v>18.786253559690472</v>
      </c>
      <c r="R47" s="5">
        <f t="shared" si="12"/>
        <v>4.58201306333914</v>
      </c>
    </row>
    <row r="48" spans="1:18" x14ac:dyDescent="0.3">
      <c r="A48" s="1">
        <v>47</v>
      </c>
      <c r="B48" s="1" t="s">
        <v>44</v>
      </c>
      <c r="C48" s="1" t="s">
        <v>485</v>
      </c>
      <c r="D48" s="1" t="s">
        <v>545</v>
      </c>
      <c r="E48" s="1">
        <v>4000</v>
      </c>
      <c r="F48" s="3" t="s">
        <v>491</v>
      </c>
      <c r="G48" s="1">
        <v>12</v>
      </c>
      <c r="H48" s="3">
        <v>115.75</v>
      </c>
      <c r="I48" s="1">
        <v>14.55</v>
      </c>
      <c r="J48" s="3">
        <f t="shared" si="7"/>
        <v>105.4</v>
      </c>
      <c r="K48" s="3">
        <f t="shared" si="8"/>
        <v>99.7</v>
      </c>
      <c r="L48" s="3">
        <f t="shared" si="9"/>
        <v>103</v>
      </c>
      <c r="M48" s="3">
        <f t="shared" si="10"/>
        <v>106.1</v>
      </c>
      <c r="N48" s="3">
        <v>4000</v>
      </c>
      <c r="P48" s="4">
        <f t="shared" si="13"/>
        <v>11.399621636948869</v>
      </c>
      <c r="Q48" s="5">
        <f t="shared" si="11"/>
        <v>11.399621636948869</v>
      </c>
      <c r="R48" s="5">
        <f t="shared" si="12"/>
        <v>2.8499054092372171</v>
      </c>
    </row>
    <row r="49" spans="1:18" x14ac:dyDescent="0.3">
      <c r="A49" s="1">
        <v>48</v>
      </c>
      <c r="B49" s="1" t="s">
        <v>306</v>
      </c>
      <c r="C49" s="1" t="s">
        <v>492</v>
      </c>
      <c r="D49" s="1" t="s">
        <v>546</v>
      </c>
      <c r="E49" s="1">
        <v>4000</v>
      </c>
      <c r="F49" s="3" t="s">
        <v>486</v>
      </c>
      <c r="G49" s="1">
        <v>27</v>
      </c>
      <c r="H49" s="1">
        <v>114.5</v>
      </c>
      <c r="I49" s="1">
        <v>13.84</v>
      </c>
      <c r="J49" s="3">
        <f t="shared" si="7"/>
        <v>101.6</v>
      </c>
      <c r="K49" s="3">
        <f t="shared" si="8"/>
        <v>105.3</v>
      </c>
      <c r="L49" s="3">
        <f t="shared" si="9"/>
        <v>108.1</v>
      </c>
      <c r="M49" s="3">
        <f t="shared" si="10"/>
        <v>107.6</v>
      </c>
      <c r="N49" s="3">
        <v>4700</v>
      </c>
      <c r="P49" s="4">
        <f t="shared" si="13"/>
        <v>21.982394136948866</v>
      </c>
      <c r="Q49" s="5">
        <f t="shared" si="11"/>
        <v>21.982394136948866</v>
      </c>
      <c r="R49" s="5">
        <f t="shared" si="12"/>
        <v>5.4955985342372164</v>
      </c>
    </row>
    <row r="50" spans="1:18" x14ac:dyDescent="0.3">
      <c r="A50" s="1">
        <v>49</v>
      </c>
      <c r="B50" s="1" t="s">
        <v>550</v>
      </c>
      <c r="C50" s="1" t="s">
        <v>491</v>
      </c>
      <c r="D50" s="1" t="s">
        <v>543</v>
      </c>
      <c r="E50" s="1">
        <v>3900</v>
      </c>
      <c r="F50" s="3" t="s">
        <v>485</v>
      </c>
      <c r="G50" s="1">
        <v>25</v>
      </c>
      <c r="H50" s="3">
        <v>102.75</v>
      </c>
      <c r="I50" s="1">
        <v>20.6</v>
      </c>
      <c r="J50" s="3">
        <f t="shared" si="7"/>
        <v>99.7</v>
      </c>
      <c r="K50" s="3">
        <f t="shared" si="8"/>
        <v>105.4</v>
      </c>
      <c r="L50" s="3">
        <f t="shared" si="9"/>
        <v>106.9</v>
      </c>
      <c r="M50" s="3">
        <f t="shared" si="10"/>
        <v>111.5</v>
      </c>
      <c r="N50" s="3">
        <v>4100</v>
      </c>
      <c r="P50" s="4">
        <f t="shared" si="13"/>
        <v>20.978178863578901</v>
      </c>
      <c r="Q50" s="5">
        <f t="shared" si="11"/>
        <v>20.978178863578901</v>
      </c>
      <c r="R50" s="5">
        <f t="shared" si="12"/>
        <v>5.3790202214304879</v>
      </c>
    </row>
    <row r="51" spans="1:18" x14ac:dyDescent="0.3">
      <c r="A51" s="1">
        <v>50</v>
      </c>
      <c r="B51" s="1" t="s">
        <v>110</v>
      </c>
      <c r="C51" s="1" t="s">
        <v>485</v>
      </c>
      <c r="D51" s="1" t="s">
        <v>544</v>
      </c>
      <c r="E51" s="1">
        <v>3800</v>
      </c>
      <c r="F51" s="3" t="s">
        <v>491</v>
      </c>
      <c r="G51" s="1">
        <v>18</v>
      </c>
      <c r="H51" s="3">
        <v>115.75</v>
      </c>
      <c r="I51" s="1">
        <v>13.98</v>
      </c>
      <c r="J51" s="3">
        <f t="shared" si="7"/>
        <v>105.4</v>
      </c>
      <c r="K51" s="3">
        <f t="shared" si="8"/>
        <v>99.7</v>
      </c>
      <c r="L51" s="3">
        <f t="shared" si="9"/>
        <v>103</v>
      </c>
      <c r="M51" s="3">
        <f t="shared" si="10"/>
        <v>106.1</v>
      </c>
      <c r="N51" s="3">
        <v>5400</v>
      </c>
      <c r="P51" s="4">
        <f t="shared" si="13"/>
        <v>15.158409662890566</v>
      </c>
      <c r="Q51" s="5">
        <f t="shared" si="11"/>
        <v>15.158409662890566</v>
      </c>
      <c r="R51" s="5">
        <f t="shared" si="12"/>
        <v>3.9890551744448861</v>
      </c>
    </row>
    <row r="52" spans="1:18" x14ac:dyDescent="0.3">
      <c r="A52" s="1">
        <v>51</v>
      </c>
      <c r="B52" s="1" t="s">
        <v>10</v>
      </c>
      <c r="C52" s="1" t="s">
        <v>492</v>
      </c>
      <c r="D52" s="1" t="s">
        <v>543</v>
      </c>
      <c r="E52" s="1">
        <v>3800</v>
      </c>
      <c r="F52" s="3" t="s">
        <v>486</v>
      </c>
      <c r="G52" s="1">
        <v>21</v>
      </c>
      <c r="H52" s="3">
        <v>114.5</v>
      </c>
      <c r="I52" s="1">
        <v>16.309999999999999</v>
      </c>
      <c r="J52" s="3">
        <f t="shared" si="7"/>
        <v>101.6</v>
      </c>
      <c r="K52" s="3">
        <f t="shared" si="8"/>
        <v>105.3</v>
      </c>
      <c r="L52" s="3">
        <f t="shared" si="9"/>
        <v>108.1</v>
      </c>
      <c r="M52" s="3">
        <f t="shared" si="10"/>
        <v>107.6</v>
      </c>
      <c r="N52" s="3">
        <v>3600</v>
      </c>
      <c r="P52" s="4">
        <f t="shared" si="13"/>
        <v>17.780388562890565</v>
      </c>
      <c r="Q52" s="5">
        <f t="shared" si="11"/>
        <v>17.780388562890565</v>
      </c>
      <c r="R52" s="5">
        <f t="shared" si="12"/>
        <v>4.6790496218133066</v>
      </c>
    </row>
    <row r="53" spans="1:18" x14ac:dyDescent="0.3">
      <c r="A53" s="1">
        <v>52</v>
      </c>
      <c r="B53" s="1" t="s">
        <v>182</v>
      </c>
      <c r="C53" s="1" t="s">
        <v>491</v>
      </c>
      <c r="D53" s="1" t="s">
        <v>542</v>
      </c>
      <c r="E53" s="1">
        <v>3800</v>
      </c>
      <c r="F53" s="3" t="s">
        <v>485</v>
      </c>
      <c r="G53" s="1">
        <v>19</v>
      </c>
      <c r="H53" s="3">
        <v>102.75</v>
      </c>
      <c r="I53" s="1">
        <v>14.52</v>
      </c>
      <c r="J53" s="3">
        <f t="shared" si="7"/>
        <v>99.7</v>
      </c>
      <c r="K53" s="3">
        <f t="shared" si="8"/>
        <v>105.4</v>
      </c>
      <c r="L53" s="3">
        <f t="shared" si="9"/>
        <v>106.9</v>
      </c>
      <c r="M53" s="3">
        <f t="shared" si="10"/>
        <v>111.5</v>
      </c>
      <c r="N53" s="3">
        <v>3600</v>
      </c>
      <c r="P53" s="4">
        <f t="shared" si="13"/>
        <v>14.684187112890568</v>
      </c>
      <c r="Q53" s="5">
        <f t="shared" si="11"/>
        <v>14.684187112890568</v>
      </c>
      <c r="R53" s="5">
        <f t="shared" si="12"/>
        <v>3.8642597665501497</v>
      </c>
    </row>
    <row r="54" spans="1:18" x14ac:dyDescent="0.3">
      <c r="A54" s="1">
        <v>53</v>
      </c>
      <c r="B54" s="1" t="s">
        <v>79</v>
      </c>
      <c r="C54" s="1" t="s">
        <v>485</v>
      </c>
      <c r="D54" s="1" t="s">
        <v>543</v>
      </c>
      <c r="E54" s="1">
        <v>3700</v>
      </c>
      <c r="F54" s="3" t="s">
        <v>491</v>
      </c>
      <c r="G54" s="1">
        <v>20</v>
      </c>
      <c r="H54" s="1">
        <v>115.75</v>
      </c>
      <c r="I54" s="1">
        <v>15.63</v>
      </c>
      <c r="J54" s="3">
        <f t="shared" si="7"/>
        <v>105.4</v>
      </c>
      <c r="K54" s="3">
        <f t="shared" si="8"/>
        <v>99.7</v>
      </c>
      <c r="L54" s="3">
        <f t="shared" si="9"/>
        <v>103</v>
      </c>
      <c r="M54" s="3">
        <f t="shared" si="10"/>
        <v>106.1</v>
      </c>
      <c r="N54" s="3">
        <v>4200</v>
      </c>
      <c r="P54" s="4">
        <f t="shared" si="13"/>
        <v>16.822939014505948</v>
      </c>
      <c r="Q54" s="5">
        <f t="shared" si="11"/>
        <v>16.822939014505948</v>
      </c>
      <c r="R54" s="5">
        <f t="shared" si="12"/>
        <v>4.546740274190797</v>
      </c>
    </row>
    <row r="55" spans="1:18" x14ac:dyDescent="0.3">
      <c r="A55" s="1">
        <v>54</v>
      </c>
      <c r="B55" s="1" t="s">
        <v>420</v>
      </c>
      <c r="C55" s="1" t="s">
        <v>487</v>
      </c>
      <c r="D55" s="1" t="s">
        <v>545</v>
      </c>
      <c r="E55" s="1">
        <v>3700</v>
      </c>
      <c r="F55" s="3" t="s">
        <v>496</v>
      </c>
      <c r="G55" s="1">
        <v>16</v>
      </c>
      <c r="H55" s="1">
        <v>110.25</v>
      </c>
      <c r="I55" s="1">
        <v>19.12</v>
      </c>
      <c r="J55" s="3">
        <f t="shared" si="7"/>
        <v>100.4</v>
      </c>
      <c r="K55" s="3">
        <f t="shared" si="8"/>
        <v>102.5</v>
      </c>
      <c r="L55" s="3">
        <f t="shared" si="9"/>
        <v>107.9</v>
      </c>
      <c r="M55" s="3">
        <f t="shared" si="10"/>
        <v>108.8</v>
      </c>
      <c r="N55" s="3">
        <v>3900</v>
      </c>
      <c r="P55" s="4">
        <f t="shared" si="13"/>
        <v>14.194312014505947</v>
      </c>
      <c r="Q55" s="5">
        <f t="shared" si="11"/>
        <v>14.194312014505947</v>
      </c>
      <c r="R55" s="5">
        <f t="shared" si="12"/>
        <v>3.8363005444610665</v>
      </c>
    </row>
    <row r="56" spans="1:18" x14ac:dyDescent="0.3">
      <c r="A56" s="1">
        <v>55</v>
      </c>
      <c r="B56" s="1" t="s">
        <v>280</v>
      </c>
      <c r="C56" s="1" t="s">
        <v>492</v>
      </c>
      <c r="D56" s="1" t="s">
        <v>546</v>
      </c>
      <c r="E56" s="1">
        <v>3700</v>
      </c>
      <c r="F56" s="3" t="s">
        <v>486</v>
      </c>
      <c r="G56" s="1">
        <v>20</v>
      </c>
      <c r="H56" s="1">
        <v>114.5</v>
      </c>
      <c r="I56" s="1">
        <v>17.66</v>
      </c>
      <c r="J56" s="3">
        <f t="shared" si="7"/>
        <v>101.6</v>
      </c>
      <c r="K56" s="3">
        <f t="shared" si="8"/>
        <v>105.3</v>
      </c>
      <c r="L56" s="3">
        <f t="shared" si="9"/>
        <v>108.1</v>
      </c>
      <c r="M56" s="3">
        <f t="shared" si="10"/>
        <v>107.6</v>
      </c>
      <c r="N56" s="3">
        <v>3700</v>
      </c>
      <c r="P56" s="4">
        <f t="shared" si="13"/>
        <v>17.165964914505942</v>
      </c>
      <c r="Q56" s="5">
        <f t="shared" si="11"/>
        <v>17.165964914505942</v>
      </c>
      <c r="R56" s="5">
        <f t="shared" si="12"/>
        <v>4.6394499768934976</v>
      </c>
    </row>
    <row r="57" spans="1:18" x14ac:dyDescent="0.3">
      <c r="A57" s="1">
        <v>56</v>
      </c>
      <c r="B57" s="1" t="s">
        <v>432</v>
      </c>
      <c r="C57" s="1" t="s">
        <v>491</v>
      </c>
      <c r="D57" s="1" t="s">
        <v>544</v>
      </c>
      <c r="E57" s="1">
        <v>3600</v>
      </c>
      <c r="F57" s="3" t="s">
        <v>485</v>
      </c>
      <c r="G57" s="1">
        <v>26</v>
      </c>
      <c r="H57" s="3">
        <v>102.75</v>
      </c>
      <c r="I57" s="1">
        <v>17.86</v>
      </c>
      <c r="J57" s="3">
        <f t="shared" si="7"/>
        <v>99.7</v>
      </c>
      <c r="K57" s="3">
        <f t="shared" si="8"/>
        <v>105.4</v>
      </c>
      <c r="L57" s="3">
        <f t="shared" si="9"/>
        <v>106.9</v>
      </c>
      <c r="M57" s="3">
        <f t="shared" si="10"/>
        <v>111.5</v>
      </c>
      <c r="N57" s="3">
        <v>3800</v>
      </c>
      <c r="P57" s="4">
        <f t="shared" si="13"/>
        <v>20.214528435765658</v>
      </c>
      <c r="Q57" s="5">
        <f t="shared" si="11"/>
        <v>20.214528435765658</v>
      </c>
      <c r="R57" s="5">
        <f t="shared" si="12"/>
        <v>5.6151467877126828</v>
      </c>
    </row>
    <row r="58" spans="1:18" x14ac:dyDescent="0.3">
      <c r="A58" s="1">
        <v>57</v>
      </c>
      <c r="B58" s="1" t="s">
        <v>151</v>
      </c>
      <c r="C58" s="1" t="s">
        <v>506</v>
      </c>
      <c r="D58" s="1" t="s">
        <v>546</v>
      </c>
      <c r="E58" s="1">
        <v>3500</v>
      </c>
      <c r="F58" s="3" t="s">
        <v>519</v>
      </c>
      <c r="G58" s="1">
        <v>21</v>
      </c>
      <c r="H58" s="3">
        <v>101.25</v>
      </c>
      <c r="I58" s="1">
        <v>15.58</v>
      </c>
      <c r="J58" s="3">
        <f t="shared" si="7"/>
        <v>100.4</v>
      </c>
      <c r="K58" s="3">
        <f t="shared" si="8"/>
        <v>102</v>
      </c>
      <c r="L58" s="3">
        <f t="shared" si="9"/>
        <v>104.2</v>
      </c>
      <c r="M58" s="3">
        <f t="shared" si="10"/>
        <v>110.1</v>
      </c>
      <c r="N58" s="3">
        <v>3500</v>
      </c>
      <c r="P58" s="4">
        <f t="shared" si="13"/>
        <v>15.575514187137282</v>
      </c>
      <c r="Q58" s="5">
        <f t="shared" si="11"/>
        <v>15.575514187137282</v>
      </c>
      <c r="R58" s="5">
        <f t="shared" si="12"/>
        <v>4.4501469106106519</v>
      </c>
    </row>
    <row r="59" spans="1:18" x14ac:dyDescent="0.3">
      <c r="A59" s="1">
        <v>58</v>
      </c>
      <c r="B59" s="1" t="s">
        <v>113</v>
      </c>
      <c r="C59" s="1" t="s">
        <v>496</v>
      </c>
      <c r="D59" s="1" t="s">
        <v>546</v>
      </c>
      <c r="E59" s="1">
        <v>3500</v>
      </c>
      <c r="F59" s="3" t="s">
        <v>487</v>
      </c>
      <c r="G59" s="1">
        <v>15</v>
      </c>
      <c r="H59" s="1">
        <v>104.25</v>
      </c>
      <c r="I59" s="1">
        <v>11.31</v>
      </c>
      <c r="J59" s="3">
        <f t="shared" si="7"/>
        <v>102.5</v>
      </c>
      <c r="K59" s="3">
        <f t="shared" si="8"/>
        <v>100.4</v>
      </c>
      <c r="L59" s="3">
        <f t="shared" si="9"/>
        <v>103.2</v>
      </c>
      <c r="M59" s="3">
        <f t="shared" si="10"/>
        <v>112.5</v>
      </c>
      <c r="N59" s="3">
        <v>3500</v>
      </c>
      <c r="P59" s="4">
        <f t="shared" si="13"/>
        <v>10.275930137137284</v>
      </c>
      <c r="Q59" s="5">
        <f t="shared" si="11"/>
        <v>10.275930137137284</v>
      </c>
      <c r="R59" s="5">
        <f t="shared" si="12"/>
        <v>2.9359800391820809</v>
      </c>
    </row>
    <row r="60" spans="1:18" x14ac:dyDescent="0.3">
      <c r="A60" s="1">
        <v>59</v>
      </c>
      <c r="B60" s="1" t="s">
        <v>125</v>
      </c>
      <c r="C60" s="1" t="s">
        <v>492</v>
      </c>
      <c r="D60" s="1" t="s">
        <v>545</v>
      </c>
      <c r="E60" s="1">
        <v>3500</v>
      </c>
      <c r="F60" s="3" t="s">
        <v>486</v>
      </c>
      <c r="G60" s="1">
        <v>18</v>
      </c>
      <c r="H60" s="3">
        <v>114.5</v>
      </c>
      <c r="I60" s="1">
        <v>16.399999999999999</v>
      </c>
      <c r="J60" s="3">
        <f t="shared" si="7"/>
        <v>101.6</v>
      </c>
      <c r="K60" s="3">
        <f t="shared" si="8"/>
        <v>105.3</v>
      </c>
      <c r="L60" s="3">
        <f t="shared" si="9"/>
        <v>108.1</v>
      </c>
      <c r="M60" s="3">
        <f t="shared" si="10"/>
        <v>107.6</v>
      </c>
      <c r="N60" s="3">
        <v>4300</v>
      </c>
      <c r="P60" s="4">
        <f t="shared" si="13"/>
        <v>14.837457037137277</v>
      </c>
      <c r="Q60" s="5">
        <f t="shared" si="11"/>
        <v>14.837457037137277</v>
      </c>
      <c r="R60" s="5">
        <f t="shared" si="12"/>
        <v>4.239273439182079</v>
      </c>
    </row>
    <row r="61" spans="1:18" x14ac:dyDescent="0.3">
      <c r="A61" s="1">
        <v>60</v>
      </c>
      <c r="B61" s="1" t="s">
        <v>529</v>
      </c>
      <c r="C61" s="1" t="s">
        <v>487</v>
      </c>
      <c r="D61" s="1" t="s">
        <v>546</v>
      </c>
      <c r="E61" s="1">
        <v>3400</v>
      </c>
      <c r="F61" s="3" t="s">
        <v>496</v>
      </c>
      <c r="G61" s="1">
        <v>19</v>
      </c>
      <c r="H61" s="3">
        <v>110.25</v>
      </c>
      <c r="I61" s="1">
        <v>13.55</v>
      </c>
      <c r="J61" s="3">
        <f t="shared" si="7"/>
        <v>100.4</v>
      </c>
      <c r="K61" s="3">
        <f t="shared" si="8"/>
        <v>102.5</v>
      </c>
      <c r="L61" s="3">
        <f t="shared" si="9"/>
        <v>107.9</v>
      </c>
      <c r="M61" s="3">
        <f t="shared" si="10"/>
        <v>108.8</v>
      </c>
      <c r="N61" s="3">
        <v>4100</v>
      </c>
      <c r="P61" s="4">
        <f t="shared" si="13"/>
        <v>14.08227808620547</v>
      </c>
      <c r="Q61" s="5">
        <f t="shared" si="11"/>
        <v>14.08227808620547</v>
      </c>
      <c r="R61" s="5">
        <f t="shared" si="12"/>
        <v>4.1418464959427856</v>
      </c>
    </row>
    <row r="62" spans="1:18" x14ac:dyDescent="0.3">
      <c r="A62" s="1">
        <v>61</v>
      </c>
      <c r="B62" s="1" t="s">
        <v>239</v>
      </c>
      <c r="C62" s="1" t="s">
        <v>492</v>
      </c>
      <c r="D62" s="1" t="s">
        <v>546</v>
      </c>
      <c r="E62" s="1">
        <v>3400</v>
      </c>
      <c r="F62" s="3" t="s">
        <v>486</v>
      </c>
      <c r="G62" s="1">
        <v>10</v>
      </c>
      <c r="H62" s="3">
        <v>114.5</v>
      </c>
      <c r="I62" s="1">
        <v>15.64</v>
      </c>
      <c r="J62" s="3">
        <f t="shared" si="7"/>
        <v>101.6</v>
      </c>
      <c r="K62" s="3">
        <f t="shared" si="8"/>
        <v>105.3</v>
      </c>
      <c r="L62" s="3">
        <f t="shared" si="9"/>
        <v>108.1</v>
      </c>
      <c r="M62" s="3">
        <f t="shared" si="10"/>
        <v>107.6</v>
      </c>
      <c r="N62" s="3">
        <v>3500</v>
      </c>
      <c r="P62" s="4">
        <f t="shared" si="13"/>
        <v>8.4996564862054687</v>
      </c>
      <c r="Q62" s="5">
        <f t="shared" si="11"/>
        <v>8.4996564862054687</v>
      </c>
      <c r="R62" s="5">
        <f t="shared" si="12"/>
        <v>2.4998989665310201</v>
      </c>
    </row>
    <row r="63" spans="1:18" x14ac:dyDescent="0.3">
      <c r="A63" s="1">
        <v>62</v>
      </c>
      <c r="B63" s="1" t="s">
        <v>96</v>
      </c>
      <c r="C63" s="1" t="s">
        <v>487</v>
      </c>
      <c r="D63" s="1" t="s">
        <v>545</v>
      </c>
      <c r="E63" s="1">
        <v>3400</v>
      </c>
      <c r="F63" s="3" t="s">
        <v>496</v>
      </c>
      <c r="G63" s="1">
        <v>31</v>
      </c>
      <c r="H63" s="3">
        <v>110.25</v>
      </c>
      <c r="I63" s="1">
        <v>9.1999999999999993</v>
      </c>
      <c r="J63" s="3">
        <f t="shared" si="7"/>
        <v>100.4</v>
      </c>
      <c r="K63" s="3">
        <f t="shared" si="8"/>
        <v>102.5</v>
      </c>
      <c r="L63" s="3">
        <f t="shared" si="9"/>
        <v>107.9</v>
      </c>
      <c r="M63" s="3">
        <f t="shared" si="10"/>
        <v>108.8</v>
      </c>
      <c r="N63" s="3">
        <v>4300</v>
      </c>
      <c r="P63" s="4">
        <f t="shared" si="13"/>
        <v>21.68621458620547</v>
      </c>
      <c r="Q63" s="5">
        <f t="shared" si="11"/>
        <v>21.68621458620547</v>
      </c>
      <c r="R63" s="5">
        <f t="shared" si="12"/>
        <v>6.3782984077074909</v>
      </c>
    </row>
    <row r="64" spans="1:18" x14ac:dyDescent="0.3">
      <c r="A64" s="1">
        <v>63</v>
      </c>
      <c r="B64" s="1" t="s">
        <v>229</v>
      </c>
      <c r="C64" s="1" t="s">
        <v>486</v>
      </c>
      <c r="D64" s="1" t="s">
        <v>544</v>
      </c>
      <c r="E64" s="1">
        <v>3400</v>
      </c>
      <c r="F64" s="3" t="s">
        <v>492</v>
      </c>
      <c r="G64" s="1">
        <v>32</v>
      </c>
      <c r="H64" s="1">
        <v>111</v>
      </c>
      <c r="I64" s="1">
        <v>10.86</v>
      </c>
      <c r="J64" s="3">
        <f t="shared" si="7"/>
        <v>105.3</v>
      </c>
      <c r="K64" s="3">
        <f t="shared" si="8"/>
        <v>101.6</v>
      </c>
      <c r="L64" s="3">
        <f t="shared" si="9"/>
        <v>104.7</v>
      </c>
      <c r="M64" s="3">
        <f t="shared" si="10"/>
        <v>111.4</v>
      </c>
      <c r="N64" s="3">
        <v>3600</v>
      </c>
      <c r="P64" s="4">
        <f t="shared" si="13"/>
        <v>22.98059608620547</v>
      </c>
      <c r="Q64" s="5">
        <f t="shared" si="11"/>
        <v>22.98059608620547</v>
      </c>
      <c r="R64" s="5">
        <f t="shared" si="12"/>
        <v>6.7589988488839614</v>
      </c>
    </row>
    <row r="65" spans="1:18" x14ac:dyDescent="0.3">
      <c r="A65" s="1">
        <v>64</v>
      </c>
      <c r="B65" s="1" t="s">
        <v>117</v>
      </c>
      <c r="C65" s="1" t="s">
        <v>519</v>
      </c>
      <c r="D65" s="1" t="s">
        <v>545</v>
      </c>
      <c r="E65" s="1">
        <v>3200</v>
      </c>
      <c r="F65" s="3" t="s">
        <v>506</v>
      </c>
      <c r="G65" s="1">
        <v>14</v>
      </c>
      <c r="H65" s="3">
        <v>108.75</v>
      </c>
      <c r="I65" s="1">
        <v>15.64</v>
      </c>
      <c r="J65" s="3">
        <f t="shared" si="7"/>
        <v>102</v>
      </c>
      <c r="K65" s="3">
        <f t="shared" si="8"/>
        <v>100.4</v>
      </c>
      <c r="L65" s="3">
        <f t="shared" si="9"/>
        <v>104.9</v>
      </c>
      <c r="M65" s="3">
        <f t="shared" si="10"/>
        <v>107.3</v>
      </c>
      <c r="N65" s="3">
        <v>3500</v>
      </c>
      <c r="P65" s="4">
        <f t="shared" si="13"/>
        <v>10.353150177539215</v>
      </c>
      <c r="Q65" s="5">
        <f t="shared" si="11"/>
        <v>10.353150177539215</v>
      </c>
      <c r="R65" s="5">
        <f t="shared" si="12"/>
        <v>3.2353594304810045</v>
      </c>
    </row>
    <row r="66" spans="1:18" x14ac:dyDescent="0.3">
      <c r="A66" s="1">
        <v>65</v>
      </c>
      <c r="B66" s="1" t="s">
        <v>257</v>
      </c>
      <c r="C66" s="1" t="s">
        <v>485</v>
      </c>
      <c r="D66" s="1" t="s">
        <v>545</v>
      </c>
      <c r="E66" s="1">
        <v>3200</v>
      </c>
      <c r="F66" s="3" t="s">
        <v>491</v>
      </c>
      <c r="G66" s="1">
        <v>8</v>
      </c>
      <c r="H66" s="3">
        <v>115.75</v>
      </c>
      <c r="I66" s="1">
        <v>15.52</v>
      </c>
      <c r="J66" s="3">
        <f t="shared" ref="J66:J77" si="14">VLOOKUP(C66,$B$89:$E$118,2,FALSE)</f>
        <v>105.4</v>
      </c>
      <c r="K66" s="3">
        <f t="shared" ref="K66:K77" si="15">VLOOKUP(F66,$B$89:$E$118,2,FALSE)</f>
        <v>99.7</v>
      </c>
      <c r="L66" s="3">
        <f t="shared" ref="L66:L77" si="16">VLOOKUP(C66,$B$89:$E$118,4,FALSE)</f>
        <v>103</v>
      </c>
      <c r="M66" s="3">
        <f t="shared" ref="M66:M77" si="17">VLOOKUP(F66,$B$89:$E$118,3,FALSE)</f>
        <v>106.1</v>
      </c>
      <c r="N66" s="3">
        <v>3500</v>
      </c>
      <c r="P66" s="4">
        <f t="shared" si="13"/>
        <v>6.6443208775392142</v>
      </c>
      <c r="Q66" s="5">
        <f t="shared" ref="Q66:Q77" si="18">P66-O66</f>
        <v>6.6443208775392142</v>
      </c>
      <c r="R66" s="5">
        <f t="shared" ref="R66:R77" si="19">P66/(E66/1000)</f>
        <v>2.0763502742310043</v>
      </c>
    </row>
    <row r="67" spans="1:18" x14ac:dyDescent="0.3">
      <c r="A67" s="1">
        <v>66</v>
      </c>
      <c r="B67" s="1" t="s">
        <v>164</v>
      </c>
      <c r="C67" s="1" t="s">
        <v>491</v>
      </c>
      <c r="D67" s="1" t="s">
        <v>544</v>
      </c>
      <c r="E67" s="1">
        <v>3200</v>
      </c>
      <c r="F67" s="3" t="s">
        <v>485</v>
      </c>
      <c r="G67" s="1">
        <v>25</v>
      </c>
      <c r="H67" s="3">
        <v>102.75</v>
      </c>
      <c r="I67" s="1">
        <v>15.62</v>
      </c>
      <c r="J67" s="3">
        <f t="shared" si="14"/>
        <v>99.7</v>
      </c>
      <c r="K67" s="3">
        <f t="shared" si="15"/>
        <v>105.4</v>
      </c>
      <c r="L67" s="3">
        <f t="shared" si="16"/>
        <v>106.9</v>
      </c>
      <c r="M67" s="3">
        <f t="shared" si="17"/>
        <v>111.5</v>
      </c>
      <c r="N67" s="3">
        <v>3500</v>
      </c>
      <c r="P67" s="4">
        <f t="shared" si="13"/>
        <v>17.768797927539214</v>
      </c>
      <c r="Q67" s="5">
        <f t="shared" si="18"/>
        <v>17.768797927539214</v>
      </c>
      <c r="R67" s="5">
        <f t="shared" si="19"/>
        <v>5.5527493523560043</v>
      </c>
    </row>
    <row r="68" spans="1:18" x14ac:dyDescent="0.3">
      <c r="A68" s="1">
        <v>67</v>
      </c>
      <c r="B68" s="1" t="s">
        <v>170</v>
      </c>
      <c r="C68" s="1" t="s">
        <v>496</v>
      </c>
      <c r="D68" s="1" t="s">
        <v>543</v>
      </c>
      <c r="E68" s="1">
        <v>3200</v>
      </c>
      <c r="F68" s="3" t="s">
        <v>487</v>
      </c>
      <c r="G68" s="1">
        <v>9</v>
      </c>
      <c r="H68" s="3">
        <v>104.25</v>
      </c>
      <c r="I68" s="1">
        <v>20.37</v>
      </c>
      <c r="J68" s="3">
        <f t="shared" si="14"/>
        <v>102.5</v>
      </c>
      <c r="K68" s="3">
        <f t="shared" si="15"/>
        <v>100.4</v>
      </c>
      <c r="L68" s="3">
        <f t="shared" si="16"/>
        <v>103.2</v>
      </c>
      <c r="M68" s="3">
        <f t="shared" si="17"/>
        <v>112.5</v>
      </c>
      <c r="N68" s="3">
        <v>3900</v>
      </c>
      <c r="P68" s="4">
        <f t="shared" si="13"/>
        <v>7.5102229775392164</v>
      </c>
      <c r="Q68" s="5">
        <f t="shared" si="18"/>
        <v>7.5102229775392164</v>
      </c>
      <c r="R68" s="5">
        <f t="shared" si="19"/>
        <v>2.346944680481005</v>
      </c>
    </row>
    <row r="69" spans="1:18" x14ac:dyDescent="0.3">
      <c r="A69" s="1">
        <v>68</v>
      </c>
      <c r="B69" s="1" t="s">
        <v>63</v>
      </c>
      <c r="C69" s="1" t="s">
        <v>496</v>
      </c>
      <c r="D69" s="1" t="s">
        <v>546</v>
      </c>
      <c r="E69" s="1">
        <v>3200</v>
      </c>
      <c r="F69" s="3" t="s">
        <v>487</v>
      </c>
      <c r="G69" s="1">
        <v>13</v>
      </c>
      <c r="H69" s="3">
        <v>104.25</v>
      </c>
      <c r="I69" s="1">
        <v>12.66</v>
      </c>
      <c r="J69" s="3">
        <f t="shared" si="14"/>
        <v>102.5</v>
      </c>
      <c r="K69" s="3">
        <f t="shared" si="15"/>
        <v>100.4</v>
      </c>
      <c r="L69" s="3">
        <f t="shared" si="16"/>
        <v>103.2</v>
      </c>
      <c r="M69" s="3">
        <f t="shared" si="17"/>
        <v>112.5</v>
      </c>
      <c r="N69" s="3">
        <v>3700</v>
      </c>
      <c r="P69" s="4">
        <f t="shared" si="13"/>
        <v>8.3395818775392172</v>
      </c>
      <c r="Q69" s="5">
        <f t="shared" si="18"/>
        <v>8.3395818775392172</v>
      </c>
      <c r="R69" s="5">
        <f t="shared" si="19"/>
        <v>2.6061193367310054</v>
      </c>
    </row>
    <row r="70" spans="1:18" x14ac:dyDescent="0.3">
      <c r="A70" s="1">
        <v>69</v>
      </c>
      <c r="B70" s="1" t="s">
        <v>226</v>
      </c>
      <c r="C70" s="1" t="s">
        <v>487</v>
      </c>
      <c r="D70" s="1" t="s">
        <v>544</v>
      </c>
      <c r="E70" s="1">
        <v>3100</v>
      </c>
      <c r="F70" s="3" t="s">
        <v>496</v>
      </c>
      <c r="G70" s="1">
        <v>16</v>
      </c>
      <c r="H70" s="1">
        <v>110.25</v>
      </c>
      <c r="I70" s="1">
        <v>14.52</v>
      </c>
      <c r="J70" s="3">
        <f t="shared" si="14"/>
        <v>100.4</v>
      </c>
      <c r="K70" s="3">
        <f t="shared" si="15"/>
        <v>102.5</v>
      </c>
      <c r="L70" s="3">
        <f t="shared" si="16"/>
        <v>107.9</v>
      </c>
      <c r="M70" s="3">
        <f t="shared" si="17"/>
        <v>108.8</v>
      </c>
      <c r="N70" s="3">
        <v>3700</v>
      </c>
      <c r="P70" s="4">
        <f t="shared" si="13"/>
        <v>11.284143781001264</v>
      </c>
      <c r="Q70" s="5">
        <f t="shared" si="18"/>
        <v>11.284143781001264</v>
      </c>
      <c r="R70" s="5">
        <f t="shared" si="19"/>
        <v>3.6400463809681494</v>
      </c>
    </row>
    <row r="71" spans="1:18" x14ac:dyDescent="0.3">
      <c r="A71" s="1">
        <v>70</v>
      </c>
      <c r="B71" s="1" t="s">
        <v>419</v>
      </c>
      <c r="C71" s="1" t="s">
        <v>487</v>
      </c>
      <c r="D71" s="1" t="s">
        <v>546</v>
      </c>
      <c r="E71" s="1">
        <v>3100</v>
      </c>
      <c r="F71" s="3" t="s">
        <v>496</v>
      </c>
      <c r="G71" s="1">
        <v>10</v>
      </c>
      <c r="H71" s="1">
        <v>110.25</v>
      </c>
      <c r="I71" s="1">
        <v>18.329999999999998</v>
      </c>
      <c r="J71" s="3">
        <f t="shared" si="14"/>
        <v>100.4</v>
      </c>
      <c r="K71" s="3">
        <f t="shared" si="15"/>
        <v>102.5</v>
      </c>
      <c r="L71" s="3">
        <f t="shared" si="16"/>
        <v>107.9</v>
      </c>
      <c r="M71" s="3">
        <f t="shared" si="17"/>
        <v>108.8</v>
      </c>
      <c r="N71" s="3">
        <v>3500</v>
      </c>
      <c r="P71" s="4">
        <f t="shared" si="13"/>
        <v>7.9275658810012644</v>
      </c>
      <c r="Q71" s="5">
        <f t="shared" si="18"/>
        <v>7.9275658810012644</v>
      </c>
      <c r="R71" s="5">
        <f t="shared" si="19"/>
        <v>2.5572793164520209</v>
      </c>
    </row>
    <row r="72" spans="1:18" x14ac:dyDescent="0.3">
      <c r="A72" s="1">
        <v>71</v>
      </c>
      <c r="B72" s="1" t="s">
        <v>302</v>
      </c>
      <c r="C72" s="1" t="s">
        <v>496</v>
      </c>
      <c r="D72" s="1" t="s">
        <v>544</v>
      </c>
      <c r="E72" s="1">
        <v>3100</v>
      </c>
      <c r="F72" s="3" t="s">
        <v>487</v>
      </c>
      <c r="G72" s="1">
        <v>15</v>
      </c>
      <c r="H72" s="3">
        <v>104.25</v>
      </c>
      <c r="I72" s="1">
        <v>18.02</v>
      </c>
      <c r="J72" s="3">
        <f t="shared" si="14"/>
        <v>102.5</v>
      </c>
      <c r="K72" s="3">
        <f t="shared" si="15"/>
        <v>100.4</v>
      </c>
      <c r="L72" s="3">
        <f t="shared" si="16"/>
        <v>103.2</v>
      </c>
      <c r="M72" s="3">
        <f t="shared" si="17"/>
        <v>112.5</v>
      </c>
      <c r="N72" s="3">
        <v>3700</v>
      </c>
      <c r="P72" s="4">
        <f t="shared" si="13"/>
        <v>10.967170281001266</v>
      </c>
      <c r="Q72" s="5">
        <f t="shared" si="18"/>
        <v>10.967170281001266</v>
      </c>
      <c r="R72" s="5">
        <f t="shared" si="19"/>
        <v>3.5377968648391178</v>
      </c>
    </row>
    <row r="73" spans="1:18" x14ac:dyDescent="0.3">
      <c r="A73" s="1">
        <v>72</v>
      </c>
      <c r="B73" s="1" t="s">
        <v>264</v>
      </c>
      <c r="C73" s="1" t="s">
        <v>486</v>
      </c>
      <c r="D73" s="1" t="s">
        <v>545</v>
      </c>
      <c r="E73" s="1">
        <v>3100</v>
      </c>
      <c r="F73" s="3" t="s">
        <v>492</v>
      </c>
      <c r="G73" s="1">
        <v>20</v>
      </c>
      <c r="H73" s="3">
        <v>111</v>
      </c>
      <c r="I73" s="1">
        <v>19.03</v>
      </c>
      <c r="J73" s="3">
        <f t="shared" si="14"/>
        <v>105.3</v>
      </c>
      <c r="K73" s="3">
        <f t="shared" si="15"/>
        <v>101.6</v>
      </c>
      <c r="L73" s="3">
        <f t="shared" si="16"/>
        <v>104.7</v>
      </c>
      <c r="M73" s="3">
        <f t="shared" si="17"/>
        <v>111.4</v>
      </c>
      <c r="N73" s="3">
        <v>3600</v>
      </c>
      <c r="P73" s="4">
        <f t="shared" si="13"/>
        <v>15.552123781001264</v>
      </c>
      <c r="Q73" s="5">
        <f t="shared" si="18"/>
        <v>15.552123781001264</v>
      </c>
      <c r="R73" s="5">
        <f t="shared" si="19"/>
        <v>5.0168141229036332</v>
      </c>
    </row>
    <row r="74" spans="1:18" x14ac:dyDescent="0.3">
      <c r="A74" s="1">
        <v>73</v>
      </c>
      <c r="B74" s="1" t="s">
        <v>379</v>
      </c>
      <c r="C74" s="1" t="s">
        <v>486</v>
      </c>
      <c r="D74" s="1" t="s">
        <v>542</v>
      </c>
      <c r="E74" s="1">
        <v>3100</v>
      </c>
      <c r="F74" s="3" t="s">
        <v>492</v>
      </c>
      <c r="G74" s="1">
        <v>13</v>
      </c>
      <c r="H74" s="3">
        <v>111</v>
      </c>
      <c r="I74" s="1">
        <v>14.16</v>
      </c>
      <c r="J74" s="3">
        <f t="shared" si="14"/>
        <v>105.3</v>
      </c>
      <c r="K74" s="3">
        <f t="shared" si="15"/>
        <v>101.6</v>
      </c>
      <c r="L74" s="3">
        <f t="shared" si="16"/>
        <v>104.7</v>
      </c>
      <c r="M74" s="3">
        <f t="shared" si="17"/>
        <v>111.4</v>
      </c>
      <c r="N74" s="3">
        <v>3500</v>
      </c>
      <c r="P74" s="4">
        <f t="shared" si="13"/>
        <v>9.0986170810012652</v>
      </c>
      <c r="Q74" s="5">
        <f t="shared" si="18"/>
        <v>9.0986170810012652</v>
      </c>
      <c r="R74" s="5">
        <f t="shared" si="19"/>
        <v>2.935037768064924</v>
      </c>
    </row>
    <row r="75" spans="1:18" x14ac:dyDescent="0.3">
      <c r="A75" s="1">
        <v>74</v>
      </c>
      <c r="B75" s="1" t="s">
        <v>355</v>
      </c>
      <c r="C75" s="1" t="s">
        <v>486</v>
      </c>
      <c r="D75" s="1" t="s">
        <v>543</v>
      </c>
      <c r="E75" s="1">
        <v>3100</v>
      </c>
      <c r="F75" s="3" t="s">
        <v>492</v>
      </c>
      <c r="G75" s="1">
        <v>14</v>
      </c>
      <c r="H75" s="3">
        <v>111</v>
      </c>
      <c r="I75" s="1">
        <v>18.12</v>
      </c>
      <c r="J75" s="3">
        <f t="shared" si="14"/>
        <v>105.3</v>
      </c>
      <c r="K75" s="3">
        <f t="shared" si="15"/>
        <v>101.6</v>
      </c>
      <c r="L75" s="3">
        <f t="shared" si="16"/>
        <v>104.7</v>
      </c>
      <c r="M75" s="3">
        <f t="shared" si="17"/>
        <v>111.4</v>
      </c>
      <c r="N75" s="3">
        <v>3500</v>
      </c>
      <c r="P75" s="4">
        <f t="shared" si="13"/>
        <v>10.909770681001266</v>
      </c>
      <c r="Q75" s="5">
        <f t="shared" si="18"/>
        <v>10.909770681001266</v>
      </c>
      <c r="R75" s="5">
        <f t="shared" si="19"/>
        <v>3.5192808648391178</v>
      </c>
    </row>
    <row r="76" spans="1:18" x14ac:dyDescent="0.3">
      <c r="A76" s="1">
        <v>75</v>
      </c>
      <c r="B76" s="1" t="s">
        <v>372</v>
      </c>
      <c r="C76" s="1" t="s">
        <v>491</v>
      </c>
      <c r="D76" s="1" t="s">
        <v>544</v>
      </c>
      <c r="E76" s="1">
        <v>2900</v>
      </c>
      <c r="F76" s="3" t="s">
        <v>485</v>
      </c>
      <c r="G76" s="1">
        <v>20</v>
      </c>
      <c r="H76" s="3">
        <v>102.75</v>
      </c>
      <c r="I76" s="1">
        <v>11.49</v>
      </c>
      <c r="J76" s="3">
        <f t="shared" si="14"/>
        <v>99.7</v>
      </c>
      <c r="K76" s="3">
        <f t="shared" si="15"/>
        <v>105.4</v>
      </c>
      <c r="L76" s="3">
        <f t="shared" si="16"/>
        <v>106.9</v>
      </c>
      <c r="M76" s="3">
        <f t="shared" si="17"/>
        <v>111.5</v>
      </c>
      <c r="N76" s="3">
        <v>3500</v>
      </c>
      <c r="P76" s="4">
        <f t="shared" si="13"/>
        <v>12.059733157871181</v>
      </c>
      <c r="Q76" s="5">
        <f t="shared" si="18"/>
        <v>12.059733157871181</v>
      </c>
      <c r="R76" s="5">
        <f t="shared" si="19"/>
        <v>4.1585286751279931</v>
      </c>
    </row>
    <row r="77" spans="1:18" x14ac:dyDescent="0.3">
      <c r="A77" s="1">
        <v>76</v>
      </c>
      <c r="B77" s="1" t="s">
        <v>49</v>
      </c>
      <c r="C77" s="1" t="s">
        <v>487</v>
      </c>
      <c r="D77" s="1" t="s">
        <v>544</v>
      </c>
      <c r="E77" s="1">
        <v>2900</v>
      </c>
      <c r="F77" s="3" t="s">
        <v>496</v>
      </c>
      <c r="G77" s="1">
        <v>16</v>
      </c>
      <c r="H77" s="3">
        <v>110.25</v>
      </c>
      <c r="I77" s="1">
        <v>14.93</v>
      </c>
      <c r="J77" s="3">
        <f t="shared" si="14"/>
        <v>100.4</v>
      </c>
      <c r="K77" s="3">
        <f t="shared" si="15"/>
        <v>102.5</v>
      </c>
      <c r="L77" s="3">
        <f t="shared" si="16"/>
        <v>107.9</v>
      </c>
      <c r="M77" s="3">
        <f t="shared" si="17"/>
        <v>108.8</v>
      </c>
      <c r="N77" s="3">
        <v>3500</v>
      </c>
      <c r="P77" s="4">
        <f t="shared" si="13"/>
        <v>10.771219607871181</v>
      </c>
      <c r="Q77" s="5">
        <f t="shared" si="18"/>
        <v>10.771219607871181</v>
      </c>
      <c r="R77" s="5">
        <f t="shared" si="19"/>
        <v>3.7142136578866145</v>
      </c>
    </row>
    <row r="78" spans="1:18" x14ac:dyDescent="0.3">
      <c r="A78" s="3"/>
      <c r="F78" s="3"/>
      <c r="J78" s="3"/>
      <c r="K78" s="3"/>
      <c r="L78" s="3"/>
      <c r="M78" s="3"/>
      <c r="N78" s="3"/>
      <c r="P78" s="4"/>
      <c r="Q78" s="5"/>
      <c r="R78" s="5"/>
    </row>
    <row r="79" spans="1:18" x14ac:dyDescent="0.3">
      <c r="A79" s="3"/>
      <c r="F79" s="3"/>
      <c r="J79" s="3"/>
      <c r="K79" s="3"/>
      <c r="L79" s="3"/>
      <c r="M79" s="3"/>
      <c r="N79" s="3"/>
      <c r="P79" s="4"/>
      <c r="Q79" s="5"/>
      <c r="R79" s="5"/>
    </row>
    <row r="80" spans="1:18" x14ac:dyDescent="0.3">
      <c r="A80" s="3"/>
      <c r="J80" s="3"/>
      <c r="K80" s="3"/>
      <c r="L80" s="3"/>
      <c r="M80" s="3"/>
      <c r="N80" s="3"/>
      <c r="P80" s="4"/>
      <c r="Q80" s="5"/>
      <c r="R80" s="5"/>
    </row>
    <row r="81" spans="1:18" x14ac:dyDescent="0.3">
      <c r="A81" s="3"/>
      <c r="F81" s="3"/>
      <c r="J81" s="3"/>
      <c r="K81" s="3"/>
      <c r="L81" s="3"/>
      <c r="M81" s="3"/>
      <c r="N81" s="3"/>
      <c r="P81" s="4"/>
      <c r="Q81" s="5"/>
      <c r="R81" s="5"/>
    </row>
    <row r="82" spans="1:18" x14ac:dyDescent="0.3">
      <c r="A82" s="3"/>
      <c r="J82" s="3"/>
      <c r="K82" s="3"/>
      <c r="L82" s="3"/>
      <c r="M82" s="3"/>
      <c r="N82" s="3"/>
      <c r="P82" s="4"/>
      <c r="Q82" s="5"/>
      <c r="R82" s="5"/>
    </row>
    <row r="83" spans="1:18" x14ac:dyDescent="0.3">
      <c r="A83" s="3"/>
      <c r="J83" s="3"/>
      <c r="K83" s="3"/>
      <c r="L83" s="3"/>
      <c r="M83" s="3"/>
      <c r="N83" s="3"/>
      <c r="P83" s="4"/>
      <c r="Q83" s="5"/>
      <c r="R83" s="5"/>
    </row>
    <row r="84" spans="1:18" x14ac:dyDescent="0.3">
      <c r="A84" s="3"/>
      <c r="J84" s="3"/>
      <c r="K84" s="3"/>
      <c r="L84" s="3"/>
      <c r="M84" s="3"/>
      <c r="N84" s="3"/>
      <c r="P84" s="4"/>
      <c r="Q84" s="5"/>
      <c r="R84" s="5"/>
    </row>
    <row r="87" spans="1:18" x14ac:dyDescent="0.3">
      <c r="A87" s="1" t="s">
        <v>565</v>
      </c>
    </row>
    <row r="88" spans="1:18" x14ac:dyDescent="0.3">
      <c r="A88" s="1" t="s">
        <v>509</v>
      </c>
      <c r="B88" s="1" t="s">
        <v>510</v>
      </c>
      <c r="C88" s="1" t="s">
        <v>566</v>
      </c>
      <c r="D88" s="1" t="s">
        <v>567</v>
      </c>
      <c r="E88" s="1" t="s">
        <v>568</v>
      </c>
      <c r="P88" s="1"/>
    </row>
    <row r="89" spans="1:18" x14ac:dyDescent="0.3">
      <c r="A89" s="1">
        <v>1</v>
      </c>
      <c r="B89" s="1" t="s">
        <v>507</v>
      </c>
      <c r="C89" s="1">
        <v>106.4</v>
      </c>
      <c r="D89" s="1">
        <v>105.5</v>
      </c>
      <c r="E89" s="1">
        <v>111.2</v>
      </c>
      <c r="P89" s="1"/>
    </row>
    <row r="90" spans="1:18" x14ac:dyDescent="0.3">
      <c r="A90" s="1">
        <v>2</v>
      </c>
      <c r="B90" s="1" t="s">
        <v>512</v>
      </c>
      <c r="C90" s="1">
        <v>103.4</v>
      </c>
      <c r="D90" s="1">
        <v>106.9</v>
      </c>
      <c r="E90" s="1">
        <v>107</v>
      </c>
      <c r="P90" s="1"/>
    </row>
    <row r="91" spans="1:18" x14ac:dyDescent="0.3">
      <c r="A91" s="1">
        <v>3</v>
      </c>
      <c r="B91" s="1" t="s">
        <v>519</v>
      </c>
      <c r="C91" s="1">
        <v>102</v>
      </c>
      <c r="D91" s="1">
        <v>110.1</v>
      </c>
      <c r="E91" s="1">
        <v>104.9</v>
      </c>
      <c r="P91" s="1"/>
    </row>
    <row r="92" spans="1:18" x14ac:dyDescent="0.3">
      <c r="A92" s="1">
        <v>4</v>
      </c>
      <c r="B92" s="1" t="s">
        <v>514</v>
      </c>
      <c r="C92" s="1">
        <v>101.1</v>
      </c>
      <c r="D92" s="1">
        <v>108.3</v>
      </c>
      <c r="E92" s="1">
        <v>110.2</v>
      </c>
      <c r="P92" s="1"/>
    </row>
    <row r="93" spans="1:18" x14ac:dyDescent="0.3">
      <c r="A93" s="1">
        <v>5</v>
      </c>
      <c r="B93" s="1" t="s">
        <v>499</v>
      </c>
      <c r="C93" s="1">
        <v>101.1</v>
      </c>
      <c r="D93" s="1">
        <v>102.5</v>
      </c>
      <c r="E93" s="1">
        <v>110.9</v>
      </c>
      <c r="P93" s="1"/>
    </row>
    <row r="94" spans="1:18" x14ac:dyDescent="0.3">
      <c r="A94" s="1">
        <v>6</v>
      </c>
      <c r="B94" s="1" t="s">
        <v>505</v>
      </c>
      <c r="C94" s="1">
        <v>98.9</v>
      </c>
      <c r="D94" s="1">
        <v>105</v>
      </c>
      <c r="E94" s="1">
        <v>115.1</v>
      </c>
      <c r="P94" s="1"/>
    </row>
    <row r="95" spans="1:18" x14ac:dyDescent="0.3">
      <c r="A95" s="1">
        <v>7</v>
      </c>
      <c r="B95" s="1" t="s">
        <v>518</v>
      </c>
      <c r="C95" s="1">
        <v>101.4</v>
      </c>
      <c r="D95" s="1">
        <v>106.6</v>
      </c>
      <c r="E95" s="1">
        <v>108.3</v>
      </c>
      <c r="P95" s="1"/>
    </row>
    <row r="96" spans="1:18" x14ac:dyDescent="0.3">
      <c r="A96" s="1">
        <v>8</v>
      </c>
      <c r="B96" s="1" t="s">
        <v>520</v>
      </c>
      <c r="C96" s="1">
        <v>100.1</v>
      </c>
      <c r="D96" s="1">
        <v>109.8</v>
      </c>
      <c r="E96" s="1">
        <v>106.8</v>
      </c>
      <c r="P96" s="1"/>
    </row>
    <row r="97" spans="1:16" x14ac:dyDescent="0.3">
      <c r="A97" s="1">
        <v>9</v>
      </c>
      <c r="B97" s="1" t="s">
        <v>491</v>
      </c>
      <c r="C97" s="1">
        <v>99.7</v>
      </c>
      <c r="D97" s="1">
        <v>106.1</v>
      </c>
      <c r="E97" s="1">
        <v>106.9</v>
      </c>
      <c r="P97" s="1"/>
    </row>
    <row r="98" spans="1:16" x14ac:dyDescent="0.3">
      <c r="A98" s="1">
        <v>10</v>
      </c>
      <c r="B98" s="1" t="s">
        <v>549</v>
      </c>
      <c r="C98" s="1">
        <v>103.2</v>
      </c>
      <c r="D98" s="1">
        <v>113.9</v>
      </c>
      <c r="E98" s="1">
        <v>106.5</v>
      </c>
      <c r="P98" s="1"/>
    </row>
    <row r="99" spans="1:16" x14ac:dyDescent="0.3">
      <c r="A99" s="1">
        <v>11</v>
      </c>
      <c r="B99" s="1" t="s">
        <v>487</v>
      </c>
      <c r="C99" s="1">
        <v>100.4</v>
      </c>
      <c r="D99" s="1">
        <v>112.5</v>
      </c>
      <c r="E99" s="1">
        <v>107.9</v>
      </c>
      <c r="P99" s="1"/>
    </row>
    <row r="100" spans="1:16" x14ac:dyDescent="0.3">
      <c r="A100" s="1">
        <v>12</v>
      </c>
      <c r="B100" s="1" t="s">
        <v>506</v>
      </c>
      <c r="C100" s="1">
        <v>100.4</v>
      </c>
      <c r="D100" s="1">
        <v>107.3</v>
      </c>
      <c r="E100" s="1">
        <v>104.2</v>
      </c>
      <c r="P100" s="1"/>
    </row>
    <row r="101" spans="1:16" x14ac:dyDescent="0.3">
      <c r="A101" s="1">
        <v>13</v>
      </c>
      <c r="B101" s="1" t="s">
        <v>498</v>
      </c>
      <c r="C101" s="1">
        <v>104.1</v>
      </c>
      <c r="D101" s="1">
        <v>109.7</v>
      </c>
      <c r="E101" s="1">
        <v>109</v>
      </c>
      <c r="P101" s="1"/>
    </row>
    <row r="102" spans="1:16" x14ac:dyDescent="0.3">
      <c r="A102" s="1">
        <v>14</v>
      </c>
      <c r="B102" s="1" t="s">
        <v>517</v>
      </c>
      <c r="C102" s="1">
        <v>105.5</v>
      </c>
      <c r="D102" s="1">
        <v>105.2</v>
      </c>
      <c r="E102" s="1">
        <v>107.3</v>
      </c>
      <c r="P102" s="1"/>
    </row>
    <row r="103" spans="1:16" x14ac:dyDescent="0.3">
      <c r="A103" s="1">
        <v>15</v>
      </c>
      <c r="B103" s="1" t="s">
        <v>495</v>
      </c>
      <c r="C103" s="1">
        <v>98.8</v>
      </c>
      <c r="D103" s="1">
        <v>103.8</v>
      </c>
      <c r="E103" s="1">
        <v>106.2</v>
      </c>
      <c r="P103" s="1"/>
    </row>
    <row r="104" spans="1:16" x14ac:dyDescent="0.3">
      <c r="A104" s="1">
        <v>16</v>
      </c>
      <c r="B104" s="1" t="s">
        <v>513</v>
      </c>
      <c r="C104" s="1">
        <v>100.7</v>
      </c>
      <c r="D104" s="1">
        <v>104.6</v>
      </c>
      <c r="E104" s="1">
        <v>105.1</v>
      </c>
      <c r="P104" s="1"/>
    </row>
    <row r="105" spans="1:16" x14ac:dyDescent="0.3">
      <c r="A105" s="1">
        <v>17</v>
      </c>
      <c r="B105" s="1" t="s">
        <v>485</v>
      </c>
      <c r="C105" s="1">
        <v>105.4</v>
      </c>
      <c r="D105" s="1">
        <v>111.5</v>
      </c>
      <c r="E105" s="1">
        <v>103</v>
      </c>
      <c r="P105" s="1"/>
    </row>
    <row r="106" spans="1:16" x14ac:dyDescent="0.3">
      <c r="A106" s="1">
        <v>18</v>
      </c>
      <c r="B106" s="1" t="s">
        <v>489</v>
      </c>
      <c r="C106" s="1">
        <v>102.8</v>
      </c>
      <c r="D106" s="1">
        <v>108.4</v>
      </c>
      <c r="E106" s="1">
        <v>110.2</v>
      </c>
      <c r="P106" s="1"/>
    </row>
    <row r="107" spans="1:16" x14ac:dyDescent="0.3">
      <c r="A107" s="1">
        <v>19</v>
      </c>
      <c r="B107" s="1" t="s">
        <v>564</v>
      </c>
      <c r="C107" s="1">
        <v>105.6</v>
      </c>
      <c r="D107" s="1">
        <v>108.6</v>
      </c>
      <c r="E107" s="1">
        <v>110.4</v>
      </c>
      <c r="P107" s="1"/>
    </row>
    <row r="108" spans="1:16" x14ac:dyDescent="0.3">
      <c r="A108" s="1">
        <v>20</v>
      </c>
      <c r="B108" s="1" t="s">
        <v>556</v>
      </c>
      <c r="C108" s="1">
        <v>102</v>
      </c>
      <c r="D108" s="1">
        <v>102.1</v>
      </c>
      <c r="E108" s="1">
        <v>110.9</v>
      </c>
      <c r="P108" s="1"/>
    </row>
    <row r="109" spans="1:16" x14ac:dyDescent="0.3">
      <c r="A109" s="1">
        <v>21</v>
      </c>
      <c r="B109" s="1" t="s">
        <v>486</v>
      </c>
      <c r="C109" s="1">
        <v>105.3</v>
      </c>
      <c r="D109" s="1">
        <v>107.6</v>
      </c>
      <c r="E109" s="1">
        <v>104.7</v>
      </c>
      <c r="P109" s="1"/>
    </row>
    <row r="110" spans="1:16" x14ac:dyDescent="0.3">
      <c r="A110" s="1">
        <v>22</v>
      </c>
      <c r="B110" s="1" t="s">
        <v>508</v>
      </c>
      <c r="C110" s="1">
        <v>100.3</v>
      </c>
      <c r="D110" s="1">
        <v>106.5</v>
      </c>
      <c r="E110" s="1">
        <v>105.8</v>
      </c>
      <c r="P110" s="1"/>
    </row>
    <row r="111" spans="1:16" x14ac:dyDescent="0.3">
      <c r="A111" s="1">
        <v>23</v>
      </c>
      <c r="B111" s="1" t="s">
        <v>488</v>
      </c>
      <c r="C111" s="1">
        <v>104</v>
      </c>
      <c r="D111" s="1">
        <v>110.4</v>
      </c>
      <c r="E111" s="1">
        <v>107.1</v>
      </c>
      <c r="P111" s="1"/>
    </row>
    <row r="112" spans="1:16" x14ac:dyDescent="0.3">
      <c r="A112" s="1">
        <v>24</v>
      </c>
      <c r="B112" s="1" t="s">
        <v>493</v>
      </c>
      <c r="C112" s="1">
        <v>102.9</v>
      </c>
      <c r="D112" s="1">
        <v>103.6</v>
      </c>
      <c r="E112" s="1">
        <v>112.2</v>
      </c>
      <c r="P112" s="1"/>
    </row>
    <row r="113" spans="1:16" x14ac:dyDescent="0.3">
      <c r="A113" s="1">
        <v>25</v>
      </c>
      <c r="B113" s="1" t="s">
        <v>492</v>
      </c>
      <c r="C113" s="1">
        <v>101.6</v>
      </c>
      <c r="D113" s="1">
        <v>111.4</v>
      </c>
      <c r="E113" s="1">
        <v>108.1</v>
      </c>
      <c r="P113" s="1"/>
    </row>
    <row r="114" spans="1:16" x14ac:dyDescent="0.3">
      <c r="A114" s="1">
        <v>26</v>
      </c>
      <c r="B114" s="1" t="s">
        <v>497</v>
      </c>
      <c r="C114" s="1">
        <v>105.5</v>
      </c>
      <c r="D114" s="1">
        <v>108.3</v>
      </c>
      <c r="E114" s="1">
        <v>108.7</v>
      </c>
      <c r="P114" s="1"/>
    </row>
    <row r="115" spans="1:16" x14ac:dyDescent="0.3">
      <c r="A115" s="1">
        <v>27</v>
      </c>
      <c r="B115" s="1" t="s">
        <v>557</v>
      </c>
      <c r="C115" s="1">
        <v>100.4</v>
      </c>
      <c r="D115" s="1">
        <v>111.1</v>
      </c>
      <c r="E115" s="1">
        <v>108.3</v>
      </c>
      <c r="P115" s="1"/>
    </row>
    <row r="116" spans="1:16" x14ac:dyDescent="0.3">
      <c r="A116" s="1">
        <v>28</v>
      </c>
      <c r="B116" s="1" t="s">
        <v>516</v>
      </c>
      <c r="C116" s="1">
        <v>102.5</v>
      </c>
      <c r="D116" s="1">
        <v>110.9</v>
      </c>
      <c r="E116" s="1">
        <v>104.3</v>
      </c>
      <c r="P116" s="1"/>
    </row>
    <row r="117" spans="1:16" x14ac:dyDescent="0.3">
      <c r="A117" s="1">
        <v>29</v>
      </c>
      <c r="B117" s="1" t="s">
        <v>496</v>
      </c>
      <c r="C117" s="1">
        <v>102.5</v>
      </c>
      <c r="D117" s="1">
        <v>108.8</v>
      </c>
      <c r="E117" s="1">
        <v>103.2</v>
      </c>
      <c r="P117" s="1"/>
    </row>
    <row r="118" spans="1:16" x14ac:dyDescent="0.3">
      <c r="A118" s="1">
        <v>30</v>
      </c>
      <c r="B118" s="1" t="s">
        <v>523</v>
      </c>
      <c r="C118" s="1">
        <v>103.7</v>
      </c>
      <c r="D118" s="1">
        <v>108.6</v>
      </c>
      <c r="E118" s="1">
        <v>111.3</v>
      </c>
      <c r="P118" s="1"/>
    </row>
  </sheetData>
  <sortState ref="B2:R77">
    <sortCondition descending="1" ref="E2:E77"/>
  </sortState>
  <pageMargins left="0.7" right="0.7" top="0.75" bottom="0.75" header="0.3" footer="0.3"/>
  <pageSetup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41" sqref="P2:P41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326</v>
      </c>
      <c r="C2" s="1" t="s">
        <v>512</v>
      </c>
      <c r="D2" s="1" t="s">
        <v>544</v>
      </c>
      <c r="E2" s="1">
        <v>8400</v>
      </c>
      <c r="F2" s="3" t="s">
        <v>488</v>
      </c>
      <c r="G2" s="1">
        <v>32</v>
      </c>
      <c r="H2" s="3">
        <v>109.25</v>
      </c>
      <c r="I2" s="1">
        <v>33.520000000000003</v>
      </c>
      <c r="J2" s="3">
        <f t="shared" ref="J2:J41" si="0">VLOOKUP(C2,$B$53:$E$82,2,FALSE)</f>
        <v>103.4</v>
      </c>
      <c r="K2" s="3">
        <f t="shared" ref="K2:K41" si="1">VLOOKUP(F2,$B$53:$E$82,2,FALSE)</f>
        <v>104</v>
      </c>
      <c r="L2" s="3">
        <f t="shared" ref="L2:L41" si="2">VLOOKUP(C2,$B$53:$E$82,4,FALSE)</f>
        <v>107</v>
      </c>
      <c r="M2" s="3">
        <f t="shared" ref="M2:M41" si="3">VLOOKUP(F2,$B$53:$E$82,3,FALSE)</f>
        <v>110.4</v>
      </c>
      <c r="N2" s="3">
        <v>8300</v>
      </c>
      <c r="P2" s="4">
        <v>41.152264397590621</v>
      </c>
      <c r="Q2" s="5">
        <f t="shared" ref="Q2:Q41" si="4">P2-O2</f>
        <v>41.152264397590621</v>
      </c>
      <c r="R2" s="5">
        <f t="shared" ref="R2:R41" si="5">P2/(E2/1000)</f>
        <v>4.8990790949512641</v>
      </c>
    </row>
    <row r="3" spans="1:18" x14ac:dyDescent="0.3">
      <c r="A3" s="1">
        <v>2</v>
      </c>
      <c r="B3" s="1" t="s">
        <v>359</v>
      </c>
      <c r="C3" s="1" t="s">
        <v>512</v>
      </c>
      <c r="D3" s="1" t="s">
        <v>544</v>
      </c>
      <c r="E3" s="1">
        <v>5600</v>
      </c>
      <c r="F3" s="3" t="s">
        <v>488</v>
      </c>
      <c r="G3" s="1">
        <v>24</v>
      </c>
      <c r="H3" s="3">
        <v>109.25</v>
      </c>
      <c r="I3" s="1">
        <v>25.01</v>
      </c>
      <c r="J3" s="3">
        <f t="shared" si="0"/>
        <v>103.4</v>
      </c>
      <c r="K3" s="3">
        <f t="shared" si="1"/>
        <v>104</v>
      </c>
      <c r="L3" s="3">
        <f t="shared" si="2"/>
        <v>107</v>
      </c>
      <c r="M3" s="3">
        <f t="shared" si="3"/>
        <v>110.4</v>
      </c>
      <c r="N3" s="3">
        <v>6000</v>
      </c>
      <c r="P3" s="4">
        <f t="shared" ref="P3:P11" si="6">-87.868852+(LN(E3))*9.365713+G3*0.73241+I3*0.27241+H3*0.0924+((J3+K3)/2)*0.015315+((L3+M3)/2)*-0.032803</f>
        <v>25.470132437611255</v>
      </c>
      <c r="Q3" s="5">
        <f t="shared" si="4"/>
        <v>25.470132437611255</v>
      </c>
      <c r="R3" s="5">
        <f t="shared" si="5"/>
        <v>4.548237935287724</v>
      </c>
    </row>
    <row r="4" spans="1:18" x14ac:dyDescent="0.3">
      <c r="A4" s="1">
        <v>3</v>
      </c>
      <c r="B4" s="1" t="s">
        <v>111</v>
      </c>
      <c r="C4" s="1" t="s">
        <v>512</v>
      </c>
      <c r="D4" s="1" t="s">
        <v>543</v>
      </c>
      <c r="E4" s="1">
        <v>5000</v>
      </c>
      <c r="F4" s="3" t="s">
        <v>488</v>
      </c>
      <c r="G4" s="1">
        <v>29</v>
      </c>
      <c r="H4" s="1">
        <v>109.25</v>
      </c>
      <c r="I4" s="1">
        <v>25.81</v>
      </c>
      <c r="J4" s="3">
        <f t="shared" si="0"/>
        <v>103.4</v>
      </c>
      <c r="K4" s="3">
        <f t="shared" si="1"/>
        <v>104</v>
      </c>
      <c r="L4" s="3">
        <f t="shared" si="2"/>
        <v>107</v>
      </c>
      <c r="M4" s="3">
        <f t="shared" si="3"/>
        <v>110.4</v>
      </c>
      <c r="N4" s="3">
        <v>4900</v>
      </c>
      <c r="P4" s="4">
        <f t="shared" si="6"/>
        <v>28.288706496358532</v>
      </c>
      <c r="Q4" s="5">
        <f t="shared" si="4"/>
        <v>28.288706496358532</v>
      </c>
      <c r="R4" s="5">
        <f t="shared" si="5"/>
        <v>5.6577412992717067</v>
      </c>
    </row>
    <row r="5" spans="1:18" x14ac:dyDescent="0.3">
      <c r="A5" s="1">
        <v>4</v>
      </c>
      <c r="B5" s="1" t="s">
        <v>262</v>
      </c>
      <c r="C5" s="1" t="s">
        <v>512</v>
      </c>
      <c r="D5" s="1" t="s">
        <v>546</v>
      </c>
      <c r="E5" s="1">
        <v>4700</v>
      </c>
      <c r="F5" s="3" t="s">
        <v>488</v>
      </c>
      <c r="G5" s="1">
        <v>30</v>
      </c>
      <c r="H5" s="3">
        <v>109.25</v>
      </c>
      <c r="I5" s="1">
        <v>17.170000000000002</v>
      </c>
      <c r="J5" s="3">
        <f t="shared" si="0"/>
        <v>103.4</v>
      </c>
      <c r="K5" s="3">
        <f t="shared" si="1"/>
        <v>104</v>
      </c>
      <c r="L5" s="3">
        <f t="shared" si="2"/>
        <v>107</v>
      </c>
      <c r="M5" s="3">
        <f t="shared" si="3"/>
        <v>110.4</v>
      </c>
      <c r="N5" s="3">
        <v>5200</v>
      </c>
      <c r="P5" s="4">
        <f t="shared" si="6"/>
        <v>26.087986823375783</v>
      </c>
      <c r="Q5" s="5">
        <f t="shared" si="4"/>
        <v>26.087986823375783</v>
      </c>
      <c r="R5" s="5">
        <f t="shared" si="5"/>
        <v>5.5506354943352729</v>
      </c>
    </row>
    <row r="6" spans="1:18" x14ac:dyDescent="0.3">
      <c r="A6" s="1">
        <v>5</v>
      </c>
      <c r="B6" s="1" t="s">
        <v>303</v>
      </c>
      <c r="C6" s="1" t="s">
        <v>512</v>
      </c>
      <c r="D6" s="1" t="s">
        <v>542</v>
      </c>
      <c r="E6" s="1">
        <v>4500</v>
      </c>
      <c r="F6" s="3" t="s">
        <v>488</v>
      </c>
      <c r="G6" s="1">
        <v>24</v>
      </c>
      <c r="H6" s="3">
        <v>109.25</v>
      </c>
      <c r="I6" s="1">
        <v>15.87</v>
      </c>
      <c r="J6" s="3">
        <f t="shared" si="0"/>
        <v>103.4</v>
      </c>
      <c r="K6" s="3">
        <f t="shared" si="1"/>
        <v>104</v>
      </c>
      <c r="L6" s="3">
        <f t="shared" si="2"/>
        <v>107</v>
      </c>
      <c r="M6" s="3">
        <f t="shared" si="3"/>
        <v>110.4</v>
      </c>
      <c r="N6" s="3">
        <v>6000</v>
      </c>
      <c r="P6" s="4">
        <f t="shared" si="6"/>
        <v>20.932124745175326</v>
      </c>
      <c r="Q6" s="5">
        <f t="shared" si="4"/>
        <v>20.932124745175326</v>
      </c>
      <c r="R6" s="5">
        <f t="shared" si="5"/>
        <v>4.6515832767056278</v>
      </c>
    </row>
    <row r="7" spans="1:18" x14ac:dyDescent="0.3">
      <c r="A7" s="1">
        <v>6</v>
      </c>
      <c r="B7" s="1" t="s">
        <v>440</v>
      </c>
      <c r="C7" s="1" t="s">
        <v>512</v>
      </c>
      <c r="D7" s="1" t="s">
        <v>546</v>
      </c>
      <c r="E7" s="1">
        <v>4400</v>
      </c>
      <c r="F7" s="3" t="s">
        <v>488</v>
      </c>
      <c r="G7" s="1">
        <v>29</v>
      </c>
      <c r="H7" s="3">
        <v>109.25</v>
      </c>
      <c r="I7" s="1">
        <v>18.309999999999999</v>
      </c>
      <c r="J7" s="3">
        <f t="shared" si="0"/>
        <v>103.4</v>
      </c>
      <c r="K7" s="3">
        <f t="shared" si="1"/>
        <v>104</v>
      </c>
      <c r="L7" s="3">
        <f t="shared" si="2"/>
        <v>107</v>
      </c>
      <c r="M7" s="3">
        <f t="shared" si="3"/>
        <v>110.4</v>
      </c>
      <c r="N7" s="3">
        <v>4000</v>
      </c>
      <c r="P7" s="4">
        <f t="shared" si="6"/>
        <v>25.048380826974586</v>
      </c>
      <c r="Q7" s="5">
        <f t="shared" si="4"/>
        <v>25.048380826974586</v>
      </c>
      <c r="R7" s="5">
        <f t="shared" si="5"/>
        <v>5.6928138243124051</v>
      </c>
    </row>
    <row r="8" spans="1:18" x14ac:dyDescent="0.3">
      <c r="A8" s="1">
        <v>7</v>
      </c>
      <c r="B8" s="1" t="s">
        <v>339</v>
      </c>
      <c r="C8" s="1" t="s">
        <v>512</v>
      </c>
      <c r="D8" s="1" t="s">
        <v>545</v>
      </c>
      <c r="E8" s="1">
        <v>3900</v>
      </c>
      <c r="F8" s="3" t="s">
        <v>488</v>
      </c>
      <c r="G8" s="1">
        <v>19</v>
      </c>
      <c r="H8" s="3">
        <v>109.25</v>
      </c>
      <c r="I8" s="1">
        <v>12.7</v>
      </c>
      <c r="J8" s="3">
        <f t="shared" si="0"/>
        <v>103.4</v>
      </c>
      <c r="K8" s="3">
        <f t="shared" si="1"/>
        <v>104</v>
      </c>
      <c r="L8" s="3">
        <f t="shared" si="2"/>
        <v>107</v>
      </c>
      <c r="M8" s="3">
        <f t="shared" si="3"/>
        <v>110.4</v>
      </c>
      <c r="N8" s="3">
        <v>3700</v>
      </c>
      <c r="P8" s="4">
        <f t="shared" si="6"/>
        <v>15.0662936135789</v>
      </c>
      <c r="Q8" s="5">
        <f t="shared" si="4"/>
        <v>15.0662936135789</v>
      </c>
      <c r="R8" s="5">
        <f t="shared" si="5"/>
        <v>3.8631522086099745</v>
      </c>
    </row>
    <row r="9" spans="1:18" x14ac:dyDescent="0.3">
      <c r="A9" s="1">
        <v>8</v>
      </c>
      <c r="B9" s="1" t="s">
        <v>255</v>
      </c>
      <c r="C9" s="1" t="s">
        <v>512</v>
      </c>
      <c r="D9" s="1" t="s">
        <v>545</v>
      </c>
      <c r="E9" s="1">
        <v>3500</v>
      </c>
      <c r="F9" s="3" t="s">
        <v>488</v>
      </c>
      <c r="G9" s="1">
        <v>15</v>
      </c>
      <c r="H9" s="3">
        <v>109.25</v>
      </c>
      <c r="I9" s="1">
        <v>18.07</v>
      </c>
      <c r="J9" s="3">
        <f t="shared" si="0"/>
        <v>103.4</v>
      </c>
      <c r="K9" s="3">
        <f t="shared" si="1"/>
        <v>104</v>
      </c>
      <c r="L9" s="3">
        <f t="shared" si="2"/>
        <v>107</v>
      </c>
      <c r="M9" s="3">
        <f t="shared" si="3"/>
        <v>110.4</v>
      </c>
      <c r="N9" s="3">
        <v>3500</v>
      </c>
      <c r="P9" s="4">
        <f t="shared" si="6"/>
        <v>12.585997937137279</v>
      </c>
      <c r="Q9" s="5">
        <f t="shared" si="4"/>
        <v>12.585997937137279</v>
      </c>
      <c r="R9" s="5">
        <f t="shared" si="5"/>
        <v>3.5959994106106512</v>
      </c>
    </row>
    <row r="10" spans="1:18" x14ac:dyDescent="0.3">
      <c r="A10" s="1">
        <v>9</v>
      </c>
      <c r="B10" s="1" t="s">
        <v>169</v>
      </c>
      <c r="C10" s="1" t="s">
        <v>512</v>
      </c>
      <c r="D10" s="1" t="s">
        <v>546</v>
      </c>
      <c r="E10" s="1">
        <v>3300</v>
      </c>
      <c r="F10" s="3" t="s">
        <v>488</v>
      </c>
      <c r="G10" s="1">
        <v>24</v>
      </c>
      <c r="H10" s="3">
        <v>109.25</v>
      </c>
      <c r="I10" s="1">
        <v>10.73</v>
      </c>
      <c r="J10" s="3">
        <f t="shared" si="0"/>
        <v>103.4</v>
      </c>
      <c r="K10" s="3">
        <f t="shared" si="1"/>
        <v>104</v>
      </c>
      <c r="L10" s="3">
        <f t="shared" si="2"/>
        <v>107</v>
      </c>
      <c r="M10" s="3">
        <f t="shared" si="3"/>
        <v>110.4</v>
      </c>
      <c r="N10" s="3">
        <v>3600</v>
      </c>
      <c r="P10" s="4">
        <f t="shared" si="6"/>
        <v>16.627115301145995</v>
      </c>
      <c r="Q10" s="5">
        <f t="shared" si="4"/>
        <v>16.627115301145995</v>
      </c>
      <c r="R10" s="5">
        <f t="shared" si="5"/>
        <v>5.0385197882260595</v>
      </c>
    </row>
    <row r="11" spans="1:18" x14ac:dyDescent="0.3">
      <c r="A11" s="1">
        <v>10</v>
      </c>
      <c r="B11" s="1" t="s">
        <v>413</v>
      </c>
      <c r="C11" s="1" t="s">
        <v>512</v>
      </c>
      <c r="D11" s="1" t="s">
        <v>544</v>
      </c>
      <c r="E11" s="1">
        <v>3100</v>
      </c>
      <c r="F11" s="3" t="s">
        <v>488</v>
      </c>
      <c r="G11" s="1">
        <v>14</v>
      </c>
      <c r="H11" s="3">
        <v>109.25</v>
      </c>
      <c r="I11" s="1">
        <v>12.68</v>
      </c>
      <c r="J11" s="3">
        <f t="shared" si="0"/>
        <v>103.4</v>
      </c>
      <c r="K11" s="3">
        <f t="shared" si="1"/>
        <v>104</v>
      </c>
      <c r="L11" s="3">
        <f t="shared" si="2"/>
        <v>107</v>
      </c>
      <c r="M11" s="3">
        <f t="shared" si="3"/>
        <v>110.4</v>
      </c>
      <c r="N11" s="3">
        <v>3600</v>
      </c>
      <c r="P11" s="4">
        <f t="shared" si="6"/>
        <v>9.2486670810012654</v>
      </c>
      <c r="Q11" s="5">
        <f t="shared" si="4"/>
        <v>9.2486670810012654</v>
      </c>
      <c r="R11" s="5">
        <f t="shared" si="5"/>
        <v>2.9834409938713757</v>
      </c>
    </row>
    <row r="12" spans="1:18" x14ac:dyDescent="0.3">
      <c r="A12" s="1">
        <v>11</v>
      </c>
      <c r="B12" s="1" t="s">
        <v>128</v>
      </c>
      <c r="C12" s="1" t="s">
        <v>549</v>
      </c>
      <c r="D12" s="1" t="s">
        <v>543</v>
      </c>
      <c r="E12" s="1">
        <v>8800</v>
      </c>
      <c r="F12" s="3" t="s">
        <v>498</v>
      </c>
      <c r="G12" s="1">
        <v>35</v>
      </c>
      <c r="H12" s="3">
        <v>123.75</v>
      </c>
      <c r="I12" s="1">
        <v>30.56</v>
      </c>
      <c r="J12" s="3">
        <f t="shared" si="0"/>
        <v>103.2</v>
      </c>
      <c r="K12" s="3">
        <f t="shared" si="1"/>
        <v>104.1</v>
      </c>
      <c r="L12" s="3">
        <f t="shared" si="2"/>
        <v>106.5</v>
      </c>
      <c r="M12" s="3">
        <f t="shared" si="3"/>
        <v>109.7</v>
      </c>
      <c r="N12" s="3">
        <v>9800</v>
      </c>
      <c r="P12" s="4">
        <v>42.735043797497958</v>
      </c>
      <c r="Q12" s="5">
        <f t="shared" si="4"/>
        <v>42.735043797497958</v>
      </c>
      <c r="R12" s="5">
        <f t="shared" si="5"/>
        <v>4.8562549769884038</v>
      </c>
    </row>
    <row r="13" spans="1:18" x14ac:dyDescent="0.3">
      <c r="A13" s="1">
        <v>12</v>
      </c>
      <c r="B13" s="1" t="s">
        <v>30</v>
      </c>
      <c r="C13" s="1" t="s">
        <v>549</v>
      </c>
      <c r="D13" s="1" t="s">
        <v>546</v>
      </c>
      <c r="E13" s="1">
        <v>8000</v>
      </c>
      <c r="F13" s="3" t="s">
        <v>498</v>
      </c>
      <c r="G13" s="1">
        <v>35</v>
      </c>
      <c r="H13" s="3">
        <v>123.75</v>
      </c>
      <c r="I13" s="1">
        <v>29.32</v>
      </c>
      <c r="J13" s="3">
        <f t="shared" si="0"/>
        <v>103.2</v>
      </c>
      <c r="K13" s="3">
        <f t="shared" si="1"/>
        <v>104.1</v>
      </c>
      <c r="L13" s="3">
        <f t="shared" si="2"/>
        <v>106.5</v>
      </c>
      <c r="M13" s="3">
        <f t="shared" si="3"/>
        <v>109.7</v>
      </c>
      <c r="N13" s="3">
        <v>9600</v>
      </c>
      <c r="P13" s="4">
        <v>39.965179847660124</v>
      </c>
      <c r="Q13" s="5">
        <f t="shared" si="4"/>
        <v>39.965179847660124</v>
      </c>
      <c r="R13" s="5">
        <f t="shared" si="5"/>
        <v>4.9956474809575155</v>
      </c>
    </row>
    <row r="14" spans="1:18" x14ac:dyDescent="0.3">
      <c r="A14" s="1">
        <v>13</v>
      </c>
      <c r="B14" s="1" t="s">
        <v>185</v>
      </c>
      <c r="C14" s="1" t="s">
        <v>549</v>
      </c>
      <c r="D14" s="1" t="s">
        <v>542</v>
      </c>
      <c r="E14" s="1">
        <v>7100</v>
      </c>
      <c r="F14" s="3" t="s">
        <v>498</v>
      </c>
      <c r="G14" s="1">
        <v>30</v>
      </c>
      <c r="H14" s="3">
        <v>123.75</v>
      </c>
      <c r="I14" s="1">
        <v>28.34</v>
      </c>
      <c r="J14" s="3">
        <f t="shared" si="0"/>
        <v>103.2</v>
      </c>
      <c r="K14" s="3">
        <f t="shared" si="1"/>
        <v>104.1</v>
      </c>
      <c r="L14" s="3">
        <f t="shared" si="2"/>
        <v>106.5</v>
      </c>
      <c r="M14" s="3">
        <f t="shared" si="3"/>
        <v>109.7</v>
      </c>
      <c r="N14" s="3">
        <v>9000</v>
      </c>
      <c r="P14" s="4">
        <f t="shared" ref="P14:P31" si="7">-87.868852+(LN(E14))*9.365713+G14*0.73241+I14*0.27241+H14*0.0924+((J14+K14)/2)*0.015315+((L14+M14)/2)*-0.032803</f>
        <v>34.353181467365324</v>
      </c>
      <c r="Q14" s="5">
        <f t="shared" si="4"/>
        <v>34.353181467365324</v>
      </c>
      <c r="R14" s="5">
        <f t="shared" si="5"/>
        <v>4.8384762630092011</v>
      </c>
    </row>
    <row r="15" spans="1:18" x14ac:dyDescent="0.3">
      <c r="A15" s="1">
        <v>14</v>
      </c>
      <c r="B15" s="1" t="s">
        <v>153</v>
      </c>
      <c r="C15" s="1" t="s">
        <v>549</v>
      </c>
      <c r="D15" s="1" t="s">
        <v>545</v>
      </c>
      <c r="E15" s="1">
        <v>6100</v>
      </c>
      <c r="F15" s="3" t="s">
        <v>498</v>
      </c>
      <c r="G15" s="1">
        <v>33</v>
      </c>
      <c r="H15" s="3">
        <v>123.75</v>
      </c>
      <c r="I15" s="1">
        <v>15.28</v>
      </c>
      <c r="J15" s="3">
        <f t="shared" si="0"/>
        <v>103.2</v>
      </c>
      <c r="K15" s="3">
        <f t="shared" si="1"/>
        <v>104.1</v>
      </c>
      <c r="L15" s="3">
        <f t="shared" si="2"/>
        <v>106.5</v>
      </c>
      <c r="M15" s="3">
        <f t="shared" si="3"/>
        <v>109.7</v>
      </c>
      <c r="N15" s="3">
        <v>7700</v>
      </c>
      <c r="P15" s="4">
        <f t="shared" si="7"/>
        <v>31.570965319169296</v>
      </c>
      <c r="Q15" s="5">
        <f t="shared" si="4"/>
        <v>31.570965319169296</v>
      </c>
      <c r="R15" s="5">
        <f t="shared" si="5"/>
        <v>5.1755680851097212</v>
      </c>
    </row>
    <row r="16" spans="1:18" x14ac:dyDescent="0.3">
      <c r="A16" s="1">
        <v>15</v>
      </c>
      <c r="B16" s="1" t="s">
        <v>396</v>
      </c>
      <c r="C16" s="1" t="s">
        <v>549</v>
      </c>
      <c r="D16" s="1" t="s">
        <v>544</v>
      </c>
      <c r="E16" s="1">
        <v>5800</v>
      </c>
      <c r="F16" s="3" t="s">
        <v>498</v>
      </c>
      <c r="G16" s="1">
        <v>35</v>
      </c>
      <c r="H16" s="1">
        <v>123.75</v>
      </c>
      <c r="I16" s="1">
        <v>24.78</v>
      </c>
      <c r="J16" s="3">
        <f t="shared" si="0"/>
        <v>103.2</v>
      </c>
      <c r="K16" s="3">
        <f t="shared" si="1"/>
        <v>104.1</v>
      </c>
      <c r="L16" s="3">
        <f t="shared" si="2"/>
        <v>106.5</v>
      </c>
      <c r="M16" s="3">
        <f t="shared" si="3"/>
        <v>109.7</v>
      </c>
      <c r="N16" s="3">
        <v>5800</v>
      </c>
      <c r="P16" s="4">
        <f t="shared" si="7"/>
        <v>35.151359417754811</v>
      </c>
      <c r="Q16" s="5">
        <f t="shared" si="4"/>
        <v>35.151359417754811</v>
      </c>
      <c r="R16" s="5">
        <f t="shared" si="5"/>
        <v>6.0605792099577265</v>
      </c>
    </row>
    <row r="17" spans="1:18" x14ac:dyDescent="0.3">
      <c r="A17" s="1">
        <v>16</v>
      </c>
      <c r="B17" s="1" t="s">
        <v>199</v>
      </c>
      <c r="C17" s="1" t="s">
        <v>549</v>
      </c>
      <c r="D17" s="1" t="s">
        <v>544</v>
      </c>
      <c r="E17" s="1">
        <v>4000</v>
      </c>
      <c r="F17" s="3" t="s">
        <v>498</v>
      </c>
      <c r="G17" s="1">
        <v>25</v>
      </c>
      <c r="H17" s="1">
        <v>123.75</v>
      </c>
      <c r="I17" s="1">
        <v>11.59</v>
      </c>
      <c r="J17" s="3">
        <f t="shared" si="0"/>
        <v>103.2</v>
      </c>
      <c r="K17" s="3">
        <f t="shared" si="1"/>
        <v>104.1</v>
      </c>
      <c r="L17" s="3">
        <f t="shared" si="2"/>
        <v>106.5</v>
      </c>
      <c r="M17" s="3">
        <f t="shared" si="3"/>
        <v>109.7</v>
      </c>
      <c r="N17" s="3">
        <v>4000</v>
      </c>
      <c r="P17" s="4">
        <f t="shared" si="7"/>
        <v>20.754213886948868</v>
      </c>
      <c r="Q17" s="5">
        <f t="shared" si="4"/>
        <v>20.754213886948868</v>
      </c>
      <c r="R17" s="5">
        <f t="shared" si="5"/>
        <v>5.188553471737217</v>
      </c>
    </row>
    <row r="18" spans="1:18" x14ac:dyDescent="0.3">
      <c r="A18" s="1">
        <v>17</v>
      </c>
      <c r="B18" s="1" t="s">
        <v>8</v>
      </c>
      <c r="C18" s="1" t="s">
        <v>549</v>
      </c>
      <c r="D18" s="1" t="s">
        <v>543</v>
      </c>
      <c r="E18" s="1">
        <v>3500</v>
      </c>
      <c r="F18" s="3" t="s">
        <v>498</v>
      </c>
      <c r="G18" s="1">
        <v>12</v>
      </c>
      <c r="H18" s="3">
        <v>123.75</v>
      </c>
      <c r="I18" s="1">
        <v>20.239999999999998</v>
      </c>
      <c r="J18" s="3">
        <f t="shared" si="0"/>
        <v>103.2</v>
      </c>
      <c r="K18" s="3">
        <f t="shared" si="1"/>
        <v>104.1</v>
      </c>
      <c r="L18" s="3">
        <f t="shared" si="2"/>
        <v>106.5</v>
      </c>
      <c r="M18" s="3">
        <f t="shared" si="3"/>
        <v>109.7</v>
      </c>
      <c r="N18" s="3">
        <v>3500</v>
      </c>
      <c r="P18" s="4">
        <f t="shared" si="7"/>
        <v>12.338613687137283</v>
      </c>
      <c r="Q18" s="5">
        <f t="shared" si="4"/>
        <v>12.338613687137283</v>
      </c>
      <c r="R18" s="5">
        <f t="shared" si="5"/>
        <v>3.525318196324938</v>
      </c>
    </row>
    <row r="19" spans="1:18" x14ac:dyDescent="0.3">
      <c r="A19" s="1">
        <v>18</v>
      </c>
      <c r="B19" s="1" t="s">
        <v>95</v>
      </c>
      <c r="C19" s="1" t="s">
        <v>549</v>
      </c>
      <c r="D19" s="1" t="s">
        <v>542</v>
      </c>
      <c r="E19" s="1">
        <v>3400</v>
      </c>
      <c r="F19" s="3" t="s">
        <v>498</v>
      </c>
      <c r="G19" s="1">
        <v>15</v>
      </c>
      <c r="H19" s="1">
        <v>123.75</v>
      </c>
      <c r="I19" s="1">
        <v>13.11</v>
      </c>
      <c r="J19" s="3">
        <f t="shared" si="0"/>
        <v>103.2</v>
      </c>
      <c r="K19" s="3">
        <f t="shared" si="1"/>
        <v>104.1</v>
      </c>
      <c r="L19" s="3">
        <f t="shared" si="2"/>
        <v>106.5</v>
      </c>
      <c r="M19" s="3">
        <f t="shared" si="3"/>
        <v>109.7</v>
      </c>
      <c r="N19" s="3">
        <v>3500</v>
      </c>
      <c r="P19" s="4">
        <f t="shared" si="7"/>
        <v>12.322071436205469</v>
      </c>
      <c r="Q19" s="5">
        <f t="shared" si="4"/>
        <v>12.322071436205469</v>
      </c>
      <c r="R19" s="5">
        <f t="shared" si="5"/>
        <v>3.624138657707491</v>
      </c>
    </row>
    <row r="20" spans="1:18" x14ac:dyDescent="0.3">
      <c r="A20" s="1">
        <v>19</v>
      </c>
      <c r="B20" s="1" t="s">
        <v>431</v>
      </c>
      <c r="C20" s="1" t="s">
        <v>549</v>
      </c>
      <c r="D20" s="1" t="s">
        <v>543</v>
      </c>
      <c r="E20" s="1">
        <v>3400</v>
      </c>
      <c r="F20" s="3" t="s">
        <v>498</v>
      </c>
      <c r="G20" s="1">
        <v>12</v>
      </c>
      <c r="H20" s="3">
        <v>123.75</v>
      </c>
      <c r="I20" s="1">
        <v>12.71</v>
      </c>
      <c r="J20" s="3">
        <f t="shared" si="0"/>
        <v>103.2</v>
      </c>
      <c r="K20" s="3">
        <f t="shared" si="1"/>
        <v>104.1</v>
      </c>
      <c r="L20" s="3">
        <f t="shared" si="2"/>
        <v>106.5</v>
      </c>
      <c r="M20" s="3">
        <f t="shared" si="3"/>
        <v>109.7</v>
      </c>
      <c r="N20" s="3">
        <v>4000</v>
      </c>
      <c r="P20" s="4">
        <f t="shared" si="7"/>
        <v>10.015877436205471</v>
      </c>
      <c r="Q20" s="5">
        <f t="shared" si="4"/>
        <v>10.015877436205471</v>
      </c>
      <c r="R20" s="5">
        <f t="shared" si="5"/>
        <v>2.9458463047663153</v>
      </c>
    </row>
    <row r="21" spans="1:18" x14ac:dyDescent="0.3">
      <c r="A21" s="1">
        <v>20</v>
      </c>
      <c r="B21" s="1" t="s">
        <v>118</v>
      </c>
      <c r="C21" s="1" t="s">
        <v>549</v>
      </c>
      <c r="D21" s="1" t="s">
        <v>546</v>
      </c>
      <c r="E21" s="1">
        <v>3000</v>
      </c>
      <c r="F21" s="3" t="s">
        <v>498</v>
      </c>
      <c r="G21" s="1">
        <v>8</v>
      </c>
      <c r="H21" s="3">
        <v>123.75</v>
      </c>
      <c r="I21" s="1">
        <v>13.44</v>
      </c>
      <c r="J21" s="3">
        <f t="shared" si="0"/>
        <v>103.2</v>
      </c>
      <c r="K21" s="3">
        <f t="shared" si="1"/>
        <v>104.1</v>
      </c>
      <c r="L21" s="3">
        <f t="shared" si="2"/>
        <v>106.5</v>
      </c>
      <c r="M21" s="3">
        <f t="shared" si="3"/>
        <v>109.7</v>
      </c>
      <c r="N21" s="3">
        <v>3500</v>
      </c>
      <c r="P21" s="4">
        <f t="shared" si="7"/>
        <v>6.1128546611202772</v>
      </c>
      <c r="Q21" s="5">
        <f t="shared" si="4"/>
        <v>6.1128546611202772</v>
      </c>
      <c r="R21" s="5">
        <f t="shared" si="5"/>
        <v>2.0376182203734259</v>
      </c>
    </row>
    <row r="22" spans="1:18" x14ac:dyDescent="0.3">
      <c r="A22" s="1">
        <v>21</v>
      </c>
      <c r="B22" s="1" t="s">
        <v>537</v>
      </c>
      <c r="C22" s="1" t="s">
        <v>498</v>
      </c>
      <c r="D22" s="1" t="s">
        <v>544</v>
      </c>
      <c r="E22" s="1">
        <v>6800</v>
      </c>
      <c r="F22" s="3" t="s">
        <v>549</v>
      </c>
      <c r="G22" s="1">
        <v>30</v>
      </c>
      <c r="H22" s="3">
        <v>110.25</v>
      </c>
      <c r="I22" s="1">
        <v>33.409999999999997</v>
      </c>
      <c r="J22" s="3">
        <f t="shared" si="0"/>
        <v>104.1</v>
      </c>
      <c r="K22" s="3">
        <f t="shared" si="1"/>
        <v>103.2</v>
      </c>
      <c r="L22" s="3">
        <f t="shared" si="2"/>
        <v>109</v>
      </c>
      <c r="M22" s="3">
        <f t="shared" si="3"/>
        <v>113.9</v>
      </c>
      <c r="N22" s="3">
        <v>6700</v>
      </c>
      <c r="P22" s="4">
        <f t="shared" si="7"/>
        <v>33.972671946089108</v>
      </c>
      <c r="Q22" s="5">
        <f t="shared" si="4"/>
        <v>33.972671946089108</v>
      </c>
      <c r="R22" s="5">
        <f t="shared" si="5"/>
        <v>4.9959811685425155</v>
      </c>
    </row>
    <row r="23" spans="1:18" x14ac:dyDescent="0.3">
      <c r="A23" s="1">
        <v>22</v>
      </c>
      <c r="B23" s="1" t="s">
        <v>308</v>
      </c>
      <c r="C23" s="1" t="s">
        <v>498</v>
      </c>
      <c r="D23" s="1" t="s">
        <v>546</v>
      </c>
      <c r="E23" s="1">
        <v>6600</v>
      </c>
      <c r="F23" s="3" t="s">
        <v>549</v>
      </c>
      <c r="G23" s="1">
        <v>31</v>
      </c>
      <c r="H23" s="1">
        <v>110.25</v>
      </c>
      <c r="I23" s="1">
        <v>23.69</v>
      </c>
      <c r="J23" s="3">
        <f t="shared" si="0"/>
        <v>104.1</v>
      </c>
      <c r="K23" s="3">
        <f t="shared" si="1"/>
        <v>103.2</v>
      </c>
      <c r="L23" s="3">
        <f t="shared" si="2"/>
        <v>109</v>
      </c>
      <c r="M23" s="3">
        <f t="shared" si="3"/>
        <v>113.9</v>
      </c>
      <c r="N23" s="3">
        <v>7500</v>
      </c>
      <c r="P23" s="4">
        <f t="shared" si="7"/>
        <v>31.77766246102961</v>
      </c>
      <c r="Q23" s="5">
        <f t="shared" si="4"/>
        <v>31.77766246102961</v>
      </c>
      <c r="R23" s="5">
        <f t="shared" si="5"/>
        <v>4.8147973425802446</v>
      </c>
    </row>
    <row r="24" spans="1:18" x14ac:dyDescent="0.3">
      <c r="A24" s="1">
        <v>23</v>
      </c>
      <c r="B24" s="1" t="s">
        <v>124</v>
      </c>
      <c r="C24" s="1" t="s">
        <v>498</v>
      </c>
      <c r="D24" s="1" t="s">
        <v>545</v>
      </c>
      <c r="E24" s="1">
        <v>5900</v>
      </c>
      <c r="F24" s="3" t="s">
        <v>549</v>
      </c>
      <c r="G24" s="1">
        <v>30</v>
      </c>
      <c r="H24" s="3">
        <v>110.25</v>
      </c>
      <c r="I24" s="1">
        <v>23.32</v>
      </c>
      <c r="J24" s="3">
        <f t="shared" si="0"/>
        <v>104.1</v>
      </c>
      <c r="K24" s="3">
        <f t="shared" si="1"/>
        <v>103.2</v>
      </c>
      <c r="L24" s="3">
        <f t="shared" si="2"/>
        <v>109</v>
      </c>
      <c r="M24" s="3">
        <f t="shared" si="3"/>
        <v>113.9</v>
      </c>
      <c r="N24" s="3">
        <v>6700</v>
      </c>
      <c r="P24" s="4">
        <f t="shared" si="7"/>
        <v>29.89440232449564</v>
      </c>
      <c r="Q24" s="5">
        <f t="shared" si="4"/>
        <v>29.89440232449564</v>
      </c>
      <c r="R24" s="5">
        <f t="shared" si="5"/>
        <v>5.0668478516094302</v>
      </c>
    </row>
    <row r="25" spans="1:18" x14ac:dyDescent="0.3">
      <c r="A25" s="1">
        <v>24</v>
      </c>
      <c r="B25" s="1" t="s">
        <v>378</v>
      </c>
      <c r="C25" s="1" t="s">
        <v>498</v>
      </c>
      <c r="D25" s="1" t="s">
        <v>543</v>
      </c>
      <c r="E25" s="1">
        <v>5500</v>
      </c>
      <c r="F25" s="3" t="s">
        <v>549</v>
      </c>
      <c r="G25" s="1">
        <v>32</v>
      </c>
      <c r="H25" s="3">
        <v>110.25</v>
      </c>
      <c r="I25" s="1">
        <v>19.13</v>
      </c>
      <c r="J25" s="3">
        <f t="shared" si="0"/>
        <v>104.1</v>
      </c>
      <c r="K25" s="3">
        <f t="shared" si="1"/>
        <v>103.2</v>
      </c>
      <c r="L25" s="3">
        <f t="shared" si="2"/>
        <v>109</v>
      </c>
      <c r="M25" s="3">
        <f t="shared" si="3"/>
        <v>113.9</v>
      </c>
      <c r="N25" s="3">
        <v>6000</v>
      </c>
      <c r="P25" s="4">
        <f t="shared" si="7"/>
        <v>29.560311486384247</v>
      </c>
      <c r="Q25" s="5">
        <f t="shared" si="4"/>
        <v>29.560311486384247</v>
      </c>
      <c r="R25" s="5">
        <f t="shared" si="5"/>
        <v>5.3746020884334991</v>
      </c>
    </row>
    <row r="26" spans="1:18" x14ac:dyDescent="0.3">
      <c r="A26" s="1">
        <v>25</v>
      </c>
      <c r="B26" s="1" t="s">
        <v>140</v>
      </c>
      <c r="C26" s="1" t="s">
        <v>498</v>
      </c>
      <c r="D26" s="1" t="s">
        <v>543</v>
      </c>
      <c r="E26" s="1">
        <v>4900</v>
      </c>
      <c r="F26" s="3" t="s">
        <v>549</v>
      </c>
      <c r="G26" s="1">
        <v>30</v>
      </c>
      <c r="H26" s="1">
        <v>110.25</v>
      </c>
      <c r="I26" s="1">
        <v>13.39</v>
      </c>
      <c r="J26" s="3">
        <f t="shared" si="0"/>
        <v>104.1</v>
      </c>
      <c r="K26" s="3">
        <f t="shared" si="1"/>
        <v>103.2</v>
      </c>
      <c r="L26" s="3">
        <f t="shared" si="2"/>
        <v>109</v>
      </c>
      <c r="M26" s="3">
        <f t="shared" si="3"/>
        <v>113.9</v>
      </c>
      <c r="N26" s="3">
        <v>5400</v>
      </c>
      <c r="P26" s="4">
        <f t="shared" si="7"/>
        <v>25.449997537799653</v>
      </c>
      <c r="Q26" s="5">
        <f t="shared" si="4"/>
        <v>25.449997537799653</v>
      </c>
      <c r="R26" s="5">
        <f t="shared" si="5"/>
        <v>5.193877048530541</v>
      </c>
    </row>
    <row r="27" spans="1:18" x14ac:dyDescent="0.3">
      <c r="A27" s="1">
        <v>26</v>
      </c>
      <c r="B27" s="1" t="s">
        <v>347</v>
      </c>
      <c r="C27" s="1" t="s">
        <v>498</v>
      </c>
      <c r="D27" s="1" t="s">
        <v>542</v>
      </c>
      <c r="E27" s="1">
        <v>4100</v>
      </c>
      <c r="F27" s="3" t="s">
        <v>549</v>
      </c>
      <c r="G27" s="1">
        <v>16</v>
      </c>
      <c r="H27" s="3">
        <v>110.25</v>
      </c>
      <c r="I27" s="1">
        <v>20.18</v>
      </c>
      <c r="J27" s="3">
        <f t="shared" si="0"/>
        <v>104.1</v>
      </c>
      <c r="K27" s="3">
        <f t="shared" si="1"/>
        <v>103.2</v>
      </c>
      <c r="L27" s="3">
        <f t="shared" si="2"/>
        <v>109</v>
      </c>
      <c r="M27" s="3">
        <f t="shared" si="3"/>
        <v>113.9</v>
      </c>
      <c r="N27" s="3">
        <v>4800</v>
      </c>
      <c r="P27" s="4">
        <f t="shared" si="7"/>
        <v>15.376499659690474</v>
      </c>
      <c r="Q27" s="5">
        <f t="shared" si="4"/>
        <v>15.376499659690474</v>
      </c>
      <c r="R27" s="5">
        <f t="shared" si="5"/>
        <v>3.7503657706562135</v>
      </c>
    </row>
    <row r="28" spans="1:18" x14ac:dyDescent="0.3">
      <c r="A28" s="1">
        <v>27</v>
      </c>
      <c r="B28" s="1" t="s">
        <v>209</v>
      </c>
      <c r="C28" s="1" t="s">
        <v>498</v>
      </c>
      <c r="D28" s="1" t="s">
        <v>545</v>
      </c>
      <c r="E28" s="1">
        <v>3800</v>
      </c>
      <c r="F28" s="3" t="s">
        <v>549</v>
      </c>
      <c r="G28" s="1">
        <v>24</v>
      </c>
      <c r="H28" s="3">
        <v>110.25</v>
      </c>
      <c r="I28" s="1">
        <v>18.23</v>
      </c>
      <c r="J28" s="3">
        <f t="shared" si="0"/>
        <v>104.1</v>
      </c>
      <c r="K28" s="3">
        <f t="shared" si="1"/>
        <v>103.2</v>
      </c>
      <c r="L28" s="3">
        <f t="shared" si="2"/>
        <v>109</v>
      </c>
      <c r="M28" s="3">
        <f t="shared" si="3"/>
        <v>113.9</v>
      </c>
      <c r="N28" s="3">
        <v>4000</v>
      </c>
      <c r="P28" s="4">
        <f t="shared" si="7"/>
        <v>19.992917962890566</v>
      </c>
      <c r="Q28" s="5">
        <f t="shared" si="4"/>
        <v>19.992917962890566</v>
      </c>
      <c r="R28" s="5">
        <f t="shared" si="5"/>
        <v>5.2612942007606751</v>
      </c>
    </row>
    <row r="29" spans="1:18" x14ac:dyDescent="0.3">
      <c r="A29" s="1">
        <v>28</v>
      </c>
      <c r="B29" s="1" t="s">
        <v>175</v>
      </c>
      <c r="C29" s="1" t="s">
        <v>498</v>
      </c>
      <c r="D29" s="1" t="s">
        <v>543</v>
      </c>
      <c r="E29" s="1">
        <v>3600</v>
      </c>
      <c r="F29" s="3" t="s">
        <v>549</v>
      </c>
      <c r="G29" s="1">
        <v>24</v>
      </c>
      <c r="H29" s="3">
        <v>110.25</v>
      </c>
      <c r="I29" s="1">
        <v>15.13</v>
      </c>
      <c r="J29" s="3">
        <f t="shared" si="0"/>
        <v>104.1</v>
      </c>
      <c r="K29" s="3">
        <f t="shared" si="1"/>
        <v>103.2</v>
      </c>
      <c r="L29" s="3">
        <f t="shared" si="2"/>
        <v>109</v>
      </c>
      <c r="M29" s="3">
        <f t="shared" si="3"/>
        <v>113.9</v>
      </c>
      <c r="N29" s="3">
        <v>4500</v>
      </c>
      <c r="P29" s="4">
        <f t="shared" si="7"/>
        <v>18.64206888576566</v>
      </c>
      <c r="Q29" s="5">
        <f t="shared" si="4"/>
        <v>18.64206888576566</v>
      </c>
      <c r="R29" s="5">
        <f t="shared" si="5"/>
        <v>5.1783524682682387</v>
      </c>
    </row>
    <row r="30" spans="1:18" x14ac:dyDescent="0.3">
      <c r="A30" s="1">
        <v>29</v>
      </c>
      <c r="B30" s="1" t="s">
        <v>243</v>
      </c>
      <c r="C30" s="1" t="s">
        <v>498</v>
      </c>
      <c r="D30" s="1" t="s">
        <v>544</v>
      </c>
      <c r="E30" s="1">
        <v>3400</v>
      </c>
      <c r="F30" s="3" t="s">
        <v>549</v>
      </c>
      <c r="G30" s="1">
        <v>12</v>
      </c>
      <c r="H30" s="1">
        <v>110.25</v>
      </c>
      <c r="I30" s="1">
        <v>12.62</v>
      </c>
      <c r="J30" s="3">
        <f t="shared" si="0"/>
        <v>104.1</v>
      </c>
      <c r="K30" s="3">
        <f t="shared" si="1"/>
        <v>103.2</v>
      </c>
      <c r="L30" s="3">
        <f t="shared" si="2"/>
        <v>109</v>
      </c>
      <c r="M30" s="3">
        <f t="shared" si="3"/>
        <v>113.9</v>
      </c>
      <c r="N30" s="3">
        <v>3500</v>
      </c>
      <c r="P30" s="4">
        <f t="shared" si="7"/>
        <v>8.63407048620547</v>
      </c>
      <c r="Q30" s="5">
        <f t="shared" si="4"/>
        <v>8.63407048620547</v>
      </c>
      <c r="R30" s="5">
        <f t="shared" si="5"/>
        <v>2.5394324959427852</v>
      </c>
    </row>
    <row r="31" spans="1:18" x14ac:dyDescent="0.3">
      <c r="A31" s="1">
        <v>30</v>
      </c>
      <c r="B31" s="1" t="s">
        <v>162</v>
      </c>
      <c r="C31" s="1" t="s">
        <v>498</v>
      </c>
      <c r="D31" s="1" t="s">
        <v>546</v>
      </c>
      <c r="E31" s="1">
        <v>3400</v>
      </c>
      <c r="F31" s="3" t="s">
        <v>549</v>
      </c>
      <c r="G31" s="1">
        <v>11</v>
      </c>
      <c r="H31" s="1">
        <v>110.25</v>
      </c>
      <c r="I31" s="1">
        <v>12.12</v>
      </c>
      <c r="J31" s="3">
        <f t="shared" si="0"/>
        <v>104.1</v>
      </c>
      <c r="K31" s="3">
        <f t="shared" si="1"/>
        <v>103.2</v>
      </c>
      <c r="L31" s="3">
        <f t="shared" si="2"/>
        <v>109</v>
      </c>
      <c r="M31" s="3">
        <f t="shared" si="3"/>
        <v>113.9</v>
      </c>
      <c r="N31" s="3">
        <v>3600</v>
      </c>
      <c r="P31" s="4">
        <f t="shared" si="7"/>
        <v>7.7654554862054681</v>
      </c>
      <c r="Q31" s="5">
        <f t="shared" si="4"/>
        <v>7.7654554862054681</v>
      </c>
      <c r="R31" s="5">
        <f t="shared" si="5"/>
        <v>2.2839574959427846</v>
      </c>
    </row>
    <row r="32" spans="1:18" x14ac:dyDescent="0.3">
      <c r="A32" s="1">
        <v>31</v>
      </c>
      <c r="B32" s="1" t="s">
        <v>437</v>
      </c>
      <c r="C32" s="1" t="s">
        <v>488</v>
      </c>
      <c r="D32" s="1" t="s">
        <v>542</v>
      </c>
      <c r="E32" s="1">
        <v>9800</v>
      </c>
      <c r="F32" s="3" t="s">
        <v>512</v>
      </c>
      <c r="G32" s="1">
        <v>32</v>
      </c>
      <c r="H32" s="3">
        <v>116.75</v>
      </c>
      <c r="I32" s="1">
        <v>33.270000000000003</v>
      </c>
      <c r="J32" s="3">
        <f t="shared" si="0"/>
        <v>104</v>
      </c>
      <c r="K32" s="3">
        <f t="shared" si="1"/>
        <v>103.4</v>
      </c>
      <c r="L32" s="3">
        <f t="shared" si="2"/>
        <v>107.1</v>
      </c>
      <c r="M32" s="3">
        <f t="shared" si="3"/>
        <v>106.9</v>
      </c>
      <c r="N32" s="3">
        <v>11000</v>
      </c>
      <c r="P32" s="4">
        <v>46.691992297266282</v>
      </c>
      <c r="Q32" s="5">
        <f t="shared" si="4"/>
        <v>46.691992297266282</v>
      </c>
      <c r="R32" s="5">
        <f t="shared" si="5"/>
        <v>4.7644890099251302</v>
      </c>
    </row>
    <row r="33" spans="1:18" x14ac:dyDescent="0.3">
      <c r="A33" s="1">
        <v>32</v>
      </c>
      <c r="B33" s="1" t="s">
        <v>172</v>
      </c>
      <c r="C33" s="1" t="s">
        <v>488</v>
      </c>
      <c r="D33" s="1" t="s">
        <v>544</v>
      </c>
      <c r="E33" s="1">
        <v>7400</v>
      </c>
      <c r="F33" s="3" t="s">
        <v>512</v>
      </c>
      <c r="G33" s="1">
        <v>37</v>
      </c>
      <c r="H33" s="3">
        <v>116.75</v>
      </c>
      <c r="I33" s="1">
        <v>27.2</v>
      </c>
      <c r="J33" s="3">
        <f t="shared" si="0"/>
        <v>104</v>
      </c>
      <c r="K33" s="3">
        <f t="shared" si="1"/>
        <v>103.4</v>
      </c>
      <c r="L33" s="3">
        <f t="shared" si="2"/>
        <v>107.1</v>
      </c>
      <c r="M33" s="3">
        <f t="shared" si="3"/>
        <v>106.9</v>
      </c>
      <c r="N33" s="3">
        <v>8200</v>
      </c>
      <c r="P33" s="4">
        <f t="shared" ref="P33:P41" si="8">-87.868852+(LN(E33))*9.365713+G33*0.73241+I33*0.27241+H33*0.0924+((J33+K33)/2)*0.015315+((L33+M33)/2)*-0.032803</f>
        <v>38.947155174389579</v>
      </c>
      <c r="Q33" s="5">
        <f t="shared" si="4"/>
        <v>38.947155174389579</v>
      </c>
      <c r="R33" s="5">
        <f t="shared" si="5"/>
        <v>5.2631290776202126</v>
      </c>
    </row>
    <row r="34" spans="1:18" x14ac:dyDescent="0.3">
      <c r="A34" s="1">
        <v>33</v>
      </c>
      <c r="B34" s="1" t="s">
        <v>101</v>
      </c>
      <c r="C34" s="1" t="s">
        <v>488</v>
      </c>
      <c r="D34" s="1" t="s">
        <v>543</v>
      </c>
      <c r="E34" s="1">
        <v>7300</v>
      </c>
      <c r="F34" s="3" t="s">
        <v>512</v>
      </c>
      <c r="G34" s="1">
        <v>36</v>
      </c>
      <c r="H34" s="3">
        <v>116.75</v>
      </c>
      <c r="I34" s="1">
        <v>24.9</v>
      </c>
      <c r="J34" s="3">
        <f t="shared" si="0"/>
        <v>104</v>
      </c>
      <c r="K34" s="3">
        <f t="shared" si="1"/>
        <v>103.4</v>
      </c>
      <c r="L34" s="3">
        <f t="shared" si="2"/>
        <v>107.1</v>
      </c>
      <c r="M34" s="3">
        <f t="shared" si="3"/>
        <v>106.9</v>
      </c>
      <c r="N34" s="3">
        <v>9900</v>
      </c>
      <c r="P34" s="4">
        <f t="shared" si="8"/>
        <v>37.460775542057306</v>
      </c>
      <c r="Q34" s="5">
        <f t="shared" si="4"/>
        <v>37.460775542057306</v>
      </c>
      <c r="R34" s="5">
        <f t="shared" si="5"/>
        <v>5.1316130879530553</v>
      </c>
    </row>
    <row r="35" spans="1:18" x14ac:dyDescent="0.3">
      <c r="A35" s="1">
        <v>34</v>
      </c>
      <c r="B35" s="1" t="s">
        <v>115</v>
      </c>
      <c r="C35" s="1" t="s">
        <v>488</v>
      </c>
      <c r="D35" s="1" t="s">
        <v>545</v>
      </c>
      <c r="E35" s="1">
        <v>6200</v>
      </c>
      <c r="F35" s="3" t="s">
        <v>512</v>
      </c>
      <c r="G35" s="1">
        <v>37</v>
      </c>
      <c r="H35" s="3">
        <v>116.75</v>
      </c>
      <c r="I35" s="1">
        <v>23.2</v>
      </c>
      <c r="J35" s="3">
        <f t="shared" si="0"/>
        <v>104</v>
      </c>
      <c r="K35" s="3">
        <f t="shared" si="1"/>
        <v>103.4</v>
      </c>
      <c r="L35" s="3">
        <f t="shared" si="2"/>
        <v>107.1</v>
      </c>
      <c r="M35" s="3">
        <f t="shared" si="3"/>
        <v>106.9</v>
      </c>
      <c r="N35" s="3">
        <v>7200</v>
      </c>
      <c r="P35" s="4">
        <f t="shared" si="8"/>
        <v>36.200432940884895</v>
      </c>
      <c r="Q35" s="5">
        <f t="shared" si="4"/>
        <v>36.200432940884895</v>
      </c>
      <c r="R35" s="5">
        <f t="shared" si="5"/>
        <v>5.8387795065943378</v>
      </c>
    </row>
    <row r="36" spans="1:18" x14ac:dyDescent="0.3">
      <c r="A36" s="1">
        <v>35</v>
      </c>
      <c r="B36" s="1" t="s">
        <v>407</v>
      </c>
      <c r="C36" s="1" t="s">
        <v>488</v>
      </c>
      <c r="D36" s="1" t="s">
        <v>546</v>
      </c>
      <c r="E36" s="1">
        <v>5200</v>
      </c>
      <c r="F36" s="3" t="s">
        <v>512</v>
      </c>
      <c r="G36" s="1">
        <v>32</v>
      </c>
      <c r="H36" s="3">
        <v>116.75</v>
      </c>
      <c r="I36" s="1">
        <v>23.2</v>
      </c>
      <c r="J36" s="3">
        <f t="shared" si="0"/>
        <v>104</v>
      </c>
      <c r="K36" s="3">
        <f t="shared" si="1"/>
        <v>103.4</v>
      </c>
      <c r="L36" s="3">
        <f t="shared" si="2"/>
        <v>107.1</v>
      </c>
      <c r="M36" s="3">
        <f t="shared" si="3"/>
        <v>106.9</v>
      </c>
      <c r="N36" s="3">
        <v>6800</v>
      </c>
      <c r="P36" s="4">
        <f t="shared" si="8"/>
        <v>30.891041439407495</v>
      </c>
      <c r="Q36" s="5">
        <f t="shared" si="4"/>
        <v>30.891041439407495</v>
      </c>
      <c r="R36" s="5">
        <f t="shared" si="5"/>
        <v>5.9405848921937485</v>
      </c>
    </row>
    <row r="37" spans="1:18" x14ac:dyDescent="0.3">
      <c r="A37" s="1">
        <v>36</v>
      </c>
      <c r="B37" s="1" t="s">
        <v>22</v>
      </c>
      <c r="C37" s="1" t="s">
        <v>488</v>
      </c>
      <c r="D37" s="1" t="s">
        <v>542</v>
      </c>
      <c r="E37" s="1">
        <v>4200</v>
      </c>
      <c r="F37" s="3" t="s">
        <v>512</v>
      </c>
      <c r="G37" s="1">
        <v>22</v>
      </c>
      <c r="H37" s="3">
        <v>116.75</v>
      </c>
      <c r="I37" s="1">
        <v>23.6</v>
      </c>
      <c r="J37" s="3">
        <f t="shared" si="0"/>
        <v>104</v>
      </c>
      <c r="K37" s="3">
        <f t="shared" si="1"/>
        <v>103.4</v>
      </c>
      <c r="L37" s="3">
        <f t="shared" si="2"/>
        <v>107.1</v>
      </c>
      <c r="M37" s="3">
        <f t="shared" si="3"/>
        <v>106.9</v>
      </c>
      <c r="N37" s="3">
        <v>5500</v>
      </c>
      <c r="P37" s="4">
        <f t="shared" si="8"/>
        <v>21.67563171178266</v>
      </c>
      <c r="Q37" s="5">
        <f t="shared" si="4"/>
        <v>21.67563171178266</v>
      </c>
      <c r="R37" s="5">
        <f t="shared" si="5"/>
        <v>5.160864693281586</v>
      </c>
    </row>
    <row r="38" spans="1:18" x14ac:dyDescent="0.3">
      <c r="A38" s="1">
        <v>37</v>
      </c>
      <c r="B38" s="1" t="s">
        <v>131</v>
      </c>
      <c r="C38" s="1" t="s">
        <v>488</v>
      </c>
      <c r="D38" s="1" t="s">
        <v>545</v>
      </c>
      <c r="E38" s="1">
        <v>3800</v>
      </c>
      <c r="F38" s="3" t="s">
        <v>512</v>
      </c>
      <c r="G38" s="1">
        <v>16</v>
      </c>
      <c r="H38" s="3">
        <v>116.75</v>
      </c>
      <c r="I38" s="1">
        <v>14.9</v>
      </c>
      <c r="J38" s="3">
        <f t="shared" si="0"/>
        <v>104</v>
      </c>
      <c r="K38" s="3">
        <f t="shared" si="1"/>
        <v>103.4</v>
      </c>
      <c r="L38" s="3">
        <f t="shared" si="2"/>
        <v>107.1</v>
      </c>
      <c r="M38" s="3">
        <f t="shared" si="3"/>
        <v>106.9</v>
      </c>
      <c r="N38" s="3">
        <v>4800</v>
      </c>
      <c r="P38" s="4">
        <f t="shared" si="8"/>
        <v>13.973851762890567</v>
      </c>
      <c r="Q38" s="5">
        <f t="shared" si="4"/>
        <v>13.973851762890567</v>
      </c>
      <c r="R38" s="5">
        <f t="shared" si="5"/>
        <v>3.6773294112869914</v>
      </c>
    </row>
    <row r="39" spans="1:18" x14ac:dyDescent="0.3">
      <c r="A39" s="1">
        <v>38</v>
      </c>
      <c r="B39" s="1" t="s">
        <v>320</v>
      </c>
      <c r="C39" s="1" t="s">
        <v>488</v>
      </c>
      <c r="D39" s="1" t="s">
        <v>545</v>
      </c>
      <c r="E39" s="1">
        <v>3400</v>
      </c>
      <c r="F39" s="3" t="s">
        <v>512</v>
      </c>
      <c r="G39" s="1">
        <v>30</v>
      </c>
      <c r="H39" s="3">
        <v>116.75</v>
      </c>
      <c r="I39" s="1">
        <v>14.9</v>
      </c>
      <c r="J39" s="3">
        <f t="shared" si="0"/>
        <v>104</v>
      </c>
      <c r="K39" s="3">
        <f t="shared" si="1"/>
        <v>103.4</v>
      </c>
      <c r="L39" s="3">
        <f t="shared" si="2"/>
        <v>107.1</v>
      </c>
      <c r="M39" s="3">
        <f t="shared" si="3"/>
        <v>106.9</v>
      </c>
      <c r="N39" s="3">
        <v>4200</v>
      </c>
      <c r="P39" s="4">
        <f t="shared" si="8"/>
        <v>23.185884386205469</v>
      </c>
      <c r="Q39" s="5">
        <f t="shared" si="4"/>
        <v>23.185884386205469</v>
      </c>
      <c r="R39" s="5">
        <f t="shared" si="5"/>
        <v>6.8193777606486679</v>
      </c>
    </row>
    <row r="40" spans="1:18" x14ac:dyDescent="0.3">
      <c r="A40" s="1">
        <v>39</v>
      </c>
      <c r="B40" s="1" t="s">
        <v>158</v>
      </c>
      <c r="C40" s="1" t="s">
        <v>488</v>
      </c>
      <c r="D40" s="1" t="s">
        <v>546</v>
      </c>
      <c r="E40" s="1">
        <v>3200</v>
      </c>
      <c r="F40" s="3" t="s">
        <v>512</v>
      </c>
      <c r="G40" s="1">
        <v>13</v>
      </c>
      <c r="H40" s="3">
        <v>116.75</v>
      </c>
      <c r="I40" s="1">
        <v>18.8</v>
      </c>
      <c r="J40" s="3">
        <f t="shared" si="0"/>
        <v>104</v>
      </c>
      <c r="K40" s="3">
        <f t="shared" si="1"/>
        <v>103.4</v>
      </c>
      <c r="L40" s="3">
        <f t="shared" si="2"/>
        <v>107.1</v>
      </c>
      <c r="M40" s="3">
        <f t="shared" si="3"/>
        <v>106.9</v>
      </c>
      <c r="N40" s="3">
        <v>3500</v>
      </c>
      <c r="P40" s="4">
        <f t="shared" si="8"/>
        <v>11.229520577539216</v>
      </c>
      <c r="Q40" s="5">
        <f t="shared" si="4"/>
        <v>11.229520577539216</v>
      </c>
      <c r="R40" s="5">
        <f t="shared" si="5"/>
        <v>3.5092251804810046</v>
      </c>
    </row>
    <row r="41" spans="1:18" x14ac:dyDescent="0.3">
      <c r="A41" s="1">
        <v>40</v>
      </c>
      <c r="B41" s="1" t="s">
        <v>362</v>
      </c>
      <c r="C41" s="1" t="s">
        <v>488</v>
      </c>
      <c r="D41" s="1" t="s">
        <v>543</v>
      </c>
      <c r="E41" s="1">
        <v>3200</v>
      </c>
      <c r="F41" s="3" t="s">
        <v>512</v>
      </c>
      <c r="G41" s="1">
        <v>17</v>
      </c>
      <c r="H41" s="3">
        <v>116.75</v>
      </c>
      <c r="I41" s="1">
        <v>16.7</v>
      </c>
      <c r="J41" s="3">
        <f t="shared" si="0"/>
        <v>104</v>
      </c>
      <c r="K41" s="3">
        <f t="shared" si="1"/>
        <v>103.4</v>
      </c>
      <c r="L41" s="3">
        <f t="shared" si="2"/>
        <v>107.1</v>
      </c>
      <c r="M41" s="3">
        <f t="shared" si="3"/>
        <v>106.9</v>
      </c>
      <c r="N41" s="3">
        <v>3500</v>
      </c>
      <c r="P41" s="4">
        <f t="shared" si="8"/>
        <v>13.587099577539215</v>
      </c>
      <c r="Q41" s="5">
        <f t="shared" si="4"/>
        <v>13.587099577539215</v>
      </c>
      <c r="R41" s="5">
        <f t="shared" si="5"/>
        <v>4.2459686179810046</v>
      </c>
    </row>
    <row r="42" spans="1:18" x14ac:dyDescent="0.3">
      <c r="A42" s="3"/>
      <c r="F42" s="3"/>
      <c r="J42" s="3"/>
      <c r="K42" s="3"/>
      <c r="L42" s="3"/>
      <c r="M42" s="3"/>
      <c r="N42" s="3"/>
      <c r="P42" s="4"/>
      <c r="Q42" s="5"/>
      <c r="R42" s="5"/>
    </row>
    <row r="43" spans="1:18" x14ac:dyDescent="0.3">
      <c r="A43" s="3"/>
      <c r="F43" s="3"/>
      <c r="J43" s="3"/>
      <c r="K43" s="3"/>
      <c r="L43" s="3"/>
      <c r="M43" s="3"/>
      <c r="N43" s="3"/>
      <c r="P43" s="4"/>
      <c r="Q43" s="5"/>
      <c r="R43" s="5"/>
    </row>
    <row r="44" spans="1:18" x14ac:dyDescent="0.3">
      <c r="A44" s="3"/>
      <c r="J44" s="3"/>
      <c r="K44" s="3"/>
      <c r="L44" s="3"/>
      <c r="M44" s="3"/>
      <c r="N44" s="3"/>
      <c r="P44" s="4"/>
      <c r="Q44" s="5"/>
      <c r="R44" s="5"/>
    </row>
    <row r="45" spans="1:18" x14ac:dyDescent="0.3">
      <c r="A45" s="3"/>
      <c r="F45" s="3"/>
      <c r="J45" s="3"/>
      <c r="K45" s="3"/>
      <c r="L45" s="3"/>
      <c r="M45" s="3"/>
      <c r="N45" s="3"/>
      <c r="P45" s="4"/>
      <c r="Q45" s="5"/>
      <c r="R45" s="5"/>
    </row>
    <row r="46" spans="1:18" x14ac:dyDescent="0.3">
      <c r="A46" s="3"/>
      <c r="J46" s="3"/>
      <c r="K46" s="3"/>
      <c r="L46" s="3"/>
      <c r="M46" s="3"/>
      <c r="N46" s="3"/>
      <c r="P46" s="4"/>
      <c r="Q46" s="5"/>
      <c r="R46" s="5"/>
    </row>
    <row r="47" spans="1:18" x14ac:dyDescent="0.3">
      <c r="A47" s="3"/>
      <c r="J47" s="3"/>
      <c r="K47" s="3"/>
      <c r="L47" s="3"/>
      <c r="M47" s="3"/>
      <c r="N47" s="3"/>
      <c r="P47" s="4"/>
      <c r="Q47" s="5"/>
      <c r="R47" s="5"/>
    </row>
    <row r="48" spans="1:18" x14ac:dyDescent="0.3">
      <c r="A48" s="3"/>
      <c r="J48" s="3"/>
      <c r="K48" s="3"/>
      <c r="L48" s="3"/>
      <c r="M48" s="3"/>
      <c r="N48" s="3"/>
      <c r="P48" s="4"/>
      <c r="Q48" s="5"/>
      <c r="R48" s="5"/>
    </row>
    <row r="51" spans="1:16" x14ac:dyDescent="0.3">
      <c r="A51" s="1" t="s">
        <v>565</v>
      </c>
    </row>
    <row r="52" spans="1:16" x14ac:dyDescent="0.3">
      <c r="A52" s="1" t="s">
        <v>509</v>
      </c>
      <c r="B52" s="1" t="s">
        <v>510</v>
      </c>
      <c r="C52" s="1" t="s">
        <v>566</v>
      </c>
      <c r="D52" s="1" t="s">
        <v>567</v>
      </c>
      <c r="E52" s="1" t="s">
        <v>568</v>
      </c>
      <c r="P52" s="1"/>
    </row>
    <row r="53" spans="1:16" x14ac:dyDescent="0.3">
      <c r="A53" s="1">
        <v>1</v>
      </c>
      <c r="B53" s="1" t="s">
        <v>507</v>
      </c>
      <c r="C53" s="1">
        <v>106.4</v>
      </c>
      <c r="D53" s="1">
        <v>105.5</v>
      </c>
      <c r="E53" s="1">
        <v>111.2</v>
      </c>
      <c r="P53" s="1"/>
    </row>
    <row r="54" spans="1:16" x14ac:dyDescent="0.3">
      <c r="A54" s="1">
        <v>2</v>
      </c>
      <c r="B54" s="1" t="s">
        <v>512</v>
      </c>
      <c r="C54" s="1">
        <v>103.4</v>
      </c>
      <c r="D54" s="1">
        <v>106.9</v>
      </c>
      <c r="E54" s="1">
        <v>107</v>
      </c>
      <c r="P54" s="1"/>
    </row>
    <row r="55" spans="1:16" x14ac:dyDescent="0.3">
      <c r="A55" s="1">
        <v>3</v>
      </c>
      <c r="B55" s="1" t="s">
        <v>519</v>
      </c>
      <c r="C55" s="1">
        <v>102</v>
      </c>
      <c r="D55" s="1">
        <v>110.1</v>
      </c>
      <c r="E55" s="1">
        <v>104.9</v>
      </c>
      <c r="P55" s="1"/>
    </row>
    <row r="56" spans="1:16" x14ac:dyDescent="0.3">
      <c r="A56" s="1">
        <v>4</v>
      </c>
      <c r="B56" s="1" t="s">
        <v>514</v>
      </c>
      <c r="C56" s="1">
        <v>101.1</v>
      </c>
      <c r="D56" s="1">
        <v>108.3</v>
      </c>
      <c r="E56" s="1">
        <v>110.2</v>
      </c>
      <c r="P56" s="1"/>
    </row>
    <row r="57" spans="1:16" x14ac:dyDescent="0.3">
      <c r="A57" s="1">
        <v>5</v>
      </c>
      <c r="B57" s="1" t="s">
        <v>499</v>
      </c>
      <c r="C57" s="1">
        <v>101.1</v>
      </c>
      <c r="D57" s="1">
        <v>102.5</v>
      </c>
      <c r="E57" s="1">
        <v>110.9</v>
      </c>
      <c r="P57" s="1"/>
    </row>
    <row r="58" spans="1:16" x14ac:dyDescent="0.3">
      <c r="A58" s="1">
        <v>6</v>
      </c>
      <c r="B58" s="1" t="s">
        <v>505</v>
      </c>
      <c r="C58" s="1">
        <v>98.9</v>
      </c>
      <c r="D58" s="1">
        <v>105</v>
      </c>
      <c r="E58" s="1">
        <v>115.1</v>
      </c>
      <c r="P58" s="1"/>
    </row>
    <row r="59" spans="1:16" x14ac:dyDescent="0.3">
      <c r="A59" s="1">
        <v>7</v>
      </c>
      <c r="B59" s="1" t="s">
        <v>518</v>
      </c>
      <c r="C59" s="1">
        <v>101.4</v>
      </c>
      <c r="D59" s="1">
        <v>106.6</v>
      </c>
      <c r="E59" s="1">
        <v>108.3</v>
      </c>
      <c r="P59" s="1"/>
    </row>
    <row r="60" spans="1:16" x14ac:dyDescent="0.3">
      <c r="A60" s="1">
        <v>8</v>
      </c>
      <c r="B60" s="1" t="s">
        <v>520</v>
      </c>
      <c r="C60" s="1">
        <v>100.1</v>
      </c>
      <c r="D60" s="1">
        <v>109.8</v>
      </c>
      <c r="E60" s="1">
        <v>106.8</v>
      </c>
      <c r="P60" s="1"/>
    </row>
    <row r="61" spans="1:16" x14ac:dyDescent="0.3">
      <c r="A61" s="1">
        <v>9</v>
      </c>
      <c r="B61" s="1" t="s">
        <v>491</v>
      </c>
      <c r="C61" s="1">
        <v>99.7</v>
      </c>
      <c r="D61" s="1">
        <v>106.1</v>
      </c>
      <c r="E61" s="1">
        <v>106.9</v>
      </c>
      <c r="P61" s="1"/>
    </row>
    <row r="62" spans="1:16" x14ac:dyDescent="0.3">
      <c r="A62" s="1">
        <v>10</v>
      </c>
      <c r="B62" s="1" t="s">
        <v>549</v>
      </c>
      <c r="C62" s="1">
        <v>103.2</v>
      </c>
      <c r="D62" s="1">
        <v>113.9</v>
      </c>
      <c r="E62" s="1">
        <v>106.5</v>
      </c>
      <c r="P62" s="1"/>
    </row>
    <row r="63" spans="1:16" x14ac:dyDescent="0.3">
      <c r="A63" s="1">
        <v>11</v>
      </c>
      <c r="B63" s="1" t="s">
        <v>487</v>
      </c>
      <c r="C63" s="1">
        <v>100.4</v>
      </c>
      <c r="D63" s="1">
        <v>112.5</v>
      </c>
      <c r="E63" s="1">
        <v>107.9</v>
      </c>
      <c r="P63" s="1"/>
    </row>
    <row r="64" spans="1:16" x14ac:dyDescent="0.3">
      <c r="A64" s="1">
        <v>12</v>
      </c>
      <c r="B64" s="1" t="s">
        <v>506</v>
      </c>
      <c r="C64" s="1">
        <v>100.4</v>
      </c>
      <c r="D64" s="1">
        <v>107.3</v>
      </c>
      <c r="E64" s="1">
        <v>104.2</v>
      </c>
      <c r="P64" s="1"/>
    </row>
    <row r="65" spans="1:16" x14ac:dyDescent="0.3">
      <c r="A65" s="1">
        <v>13</v>
      </c>
      <c r="B65" s="1" t="s">
        <v>498</v>
      </c>
      <c r="C65" s="1">
        <v>104.1</v>
      </c>
      <c r="D65" s="1">
        <v>109.7</v>
      </c>
      <c r="E65" s="1">
        <v>109</v>
      </c>
      <c r="P65" s="1"/>
    </row>
    <row r="66" spans="1:16" x14ac:dyDescent="0.3">
      <c r="A66" s="1">
        <v>14</v>
      </c>
      <c r="B66" s="1" t="s">
        <v>517</v>
      </c>
      <c r="C66" s="1">
        <v>105.5</v>
      </c>
      <c r="D66" s="1">
        <v>105.2</v>
      </c>
      <c r="E66" s="1">
        <v>107.3</v>
      </c>
      <c r="P66" s="1"/>
    </row>
    <row r="67" spans="1:16" x14ac:dyDescent="0.3">
      <c r="A67" s="1">
        <v>15</v>
      </c>
      <c r="B67" s="1" t="s">
        <v>495</v>
      </c>
      <c r="C67" s="1">
        <v>98.8</v>
      </c>
      <c r="D67" s="1">
        <v>103.8</v>
      </c>
      <c r="E67" s="1">
        <v>106.2</v>
      </c>
      <c r="P67" s="1"/>
    </row>
    <row r="68" spans="1:16" x14ac:dyDescent="0.3">
      <c r="A68" s="1">
        <v>16</v>
      </c>
      <c r="B68" s="1" t="s">
        <v>513</v>
      </c>
      <c r="C68" s="1">
        <v>100.7</v>
      </c>
      <c r="D68" s="1">
        <v>104.6</v>
      </c>
      <c r="E68" s="1">
        <v>105.1</v>
      </c>
      <c r="P68" s="1"/>
    </row>
    <row r="69" spans="1:16" x14ac:dyDescent="0.3">
      <c r="A69" s="1">
        <v>17</v>
      </c>
      <c r="B69" s="1" t="s">
        <v>485</v>
      </c>
      <c r="C69" s="1">
        <v>105.4</v>
      </c>
      <c r="D69" s="1">
        <v>111.5</v>
      </c>
      <c r="E69" s="1">
        <v>103</v>
      </c>
      <c r="P69" s="1"/>
    </row>
    <row r="70" spans="1:16" x14ac:dyDescent="0.3">
      <c r="A70" s="1">
        <v>18</v>
      </c>
      <c r="B70" s="1" t="s">
        <v>489</v>
      </c>
      <c r="C70" s="1">
        <v>102.8</v>
      </c>
      <c r="D70" s="1">
        <v>108.4</v>
      </c>
      <c r="E70" s="1">
        <v>110.2</v>
      </c>
      <c r="P70" s="1"/>
    </row>
    <row r="71" spans="1:16" x14ac:dyDescent="0.3">
      <c r="A71" s="1">
        <v>19</v>
      </c>
      <c r="B71" s="1" t="s">
        <v>564</v>
      </c>
      <c r="C71" s="1">
        <v>105.6</v>
      </c>
      <c r="D71" s="1">
        <v>108.6</v>
      </c>
      <c r="E71" s="1">
        <v>110.4</v>
      </c>
      <c r="P71" s="1"/>
    </row>
    <row r="72" spans="1:16" x14ac:dyDescent="0.3">
      <c r="A72" s="1">
        <v>20</v>
      </c>
      <c r="B72" s="1" t="s">
        <v>556</v>
      </c>
      <c r="C72" s="1">
        <v>102</v>
      </c>
      <c r="D72" s="1">
        <v>102.1</v>
      </c>
      <c r="E72" s="1">
        <v>110.9</v>
      </c>
      <c r="P72" s="1"/>
    </row>
    <row r="73" spans="1:16" x14ac:dyDescent="0.3">
      <c r="A73" s="1">
        <v>21</v>
      </c>
      <c r="B73" s="1" t="s">
        <v>486</v>
      </c>
      <c r="C73" s="1">
        <v>105.3</v>
      </c>
      <c r="D73" s="1">
        <v>107.6</v>
      </c>
      <c r="E73" s="1">
        <v>104.7</v>
      </c>
      <c r="P73" s="1"/>
    </row>
    <row r="74" spans="1:16" x14ac:dyDescent="0.3">
      <c r="A74" s="1">
        <v>22</v>
      </c>
      <c r="B74" s="1" t="s">
        <v>508</v>
      </c>
      <c r="C74" s="1">
        <v>100.3</v>
      </c>
      <c r="D74" s="1">
        <v>106.5</v>
      </c>
      <c r="E74" s="1">
        <v>105.8</v>
      </c>
      <c r="P74" s="1"/>
    </row>
    <row r="75" spans="1:16" x14ac:dyDescent="0.3">
      <c r="A75" s="1">
        <v>23</v>
      </c>
      <c r="B75" s="1" t="s">
        <v>488</v>
      </c>
      <c r="C75" s="1">
        <v>104</v>
      </c>
      <c r="D75" s="1">
        <v>110.4</v>
      </c>
      <c r="E75" s="1">
        <v>107.1</v>
      </c>
      <c r="P75" s="1"/>
    </row>
    <row r="76" spans="1:16" x14ac:dyDescent="0.3">
      <c r="A76" s="1">
        <v>24</v>
      </c>
      <c r="B76" s="1" t="s">
        <v>493</v>
      </c>
      <c r="C76" s="1">
        <v>102.9</v>
      </c>
      <c r="D76" s="1">
        <v>103.6</v>
      </c>
      <c r="E76" s="1">
        <v>112.2</v>
      </c>
      <c r="P76" s="1"/>
    </row>
    <row r="77" spans="1:16" x14ac:dyDescent="0.3">
      <c r="A77" s="1">
        <v>25</v>
      </c>
      <c r="B77" s="1" t="s">
        <v>492</v>
      </c>
      <c r="C77" s="1">
        <v>101.6</v>
      </c>
      <c r="D77" s="1">
        <v>111.4</v>
      </c>
      <c r="E77" s="1">
        <v>108.1</v>
      </c>
      <c r="P77" s="1"/>
    </row>
    <row r="78" spans="1:16" x14ac:dyDescent="0.3">
      <c r="A78" s="1">
        <v>26</v>
      </c>
      <c r="B78" s="1" t="s">
        <v>497</v>
      </c>
      <c r="C78" s="1">
        <v>105.5</v>
      </c>
      <c r="D78" s="1">
        <v>108.3</v>
      </c>
      <c r="E78" s="1">
        <v>108.7</v>
      </c>
      <c r="P78" s="1"/>
    </row>
    <row r="79" spans="1:16" x14ac:dyDescent="0.3">
      <c r="A79" s="1">
        <v>27</v>
      </c>
      <c r="B79" s="1" t="s">
        <v>557</v>
      </c>
      <c r="C79" s="1">
        <v>100.4</v>
      </c>
      <c r="D79" s="1">
        <v>111.1</v>
      </c>
      <c r="E79" s="1">
        <v>108.3</v>
      </c>
      <c r="P79" s="1"/>
    </row>
    <row r="80" spans="1:16" x14ac:dyDescent="0.3">
      <c r="A80" s="1">
        <v>28</v>
      </c>
      <c r="B80" s="1" t="s">
        <v>516</v>
      </c>
      <c r="C80" s="1">
        <v>102.5</v>
      </c>
      <c r="D80" s="1">
        <v>110.9</v>
      </c>
      <c r="E80" s="1">
        <v>104.3</v>
      </c>
      <c r="P80" s="1"/>
    </row>
    <row r="81" spans="1:16" x14ac:dyDescent="0.3">
      <c r="A81" s="1">
        <v>29</v>
      </c>
      <c r="B81" s="1" t="s">
        <v>496</v>
      </c>
      <c r="C81" s="1">
        <v>102.5</v>
      </c>
      <c r="D81" s="1">
        <v>108.8</v>
      </c>
      <c r="E81" s="1">
        <v>103.2</v>
      </c>
      <c r="P81" s="1"/>
    </row>
    <row r="82" spans="1:16" x14ac:dyDescent="0.3">
      <c r="A82" s="1">
        <v>30</v>
      </c>
      <c r="B82" s="1" t="s">
        <v>523</v>
      </c>
      <c r="C82" s="1">
        <v>103.7</v>
      </c>
      <c r="D82" s="1">
        <v>108.6</v>
      </c>
      <c r="E82" s="1">
        <v>111.3</v>
      </c>
      <c r="P82" s="1"/>
    </row>
  </sheetData>
  <sortState ref="B2:R41">
    <sortCondition ref="C2:C41"/>
    <sortCondition descending="1" ref="E2:E41"/>
  </sortState>
  <pageMargins left="0.7" right="0.7" top="0.75" bottom="0.75" header="0.3" footer="0.3"/>
  <pageSetup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4" sqref="H14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168</v>
      </c>
      <c r="C2" s="1" t="s">
        <v>486</v>
      </c>
      <c r="D2" s="1" t="s">
        <v>543</v>
      </c>
      <c r="E2" s="1">
        <v>10300</v>
      </c>
      <c r="F2" s="3" t="s">
        <v>492</v>
      </c>
      <c r="G2" s="1">
        <v>38</v>
      </c>
      <c r="H2" s="3">
        <v>110.25</v>
      </c>
      <c r="I2" s="1">
        <v>34.32</v>
      </c>
      <c r="J2" s="3">
        <f t="shared" ref="J2:J33" si="0">VLOOKUP(C2,$B$63:$E$92,2,FALSE)</f>
        <v>105.3</v>
      </c>
      <c r="K2" s="3">
        <f t="shared" ref="K2:K33" si="1">VLOOKUP(F2,$B$63:$E$92,2,FALSE)</f>
        <v>101.6</v>
      </c>
      <c r="L2" s="3">
        <f t="shared" ref="L2:L33" si="2">VLOOKUP(C2,$B$63:$E$92,4,FALSE)</f>
        <v>104.7</v>
      </c>
      <c r="M2" s="3">
        <f t="shared" ref="M2:M33" si="3">VLOOKUP(F2,$B$63:$E$92,3,FALSE)</f>
        <v>111.4</v>
      </c>
      <c r="N2" s="3">
        <v>12100</v>
      </c>
      <c r="P2" s="4">
        <v>54.214901406032077</v>
      </c>
      <c r="Q2" s="5">
        <f t="shared" ref="Q2:Q33" si="4">P2-O2</f>
        <v>54.214901406032077</v>
      </c>
      <c r="R2" s="5">
        <f t="shared" ref="R2:R33" si="5">P2/(E2/1000)</f>
        <v>5.2635826607798126</v>
      </c>
    </row>
    <row r="3" spans="1:18" x14ac:dyDescent="0.3">
      <c r="A3" s="1">
        <v>2</v>
      </c>
      <c r="B3" s="1" t="s">
        <v>144</v>
      </c>
      <c r="C3" s="1" t="s">
        <v>520</v>
      </c>
      <c r="D3" s="1" t="s">
        <v>542</v>
      </c>
      <c r="E3" s="1">
        <v>9200</v>
      </c>
      <c r="F3" s="3" t="s">
        <v>557</v>
      </c>
      <c r="G3" s="1">
        <v>35</v>
      </c>
      <c r="H3" s="3">
        <v>107.75</v>
      </c>
      <c r="I3" s="1">
        <v>28.56</v>
      </c>
      <c r="J3" s="3">
        <f t="shared" si="0"/>
        <v>100.1</v>
      </c>
      <c r="K3" s="3">
        <f t="shared" si="1"/>
        <v>100.4</v>
      </c>
      <c r="L3" s="3">
        <f t="shared" si="2"/>
        <v>106.8</v>
      </c>
      <c r="M3" s="3">
        <f t="shared" si="3"/>
        <v>111.1</v>
      </c>
      <c r="N3" s="3">
        <v>10600</v>
      </c>
      <c r="P3" s="4">
        <v>43.616771337933677</v>
      </c>
      <c r="Q3" s="5">
        <f t="shared" si="4"/>
        <v>43.616771337933677</v>
      </c>
      <c r="R3" s="5">
        <f t="shared" si="5"/>
        <v>4.7409534062971392</v>
      </c>
    </row>
    <row r="4" spans="1:18" x14ac:dyDescent="0.3">
      <c r="A4" s="1">
        <v>3</v>
      </c>
      <c r="B4" s="1" t="s">
        <v>464</v>
      </c>
      <c r="C4" s="1" t="s">
        <v>486</v>
      </c>
      <c r="D4" s="1" t="s">
        <v>546</v>
      </c>
      <c r="E4" s="1">
        <v>9000</v>
      </c>
      <c r="F4" s="3" t="s">
        <v>492</v>
      </c>
      <c r="G4" s="1">
        <v>38</v>
      </c>
      <c r="H4" s="3">
        <v>110.25</v>
      </c>
      <c r="I4" s="1">
        <v>30.36</v>
      </c>
      <c r="J4" s="3">
        <f t="shared" si="0"/>
        <v>105.3</v>
      </c>
      <c r="K4" s="3">
        <f t="shared" si="1"/>
        <v>101.6</v>
      </c>
      <c r="L4" s="3">
        <f t="shared" si="2"/>
        <v>104.7</v>
      </c>
      <c r="M4" s="3">
        <f t="shared" si="3"/>
        <v>111.4</v>
      </c>
      <c r="N4" s="3">
        <v>10600</v>
      </c>
      <c r="P4" s="4">
        <v>45.908276045564861</v>
      </c>
      <c r="Q4" s="5">
        <f t="shared" si="4"/>
        <v>45.908276045564861</v>
      </c>
      <c r="R4" s="5">
        <f t="shared" si="5"/>
        <v>5.1009195606183182</v>
      </c>
    </row>
    <row r="5" spans="1:18" x14ac:dyDescent="0.3">
      <c r="A5" s="1">
        <v>4</v>
      </c>
      <c r="B5" s="1" t="s">
        <v>330</v>
      </c>
      <c r="C5" s="1" t="s">
        <v>492</v>
      </c>
      <c r="D5" s="1" t="s">
        <v>543</v>
      </c>
      <c r="E5" s="1">
        <v>8700</v>
      </c>
      <c r="F5" s="3" t="s">
        <v>486</v>
      </c>
      <c r="G5" s="1">
        <v>38</v>
      </c>
      <c r="H5" s="3">
        <v>112.25</v>
      </c>
      <c r="I5" s="1">
        <v>30.39</v>
      </c>
      <c r="J5" s="3">
        <f t="shared" si="0"/>
        <v>101.6</v>
      </c>
      <c r="K5" s="3">
        <f t="shared" si="1"/>
        <v>105.3</v>
      </c>
      <c r="L5" s="3">
        <f t="shared" si="2"/>
        <v>108.1</v>
      </c>
      <c r="M5" s="3">
        <f t="shared" si="3"/>
        <v>107.6</v>
      </c>
      <c r="N5" s="3">
        <v>9700</v>
      </c>
      <c r="P5" s="4">
        <v>44.52999429893655</v>
      </c>
      <c r="Q5" s="5">
        <f t="shared" si="4"/>
        <v>44.52999429893655</v>
      </c>
      <c r="R5" s="5">
        <f t="shared" si="5"/>
        <v>5.1183901493030524</v>
      </c>
    </row>
    <row r="6" spans="1:18" x14ac:dyDescent="0.3">
      <c r="A6" s="1">
        <v>5</v>
      </c>
      <c r="B6" s="1" t="s">
        <v>376</v>
      </c>
      <c r="C6" s="1" t="s">
        <v>508</v>
      </c>
      <c r="D6" s="1" t="s">
        <v>542</v>
      </c>
      <c r="E6" s="1">
        <v>8200</v>
      </c>
      <c r="F6" s="3" t="s">
        <v>516</v>
      </c>
      <c r="G6" s="1">
        <v>34</v>
      </c>
      <c r="H6" s="3">
        <v>101.25</v>
      </c>
      <c r="I6" s="1">
        <v>27.16</v>
      </c>
      <c r="J6" s="3">
        <f t="shared" si="0"/>
        <v>100.3</v>
      </c>
      <c r="K6" s="3">
        <f t="shared" si="1"/>
        <v>102.5</v>
      </c>
      <c r="L6" s="3">
        <f t="shared" si="2"/>
        <v>105.8</v>
      </c>
      <c r="M6" s="3">
        <f t="shared" si="3"/>
        <v>110.9</v>
      </c>
      <c r="N6" s="3">
        <v>9400</v>
      </c>
      <c r="P6" s="4">
        <v>36.912524560965579</v>
      </c>
      <c r="Q6" s="5">
        <f t="shared" si="4"/>
        <v>36.912524560965579</v>
      </c>
      <c r="R6" s="5">
        <f t="shared" si="5"/>
        <v>4.501527385483608</v>
      </c>
    </row>
    <row r="7" spans="1:18" x14ac:dyDescent="0.3">
      <c r="A7" s="1">
        <v>6</v>
      </c>
      <c r="B7" s="1" t="s">
        <v>317</v>
      </c>
      <c r="C7" s="1" t="s">
        <v>516</v>
      </c>
      <c r="D7" s="1" t="s">
        <v>546</v>
      </c>
      <c r="E7" s="1">
        <v>8100</v>
      </c>
      <c r="F7" s="3" t="s">
        <v>508</v>
      </c>
      <c r="G7" s="1">
        <v>34</v>
      </c>
      <c r="H7" s="1">
        <v>111.25</v>
      </c>
      <c r="I7" s="1">
        <v>29.51</v>
      </c>
      <c r="J7" s="3">
        <f t="shared" si="0"/>
        <v>102.5</v>
      </c>
      <c r="K7" s="3">
        <f t="shared" si="1"/>
        <v>100.3</v>
      </c>
      <c r="L7" s="3">
        <f t="shared" si="2"/>
        <v>104.3</v>
      </c>
      <c r="M7" s="3">
        <f t="shared" si="3"/>
        <v>106.5</v>
      </c>
      <c r="N7" s="3">
        <v>9300</v>
      </c>
      <c r="P7" s="4">
        <v>38.112111391414494</v>
      </c>
      <c r="Q7" s="5">
        <f t="shared" si="4"/>
        <v>38.112111391414494</v>
      </c>
      <c r="R7" s="5">
        <f t="shared" si="5"/>
        <v>4.7051989372116658</v>
      </c>
    </row>
    <row r="8" spans="1:18" x14ac:dyDescent="0.3">
      <c r="A8" s="1">
        <v>7</v>
      </c>
      <c r="B8" s="1" t="s">
        <v>114</v>
      </c>
      <c r="C8" s="1" t="s">
        <v>557</v>
      </c>
      <c r="D8" s="1" t="s">
        <v>545</v>
      </c>
      <c r="E8" s="1">
        <v>7400</v>
      </c>
      <c r="F8" s="3" t="s">
        <v>520</v>
      </c>
      <c r="G8" s="1">
        <v>34</v>
      </c>
      <c r="H8" s="1">
        <v>100.75</v>
      </c>
      <c r="I8" s="1">
        <v>25.36</v>
      </c>
      <c r="J8" s="3">
        <f t="shared" si="0"/>
        <v>100.4</v>
      </c>
      <c r="K8" s="3">
        <f t="shared" si="1"/>
        <v>100.1</v>
      </c>
      <c r="L8" s="3">
        <f t="shared" si="2"/>
        <v>108.3</v>
      </c>
      <c r="M8" s="3">
        <f t="shared" si="3"/>
        <v>109.8</v>
      </c>
      <c r="N8" s="3">
        <v>8300</v>
      </c>
      <c r="P8" s="4">
        <f t="shared" ref="P8:P39" si="6">-87.868852+(LN(E8))*9.365713+G8*0.73241+I8*0.27241+H8*0.0924+((J8+K8)/2)*0.015315+((L8+M8)/2)*-0.032803</f>
        <v>34.650207874389572</v>
      </c>
      <c r="Q8" s="5">
        <f t="shared" si="4"/>
        <v>34.650207874389572</v>
      </c>
      <c r="R8" s="5">
        <f t="shared" si="5"/>
        <v>4.6824605235661583</v>
      </c>
    </row>
    <row r="9" spans="1:18" x14ac:dyDescent="0.3">
      <c r="A9" s="1">
        <v>8</v>
      </c>
      <c r="B9" s="1" t="s">
        <v>81</v>
      </c>
      <c r="C9" s="1" t="s">
        <v>557</v>
      </c>
      <c r="D9" s="1" t="s">
        <v>544</v>
      </c>
      <c r="E9" s="1">
        <v>7300</v>
      </c>
      <c r="F9" s="3" t="s">
        <v>520</v>
      </c>
      <c r="G9" s="1">
        <v>35</v>
      </c>
      <c r="H9" s="3">
        <v>100.75</v>
      </c>
      <c r="I9" s="1">
        <v>27.68</v>
      </c>
      <c r="J9" s="3">
        <f t="shared" si="0"/>
        <v>100.4</v>
      </c>
      <c r="K9" s="3">
        <f t="shared" si="1"/>
        <v>100.1</v>
      </c>
      <c r="L9" s="3">
        <f t="shared" si="2"/>
        <v>108.3</v>
      </c>
      <c r="M9" s="3">
        <f t="shared" si="3"/>
        <v>109.8</v>
      </c>
      <c r="N9" s="3">
        <v>8500</v>
      </c>
      <c r="P9" s="4">
        <f t="shared" si="6"/>
        <v>35.887182442057295</v>
      </c>
      <c r="Q9" s="5">
        <f t="shared" si="4"/>
        <v>35.887182442057295</v>
      </c>
      <c r="R9" s="5">
        <f t="shared" si="5"/>
        <v>4.9160523893229175</v>
      </c>
    </row>
    <row r="10" spans="1:18" x14ac:dyDescent="0.3">
      <c r="A10" s="1">
        <v>9</v>
      </c>
      <c r="B10" s="1" t="s">
        <v>291</v>
      </c>
      <c r="C10" s="1" t="s">
        <v>516</v>
      </c>
      <c r="D10" s="1" t="s">
        <v>545</v>
      </c>
      <c r="E10" s="1">
        <v>7100</v>
      </c>
      <c r="F10" s="3" t="s">
        <v>508</v>
      </c>
      <c r="G10" s="1">
        <v>36</v>
      </c>
      <c r="H10" s="3">
        <v>111.25</v>
      </c>
      <c r="I10" s="1">
        <v>20.68</v>
      </c>
      <c r="J10" s="3">
        <f t="shared" si="0"/>
        <v>102.5</v>
      </c>
      <c r="K10" s="3">
        <f t="shared" si="1"/>
        <v>100.3</v>
      </c>
      <c r="L10" s="3">
        <f t="shared" si="2"/>
        <v>104.3</v>
      </c>
      <c r="M10" s="3">
        <f t="shared" si="3"/>
        <v>106.5</v>
      </c>
      <c r="N10" s="3">
        <v>7800</v>
      </c>
      <c r="P10" s="4">
        <f t="shared" si="6"/>
        <v>35.560090217365314</v>
      </c>
      <c r="Q10" s="5">
        <f t="shared" si="4"/>
        <v>35.560090217365314</v>
      </c>
      <c r="R10" s="5">
        <f t="shared" si="5"/>
        <v>5.0084634108965229</v>
      </c>
    </row>
    <row r="11" spans="1:18" x14ac:dyDescent="0.3">
      <c r="A11" s="1">
        <v>10</v>
      </c>
      <c r="B11" s="1" t="s">
        <v>473</v>
      </c>
      <c r="C11" s="1" t="s">
        <v>492</v>
      </c>
      <c r="D11" s="1" t="s">
        <v>542</v>
      </c>
      <c r="E11" s="1">
        <v>7000</v>
      </c>
      <c r="F11" s="3" t="s">
        <v>486</v>
      </c>
      <c r="G11" s="1">
        <v>31</v>
      </c>
      <c r="H11" s="3">
        <v>112.25</v>
      </c>
      <c r="I11" s="1">
        <v>22.61</v>
      </c>
      <c r="J11" s="3">
        <f t="shared" si="0"/>
        <v>101.6</v>
      </c>
      <c r="K11" s="3">
        <f t="shared" si="1"/>
        <v>105.3</v>
      </c>
      <c r="L11" s="3">
        <f t="shared" si="2"/>
        <v>108.1</v>
      </c>
      <c r="M11" s="3">
        <f t="shared" si="3"/>
        <v>107.6</v>
      </c>
      <c r="N11" s="3">
        <v>7800</v>
      </c>
      <c r="P11" s="4">
        <f t="shared" si="6"/>
        <v>32.334370697020908</v>
      </c>
      <c r="Q11" s="5">
        <f t="shared" si="4"/>
        <v>32.334370697020908</v>
      </c>
      <c r="R11" s="5">
        <f t="shared" si="5"/>
        <v>4.6191958138601299</v>
      </c>
    </row>
    <row r="12" spans="1:18" x14ac:dyDescent="0.3">
      <c r="A12" s="1">
        <v>11</v>
      </c>
      <c r="B12" s="1" t="s">
        <v>246</v>
      </c>
      <c r="C12" s="1" t="s">
        <v>508</v>
      </c>
      <c r="D12" s="1" t="s">
        <v>545</v>
      </c>
      <c r="E12" s="1">
        <v>6800</v>
      </c>
      <c r="F12" s="3" t="s">
        <v>516</v>
      </c>
      <c r="G12" s="1">
        <v>34</v>
      </c>
      <c r="H12" s="3">
        <v>101.25</v>
      </c>
      <c r="I12" s="1">
        <v>21.43</v>
      </c>
      <c r="J12" s="3">
        <f t="shared" si="0"/>
        <v>100.3</v>
      </c>
      <c r="K12" s="3">
        <f t="shared" si="1"/>
        <v>102.5</v>
      </c>
      <c r="L12" s="3">
        <f t="shared" si="2"/>
        <v>105.8</v>
      </c>
      <c r="M12" s="3">
        <f t="shared" si="3"/>
        <v>110.9</v>
      </c>
      <c r="N12" s="3">
        <v>7100</v>
      </c>
      <c r="P12" s="4">
        <f t="shared" si="6"/>
        <v>32.874470696089091</v>
      </c>
      <c r="Q12" s="5">
        <f t="shared" si="4"/>
        <v>32.874470696089091</v>
      </c>
      <c r="R12" s="5">
        <f t="shared" si="5"/>
        <v>4.8344809847189838</v>
      </c>
    </row>
    <row r="13" spans="1:18" x14ac:dyDescent="0.3">
      <c r="A13" s="1">
        <v>12</v>
      </c>
      <c r="B13" s="1" t="s">
        <v>392</v>
      </c>
      <c r="C13" s="1" t="s">
        <v>516</v>
      </c>
      <c r="D13" s="1" t="s">
        <v>543</v>
      </c>
      <c r="E13" s="1">
        <v>6500</v>
      </c>
      <c r="F13" s="3" t="s">
        <v>508</v>
      </c>
      <c r="G13" s="1">
        <v>35</v>
      </c>
      <c r="H13" s="3">
        <v>111.25</v>
      </c>
      <c r="I13" s="1">
        <v>21.45</v>
      </c>
      <c r="J13" s="3">
        <f t="shared" si="0"/>
        <v>102.5</v>
      </c>
      <c r="K13" s="3">
        <f t="shared" si="1"/>
        <v>100.3</v>
      </c>
      <c r="L13" s="3">
        <f t="shared" si="2"/>
        <v>104.3</v>
      </c>
      <c r="M13" s="3">
        <f t="shared" si="3"/>
        <v>106.5</v>
      </c>
      <c r="N13" s="3">
        <v>7800</v>
      </c>
      <c r="P13" s="4">
        <f t="shared" si="6"/>
        <v>34.210512698817141</v>
      </c>
      <c r="Q13" s="5">
        <f t="shared" si="4"/>
        <v>34.210512698817141</v>
      </c>
      <c r="R13" s="5">
        <f t="shared" si="5"/>
        <v>5.2631557998180218</v>
      </c>
    </row>
    <row r="14" spans="1:18" x14ac:dyDescent="0.3">
      <c r="A14" s="1">
        <v>13</v>
      </c>
      <c r="B14" s="1" t="s">
        <v>54</v>
      </c>
      <c r="C14" s="1" t="s">
        <v>492</v>
      </c>
      <c r="D14" s="1" t="s">
        <v>544</v>
      </c>
      <c r="E14" s="1">
        <v>6400</v>
      </c>
      <c r="F14" s="3" t="s">
        <v>486</v>
      </c>
      <c r="G14" s="1">
        <v>36</v>
      </c>
      <c r="H14" s="3">
        <v>112.25</v>
      </c>
      <c r="I14" s="1">
        <v>25.4</v>
      </c>
      <c r="J14" s="3">
        <f t="shared" si="0"/>
        <v>101.6</v>
      </c>
      <c r="K14" s="3">
        <f t="shared" si="1"/>
        <v>105.3</v>
      </c>
      <c r="L14" s="3">
        <f t="shared" si="2"/>
        <v>108.1</v>
      </c>
      <c r="M14" s="3">
        <f t="shared" si="3"/>
        <v>107.6</v>
      </c>
      <c r="N14" s="3">
        <v>6900</v>
      </c>
      <c r="P14" s="4">
        <f t="shared" si="6"/>
        <v>35.917162837422829</v>
      </c>
      <c r="Q14" s="5">
        <f t="shared" si="4"/>
        <v>35.917162837422829</v>
      </c>
      <c r="R14" s="5">
        <f t="shared" si="5"/>
        <v>5.6120566933473164</v>
      </c>
    </row>
    <row r="15" spans="1:18" x14ac:dyDescent="0.3">
      <c r="A15" s="1">
        <v>14</v>
      </c>
      <c r="B15" s="1" t="s">
        <v>201</v>
      </c>
      <c r="C15" s="1" t="s">
        <v>520</v>
      </c>
      <c r="D15" s="1" t="s">
        <v>543</v>
      </c>
      <c r="E15" s="1">
        <v>6300</v>
      </c>
      <c r="F15" s="3" t="s">
        <v>557</v>
      </c>
      <c r="G15" s="1">
        <v>33</v>
      </c>
      <c r="H15" s="1">
        <v>107.75</v>
      </c>
      <c r="I15" s="1">
        <v>25.39</v>
      </c>
      <c r="J15" s="3">
        <f t="shared" si="0"/>
        <v>100.1</v>
      </c>
      <c r="K15" s="3">
        <f t="shared" si="1"/>
        <v>100.4</v>
      </c>
      <c r="L15" s="3">
        <f t="shared" si="2"/>
        <v>106.8</v>
      </c>
      <c r="M15" s="3">
        <f t="shared" si="3"/>
        <v>111.1</v>
      </c>
      <c r="N15" s="3">
        <v>7700</v>
      </c>
      <c r="P15" s="4">
        <f t="shared" si="6"/>
        <v>33.068822845837687</v>
      </c>
      <c r="Q15" s="5">
        <f t="shared" si="4"/>
        <v>33.068822845837687</v>
      </c>
      <c r="R15" s="5">
        <f t="shared" si="5"/>
        <v>5.2490194993393153</v>
      </c>
    </row>
    <row r="16" spans="1:18" x14ac:dyDescent="0.3">
      <c r="A16" s="1">
        <v>15</v>
      </c>
      <c r="B16" s="1" t="s">
        <v>358</v>
      </c>
      <c r="C16" s="1" t="s">
        <v>486</v>
      </c>
      <c r="D16" s="1" t="s">
        <v>542</v>
      </c>
      <c r="E16" s="1">
        <v>6100</v>
      </c>
      <c r="F16" s="3" t="s">
        <v>492</v>
      </c>
      <c r="G16" s="1">
        <v>34</v>
      </c>
      <c r="H16" s="3">
        <v>110.25</v>
      </c>
      <c r="I16" s="1">
        <v>16.760000000000002</v>
      </c>
      <c r="J16" s="3">
        <f t="shared" si="0"/>
        <v>105.3</v>
      </c>
      <c r="K16" s="3">
        <f t="shared" si="1"/>
        <v>101.6</v>
      </c>
      <c r="L16" s="3">
        <f t="shared" si="2"/>
        <v>104.7</v>
      </c>
      <c r="M16" s="3">
        <f t="shared" si="3"/>
        <v>111.4</v>
      </c>
      <c r="N16" s="3">
        <v>6500</v>
      </c>
      <c r="P16" s="4">
        <f t="shared" si="6"/>
        <v>31.457719269169289</v>
      </c>
      <c r="Q16" s="5">
        <f t="shared" si="4"/>
        <v>31.457719269169289</v>
      </c>
      <c r="R16" s="5">
        <f t="shared" si="5"/>
        <v>5.1570031588802117</v>
      </c>
    </row>
    <row r="17" spans="1:18" x14ac:dyDescent="0.3">
      <c r="A17" s="1">
        <v>16</v>
      </c>
      <c r="B17" s="1" t="s">
        <v>154</v>
      </c>
      <c r="C17" s="1" t="s">
        <v>516</v>
      </c>
      <c r="D17" s="1" t="s">
        <v>545</v>
      </c>
      <c r="E17" s="1">
        <v>5900</v>
      </c>
      <c r="F17" s="3" t="s">
        <v>508</v>
      </c>
      <c r="G17" s="1">
        <v>23</v>
      </c>
      <c r="H17" s="3">
        <v>111.25</v>
      </c>
      <c r="I17" s="1">
        <v>21.85</v>
      </c>
      <c r="J17" s="3">
        <f t="shared" si="0"/>
        <v>102.5</v>
      </c>
      <c r="K17" s="3">
        <f t="shared" si="1"/>
        <v>100.3</v>
      </c>
      <c r="L17" s="3">
        <f t="shared" si="2"/>
        <v>104.3</v>
      </c>
      <c r="M17" s="3">
        <f t="shared" si="3"/>
        <v>106.5</v>
      </c>
      <c r="N17" s="3">
        <v>5700</v>
      </c>
      <c r="P17" s="4">
        <f t="shared" si="6"/>
        <v>24.623489024495637</v>
      </c>
      <c r="Q17" s="5">
        <f t="shared" si="4"/>
        <v>24.623489024495637</v>
      </c>
      <c r="R17" s="5">
        <f t="shared" si="5"/>
        <v>4.1734727160162093</v>
      </c>
    </row>
    <row r="18" spans="1:18" x14ac:dyDescent="0.3">
      <c r="A18" s="1">
        <v>17</v>
      </c>
      <c r="B18" s="1" t="s">
        <v>433</v>
      </c>
      <c r="C18" s="1" t="s">
        <v>520</v>
      </c>
      <c r="D18" s="1" t="s">
        <v>545</v>
      </c>
      <c r="E18" s="1">
        <v>5700</v>
      </c>
      <c r="F18" s="3" t="s">
        <v>557</v>
      </c>
      <c r="G18" s="1">
        <v>34</v>
      </c>
      <c r="H18" s="3">
        <v>107.75</v>
      </c>
      <c r="I18" s="1">
        <v>19.3</v>
      </c>
      <c r="J18" s="3">
        <f t="shared" si="0"/>
        <v>100.1</v>
      </c>
      <c r="K18" s="3">
        <f t="shared" si="1"/>
        <v>100.4</v>
      </c>
      <c r="L18" s="3">
        <f t="shared" si="2"/>
        <v>106.8</v>
      </c>
      <c r="M18" s="3">
        <f t="shared" si="3"/>
        <v>111.1</v>
      </c>
      <c r="N18" s="3">
        <v>5500</v>
      </c>
      <c r="P18" s="4">
        <f t="shared" si="6"/>
        <v>31.204902996945599</v>
      </c>
      <c r="Q18" s="5">
        <f t="shared" si="4"/>
        <v>31.204902996945599</v>
      </c>
      <c r="R18" s="5">
        <f t="shared" si="5"/>
        <v>5.4745443854290521</v>
      </c>
    </row>
    <row r="19" spans="1:18" x14ac:dyDescent="0.3">
      <c r="A19" s="1">
        <v>18</v>
      </c>
      <c r="B19" s="1" t="s">
        <v>232</v>
      </c>
      <c r="C19" s="1" t="s">
        <v>508</v>
      </c>
      <c r="D19" s="1" t="s">
        <v>543</v>
      </c>
      <c r="E19" s="1">
        <v>5600</v>
      </c>
      <c r="F19" s="3" t="s">
        <v>516</v>
      </c>
      <c r="G19" s="1">
        <v>30</v>
      </c>
      <c r="H19" s="3">
        <v>101.25</v>
      </c>
      <c r="I19" s="1">
        <v>18.36</v>
      </c>
      <c r="J19" s="3">
        <f t="shared" si="0"/>
        <v>100.3</v>
      </c>
      <c r="K19" s="3">
        <f t="shared" si="1"/>
        <v>102.5</v>
      </c>
      <c r="L19" s="3">
        <f t="shared" si="2"/>
        <v>105.8</v>
      </c>
      <c r="M19" s="3">
        <f t="shared" si="3"/>
        <v>110.9</v>
      </c>
      <c r="N19" s="3">
        <v>6200</v>
      </c>
      <c r="P19" s="4">
        <f t="shared" si="6"/>
        <v>27.290122487611256</v>
      </c>
      <c r="Q19" s="5">
        <f t="shared" si="4"/>
        <v>27.290122487611256</v>
      </c>
      <c r="R19" s="5">
        <f t="shared" si="5"/>
        <v>4.8732361585020101</v>
      </c>
    </row>
    <row r="20" spans="1:18" x14ac:dyDescent="0.3">
      <c r="A20" s="1">
        <v>19</v>
      </c>
      <c r="B20" s="1" t="s">
        <v>285</v>
      </c>
      <c r="C20" s="1" t="s">
        <v>508</v>
      </c>
      <c r="D20" s="1" t="s">
        <v>544</v>
      </c>
      <c r="E20" s="1">
        <v>5500</v>
      </c>
      <c r="F20" s="3" t="s">
        <v>516</v>
      </c>
      <c r="G20" s="1">
        <v>33</v>
      </c>
      <c r="H20" s="3">
        <v>101.25</v>
      </c>
      <c r="I20" s="1">
        <v>21.85</v>
      </c>
      <c r="J20" s="3">
        <f t="shared" si="0"/>
        <v>100.3</v>
      </c>
      <c r="K20" s="3">
        <f t="shared" si="1"/>
        <v>102.5</v>
      </c>
      <c r="L20" s="3">
        <f t="shared" si="2"/>
        <v>105.8</v>
      </c>
      <c r="M20" s="3">
        <f t="shared" si="3"/>
        <v>110.9</v>
      </c>
      <c r="N20" s="3">
        <v>5600</v>
      </c>
      <c r="P20" s="4">
        <f t="shared" si="6"/>
        <v>30.269307236384236</v>
      </c>
      <c r="Q20" s="5">
        <f t="shared" si="4"/>
        <v>30.269307236384236</v>
      </c>
      <c r="R20" s="5">
        <f t="shared" si="5"/>
        <v>5.503510406615316</v>
      </c>
    </row>
    <row r="21" spans="1:18" x14ac:dyDescent="0.3">
      <c r="A21" s="1">
        <v>20</v>
      </c>
      <c r="B21" s="1" t="s">
        <v>272</v>
      </c>
      <c r="C21" s="1" t="s">
        <v>486</v>
      </c>
      <c r="D21" s="1" t="s">
        <v>545</v>
      </c>
      <c r="E21" s="1">
        <v>5400</v>
      </c>
      <c r="F21" s="3" t="s">
        <v>492</v>
      </c>
      <c r="G21" s="1">
        <v>34</v>
      </c>
      <c r="H21" s="3">
        <v>110.25</v>
      </c>
      <c r="I21" s="1">
        <v>15.47</v>
      </c>
      <c r="J21" s="3">
        <f t="shared" si="0"/>
        <v>105.3</v>
      </c>
      <c r="K21" s="3">
        <f t="shared" si="1"/>
        <v>101.6</v>
      </c>
      <c r="L21" s="3">
        <f t="shared" si="2"/>
        <v>104.7</v>
      </c>
      <c r="M21" s="3">
        <f t="shared" si="3"/>
        <v>111.4</v>
      </c>
      <c r="N21" s="3">
        <v>5600</v>
      </c>
      <c r="P21" s="4">
        <f t="shared" si="6"/>
        <v>29.964725319820708</v>
      </c>
      <c r="Q21" s="5">
        <f t="shared" si="4"/>
        <v>29.964725319820708</v>
      </c>
      <c r="R21" s="5">
        <f t="shared" si="5"/>
        <v>5.549023207374205</v>
      </c>
    </row>
    <row r="22" spans="1:18" x14ac:dyDescent="0.3">
      <c r="A22" s="1">
        <v>21</v>
      </c>
      <c r="B22" s="1" t="s">
        <v>227</v>
      </c>
      <c r="C22" s="1" t="s">
        <v>516</v>
      </c>
      <c r="D22" s="1" t="s">
        <v>542</v>
      </c>
      <c r="E22" s="1">
        <v>5400</v>
      </c>
      <c r="F22" s="3" t="s">
        <v>508</v>
      </c>
      <c r="G22" s="1">
        <v>30</v>
      </c>
      <c r="H22" s="3">
        <v>111.25</v>
      </c>
      <c r="I22" s="1">
        <v>20.47</v>
      </c>
      <c r="J22" s="3">
        <f t="shared" si="0"/>
        <v>102.5</v>
      </c>
      <c r="K22" s="3">
        <f t="shared" si="1"/>
        <v>100.3</v>
      </c>
      <c r="L22" s="3">
        <f t="shared" si="2"/>
        <v>104.3</v>
      </c>
      <c r="M22" s="3">
        <f t="shared" si="3"/>
        <v>106.5</v>
      </c>
      <c r="N22" s="3">
        <v>5700</v>
      </c>
      <c r="P22" s="4">
        <f t="shared" si="6"/>
        <v>28.545067519820709</v>
      </c>
      <c r="Q22" s="5">
        <f t="shared" si="4"/>
        <v>28.545067519820709</v>
      </c>
      <c r="R22" s="5">
        <f t="shared" si="5"/>
        <v>5.2861236147816122</v>
      </c>
    </row>
    <row r="23" spans="1:18" x14ac:dyDescent="0.3">
      <c r="A23" s="1">
        <v>22</v>
      </c>
      <c r="B23" s="1" t="s">
        <v>211</v>
      </c>
      <c r="C23" s="1" t="s">
        <v>486</v>
      </c>
      <c r="D23" s="1" t="s">
        <v>544</v>
      </c>
      <c r="E23" s="1">
        <v>5300</v>
      </c>
      <c r="F23" s="3" t="s">
        <v>492</v>
      </c>
      <c r="G23" s="1">
        <v>32</v>
      </c>
      <c r="H23" s="3">
        <v>110.25</v>
      </c>
      <c r="I23" s="1">
        <v>25.54</v>
      </c>
      <c r="J23" s="3">
        <f t="shared" si="0"/>
        <v>105.3</v>
      </c>
      <c r="K23" s="3">
        <f t="shared" si="1"/>
        <v>101.6</v>
      </c>
      <c r="L23" s="3">
        <f t="shared" si="2"/>
        <v>104.7</v>
      </c>
      <c r="M23" s="3">
        <f t="shared" si="3"/>
        <v>111.4</v>
      </c>
      <c r="N23" s="3">
        <v>5200</v>
      </c>
      <c r="P23" s="4">
        <f t="shared" si="6"/>
        <v>31.06800886667105</v>
      </c>
      <c r="Q23" s="5">
        <f t="shared" si="4"/>
        <v>31.06800886667105</v>
      </c>
      <c r="R23" s="5">
        <f t="shared" si="5"/>
        <v>5.8618884654096322</v>
      </c>
    </row>
    <row r="24" spans="1:18" x14ac:dyDescent="0.3">
      <c r="A24" s="1">
        <v>23</v>
      </c>
      <c r="B24" s="1" t="s">
        <v>244</v>
      </c>
      <c r="C24" s="1" t="s">
        <v>508</v>
      </c>
      <c r="D24" s="1" t="s">
        <v>544</v>
      </c>
      <c r="E24" s="1">
        <v>5200</v>
      </c>
      <c r="F24" s="3" t="s">
        <v>516</v>
      </c>
      <c r="G24" s="1">
        <v>25</v>
      </c>
      <c r="H24" s="1">
        <v>101.25</v>
      </c>
      <c r="I24" s="1">
        <v>22.8</v>
      </c>
      <c r="J24" s="3">
        <f t="shared" si="0"/>
        <v>100.3</v>
      </c>
      <c r="K24" s="3">
        <f t="shared" si="1"/>
        <v>102.5</v>
      </c>
      <c r="L24" s="3">
        <f t="shared" si="2"/>
        <v>105.8</v>
      </c>
      <c r="M24" s="3">
        <f t="shared" si="3"/>
        <v>110.9</v>
      </c>
      <c r="N24" s="3">
        <v>6100</v>
      </c>
      <c r="P24" s="4">
        <f t="shared" si="6"/>
        <v>24.143498889407493</v>
      </c>
      <c r="Q24" s="5">
        <f t="shared" si="4"/>
        <v>24.143498889407493</v>
      </c>
      <c r="R24" s="5">
        <f t="shared" si="5"/>
        <v>4.6429805556552868</v>
      </c>
    </row>
    <row r="25" spans="1:18" x14ac:dyDescent="0.3">
      <c r="A25" s="1">
        <v>24</v>
      </c>
      <c r="B25" s="1" t="s">
        <v>207</v>
      </c>
      <c r="C25" s="1" t="s">
        <v>557</v>
      </c>
      <c r="D25" s="1" t="s">
        <v>546</v>
      </c>
      <c r="E25" s="1">
        <v>5100</v>
      </c>
      <c r="F25" s="3" t="s">
        <v>520</v>
      </c>
      <c r="G25" s="1">
        <v>26</v>
      </c>
      <c r="H25" s="3">
        <v>100.75</v>
      </c>
      <c r="I25" s="1">
        <v>21.32</v>
      </c>
      <c r="J25" s="3">
        <f t="shared" si="0"/>
        <v>100.4</v>
      </c>
      <c r="K25" s="3">
        <f t="shared" si="1"/>
        <v>100.1</v>
      </c>
      <c r="L25" s="3">
        <f t="shared" si="2"/>
        <v>108.3</v>
      </c>
      <c r="M25" s="3">
        <f t="shared" si="3"/>
        <v>109.8</v>
      </c>
      <c r="N25" s="3">
        <v>5400</v>
      </c>
      <c r="P25" s="4">
        <f t="shared" si="6"/>
        <v>24.204103520260524</v>
      </c>
      <c r="Q25" s="5">
        <f t="shared" si="4"/>
        <v>24.204103520260524</v>
      </c>
      <c r="R25" s="5">
        <f t="shared" si="5"/>
        <v>4.7459026510314759</v>
      </c>
    </row>
    <row r="26" spans="1:18" x14ac:dyDescent="0.3">
      <c r="A26" s="1">
        <v>25</v>
      </c>
      <c r="B26" s="1" t="s">
        <v>27</v>
      </c>
      <c r="C26" s="1" t="s">
        <v>557</v>
      </c>
      <c r="D26" s="1" t="s">
        <v>543</v>
      </c>
      <c r="E26" s="1">
        <v>5000</v>
      </c>
      <c r="F26" s="3" t="s">
        <v>520</v>
      </c>
      <c r="G26" s="1">
        <v>30</v>
      </c>
      <c r="H26" s="3">
        <v>100.75</v>
      </c>
      <c r="I26" s="1">
        <v>18.18</v>
      </c>
      <c r="J26" s="3">
        <f t="shared" si="0"/>
        <v>100.4</v>
      </c>
      <c r="K26" s="3">
        <f t="shared" si="1"/>
        <v>100.1</v>
      </c>
      <c r="L26" s="3">
        <f t="shared" si="2"/>
        <v>108.3</v>
      </c>
      <c r="M26" s="3">
        <f t="shared" si="3"/>
        <v>109.8</v>
      </c>
      <c r="N26" s="3">
        <v>5800</v>
      </c>
      <c r="P26" s="4">
        <f t="shared" si="6"/>
        <v>26.092910396358537</v>
      </c>
      <c r="Q26" s="5">
        <f t="shared" si="4"/>
        <v>26.092910396358537</v>
      </c>
      <c r="R26" s="5">
        <f t="shared" si="5"/>
        <v>5.218582079271707</v>
      </c>
    </row>
    <row r="27" spans="1:18" x14ac:dyDescent="0.3">
      <c r="A27" s="1">
        <v>26</v>
      </c>
      <c r="B27" s="1" t="s">
        <v>181</v>
      </c>
      <c r="C27" s="1" t="s">
        <v>508</v>
      </c>
      <c r="D27" s="1" t="s">
        <v>546</v>
      </c>
      <c r="E27" s="1">
        <v>4900</v>
      </c>
      <c r="F27" s="3" t="s">
        <v>516</v>
      </c>
      <c r="G27" s="1">
        <v>33</v>
      </c>
      <c r="H27" s="3">
        <v>101.25</v>
      </c>
      <c r="I27" s="1">
        <v>15.38</v>
      </c>
      <c r="J27" s="3">
        <f t="shared" si="0"/>
        <v>100.3</v>
      </c>
      <c r="K27" s="3">
        <f t="shared" si="1"/>
        <v>102.5</v>
      </c>
      <c r="L27" s="3">
        <f t="shared" si="2"/>
        <v>105.8</v>
      </c>
      <c r="M27" s="3">
        <f t="shared" si="3"/>
        <v>110.9</v>
      </c>
      <c r="N27" s="3">
        <v>5100</v>
      </c>
      <c r="P27" s="4">
        <f t="shared" si="6"/>
        <v>27.424953987799658</v>
      </c>
      <c r="Q27" s="5">
        <f t="shared" si="4"/>
        <v>27.424953987799658</v>
      </c>
      <c r="R27" s="5">
        <f t="shared" si="5"/>
        <v>5.596929385265236</v>
      </c>
    </row>
    <row r="28" spans="1:18" x14ac:dyDescent="0.3">
      <c r="A28" s="1">
        <v>27</v>
      </c>
      <c r="B28" s="1" t="s">
        <v>61</v>
      </c>
      <c r="C28" s="1" t="s">
        <v>492</v>
      </c>
      <c r="D28" s="1" t="s">
        <v>545</v>
      </c>
      <c r="E28" s="1">
        <v>4800</v>
      </c>
      <c r="F28" s="3" t="s">
        <v>486</v>
      </c>
      <c r="G28" s="1">
        <v>32</v>
      </c>
      <c r="H28" s="3">
        <v>112.25</v>
      </c>
      <c r="I28" s="1">
        <v>13.5</v>
      </c>
      <c r="J28" s="3">
        <f t="shared" si="0"/>
        <v>101.6</v>
      </c>
      <c r="K28" s="3">
        <f t="shared" si="1"/>
        <v>105.3</v>
      </c>
      <c r="L28" s="3">
        <f t="shared" si="2"/>
        <v>108.1</v>
      </c>
      <c r="M28" s="3">
        <f t="shared" si="3"/>
        <v>107.6</v>
      </c>
      <c r="N28" s="3">
        <v>5500</v>
      </c>
      <c r="P28" s="4">
        <f t="shared" si="6"/>
        <v>27.05149611159425</v>
      </c>
      <c r="Q28" s="5">
        <f t="shared" si="4"/>
        <v>27.05149611159425</v>
      </c>
      <c r="R28" s="5">
        <f t="shared" si="5"/>
        <v>5.6357283565821357</v>
      </c>
    </row>
    <row r="29" spans="1:18" x14ac:dyDescent="0.3">
      <c r="A29" s="1">
        <v>28</v>
      </c>
      <c r="B29" s="1" t="s">
        <v>404</v>
      </c>
      <c r="C29" s="1" t="s">
        <v>520</v>
      </c>
      <c r="D29" s="1" t="s">
        <v>546</v>
      </c>
      <c r="E29" s="1">
        <v>4700</v>
      </c>
      <c r="F29" s="3" t="s">
        <v>557</v>
      </c>
      <c r="G29" s="1">
        <v>31</v>
      </c>
      <c r="H29" s="1">
        <v>107.75</v>
      </c>
      <c r="I29" s="1">
        <v>20.149999999999999</v>
      </c>
      <c r="J29" s="3">
        <f t="shared" si="0"/>
        <v>100.1</v>
      </c>
      <c r="K29" s="3">
        <f t="shared" si="1"/>
        <v>100.4</v>
      </c>
      <c r="L29" s="3">
        <f t="shared" si="2"/>
        <v>106.8</v>
      </c>
      <c r="M29" s="3">
        <f t="shared" si="3"/>
        <v>111.1</v>
      </c>
      <c r="N29" s="3">
        <v>5600</v>
      </c>
      <c r="P29" s="4">
        <f t="shared" si="6"/>
        <v>27.432541123375781</v>
      </c>
      <c r="Q29" s="5">
        <f t="shared" si="4"/>
        <v>27.432541123375781</v>
      </c>
      <c r="R29" s="5">
        <f t="shared" si="5"/>
        <v>5.8367108773139957</v>
      </c>
    </row>
    <row r="30" spans="1:18" x14ac:dyDescent="0.3">
      <c r="A30" s="1">
        <v>29</v>
      </c>
      <c r="B30" s="1" t="s">
        <v>337</v>
      </c>
      <c r="C30" s="1" t="s">
        <v>516</v>
      </c>
      <c r="D30" s="1" t="s">
        <v>543</v>
      </c>
      <c r="E30" s="1">
        <v>4600</v>
      </c>
      <c r="F30" s="3" t="s">
        <v>508</v>
      </c>
      <c r="G30" s="1">
        <v>26</v>
      </c>
      <c r="H30" s="1">
        <v>111.25</v>
      </c>
      <c r="I30" s="1">
        <v>18.920000000000002</v>
      </c>
      <c r="J30" s="3">
        <f t="shared" si="0"/>
        <v>102.5</v>
      </c>
      <c r="K30" s="3">
        <f t="shared" si="1"/>
        <v>100.3</v>
      </c>
      <c r="L30" s="3">
        <f t="shared" si="2"/>
        <v>104.3</v>
      </c>
      <c r="M30" s="3">
        <f t="shared" si="3"/>
        <v>106.5</v>
      </c>
      <c r="N30" s="3">
        <v>4800</v>
      </c>
      <c r="P30" s="4">
        <f t="shared" si="6"/>
        <v>23.691468777557159</v>
      </c>
      <c r="Q30" s="5">
        <f t="shared" si="4"/>
        <v>23.691468777557159</v>
      </c>
      <c r="R30" s="5">
        <f t="shared" si="5"/>
        <v>5.150319299468948</v>
      </c>
    </row>
    <row r="31" spans="1:18" x14ac:dyDescent="0.3">
      <c r="A31" s="1">
        <v>30</v>
      </c>
      <c r="B31" s="1" t="s">
        <v>471</v>
      </c>
      <c r="C31" s="1" t="s">
        <v>520</v>
      </c>
      <c r="D31" s="1" t="s">
        <v>544</v>
      </c>
      <c r="E31" s="1">
        <v>4500</v>
      </c>
      <c r="F31" s="3" t="s">
        <v>557</v>
      </c>
      <c r="G31" s="1">
        <v>35</v>
      </c>
      <c r="H31" s="1">
        <v>107.75</v>
      </c>
      <c r="I31" s="1">
        <v>19.64</v>
      </c>
      <c r="J31" s="3">
        <f t="shared" si="0"/>
        <v>100.1</v>
      </c>
      <c r="K31" s="3">
        <f t="shared" si="1"/>
        <v>100.4</v>
      </c>
      <c r="L31" s="3">
        <f t="shared" si="2"/>
        <v>106.8</v>
      </c>
      <c r="M31" s="3">
        <f t="shared" si="3"/>
        <v>111.1</v>
      </c>
      <c r="N31" s="3">
        <v>4600</v>
      </c>
      <c r="P31" s="4">
        <f t="shared" si="6"/>
        <v>29.815982945175328</v>
      </c>
      <c r="Q31" s="5">
        <f t="shared" si="4"/>
        <v>29.815982945175328</v>
      </c>
      <c r="R31" s="5">
        <f t="shared" si="5"/>
        <v>6.6257739878167392</v>
      </c>
    </row>
    <row r="32" spans="1:18" x14ac:dyDescent="0.3">
      <c r="A32" s="1">
        <v>31</v>
      </c>
      <c r="B32" s="1" t="s">
        <v>187</v>
      </c>
      <c r="C32" s="1" t="s">
        <v>516</v>
      </c>
      <c r="D32" s="1" t="s">
        <v>544</v>
      </c>
      <c r="E32" s="1">
        <v>4400</v>
      </c>
      <c r="F32" s="3" t="s">
        <v>508</v>
      </c>
      <c r="G32" s="1">
        <v>31</v>
      </c>
      <c r="H32" s="3">
        <v>111.25</v>
      </c>
      <c r="I32" s="1">
        <v>13.84</v>
      </c>
      <c r="J32" s="3">
        <f t="shared" si="0"/>
        <v>102.5</v>
      </c>
      <c r="K32" s="3">
        <f t="shared" si="1"/>
        <v>100.3</v>
      </c>
      <c r="L32" s="3">
        <f t="shared" si="2"/>
        <v>104.3</v>
      </c>
      <c r="M32" s="3">
        <f t="shared" si="3"/>
        <v>106.5</v>
      </c>
      <c r="N32" s="3">
        <v>4700</v>
      </c>
      <c r="P32" s="4">
        <f t="shared" si="6"/>
        <v>25.553353526974586</v>
      </c>
      <c r="Q32" s="5">
        <f t="shared" si="4"/>
        <v>25.553353526974586</v>
      </c>
      <c r="R32" s="5">
        <f t="shared" si="5"/>
        <v>5.8075803470396785</v>
      </c>
    </row>
    <row r="33" spans="1:18" x14ac:dyDescent="0.3">
      <c r="A33" s="1">
        <v>32</v>
      </c>
      <c r="B33" s="1" t="s">
        <v>152</v>
      </c>
      <c r="C33" s="1" t="s">
        <v>557</v>
      </c>
      <c r="D33" s="1" t="s">
        <v>543</v>
      </c>
      <c r="E33" s="1">
        <v>4300</v>
      </c>
      <c r="F33" s="3" t="s">
        <v>520</v>
      </c>
      <c r="G33" s="1">
        <v>29</v>
      </c>
      <c r="H33" s="1">
        <v>100.75</v>
      </c>
      <c r="I33" s="1">
        <v>16.760000000000002</v>
      </c>
      <c r="J33" s="3">
        <f t="shared" si="0"/>
        <v>100.4</v>
      </c>
      <c r="K33" s="3">
        <f t="shared" si="1"/>
        <v>100.1</v>
      </c>
      <c r="L33" s="3">
        <f t="shared" si="2"/>
        <v>108.3</v>
      </c>
      <c r="M33" s="3">
        <f t="shared" si="3"/>
        <v>109.8</v>
      </c>
      <c r="N33" s="3">
        <v>4700</v>
      </c>
      <c r="P33" s="4">
        <f t="shared" si="6"/>
        <v>23.561114297273779</v>
      </c>
      <c r="Q33" s="5">
        <f t="shared" si="4"/>
        <v>23.561114297273779</v>
      </c>
      <c r="R33" s="5">
        <f t="shared" si="5"/>
        <v>5.4793289063427393</v>
      </c>
    </row>
    <row r="34" spans="1:18" x14ac:dyDescent="0.3">
      <c r="A34" s="1">
        <v>33</v>
      </c>
      <c r="B34" s="1" t="s">
        <v>306</v>
      </c>
      <c r="C34" s="1" t="s">
        <v>492</v>
      </c>
      <c r="D34" s="1" t="s">
        <v>546</v>
      </c>
      <c r="E34" s="1">
        <v>4200</v>
      </c>
      <c r="F34" s="3" t="s">
        <v>486</v>
      </c>
      <c r="G34" s="1">
        <v>24</v>
      </c>
      <c r="H34" s="3">
        <v>112.25</v>
      </c>
      <c r="I34" s="1">
        <v>13.81</v>
      </c>
      <c r="J34" s="3">
        <f t="shared" ref="J34:J56" si="7">VLOOKUP(C34,$B$63:$E$92,2,FALSE)</f>
        <v>101.6</v>
      </c>
      <c r="K34" s="3">
        <f t="shared" ref="K34:K56" si="8">VLOOKUP(F34,$B$63:$E$92,2,FALSE)</f>
        <v>105.3</v>
      </c>
      <c r="L34" s="3">
        <f t="shared" ref="L34:L56" si="9">VLOOKUP(C34,$B$63:$E$92,4,FALSE)</f>
        <v>108.1</v>
      </c>
      <c r="M34" s="3">
        <f t="shared" ref="M34:M56" si="10">VLOOKUP(F34,$B$63:$E$92,3,FALSE)</f>
        <v>107.6</v>
      </c>
      <c r="N34" s="3">
        <v>4700</v>
      </c>
      <c r="P34" s="4">
        <f t="shared" si="6"/>
        <v>20.026046511782667</v>
      </c>
      <c r="Q34" s="5">
        <f t="shared" ref="Q34:Q56" si="11">P34-O34</f>
        <v>20.026046511782667</v>
      </c>
      <c r="R34" s="5">
        <f t="shared" ref="R34:R56" si="12">P34/(E34/1000)</f>
        <v>4.7681063123292065</v>
      </c>
    </row>
    <row r="35" spans="1:18" x14ac:dyDescent="0.3">
      <c r="A35" s="1">
        <v>34</v>
      </c>
      <c r="B35" s="1" t="s">
        <v>415</v>
      </c>
      <c r="C35" s="1" t="s">
        <v>520</v>
      </c>
      <c r="D35" s="1" t="s">
        <v>542</v>
      </c>
      <c r="E35" s="1">
        <v>4100</v>
      </c>
      <c r="F35" s="3" t="s">
        <v>557</v>
      </c>
      <c r="G35" s="1">
        <v>19</v>
      </c>
      <c r="H35" s="1">
        <v>107.75</v>
      </c>
      <c r="I35" s="1">
        <v>16.98</v>
      </c>
      <c r="J35" s="3">
        <f t="shared" si="7"/>
        <v>100.1</v>
      </c>
      <c r="K35" s="3">
        <f t="shared" si="8"/>
        <v>100.4</v>
      </c>
      <c r="L35" s="3">
        <f t="shared" si="9"/>
        <v>106.8</v>
      </c>
      <c r="M35" s="3">
        <f t="shared" si="10"/>
        <v>111.1</v>
      </c>
      <c r="N35" s="3">
        <v>4500</v>
      </c>
      <c r="P35" s="4">
        <f t="shared" si="6"/>
        <v>16.500954159690473</v>
      </c>
      <c r="Q35" s="5">
        <f t="shared" si="11"/>
        <v>16.500954159690473</v>
      </c>
      <c r="R35" s="5">
        <f t="shared" si="12"/>
        <v>4.024622965778164</v>
      </c>
    </row>
    <row r="36" spans="1:18" x14ac:dyDescent="0.3">
      <c r="A36" s="1">
        <v>35</v>
      </c>
      <c r="B36" s="1" t="s">
        <v>223</v>
      </c>
      <c r="C36" s="1" t="s">
        <v>508</v>
      </c>
      <c r="D36" s="1" t="s">
        <v>543</v>
      </c>
      <c r="E36" s="1">
        <v>4000</v>
      </c>
      <c r="F36" s="3" t="s">
        <v>516</v>
      </c>
      <c r="G36" s="1">
        <v>19</v>
      </c>
      <c r="H36" s="3">
        <v>101.25</v>
      </c>
      <c r="I36" s="1">
        <v>20.41</v>
      </c>
      <c r="J36" s="3">
        <f t="shared" si="7"/>
        <v>100.3</v>
      </c>
      <c r="K36" s="3">
        <f t="shared" si="8"/>
        <v>102.5</v>
      </c>
      <c r="L36" s="3">
        <f t="shared" si="9"/>
        <v>105.8</v>
      </c>
      <c r="M36" s="3">
        <f t="shared" si="10"/>
        <v>110.9</v>
      </c>
      <c r="N36" s="3">
        <v>4100</v>
      </c>
      <c r="P36" s="4">
        <f t="shared" si="6"/>
        <v>16.640750586948869</v>
      </c>
      <c r="Q36" s="5">
        <f t="shared" si="11"/>
        <v>16.640750586948869</v>
      </c>
      <c r="R36" s="5">
        <f t="shared" si="12"/>
        <v>4.1601876467372172</v>
      </c>
    </row>
    <row r="37" spans="1:18" x14ac:dyDescent="0.3">
      <c r="A37" s="1">
        <v>36</v>
      </c>
      <c r="B37" s="1" t="s">
        <v>465</v>
      </c>
      <c r="C37" s="1" t="s">
        <v>520</v>
      </c>
      <c r="D37" s="1" t="s">
        <v>544</v>
      </c>
      <c r="E37" s="1">
        <v>3900</v>
      </c>
      <c r="F37" s="3" t="s">
        <v>557</v>
      </c>
      <c r="G37" s="1">
        <v>24</v>
      </c>
      <c r="H37" s="3">
        <v>107.75</v>
      </c>
      <c r="I37" s="1">
        <v>17.97</v>
      </c>
      <c r="J37" s="3">
        <f t="shared" si="7"/>
        <v>100.1</v>
      </c>
      <c r="K37" s="3">
        <f t="shared" si="8"/>
        <v>100.4</v>
      </c>
      <c r="L37" s="3">
        <f t="shared" si="9"/>
        <v>106.8</v>
      </c>
      <c r="M37" s="3">
        <f t="shared" si="10"/>
        <v>111.1</v>
      </c>
      <c r="N37" s="3">
        <v>4000</v>
      </c>
      <c r="P37" s="4">
        <f t="shared" si="6"/>
        <v>19.964306813578904</v>
      </c>
      <c r="Q37" s="5">
        <f t="shared" si="11"/>
        <v>19.964306813578904</v>
      </c>
      <c r="R37" s="5">
        <f t="shared" si="12"/>
        <v>5.1190530291227958</v>
      </c>
    </row>
    <row r="38" spans="1:18" x14ac:dyDescent="0.3">
      <c r="A38" s="1">
        <v>37</v>
      </c>
      <c r="B38" s="1" t="s">
        <v>213</v>
      </c>
      <c r="C38" s="1" t="s">
        <v>492</v>
      </c>
      <c r="D38" s="1" t="s">
        <v>546</v>
      </c>
      <c r="E38" s="1">
        <v>3800</v>
      </c>
      <c r="F38" s="3" t="s">
        <v>486</v>
      </c>
      <c r="G38" s="1">
        <v>19</v>
      </c>
      <c r="H38" s="3">
        <v>112.25</v>
      </c>
      <c r="I38" s="1">
        <v>17.34</v>
      </c>
      <c r="J38" s="3">
        <f t="shared" si="7"/>
        <v>101.6</v>
      </c>
      <c r="K38" s="3">
        <f t="shared" si="8"/>
        <v>105.3</v>
      </c>
      <c r="L38" s="3">
        <f t="shared" si="9"/>
        <v>108.1</v>
      </c>
      <c r="M38" s="3">
        <f t="shared" si="10"/>
        <v>107.6</v>
      </c>
      <c r="N38" s="3">
        <v>4500</v>
      </c>
      <c r="P38" s="4">
        <f t="shared" si="6"/>
        <v>16.388250862890565</v>
      </c>
      <c r="Q38" s="5">
        <f t="shared" si="11"/>
        <v>16.388250862890565</v>
      </c>
      <c r="R38" s="5">
        <f t="shared" si="12"/>
        <v>4.3126975954975171</v>
      </c>
    </row>
    <row r="39" spans="1:18" x14ac:dyDescent="0.3">
      <c r="A39" s="1">
        <v>38</v>
      </c>
      <c r="B39" s="1" t="s">
        <v>122</v>
      </c>
      <c r="C39" s="1" t="s">
        <v>557</v>
      </c>
      <c r="D39" s="1" t="s">
        <v>542</v>
      </c>
      <c r="E39" s="1">
        <v>3800</v>
      </c>
      <c r="F39" s="3" t="s">
        <v>520</v>
      </c>
      <c r="G39" s="1">
        <v>24</v>
      </c>
      <c r="H39" s="3">
        <v>100.75</v>
      </c>
      <c r="I39" s="1">
        <v>12.77</v>
      </c>
      <c r="J39" s="3">
        <f t="shared" si="7"/>
        <v>100.4</v>
      </c>
      <c r="K39" s="3">
        <f t="shared" si="8"/>
        <v>100.1</v>
      </c>
      <c r="L39" s="3">
        <f t="shared" si="9"/>
        <v>108.3</v>
      </c>
      <c r="M39" s="3">
        <f t="shared" si="10"/>
        <v>109.8</v>
      </c>
      <c r="N39" s="3">
        <v>4300</v>
      </c>
      <c r="P39" s="4">
        <f t="shared" si="6"/>
        <v>17.65441556289057</v>
      </c>
      <c r="Q39" s="5">
        <f t="shared" si="11"/>
        <v>17.65441556289057</v>
      </c>
      <c r="R39" s="5">
        <f t="shared" si="12"/>
        <v>4.6458988323396238</v>
      </c>
    </row>
    <row r="40" spans="1:18" x14ac:dyDescent="0.3">
      <c r="A40" s="1">
        <v>39</v>
      </c>
      <c r="B40" s="1" t="s">
        <v>10</v>
      </c>
      <c r="C40" s="1" t="s">
        <v>492</v>
      </c>
      <c r="D40" s="1" t="s">
        <v>543</v>
      </c>
      <c r="E40" s="1">
        <v>3700</v>
      </c>
      <c r="F40" s="3" t="s">
        <v>486</v>
      </c>
      <c r="G40" s="1">
        <v>17</v>
      </c>
      <c r="H40" s="3">
        <v>112.25</v>
      </c>
      <c r="I40" s="1">
        <v>16.29</v>
      </c>
      <c r="J40" s="3">
        <f t="shared" si="7"/>
        <v>101.6</v>
      </c>
      <c r="K40" s="3">
        <f t="shared" si="8"/>
        <v>105.3</v>
      </c>
      <c r="L40" s="3">
        <f t="shared" si="9"/>
        <v>108.1</v>
      </c>
      <c r="M40" s="3">
        <f t="shared" si="10"/>
        <v>107.6</v>
      </c>
      <c r="N40" s="3">
        <v>3700</v>
      </c>
      <c r="P40" s="4">
        <f t="shared" ref="P40:P56" si="13">-87.868852+(LN(E40))*9.365713+G40*0.73241+I40*0.27241+H40*0.0924+((J40+K40)/2)*0.015315+((L40+M40)/2)*-0.032803</f>
        <v>14.387633214505946</v>
      </c>
      <c r="Q40" s="5">
        <f t="shared" si="11"/>
        <v>14.387633214505946</v>
      </c>
      <c r="R40" s="5">
        <f t="shared" si="12"/>
        <v>3.8885495174340394</v>
      </c>
    </row>
    <row r="41" spans="1:18" x14ac:dyDescent="0.3">
      <c r="A41" s="1">
        <v>40</v>
      </c>
      <c r="B41" s="1" t="s">
        <v>416</v>
      </c>
      <c r="C41" s="1" t="s">
        <v>516</v>
      </c>
      <c r="D41" s="1" t="s">
        <v>546</v>
      </c>
      <c r="E41" s="1">
        <v>3600</v>
      </c>
      <c r="F41" s="3" t="s">
        <v>508</v>
      </c>
      <c r="G41" s="1">
        <v>19</v>
      </c>
      <c r="H41" s="3">
        <v>111.25</v>
      </c>
      <c r="I41" s="1">
        <v>18.649999999999999</v>
      </c>
      <c r="J41" s="3">
        <f t="shared" si="7"/>
        <v>102.5</v>
      </c>
      <c r="K41" s="3">
        <f t="shared" si="8"/>
        <v>100.3</v>
      </c>
      <c r="L41" s="3">
        <f t="shared" si="9"/>
        <v>104.3</v>
      </c>
      <c r="M41" s="3">
        <f t="shared" si="10"/>
        <v>106.5</v>
      </c>
      <c r="N41" s="3">
        <v>3600</v>
      </c>
      <c r="P41" s="4">
        <f t="shared" si="13"/>
        <v>16.195301485765658</v>
      </c>
      <c r="Q41" s="5">
        <f t="shared" si="11"/>
        <v>16.195301485765658</v>
      </c>
      <c r="R41" s="5">
        <f t="shared" si="12"/>
        <v>4.498694857157127</v>
      </c>
    </row>
    <row r="42" spans="1:18" x14ac:dyDescent="0.3">
      <c r="A42" s="1">
        <v>41</v>
      </c>
      <c r="B42" s="1" t="s">
        <v>280</v>
      </c>
      <c r="C42" s="1" t="s">
        <v>492</v>
      </c>
      <c r="D42" s="1" t="s">
        <v>546</v>
      </c>
      <c r="E42" s="1">
        <v>3600</v>
      </c>
      <c r="F42" s="3" t="s">
        <v>486</v>
      </c>
      <c r="G42" s="1">
        <v>22</v>
      </c>
      <c r="H42" s="3">
        <v>112.25</v>
      </c>
      <c r="I42" s="1">
        <v>17.600000000000001</v>
      </c>
      <c r="J42" s="3">
        <f t="shared" si="7"/>
        <v>101.6</v>
      </c>
      <c r="K42" s="3">
        <f t="shared" si="8"/>
        <v>105.3</v>
      </c>
      <c r="L42" s="3">
        <f t="shared" si="9"/>
        <v>108.1</v>
      </c>
      <c r="M42" s="3">
        <f t="shared" si="10"/>
        <v>107.6</v>
      </c>
      <c r="N42" s="3">
        <v>3600</v>
      </c>
      <c r="P42" s="4">
        <f t="shared" si="13"/>
        <v>18.14992938576566</v>
      </c>
      <c r="Q42" s="5">
        <f t="shared" si="11"/>
        <v>18.14992938576566</v>
      </c>
      <c r="R42" s="5">
        <f t="shared" si="12"/>
        <v>5.0416470516015721</v>
      </c>
    </row>
    <row r="43" spans="1:18" x14ac:dyDescent="0.3">
      <c r="A43" s="1">
        <v>42</v>
      </c>
      <c r="B43" s="1" t="s">
        <v>368</v>
      </c>
      <c r="C43" s="1" t="s">
        <v>557</v>
      </c>
      <c r="D43" s="1" t="s">
        <v>546</v>
      </c>
      <c r="E43" s="1">
        <v>3400</v>
      </c>
      <c r="F43" s="3" t="s">
        <v>520</v>
      </c>
      <c r="G43" s="1">
        <v>21</v>
      </c>
      <c r="H43" s="3">
        <v>100.75</v>
      </c>
      <c r="I43" s="1">
        <v>13.55</v>
      </c>
      <c r="J43" s="3">
        <f t="shared" si="7"/>
        <v>100.4</v>
      </c>
      <c r="K43" s="3">
        <f t="shared" si="8"/>
        <v>100.1</v>
      </c>
      <c r="L43" s="3">
        <f t="shared" si="9"/>
        <v>108.3</v>
      </c>
      <c r="M43" s="3">
        <f t="shared" si="10"/>
        <v>109.8</v>
      </c>
      <c r="N43" s="3">
        <v>3600</v>
      </c>
      <c r="P43" s="4">
        <f t="shared" si="13"/>
        <v>14.627957986205475</v>
      </c>
      <c r="Q43" s="5">
        <f t="shared" si="11"/>
        <v>14.627957986205475</v>
      </c>
      <c r="R43" s="5">
        <f t="shared" si="12"/>
        <v>4.3023405841780811</v>
      </c>
    </row>
    <row r="44" spans="1:18" x14ac:dyDescent="0.3">
      <c r="A44" s="1">
        <v>43</v>
      </c>
      <c r="B44" s="1" t="s">
        <v>405</v>
      </c>
      <c r="C44" s="1" t="s">
        <v>520</v>
      </c>
      <c r="D44" s="1" t="s">
        <v>544</v>
      </c>
      <c r="E44" s="1">
        <v>3400</v>
      </c>
      <c r="F44" s="3" t="s">
        <v>557</v>
      </c>
      <c r="G44" s="1">
        <v>16</v>
      </c>
      <c r="H44" s="3">
        <v>107.75</v>
      </c>
      <c r="I44" s="1">
        <v>18.21</v>
      </c>
      <c r="J44" s="3">
        <f t="shared" si="7"/>
        <v>100.1</v>
      </c>
      <c r="K44" s="3">
        <f t="shared" si="8"/>
        <v>100.4</v>
      </c>
      <c r="L44" s="3">
        <f t="shared" si="9"/>
        <v>106.8</v>
      </c>
      <c r="M44" s="3">
        <f t="shared" si="10"/>
        <v>111.1</v>
      </c>
      <c r="N44" s="3">
        <v>3900</v>
      </c>
      <c r="P44" s="4">
        <f t="shared" si="13"/>
        <v>12.885418886205473</v>
      </c>
      <c r="Q44" s="5">
        <f t="shared" si="11"/>
        <v>12.885418886205473</v>
      </c>
      <c r="R44" s="5">
        <f t="shared" si="12"/>
        <v>3.7898290841780806</v>
      </c>
    </row>
    <row r="45" spans="1:18" x14ac:dyDescent="0.3">
      <c r="A45" s="1">
        <v>44</v>
      </c>
      <c r="B45" s="1" t="s">
        <v>380</v>
      </c>
      <c r="C45" s="1" t="s">
        <v>557</v>
      </c>
      <c r="D45" s="1" t="s">
        <v>544</v>
      </c>
      <c r="E45" s="1">
        <v>3400</v>
      </c>
      <c r="F45" s="3" t="s">
        <v>520</v>
      </c>
      <c r="G45" s="1">
        <v>20</v>
      </c>
      <c r="H45" s="3">
        <v>100.75</v>
      </c>
      <c r="I45" s="1">
        <v>19.010000000000002</v>
      </c>
      <c r="J45" s="3">
        <f t="shared" si="7"/>
        <v>100.4</v>
      </c>
      <c r="K45" s="3">
        <f t="shared" si="8"/>
        <v>100.1</v>
      </c>
      <c r="L45" s="3">
        <f t="shared" si="9"/>
        <v>108.3</v>
      </c>
      <c r="M45" s="3">
        <f t="shared" si="10"/>
        <v>109.8</v>
      </c>
      <c r="N45" s="3">
        <v>3500</v>
      </c>
      <c r="P45" s="4">
        <f t="shared" si="13"/>
        <v>15.382906586205474</v>
      </c>
      <c r="Q45" s="5">
        <f t="shared" si="11"/>
        <v>15.382906586205474</v>
      </c>
      <c r="R45" s="5">
        <f t="shared" si="12"/>
        <v>4.5243842900604339</v>
      </c>
    </row>
    <row r="46" spans="1:18" x14ac:dyDescent="0.3">
      <c r="A46" s="1">
        <v>45</v>
      </c>
      <c r="B46" s="1" t="s">
        <v>331</v>
      </c>
      <c r="C46" s="1" t="s">
        <v>557</v>
      </c>
      <c r="D46" s="1" t="s">
        <v>543</v>
      </c>
      <c r="E46" s="1">
        <v>3400</v>
      </c>
      <c r="F46" s="3" t="s">
        <v>520</v>
      </c>
      <c r="G46" s="1">
        <v>21</v>
      </c>
      <c r="H46" s="3">
        <v>100.75</v>
      </c>
      <c r="I46" s="1">
        <v>18.420000000000002</v>
      </c>
      <c r="J46" s="3">
        <f t="shared" si="7"/>
        <v>100.4</v>
      </c>
      <c r="K46" s="3">
        <f t="shared" si="8"/>
        <v>100.1</v>
      </c>
      <c r="L46" s="3">
        <f t="shared" si="9"/>
        <v>108.3</v>
      </c>
      <c r="M46" s="3">
        <f t="shared" si="10"/>
        <v>109.8</v>
      </c>
      <c r="N46" s="3">
        <v>3700</v>
      </c>
      <c r="P46" s="4">
        <f t="shared" si="13"/>
        <v>15.954594686205473</v>
      </c>
      <c r="Q46" s="5">
        <f t="shared" si="11"/>
        <v>15.954594686205473</v>
      </c>
      <c r="R46" s="5">
        <f t="shared" si="12"/>
        <v>4.6925278488839623</v>
      </c>
    </row>
    <row r="47" spans="1:18" x14ac:dyDescent="0.3">
      <c r="A47" s="1">
        <v>46</v>
      </c>
      <c r="B47" s="1" t="s">
        <v>125</v>
      </c>
      <c r="C47" s="1" t="s">
        <v>492</v>
      </c>
      <c r="D47" s="1" t="s">
        <v>545</v>
      </c>
      <c r="E47" s="1">
        <v>3400</v>
      </c>
      <c r="F47" s="1" t="s">
        <v>486</v>
      </c>
      <c r="G47" s="1">
        <v>15</v>
      </c>
      <c r="H47" s="1">
        <v>112.25</v>
      </c>
      <c r="I47" s="1">
        <v>16.329999999999998</v>
      </c>
      <c r="J47" s="3">
        <f t="shared" si="7"/>
        <v>101.6</v>
      </c>
      <c r="K47" s="3">
        <f t="shared" si="8"/>
        <v>105.3</v>
      </c>
      <c r="L47" s="3">
        <f t="shared" si="9"/>
        <v>108.1</v>
      </c>
      <c r="M47" s="3">
        <f t="shared" si="10"/>
        <v>107.6</v>
      </c>
      <c r="N47" s="3">
        <v>3800</v>
      </c>
      <c r="P47" s="4">
        <f t="shared" si="13"/>
        <v>12.141769386205471</v>
      </c>
      <c r="Q47" s="5">
        <f t="shared" si="11"/>
        <v>12.141769386205471</v>
      </c>
      <c r="R47" s="5">
        <f t="shared" si="12"/>
        <v>3.5711086430016095</v>
      </c>
    </row>
    <row r="48" spans="1:18" x14ac:dyDescent="0.3">
      <c r="A48" s="1">
        <v>47</v>
      </c>
      <c r="B48" s="1" t="s">
        <v>335</v>
      </c>
      <c r="C48" s="1" t="s">
        <v>508</v>
      </c>
      <c r="D48" s="1" t="s">
        <v>545</v>
      </c>
      <c r="E48" s="1">
        <v>3300</v>
      </c>
      <c r="F48" s="3" t="s">
        <v>516</v>
      </c>
      <c r="G48" s="1">
        <v>17</v>
      </c>
      <c r="H48" s="3">
        <v>101.25</v>
      </c>
      <c r="I48" s="1">
        <v>13.79</v>
      </c>
      <c r="J48" s="3">
        <f t="shared" si="7"/>
        <v>100.3</v>
      </c>
      <c r="K48" s="3">
        <f t="shared" si="8"/>
        <v>102.5</v>
      </c>
      <c r="L48" s="3">
        <f t="shared" si="9"/>
        <v>105.8</v>
      </c>
      <c r="M48" s="3">
        <f t="shared" si="10"/>
        <v>110.9</v>
      </c>
      <c r="N48" s="3">
        <v>3600</v>
      </c>
      <c r="P48" s="4">
        <f t="shared" si="13"/>
        <v>11.570876451145995</v>
      </c>
      <c r="Q48" s="5">
        <f t="shared" si="11"/>
        <v>11.570876451145995</v>
      </c>
      <c r="R48" s="5">
        <f t="shared" si="12"/>
        <v>3.5063261973169686</v>
      </c>
    </row>
    <row r="49" spans="1:18" x14ac:dyDescent="0.3">
      <c r="A49" s="1">
        <v>48</v>
      </c>
      <c r="B49" s="1" t="s">
        <v>264</v>
      </c>
      <c r="C49" s="1" t="s">
        <v>486</v>
      </c>
      <c r="D49" s="1" t="s">
        <v>545</v>
      </c>
      <c r="E49" s="1">
        <v>3300</v>
      </c>
      <c r="F49" s="3" t="s">
        <v>492</v>
      </c>
      <c r="G49" s="1">
        <v>15</v>
      </c>
      <c r="H49" s="1">
        <v>110.25</v>
      </c>
      <c r="I49" s="1">
        <v>19.010000000000002</v>
      </c>
      <c r="J49" s="3">
        <f t="shared" si="7"/>
        <v>105.3</v>
      </c>
      <c r="K49" s="3">
        <f t="shared" si="8"/>
        <v>101.6</v>
      </c>
      <c r="L49" s="3">
        <f t="shared" si="9"/>
        <v>104.7</v>
      </c>
      <c r="M49" s="3">
        <f t="shared" si="10"/>
        <v>111.4</v>
      </c>
      <c r="N49" s="3">
        <v>3600</v>
      </c>
      <c r="P49" s="4">
        <f t="shared" si="13"/>
        <v>12.400873301145998</v>
      </c>
      <c r="Q49" s="5">
        <f t="shared" si="11"/>
        <v>12.400873301145998</v>
      </c>
      <c r="R49" s="5">
        <f t="shared" si="12"/>
        <v>3.7578403942866663</v>
      </c>
    </row>
    <row r="50" spans="1:18" x14ac:dyDescent="0.3">
      <c r="A50" s="1">
        <v>49</v>
      </c>
      <c r="B50" s="1" t="s">
        <v>229</v>
      </c>
      <c r="C50" s="1" t="s">
        <v>486</v>
      </c>
      <c r="D50" s="1" t="s">
        <v>544</v>
      </c>
      <c r="E50" s="1">
        <v>3300</v>
      </c>
      <c r="F50" s="3" t="s">
        <v>492</v>
      </c>
      <c r="G50" s="1">
        <v>22</v>
      </c>
      <c r="H50" s="3">
        <v>110.25</v>
      </c>
      <c r="I50" s="1">
        <v>10.87</v>
      </c>
      <c r="J50" s="3">
        <f t="shared" si="7"/>
        <v>105.3</v>
      </c>
      <c r="K50" s="3">
        <f t="shared" si="8"/>
        <v>101.6</v>
      </c>
      <c r="L50" s="3">
        <f t="shared" si="9"/>
        <v>104.7</v>
      </c>
      <c r="M50" s="3">
        <f t="shared" si="10"/>
        <v>111.4</v>
      </c>
      <c r="N50" s="3">
        <v>3600</v>
      </c>
      <c r="P50" s="4">
        <f t="shared" si="13"/>
        <v>15.310325901145994</v>
      </c>
      <c r="Q50" s="5">
        <f t="shared" si="11"/>
        <v>15.310325901145994</v>
      </c>
      <c r="R50" s="5">
        <f t="shared" si="12"/>
        <v>4.6394926973169683</v>
      </c>
    </row>
    <row r="51" spans="1:18" x14ac:dyDescent="0.3">
      <c r="A51" s="1">
        <v>50</v>
      </c>
      <c r="B51" s="1" t="s">
        <v>444</v>
      </c>
      <c r="C51" s="1" t="s">
        <v>492</v>
      </c>
      <c r="D51" s="1" t="s">
        <v>545</v>
      </c>
      <c r="E51" s="1">
        <v>3200</v>
      </c>
      <c r="F51" s="3" t="s">
        <v>486</v>
      </c>
      <c r="G51" s="1">
        <v>6</v>
      </c>
      <c r="H51" s="3">
        <v>112.25</v>
      </c>
      <c r="I51" s="1">
        <v>15.14</v>
      </c>
      <c r="J51" s="3">
        <f t="shared" si="7"/>
        <v>101.6</v>
      </c>
      <c r="K51" s="3">
        <f t="shared" si="8"/>
        <v>105.3</v>
      </c>
      <c r="L51" s="3">
        <f t="shared" si="9"/>
        <v>108.1</v>
      </c>
      <c r="M51" s="3">
        <f t="shared" si="10"/>
        <v>107.6</v>
      </c>
      <c r="N51" s="3">
        <v>3600</v>
      </c>
      <c r="P51" s="4">
        <f t="shared" si="13"/>
        <v>4.6581186775392176</v>
      </c>
      <c r="Q51" s="5">
        <f t="shared" si="11"/>
        <v>4.6581186775392176</v>
      </c>
      <c r="R51" s="5">
        <f t="shared" si="12"/>
        <v>1.4556620867310055</v>
      </c>
    </row>
    <row r="52" spans="1:18" x14ac:dyDescent="0.3">
      <c r="A52" s="1">
        <v>51</v>
      </c>
      <c r="B52" s="1" t="s">
        <v>379</v>
      </c>
      <c r="C52" s="1" t="s">
        <v>486</v>
      </c>
      <c r="D52" s="1" t="s">
        <v>542</v>
      </c>
      <c r="E52" s="1">
        <v>3200</v>
      </c>
      <c r="F52" s="3" t="s">
        <v>492</v>
      </c>
      <c r="G52" s="1">
        <v>14</v>
      </c>
      <c r="H52" s="3">
        <v>110.25</v>
      </c>
      <c r="I52" s="1">
        <v>14.19</v>
      </c>
      <c r="J52" s="3">
        <f t="shared" si="7"/>
        <v>105.3</v>
      </c>
      <c r="K52" s="3">
        <f t="shared" si="8"/>
        <v>101.6</v>
      </c>
      <c r="L52" s="3">
        <f t="shared" si="9"/>
        <v>104.7</v>
      </c>
      <c r="M52" s="3">
        <f t="shared" si="10"/>
        <v>111.4</v>
      </c>
      <c r="N52" s="3">
        <v>3500</v>
      </c>
      <c r="P52" s="4">
        <f t="shared" si="13"/>
        <v>10.067248577539216</v>
      </c>
      <c r="Q52" s="5">
        <f t="shared" si="11"/>
        <v>10.067248577539216</v>
      </c>
      <c r="R52" s="5">
        <f t="shared" si="12"/>
        <v>3.1460151804810046</v>
      </c>
    </row>
    <row r="53" spans="1:18" x14ac:dyDescent="0.3">
      <c r="A53" s="1">
        <v>52</v>
      </c>
      <c r="B53" s="1" t="s">
        <v>289</v>
      </c>
      <c r="C53" s="1" t="s">
        <v>520</v>
      </c>
      <c r="D53" s="1" t="s">
        <v>544</v>
      </c>
      <c r="E53" s="1">
        <v>3200</v>
      </c>
      <c r="F53" s="3" t="s">
        <v>557</v>
      </c>
      <c r="G53" s="1">
        <v>13</v>
      </c>
      <c r="H53" s="1">
        <v>107.75</v>
      </c>
      <c r="I53" s="1">
        <v>12.27</v>
      </c>
      <c r="J53" s="3">
        <f t="shared" si="7"/>
        <v>100.1</v>
      </c>
      <c r="K53" s="3">
        <f t="shared" si="8"/>
        <v>100.4</v>
      </c>
      <c r="L53" s="3">
        <f t="shared" si="9"/>
        <v>106.8</v>
      </c>
      <c r="M53" s="3">
        <f t="shared" si="10"/>
        <v>111.1</v>
      </c>
      <c r="N53" s="3">
        <v>3600</v>
      </c>
      <c r="P53" s="4">
        <f t="shared" si="13"/>
        <v>8.5022806775392166</v>
      </c>
      <c r="Q53" s="5">
        <f t="shared" si="11"/>
        <v>8.5022806775392166</v>
      </c>
      <c r="R53" s="5">
        <f t="shared" si="12"/>
        <v>2.6569627117310048</v>
      </c>
    </row>
    <row r="54" spans="1:18" x14ac:dyDescent="0.3">
      <c r="A54" s="1">
        <v>53</v>
      </c>
      <c r="B54" s="1" t="s">
        <v>421</v>
      </c>
      <c r="C54" s="1" t="s">
        <v>508</v>
      </c>
      <c r="D54" s="1" t="s">
        <v>546</v>
      </c>
      <c r="E54" s="1">
        <v>3100</v>
      </c>
      <c r="F54" s="1" t="s">
        <v>516</v>
      </c>
      <c r="G54" s="1">
        <v>15</v>
      </c>
      <c r="H54" s="1">
        <v>101.25</v>
      </c>
      <c r="I54" s="1">
        <v>12.57</v>
      </c>
      <c r="J54" s="3">
        <f t="shared" si="7"/>
        <v>100.3</v>
      </c>
      <c r="K54" s="3">
        <f t="shared" si="8"/>
        <v>102.5</v>
      </c>
      <c r="L54" s="3">
        <f t="shared" si="9"/>
        <v>105.8</v>
      </c>
      <c r="M54" s="3">
        <f t="shared" si="10"/>
        <v>110.9</v>
      </c>
      <c r="N54" s="3">
        <v>3500</v>
      </c>
      <c r="P54" s="4">
        <f t="shared" si="13"/>
        <v>9.1881685310012653</v>
      </c>
      <c r="Q54" s="5">
        <f t="shared" si="11"/>
        <v>9.1881685310012653</v>
      </c>
      <c r="R54" s="5">
        <f t="shared" si="12"/>
        <v>2.9639253325810531</v>
      </c>
    </row>
    <row r="55" spans="1:18" x14ac:dyDescent="0.3">
      <c r="A55" s="1">
        <v>54</v>
      </c>
      <c r="B55" s="1" t="s">
        <v>212</v>
      </c>
      <c r="C55" s="1" t="s">
        <v>516</v>
      </c>
      <c r="D55" s="1" t="s">
        <v>544</v>
      </c>
      <c r="E55" s="1">
        <v>3000</v>
      </c>
      <c r="F55" s="3" t="s">
        <v>508</v>
      </c>
      <c r="G55" s="1">
        <v>6</v>
      </c>
      <c r="H55" s="3">
        <v>111.25</v>
      </c>
      <c r="I55" s="1">
        <v>17.55</v>
      </c>
      <c r="J55" s="3">
        <f t="shared" si="7"/>
        <v>102.5</v>
      </c>
      <c r="K55" s="3">
        <f t="shared" si="8"/>
        <v>100.3</v>
      </c>
      <c r="L55" s="3">
        <f t="shared" si="9"/>
        <v>104.3</v>
      </c>
      <c r="M55" s="3">
        <f t="shared" si="10"/>
        <v>106.5</v>
      </c>
      <c r="N55" s="3">
        <v>3500</v>
      </c>
      <c r="P55" s="4">
        <f t="shared" si="13"/>
        <v>4.6667491111202768</v>
      </c>
      <c r="Q55" s="5">
        <f t="shared" si="11"/>
        <v>4.6667491111202768</v>
      </c>
      <c r="R55" s="5">
        <f t="shared" si="12"/>
        <v>1.5555830370400923</v>
      </c>
    </row>
    <row r="56" spans="1:18" x14ac:dyDescent="0.3">
      <c r="A56" s="1">
        <v>55</v>
      </c>
      <c r="B56" s="1" t="s">
        <v>355</v>
      </c>
      <c r="C56" s="1" t="s">
        <v>486</v>
      </c>
      <c r="D56" s="1" t="s">
        <v>543</v>
      </c>
      <c r="E56" s="1">
        <v>3000</v>
      </c>
      <c r="F56" s="3" t="s">
        <v>492</v>
      </c>
      <c r="G56" s="1">
        <v>13</v>
      </c>
      <c r="H56" s="3">
        <v>110.25</v>
      </c>
      <c r="I56" s="1">
        <v>17.93</v>
      </c>
      <c r="J56" s="3">
        <f t="shared" si="7"/>
        <v>105.3</v>
      </c>
      <c r="K56" s="3">
        <f t="shared" si="8"/>
        <v>101.6</v>
      </c>
      <c r="L56" s="3">
        <f t="shared" si="9"/>
        <v>104.7</v>
      </c>
      <c r="M56" s="3">
        <f t="shared" si="10"/>
        <v>111.4</v>
      </c>
      <c r="N56" s="3">
        <v>3500</v>
      </c>
      <c r="P56" s="4">
        <f t="shared" si="13"/>
        <v>9.7492027111202777</v>
      </c>
      <c r="Q56" s="5">
        <f t="shared" si="11"/>
        <v>9.7492027111202777</v>
      </c>
      <c r="R56" s="5">
        <f t="shared" si="12"/>
        <v>3.2497342370400926</v>
      </c>
    </row>
    <row r="57" spans="1:18" x14ac:dyDescent="0.3">
      <c r="A57" s="3"/>
      <c r="J57" s="3"/>
      <c r="K57" s="3"/>
      <c r="L57" s="3"/>
      <c r="M57" s="3"/>
      <c r="N57" s="3"/>
      <c r="P57" s="4"/>
      <c r="Q57" s="5"/>
      <c r="R57" s="5"/>
    </row>
    <row r="58" spans="1:18" x14ac:dyDescent="0.3">
      <c r="A58" s="3"/>
      <c r="J58" s="3"/>
      <c r="K58" s="3"/>
      <c r="L58" s="3"/>
      <c r="M58" s="3"/>
      <c r="N58" s="3"/>
      <c r="P58" s="4"/>
      <c r="Q58" s="5"/>
      <c r="R58" s="5"/>
    </row>
    <row r="61" spans="1:18" x14ac:dyDescent="0.3">
      <c r="A61" s="1" t="s">
        <v>565</v>
      </c>
    </row>
    <row r="62" spans="1:18" x14ac:dyDescent="0.3">
      <c r="A62" s="1" t="s">
        <v>509</v>
      </c>
      <c r="B62" s="1" t="s">
        <v>510</v>
      </c>
      <c r="C62" s="1" t="s">
        <v>566</v>
      </c>
      <c r="D62" s="1" t="s">
        <v>567</v>
      </c>
      <c r="E62" s="1" t="s">
        <v>568</v>
      </c>
      <c r="P62" s="1"/>
    </row>
    <row r="63" spans="1:18" x14ac:dyDescent="0.3">
      <c r="A63" s="1">
        <v>1</v>
      </c>
      <c r="B63" s="1" t="s">
        <v>507</v>
      </c>
      <c r="C63" s="1">
        <v>106.4</v>
      </c>
      <c r="D63" s="1">
        <v>105.5</v>
      </c>
      <c r="E63" s="1">
        <v>111.2</v>
      </c>
      <c r="P63" s="1"/>
    </row>
    <row r="64" spans="1:18" x14ac:dyDescent="0.3">
      <c r="A64" s="1">
        <v>2</v>
      </c>
      <c r="B64" s="1" t="s">
        <v>512</v>
      </c>
      <c r="C64" s="1">
        <v>103.4</v>
      </c>
      <c r="D64" s="1">
        <v>106.9</v>
      </c>
      <c r="E64" s="1">
        <v>107</v>
      </c>
      <c r="P64" s="1"/>
    </row>
    <row r="65" spans="1:16" x14ac:dyDescent="0.3">
      <c r="A65" s="1">
        <v>3</v>
      </c>
      <c r="B65" s="1" t="s">
        <v>519</v>
      </c>
      <c r="C65" s="1">
        <v>102</v>
      </c>
      <c r="D65" s="1">
        <v>110.1</v>
      </c>
      <c r="E65" s="1">
        <v>104.9</v>
      </c>
      <c r="P65" s="1"/>
    </row>
    <row r="66" spans="1:16" x14ac:dyDescent="0.3">
      <c r="A66" s="1">
        <v>4</v>
      </c>
      <c r="B66" s="1" t="s">
        <v>514</v>
      </c>
      <c r="C66" s="1">
        <v>101.1</v>
      </c>
      <c r="D66" s="1">
        <v>108.3</v>
      </c>
      <c r="E66" s="1">
        <v>110.2</v>
      </c>
      <c r="P66" s="1"/>
    </row>
    <row r="67" spans="1:16" x14ac:dyDescent="0.3">
      <c r="A67" s="1">
        <v>5</v>
      </c>
      <c r="B67" s="1" t="s">
        <v>499</v>
      </c>
      <c r="C67" s="1">
        <v>101.1</v>
      </c>
      <c r="D67" s="1">
        <v>102.5</v>
      </c>
      <c r="E67" s="1">
        <v>110.9</v>
      </c>
      <c r="P67" s="1"/>
    </row>
    <row r="68" spans="1:16" x14ac:dyDescent="0.3">
      <c r="A68" s="1">
        <v>6</v>
      </c>
      <c r="B68" s="1" t="s">
        <v>505</v>
      </c>
      <c r="C68" s="1">
        <v>98.9</v>
      </c>
      <c r="D68" s="1">
        <v>105</v>
      </c>
      <c r="E68" s="1">
        <v>115.1</v>
      </c>
      <c r="P68" s="1"/>
    </row>
    <row r="69" spans="1:16" x14ac:dyDescent="0.3">
      <c r="A69" s="1">
        <v>7</v>
      </c>
      <c r="B69" s="1" t="s">
        <v>518</v>
      </c>
      <c r="C69" s="1">
        <v>101.4</v>
      </c>
      <c r="D69" s="1">
        <v>106.6</v>
      </c>
      <c r="E69" s="1">
        <v>108.3</v>
      </c>
      <c r="P69" s="1"/>
    </row>
    <row r="70" spans="1:16" x14ac:dyDescent="0.3">
      <c r="A70" s="1">
        <v>8</v>
      </c>
      <c r="B70" s="1" t="s">
        <v>520</v>
      </c>
      <c r="C70" s="1">
        <v>100.1</v>
      </c>
      <c r="D70" s="1">
        <v>109.8</v>
      </c>
      <c r="E70" s="1">
        <v>106.8</v>
      </c>
      <c r="P70" s="1"/>
    </row>
    <row r="71" spans="1:16" x14ac:dyDescent="0.3">
      <c r="A71" s="1">
        <v>9</v>
      </c>
      <c r="B71" s="1" t="s">
        <v>491</v>
      </c>
      <c r="C71" s="1">
        <v>99.7</v>
      </c>
      <c r="D71" s="1">
        <v>106.1</v>
      </c>
      <c r="E71" s="1">
        <v>106.9</v>
      </c>
      <c r="P71" s="1"/>
    </row>
    <row r="72" spans="1:16" x14ac:dyDescent="0.3">
      <c r="A72" s="1">
        <v>10</v>
      </c>
      <c r="B72" s="1" t="s">
        <v>549</v>
      </c>
      <c r="C72" s="1">
        <v>103.2</v>
      </c>
      <c r="D72" s="1">
        <v>113.9</v>
      </c>
      <c r="E72" s="1">
        <v>106.5</v>
      </c>
      <c r="P72" s="1"/>
    </row>
    <row r="73" spans="1:16" x14ac:dyDescent="0.3">
      <c r="A73" s="1">
        <v>11</v>
      </c>
      <c r="B73" s="1" t="s">
        <v>487</v>
      </c>
      <c r="C73" s="1">
        <v>100.4</v>
      </c>
      <c r="D73" s="1">
        <v>112.5</v>
      </c>
      <c r="E73" s="1">
        <v>107.9</v>
      </c>
      <c r="P73" s="1"/>
    </row>
    <row r="74" spans="1:16" x14ac:dyDescent="0.3">
      <c r="A74" s="1">
        <v>12</v>
      </c>
      <c r="B74" s="1" t="s">
        <v>506</v>
      </c>
      <c r="C74" s="1">
        <v>100.4</v>
      </c>
      <c r="D74" s="1">
        <v>107.3</v>
      </c>
      <c r="E74" s="1">
        <v>104.2</v>
      </c>
      <c r="P74" s="1"/>
    </row>
    <row r="75" spans="1:16" x14ac:dyDescent="0.3">
      <c r="A75" s="1">
        <v>13</v>
      </c>
      <c r="B75" s="1" t="s">
        <v>498</v>
      </c>
      <c r="C75" s="1">
        <v>104.1</v>
      </c>
      <c r="D75" s="1">
        <v>109.7</v>
      </c>
      <c r="E75" s="1">
        <v>109</v>
      </c>
      <c r="P75" s="1"/>
    </row>
    <row r="76" spans="1:16" x14ac:dyDescent="0.3">
      <c r="A76" s="1">
        <v>14</v>
      </c>
      <c r="B76" s="1" t="s">
        <v>517</v>
      </c>
      <c r="C76" s="1">
        <v>105.5</v>
      </c>
      <c r="D76" s="1">
        <v>105.2</v>
      </c>
      <c r="E76" s="1">
        <v>107.3</v>
      </c>
      <c r="P76" s="1"/>
    </row>
    <row r="77" spans="1:16" x14ac:dyDescent="0.3">
      <c r="A77" s="1">
        <v>15</v>
      </c>
      <c r="B77" s="1" t="s">
        <v>495</v>
      </c>
      <c r="C77" s="1">
        <v>98.8</v>
      </c>
      <c r="D77" s="1">
        <v>103.8</v>
      </c>
      <c r="E77" s="1">
        <v>106.2</v>
      </c>
      <c r="P77" s="1"/>
    </row>
    <row r="78" spans="1:16" x14ac:dyDescent="0.3">
      <c r="A78" s="1">
        <v>16</v>
      </c>
      <c r="B78" s="1" t="s">
        <v>513</v>
      </c>
      <c r="C78" s="1">
        <v>100.7</v>
      </c>
      <c r="D78" s="1">
        <v>104.6</v>
      </c>
      <c r="E78" s="1">
        <v>105.1</v>
      </c>
      <c r="P78" s="1"/>
    </row>
    <row r="79" spans="1:16" x14ac:dyDescent="0.3">
      <c r="A79" s="1">
        <v>17</v>
      </c>
      <c r="B79" s="1" t="s">
        <v>485</v>
      </c>
      <c r="C79" s="1">
        <v>105.4</v>
      </c>
      <c r="D79" s="1">
        <v>111.5</v>
      </c>
      <c r="E79" s="1">
        <v>103</v>
      </c>
      <c r="P79" s="1"/>
    </row>
    <row r="80" spans="1:16" x14ac:dyDescent="0.3">
      <c r="A80" s="1">
        <v>18</v>
      </c>
      <c r="B80" s="1" t="s">
        <v>489</v>
      </c>
      <c r="C80" s="1">
        <v>102.8</v>
      </c>
      <c r="D80" s="1">
        <v>108.4</v>
      </c>
      <c r="E80" s="1">
        <v>110.2</v>
      </c>
      <c r="P80" s="1"/>
    </row>
    <row r="81" spans="1:16" x14ac:dyDescent="0.3">
      <c r="A81" s="1">
        <v>19</v>
      </c>
      <c r="B81" s="1" t="s">
        <v>564</v>
      </c>
      <c r="C81" s="1">
        <v>105.6</v>
      </c>
      <c r="D81" s="1">
        <v>108.6</v>
      </c>
      <c r="E81" s="1">
        <v>110.4</v>
      </c>
      <c r="P81" s="1"/>
    </row>
    <row r="82" spans="1:16" x14ac:dyDescent="0.3">
      <c r="A82" s="1">
        <v>20</v>
      </c>
      <c r="B82" s="1" t="s">
        <v>556</v>
      </c>
      <c r="C82" s="1">
        <v>102</v>
      </c>
      <c r="D82" s="1">
        <v>102.1</v>
      </c>
      <c r="E82" s="1">
        <v>110.9</v>
      </c>
      <c r="P82" s="1"/>
    </row>
    <row r="83" spans="1:16" x14ac:dyDescent="0.3">
      <c r="A83" s="1">
        <v>21</v>
      </c>
      <c r="B83" s="1" t="s">
        <v>486</v>
      </c>
      <c r="C83" s="1">
        <v>105.3</v>
      </c>
      <c r="D83" s="1">
        <v>107.6</v>
      </c>
      <c r="E83" s="1">
        <v>104.7</v>
      </c>
      <c r="P83" s="1"/>
    </row>
    <row r="84" spans="1:16" x14ac:dyDescent="0.3">
      <c r="A84" s="1">
        <v>22</v>
      </c>
      <c r="B84" s="1" t="s">
        <v>508</v>
      </c>
      <c r="C84" s="1">
        <v>100.3</v>
      </c>
      <c r="D84" s="1">
        <v>106.5</v>
      </c>
      <c r="E84" s="1">
        <v>105.8</v>
      </c>
      <c r="P84" s="1"/>
    </row>
    <row r="85" spans="1:16" x14ac:dyDescent="0.3">
      <c r="A85" s="1">
        <v>23</v>
      </c>
      <c r="B85" s="1" t="s">
        <v>488</v>
      </c>
      <c r="C85" s="1">
        <v>104</v>
      </c>
      <c r="D85" s="1">
        <v>110.4</v>
      </c>
      <c r="E85" s="1">
        <v>107.1</v>
      </c>
      <c r="P85" s="1"/>
    </row>
    <row r="86" spans="1:16" x14ac:dyDescent="0.3">
      <c r="A86" s="1">
        <v>24</v>
      </c>
      <c r="B86" s="1" t="s">
        <v>493</v>
      </c>
      <c r="C86" s="1">
        <v>102.9</v>
      </c>
      <c r="D86" s="1">
        <v>103.6</v>
      </c>
      <c r="E86" s="1">
        <v>112.2</v>
      </c>
      <c r="P86" s="1"/>
    </row>
    <row r="87" spans="1:16" x14ac:dyDescent="0.3">
      <c r="A87" s="1">
        <v>25</v>
      </c>
      <c r="B87" s="1" t="s">
        <v>492</v>
      </c>
      <c r="C87" s="1">
        <v>101.6</v>
      </c>
      <c r="D87" s="1">
        <v>111.4</v>
      </c>
      <c r="E87" s="1">
        <v>108.1</v>
      </c>
      <c r="P87" s="1"/>
    </row>
    <row r="88" spans="1:16" x14ac:dyDescent="0.3">
      <c r="A88" s="1">
        <v>26</v>
      </c>
      <c r="B88" s="1" t="s">
        <v>497</v>
      </c>
      <c r="C88" s="1">
        <v>105.5</v>
      </c>
      <c r="D88" s="1">
        <v>108.3</v>
      </c>
      <c r="E88" s="1">
        <v>108.7</v>
      </c>
      <c r="P88" s="1"/>
    </row>
    <row r="89" spans="1:16" x14ac:dyDescent="0.3">
      <c r="A89" s="1">
        <v>27</v>
      </c>
      <c r="B89" s="1" t="s">
        <v>557</v>
      </c>
      <c r="C89" s="1">
        <v>100.4</v>
      </c>
      <c r="D89" s="1">
        <v>111.1</v>
      </c>
      <c r="E89" s="1">
        <v>108.3</v>
      </c>
      <c r="P89" s="1"/>
    </row>
    <row r="90" spans="1:16" x14ac:dyDescent="0.3">
      <c r="A90" s="1">
        <v>28</v>
      </c>
      <c r="B90" s="1" t="s">
        <v>516</v>
      </c>
      <c r="C90" s="1">
        <v>102.5</v>
      </c>
      <c r="D90" s="1">
        <v>110.9</v>
      </c>
      <c r="E90" s="1">
        <v>104.3</v>
      </c>
      <c r="P90" s="1"/>
    </row>
    <row r="91" spans="1:16" x14ac:dyDescent="0.3">
      <c r="A91" s="1">
        <v>29</v>
      </c>
      <c r="B91" s="1" t="s">
        <v>496</v>
      </c>
      <c r="C91" s="1">
        <v>102.5</v>
      </c>
      <c r="D91" s="1">
        <v>108.8</v>
      </c>
      <c r="E91" s="1">
        <v>103.2</v>
      </c>
      <c r="P91" s="1"/>
    </row>
    <row r="92" spans="1:16" x14ac:dyDescent="0.3">
      <c r="A92" s="1">
        <v>30</v>
      </c>
      <c r="B92" s="1" t="s">
        <v>523</v>
      </c>
      <c r="C92" s="1">
        <v>103.7</v>
      </c>
      <c r="D92" s="1">
        <v>108.6</v>
      </c>
      <c r="E92" s="1">
        <v>111.3</v>
      </c>
      <c r="P92" s="1"/>
    </row>
  </sheetData>
  <sortState ref="B2:R56">
    <sortCondition descending="1" ref="E2:E56"/>
  </sortState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68" sqref="F168:F176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106</v>
      </c>
      <c r="C2" s="1" t="s">
        <v>507</v>
      </c>
      <c r="D2" s="1" t="s">
        <v>543</v>
      </c>
      <c r="E2" s="1">
        <v>7800</v>
      </c>
      <c r="F2" s="3" t="s">
        <v>491</v>
      </c>
      <c r="G2" s="1">
        <v>34</v>
      </c>
      <c r="H2" s="3">
        <v>108.5</v>
      </c>
      <c r="I2" s="1">
        <v>30.46</v>
      </c>
      <c r="J2" s="3">
        <f t="shared" ref="J2:J33" si="0">VLOOKUP(C2,$B$203:$E$232,2,FALSE)</f>
        <v>106.4</v>
      </c>
      <c r="K2" s="3">
        <f t="shared" ref="K2:K33" si="1">VLOOKUP(F2,$B$203:$E$232,2,FALSE)</f>
        <v>100.7</v>
      </c>
      <c r="L2" s="3">
        <f t="shared" ref="L2:L33" si="2">VLOOKUP(C2,$B$203:$E$232,4,FALSE)</f>
        <v>111</v>
      </c>
      <c r="M2" s="3">
        <f t="shared" ref="M2:M33" si="3">VLOOKUP(F2,$B$203:$E$232,3,FALSE)</f>
        <v>104.2</v>
      </c>
      <c r="N2" s="3"/>
      <c r="P2" s="4">
        <f t="shared" ref="P2:P33" si="4">-87.868852+(LN(E2))*9.365713+G2*0.73241+I2*0.27241+H2*0.0924+((J2+K2)/2)*0.015315+((L2+M2)/2)*-0.032803</f>
        <v>37.346748823462526</v>
      </c>
      <c r="Q2" s="5">
        <f t="shared" ref="Q2:Q33" si="5">P2-O2</f>
        <v>37.346748823462526</v>
      </c>
      <c r="R2" s="5">
        <f t="shared" ref="R2:R33" si="6">P2/(E2/1000)</f>
        <v>4.7880447209567345</v>
      </c>
    </row>
    <row r="3" spans="1:18" x14ac:dyDescent="0.3">
      <c r="A3" s="1">
        <v>2</v>
      </c>
      <c r="B3" s="1" t="s">
        <v>189</v>
      </c>
      <c r="C3" s="1" t="s">
        <v>507</v>
      </c>
      <c r="D3" s="1" t="s">
        <v>545</v>
      </c>
      <c r="E3" s="1">
        <v>7700</v>
      </c>
      <c r="F3" s="3" t="s">
        <v>491</v>
      </c>
      <c r="G3" s="1">
        <v>32</v>
      </c>
      <c r="H3" s="3">
        <v>108.5</v>
      </c>
      <c r="I3" s="1">
        <v>23.91</v>
      </c>
      <c r="J3" s="3">
        <f t="shared" si="0"/>
        <v>106.4</v>
      </c>
      <c r="K3" s="3">
        <f t="shared" si="1"/>
        <v>100.7</v>
      </c>
      <c r="L3" s="3">
        <f t="shared" si="2"/>
        <v>111</v>
      </c>
      <c r="M3" s="3">
        <f t="shared" si="3"/>
        <v>104.2</v>
      </c>
      <c r="N3" s="3"/>
      <c r="P3" s="4">
        <f t="shared" si="4"/>
        <v>33.976793737046613</v>
      </c>
      <c r="Q3" s="5">
        <f t="shared" si="5"/>
        <v>33.976793737046613</v>
      </c>
      <c r="R3" s="5">
        <f t="shared" si="6"/>
        <v>4.4125706152008588</v>
      </c>
    </row>
    <row r="4" spans="1:18" x14ac:dyDescent="0.3">
      <c r="A4" s="1">
        <v>3</v>
      </c>
      <c r="B4" s="1" t="s">
        <v>470</v>
      </c>
      <c r="C4" s="1" t="s">
        <v>507</v>
      </c>
      <c r="D4" s="1" t="s">
        <v>545</v>
      </c>
      <c r="E4" s="1">
        <v>5100</v>
      </c>
      <c r="F4" s="3" t="s">
        <v>491</v>
      </c>
      <c r="G4" s="1">
        <v>25</v>
      </c>
      <c r="H4" s="3">
        <v>108.5</v>
      </c>
      <c r="I4" s="1">
        <v>17.11</v>
      </c>
      <c r="J4" s="3">
        <f t="shared" si="0"/>
        <v>106.4</v>
      </c>
      <c r="K4" s="3">
        <f t="shared" si="1"/>
        <v>100.7</v>
      </c>
      <c r="L4" s="3">
        <f t="shared" si="2"/>
        <v>111</v>
      </c>
      <c r="M4" s="3">
        <f t="shared" si="3"/>
        <v>104.2</v>
      </c>
      <c r="N4" s="3"/>
      <c r="P4" s="4">
        <f t="shared" si="4"/>
        <v>23.13905127026052</v>
      </c>
      <c r="Q4" s="5">
        <f t="shared" si="5"/>
        <v>23.13905127026052</v>
      </c>
      <c r="R4" s="5">
        <f t="shared" si="6"/>
        <v>4.5370688765216709</v>
      </c>
    </row>
    <row r="5" spans="1:18" x14ac:dyDescent="0.3">
      <c r="A5" s="1">
        <v>4</v>
      </c>
      <c r="B5" s="1" t="s">
        <v>166</v>
      </c>
      <c r="C5" s="1" t="s">
        <v>507</v>
      </c>
      <c r="D5" s="1" t="s">
        <v>546</v>
      </c>
      <c r="E5" s="1">
        <v>4600</v>
      </c>
      <c r="F5" s="3" t="s">
        <v>491</v>
      </c>
      <c r="G5" s="1">
        <v>30</v>
      </c>
      <c r="H5" s="3">
        <v>108.5</v>
      </c>
      <c r="I5" s="1">
        <v>20.62</v>
      </c>
      <c r="J5" s="3">
        <f t="shared" si="0"/>
        <v>106.4</v>
      </c>
      <c r="K5" s="3">
        <f t="shared" si="1"/>
        <v>100.7</v>
      </c>
      <c r="L5" s="3">
        <f t="shared" si="2"/>
        <v>111</v>
      </c>
      <c r="M5" s="3">
        <f t="shared" si="3"/>
        <v>104.2</v>
      </c>
      <c r="N5" s="3"/>
      <c r="P5" s="4">
        <f t="shared" si="4"/>
        <v>26.790866427557159</v>
      </c>
      <c r="Q5" s="5">
        <f t="shared" si="5"/>
        <v>26.790866427557159</v>
      </c>
      <c r="R5" s="5">
        <f t="shared" si="6"/>
        <v>5.8241013972950348</v>
      </c>
    </row>
    <row r="6" spans="1:18" x14ac:dyDescent="0.3">
      <c r="A6" s="1">
        <v>5</v>
      </c>
      <c r="B6" s="1" t="s">
        <v>43</v>
      </c>
      <c r="C6" s="1" t="s">
        <v>507</v>
      </c>
      <c r="D6" s="1" t="s">
        <v>544</v>
      </c>
      <c r="E6" s="1">
        <v>4200</v>
      </c>
      <c r="F6" s="3" t="s">
        <v>491</v>
      </c>
      <c r="G6" s="1">
        <v>28</v>
      </c>
      <c r="H6" s="3">
        <v>108.5</v>
      </c>
      <c r="I6" s="1">
        <v>23.44</v>
      </c>
      <c r="J6" s="3">
        <f t="shared" si="0"/>
        <v>106.4</v>
      </c>
      <c r="K6" s="3">
        <f t="shared" si="1"/>
        <v>100.7</v>
      </c>
      <c r="L6" s="3">
        <f t="shared" si="2"/>
        <v>111</v>
      </c>
      <c r="M6" s="3">
        <f t="shared" si="3"/>
        <v>104.2</v>
      </c>
      <c r="N6" s="3"/>
      <c r="P6" s="4">
        <f t="shared" si="4"/>
        <v>25.242227061782668</v>
      </c>
      <c r="Q6" s="5">
        <f t="shared" si="5"/>
        <v>25.242227061782668</v>
      </c>
      <c r="R6" s="5">
        <f t="shared" si="6"/>
        <v>6.010054062329206</v>
      </c>
    </row>
    <row r="7" spans="1:18" x14ac:dyDescent="0.3">
      <c r="A7" s="1">
        <v>6</v>
      </c>
      <c r="B7" s="1" t="s">
        <v>58</v>
      </c>
      <c r="C7" s="1" t="s">
        <v>507</v>
      </c>
      <c r="D7" s="1" t="s">
        <v>542</v>
      </c>
      <c r="E7" s="1">
        <v>3700</v>
      </c>
      <c r="F7" s="1" t="s">
        <v>491</v>
      </c>
      <c r="G7" s="1">
        <v>14</v>
      </c>
      <c r="H7" s="3">
        <v>108.5</v>
      </c>
      <c r="I7" s="1">
        <v>22.87</v>
      </c>
      <c r="J7" s="3">
        <f t="shared" si="0"/>
        <v>106.4</v>
      </c>
      <c r="K7" s="3">
        <f t="shared" si="1"/>
        <v>100.7</v>
      </c>
      <c r="L7" s="3">
        <f t="shared" si="2"/>
        <v>111</v>
      </c>
      <c r="M7" s="3">
        <f t="shared" si="3"/>
        <v>104.2</v>
      </c>
      <c r="N7" s="3"/>
      <c r="P7" s="4">
        <f t="shared" si="4"/>
        <v>13.646093264505947</v>
      </c>
      <c r="Q7" s="5">
        <f t="shared" si="5"/>
        <v>13.646093264505947</v>
      </c>
      <c r="R7" s="5">
        <f t="shared" si="6"/>
        <v>3.6881333147313367</v>
      </c>
    </row>
    <row r="8" spans="1:18" x14ac:dyDescent="0.3">
      <c r="A8" s="1">
        <v>7</v>
      </c>
      <c r="B8" s="1" t="s">
        <v>348</v>
      </c>
      <c r="C8" s="1" t="s">
        <v>507</v>
      </c>
      <c r="D8" s="1" t="s">
        <v>544</v>
      </c>
      <c r="E8" s="1">
        <v>3300</v>
      </c>
      <c r="F8" s="3" t="s">
        <v>491</v>
      </c>
      <c r="G8" s="1">
        <v>31</v>
      </c>
      <c r="H8" s="3">
        <v>108.5</v>
      </c>
      <c r="I8" s="1">
        <v>17.59</v>
      </c>
      <c r="J8" s="3">
        <f t="shared" si="0"/>
        <v>106.4</v>
      </c>
      <c r="K8" s="3">
        <f t="shared" si="1"/>
        <v>100.7</v>
      </c>
      <c r="L8" s="3">
        <f t="shared" si="2"/>
        <v>111</v>
      </c>
      <c r="M8" s="3">
        <f t="shared" si="3"/>
        <v>104.2</v>
      </c>
      <c r="N8" s="3"/>
      <c r="P8" s="4">
        <f t="shared" si="4"/>
        <v>23.587203951145998</v>
      </c>
      <c r="Q8" s="5">
        <f t="shared" si="5"/>
        <v>23.587203951145998</v>
      </c>
      <c r="R8" s="5">
        <f t="shared" si="6"/>
        <v>7.1476375609533331</v>
      </c>
    </row>
    <row r="9" spans="1:18" x14ac:dyDescent="0.3">
      <c r="A9" s="1">
        <v>8</v>
      </c>
      <c r="B9" s="1" t="s">
        <v>481</v>
      </c>
      <c r="C9" s="1" t="s">
        <v>507</v>
      </c>
      <c r="D9" s="1" t="s">
        <v>545</v>
      </c>
      <c r="E9" s="1">
        <v>3300</v>
      </c>
      <c r="F9" s="3" t="s">
        <v>491</v>
      </c>
      <c r="G9" s="1">
        <v>18</v>
      </c>
      <c r="H9" s="3">
        <v>108.5</v>
      </c>
      <c r="I9" s="1">
        <v>15.47</v>
      </c>
      <c r="J9" s="3">
        <f t="shared" si="0"/>
        <v>106.4</v>
      </c>
      <c r="K9" s="3">
        <f t="shared" si="1"/>
        <v>100.7</v>
      </c>
      <c r="L9" s="3">
        <f t="shared" si="2"/>
        <v>111</v>
      </c>
      <c r="M9" s="3">
        <f t="shared" si="3"/>
        <v>104.2</v>
      </c>
      <c r="N9" s="3"/>
      <c r="P9" s="4">
        <f t="shared" si="4"/>
        <v>13.488364751145998</v>
      </c>
      <c r="Q9" s="5">
        <f t="shared" si="5"/>
        <v>13.488364751145998</v>
      </c>
      <c r="R9" s="5">
        <f t="shared" si="6"/>
        <v>4.0873832579230296</v>
      </c>
    </row>
    <row r="10" spans="1:18" x14ac:dyDescent="0.3">
      <c r="A10" s="1">
        <v>9</v>
      </c>
      <c r="B10" s="1" t="s">
        <v>16</v>
      </c>
      <c r="C10" s="1" t="s">
        <v>507</v>
      </c>
      <c r="D10" s="1" t="s">
        <v>546</v>
      </c>
      <c r="E10" s="1">
        <v>3200</v>
      </c>
      <c r="F10" s="1" t="s">
        <v>491</v>
      </c>
      <c r="G10" s="1">
        <v>9</v>
      </c>
      <c r="H10" s="1">
        <v>108.5</v>
      </c>
      <c r="I10" s="1">
        <v>16.98</v>
      </c>
      <c r="J10" s="3">
        <f t="shared" si="0"/>
        <v>106.4</v>
      </c>
      <c r="K10" s="3">
        <f t="shared" si="1"/>
        <v>100.7</v>
      </c>
      <c r="L10" s="3">
        <f t="shared" si="2"/>
        <v>111</v>
      </c>
      <c r="M10" s="3">
        <f t="shared" si="3"/>
        <v>104.2</v>
      </c>
      <c r="N10" s="3"/>
      <c r="P10" s="4">
        <f t="shared" si="4"/>
        <v>7.0198153275392166</v>
      </c>
      <c r="Q10" s="5">
        <f t="shared" si="5"/>
        <v>7.0198153275392166</v>
      </c>
      <c r="R10" s="5">
        <f t="shared" si="6"/>
        <v>2.193692289856005</v>
      </c>
    </row>
    <row r="11" spans="1:18" x14ac:dyDescent="0.3">
      <c r="A11" s="1">
        <v>10</v>
      </c>
      <c r="B11" s="1" t="s">
        <v>205</v>
      </c>
      <c r="C11" s="1" t="s">
        <v>507</v>
      </c>
      <c r="D11" s="1" t="s">
        <v>543</v>
      </c>
      <c r="E11" s="1">
        <v>3000</v>
      </c>
      <c r="F11" s="3" t="s">
        <v>491</v>
      </c>
      <c r="G11" s="1">
        <v>19</v>
      </c>
      <c r="H11" s="3">
        <v>108.5</v>
      </c>
      <c r="I11" s="1">
        <v>14.95</v>
      </c>
      <c r="J11" s="3">
        <f t="shared" si="0"/>
        <v>106.4</v>
      </c>
      <c r="K11" s="3">
        <f t="shared" si="1"/>
        <v>100.7</v>
      </c>
      <c r="L11" s="3">
        <f t="shared" si="2"/>
        <v>111</v>
      </c>
      <c r="M11" s="3">
        <f t="shared" si="3"/>
        <v>104.2</v>
      </c>
      <c r="N11" s="3"/>
      <c r="P11" s="4">
        <f t="shared" si="4"/>
        <v>13.186473761120276</v>
      </c>
      <c r="Q11" s="5">
        <f t="shared" si="5"/>
        <v>13.186473761120276</v>
      </c>
      <c r="R11" s="5">
        <f t="shared" si="6"/>
        <v>4.3954912537067585</v>
      </c>
    </row>
    <row r="12" spans="1:18" x14ac:dyDescent="0.3">
      <c r="A12" s="1">
        <v>11</v>
      </c>
      <c r="B12" s="1" t="s">
        <v>319</v>
      </c>
      <c r="C12" s="1" t="s">
        <v>514</v>
      </c>
      <c r="D12" s="1" t="s">
        <v>543</v>
      </c>
      <c r="E12" s="1">
        <v>9300</v>
      </c>
      <c r="F12" s="3" t="s">
        <v>523</v>
      </c>
      <c r="G12" s="1">
        <v>37</v>
      </c>
      <c r="H12" s="3">
        <v>118.25</v>
      </c>
      <c r="I12" s="1">
        <v>30.94</v>
      </c>
      <c r="J12" s="3">
        <f t="shared" si="0"/>
        <v>101.4</v>
      </c>
      <c r="K12" s="3">
        <f t="shared" si="1"/>
        <v>104</v>
      </c>
      <c r="L12" s="3">
        <f t="shared" si="2"/>
        <v>109.1</v>
      </c>
      <c r="M12" s="3">
        <f t="shared" si="3"/>
        <v>108.2</v>
      </c>
      <c r="N12" s="3"/>
      <c r="P12" s="4">
        <f t="shared" si="4"/>
        <v>42.175516224939948</v>
      </c>
      <c r="Q12" s="5">
        <f t="shared" si="5"/>
        <v>42.175516224939948</v>
      </c>
      <c r="R12" s="5">
        <f t="shared" si="6"/>
        <v>4.5350017446171984</v>
      </c>
    </row>
    <row r="13" spans="1:18" x14ac:dyDescent="0.3">
      <c r="A13" s="1">
        <v>12</v>
      </c>
      <c r="B13" s="1" t="s">
        <v>52</v>
      </c>
      <c r="C13" s="1" t="s">
        <v>514</v>
      </c>
      <c r="D13" s="1" t="s">
        <v>544</v>
      </c>
      <c r="E13" s="1">
        <v>6000</v>
      </c>
      <c r="F13" s="3" t="s">
        <v>523</v>
      </c>
      <c r="G13" s="1">
        <v>33</v>
      </c>
      <c r="H13" s="3">
        <v>118.25</v>
      </c>
      <c r="I13" s="1">
        <v>21.77</v>
      </c>
      <c r="J13" s="3">
        <f t="shared" si="0"/>
        <v>101.4</v>
      </c>
      <c r="K13" s="3">
        <f t="shared" si="1"/>
        <v>104</v>
      </c>
      <c r="L13" s="3">
        <f t="shared" si="2"/>
        <v>109.1</v>
      </c>
      <c r="M13" s="3">
        <f t="shared" si="3"/>
        <v>108.2</v>
      </c>
      <c r="N13" s="3"/>
      <c r="P13" s="4">
        <f t="shared" si="4"/>
        <v>32.643306621003909</v>
      </c>
      <c r="Q13" s="5">
        <f t="shared" si="5"/>
        <v>32.643306621003909</v>
      </c>
      <c r="R13" s="5">
        <f t="shared" si="6"/>
        <v>5.4405511035006517</v>
      </c>
    </row>
    <row r="14" spans="1:18" x14ac:dyDescent="0.3">
      <c r="A14" s="1">
        <v>13</v>
      </c>
      <c r="B14" s="1" t="s">
        <v>238</v>
      </c>
      <c r="C14" s="1" t="s">
        <v>514</v>
      </c>
      <c r="D14" s="1" t="s">
        <v>542</v>
      </c>
      <c r="E14" s="1">
        <v>5200</v>
      </c>
      <c r="F14" s="3" t="s">
        <v>523</v>
      </c>
      <c r="G14" s="1">
        <v>30</v>
      </c>
      <c r="H14" s="3">
        <v>118.25</v>
      </c>
      <c r="I14" s="1">
        <v>15.6</v>
      </c>
      <c r="J14" s="3">
        <f t="shared" si="0"/>
        <v>101.4</v>
      </c>
      <c r="K14" s="3">
        <f t="shared" si="1"/>
        <v>104</v>
      </c>
      <c r="L14" s="3">
        <f t="shared" si="2"/>
        <v>109.1</v>
      </c>
      <c r="M14" s="3">
        <f t="shared" si="3"/>
        <v>108.2</v>
      </c>
      <c r="N14" s="3"/>
      <c r="P14" s="4">
        <f t="shared" si="4"/>
        <v>27.425065489407494</v>
      </c>
      <c r="Q14" s="5">
        <f t="shared" si="5"/>
        <v>27.425065489407494</v>
      </c>
      <c r="R14" s="5">
        <f t="shared" si="6"/>
        <v>5.2740510556552875</v>
      </c>
    </row>
    <row r="15" spans="1:18" x14ac:dyDescent="0.3">
      <c r="A15" s="1">
        <v>14</v>
      </c>
      <c r="B15" s="1" t="s">
        <v>430</v>
      </c>
      <c r="C15" s="1" t="s">
        <v>514</v>
      </c>
      <c r="D15" s="1" t="s">
        <v>546</v>
      </c>
      <c r="E15" s="1">
        <v>4800</v>
      </c>
      <c r="F15" s="3" t="s">
        <v>523</v>
      </c>
      <c r="G15" s="1">
        <v>32</v>
      </c>
      <c r="H15" s="3">
        <v>118.25</v>
      </c>
      <c r="I15" s="1">
        <v>14.5</v>
      </c>
      <c r="J15" s="3">
        <f t="shared" si="0"/>
        <v>101.4</v>
      </c>
      <c r="K15" s="3">
        <f t="shared" si="1"/>
        <v>104</v>
      </c>
      <c r="L15" s="3">
        <f t="shared" si="2"/>
        <v>109.1</v>
      </c>
      <c r="M15" s="3">
        <f t="shared" si="3"/>
        <v>108.2</v>
      </c>
      <c r="N15" s="3"/>
      <c r="P15" s="4">
        <f t="shared" si="4"/>
        <v>27.840577461594251</v>
      </c>
      <c r="Q15" s="5">
        <f t="shared" si="5"/>
        <v>27.840577461594251</v>
      </c>
      <c r="R15" s="5">
        <f t="shared" si="6"/>
        <v>5.8001203044988028</v>
      </c>
    </row>
    <row r="16" spans="1:18" x14ac:dyDescent="0.3">
      <c r="A16" s="1">
        <v>15</v>
      </c>
      <c r="B16" s="1" t="s">
        <v>36</v>
      </c>
      <c r="C16" s="1" t="s">
        <v>514</v>
      </c>
      <c r="D16" s="1" t="s">
        <v>544</v>
      </c>
      <c r="E16" s="1">
        <v>4600</v>
      </c>
      <c r="F16" s="3" t="s">
        <v>523</v>
      </c>
      <c r="G16" s="1">
        <v>34</v>
      </c>
      <c r="H16" s="3">
        <v>118.25</v>
      </c>
      <c r="I16" s="1">
        <v>13.67</v>
      </c>
      <c r="J16" s="3">
        <f t="shared" si="0"/>
        <v>101.4</v>
      </c>
      <c r="K16" s="3">
        <f t="shared" si="1"/>
        <v>104</v>
      </c>
      <c r="L16" s="3">
        <f t="shared" si="2"/>
        <v>109.1</v>
      </c>
      <c r="M16" s="3">
        <f t="shared" si="3"/>
        <v>108.2</v>
      </c>
      <c r="N16" s="3"/>
      <c r="P16" s="4">
        <f t="shared" si="4"/>
        <v>28.680696027557161</v>
      </c>
      <c r="Q16" s="5">
        <f t="shared" si="5"/>
        <v>28.680696027557161</v>
      </c>
      <c r="R16" s="5">
        <f t="shared" si="6"/>
        <v>6.2349339190341659</v>
      </c>
    </row>
    <row r="17" spans="1:18" x14ac:dyDescent="0.3">
      <c r="A17" s="1">
        <v>16</v>
      </c>
      <c r="B17" s="1" t="s">
        <v>398</v>
      </c>
      <c r="C17" s="1" t="s">
        <v>514</v>
      </c>
      <c r="D17" s="1" t="s">
        <v>543</v>
      </c>
      <c r="E17" s="1">
        <v>3600</v>
      </c>
      <c r="F17" s="1" t="s">
        <v>523</v>
      </c>
      <c r="G17" s="1">
        <v>15</v>
      </c>
      <c r="H17" s="1">
        <v>118.25</v>
      </c>
      <c r="I17" s="1">
        <v>25.27</v>
      </c>
      <c r="J17" s="3">
        <f t="shared" si="0"/>
        <v>101.4</v>
      </c>
      <c r="K17" s="3">
        <f t="shared" si="1"/>
        <v>104</v>
      </c>
      <c r="L17" s="3">
        <f t="shared" si="2"/>
        <v>109.1</v>
      </c>
      <c r="M17" s="3">
        <f t="shared" si="3"/>
        <v>108.2</v>
      </c>
      <c r="N17" s="3"/>
      <c r="P17" s="4">
        <f t="shared" si="4"/>
        <v>15.629115435765659</v>
      </c>
      <c r="Q17" s="5">
        <f t="shared" si="5"/>
        <v>15.629115435765659</v>
      </c>
      <c r="R17" s="5">
        <f t="shared" si="6"/>
        <v>4.3414209543793492</v>
      </c>
    </row>
    <row r="18" spans="1:18" x14ac:dyDescent="0.3">
      <c r="A18" s="1">
        <v>17</v>
      </c>
      <c r="B18" s="1" t="s">
        <v>436</v>
      </c>
      <c r="C18" s="1" t="s">
        <v>514</v>
      </c>
      <c r="D18" s="1" t="s">
        <v>546</v>
      </c>
      <c r="E18" s="1">
        <v>3400</v>
      </c>
      <c r="F18" s="1" t="s">
        <v>523</v>
      </c>
      <c r="G18" s="1">
        <v>16</v>
      </c>
      <c r="H18" s="3">
        <v>118.25</v>
      </c>
      <c r="I18" s="1">
        <v>15.86</v>
      </c>
      <c r="J18" s="3">
        <f t="shared" si="0"/>
        <v>101.4</v>
      </c>
      <c r="K18" s="3">
        <f t="shared" si="1"/>
        <v>104</v>
      </c>
      <c r="L18" s="3">
        <f t="shared" si="2"/>
        <v>109.1</v>
      </c>
      <c r="M18" s="3">
        <f t="shared" si="3"/>
        <v>108.2</v>
      </c>
      <c r="N18" s="3"/>
      <c r="P18" s="4">
        <f t="shared" si="4"/>
        <v>13.26281803620547</v>
      </c>
      <c r="Q18" s="5">
        <f t="shared" si="5"/>
        <v>13.26281803620547</v>
      </c>
      <c r="R18" s="5">
        <f t="shared" si="6"/>
        <v>3.9008288341780797</v>
      </c>
    </row>
    <row r="19" spans="1:18" x14ac:dyDescent="0.3">
      <c r="A19" s="1">
        <v>18</v>
      </c>
      <c r="B19" s="1" t="s">
        <v>228</v>
      </c>
      <c r="C19" s="1" t="s">
        <v>514</v>
      </c>
      <c r="D19" s="1" t="s">
        <v>543</v>
      </c>
      <c r="E19" s="1">
        <v>3300</v>
      </c>
      <c r="F19" s="3" t="s">
        <v>523</v>
      </c>
      <c r="G19" s="1">
        <v>16</v>
      </c>
      <c r="H19" s="3">
        <v>118.25</v>
      </c>
      <c r="I19" s="1">
        <v>26.29</v>
      </c>
      <c r="J19" s="3">
        <f t="shared" si="0"/>
        <v>101.4</v>
      </c>
      <c r="K19" s="3">
        <f t="shared" si="1"/>
        <v>104</v>
      </c>
      <c r="L19" s="3">
        <f t="shared" si="2"/>
        <v>109.1</v>
      </c>
      <c r="M19" s="3">
        <f t="shared" si="3"/>
        <v>108.2</v>
      </c>
      <c r="N19" s="3"/>
      <c r="P19" s="4">
        <f t="shared" si="4"/>
        <v>15.824460051145998</v>
      </c>
      <c r="Q19" s="5">
        <f t="shared" si="5"/>
        <v>15.824460051145998</v>
      </c>
      <c r="R19" s="5">
        <f t="shared" si="6"/>
        <v>4.7952909245896969</v>
      </c>
    </row>
    <row r="20" spans="1:18" x14ac:dyDescent="0.3">
      <c r="A20" s="1">
        <v>19</v>
      </c>
      <c r="B20" s="1" t="s">
        <v>60</v>
      </c>
      <c r="C20" s="1" t="s">
        <v>514</v>
      </c>
      <c r="D20" s="1" t="s">
        <v>542</v>
      </c>
      <c r="E20" s="1">
        <v>3200</v>
      </c>
      <c r="F20" s="1" t="s">
        <v>523</v>
      </c>
      <c r="G20" s="1">
        <v>9</v>
      </c>
      <c r="H20" s="1">
        <v>118.25</v>
      </c>
      <c r="I20" s="1">
        <v>11.71</v>
      </c>
      <c r="J20" s="3">
        <f t="shared" si="0"/>
        <v>101.4</v>
      </c>
      <c r="K20" s="3">
        <f t="shared" si="1"/>
        <v>104</v>
      </c>
      <c r="L20" s="3">
        <f t="shared" si="2"/>
        <v>109.1</v>
      </c>
      <c r="M20" s="3">
        <f t="shared" si="3"/>
        <v>108.2</v>
      </c>
      <c r="N20" s="3"/>
      <c r="P20" s="4">
        <f t="shared" si="4"/>
        <v>6.4376537275392138</v>
      </c>
      <c r="Q20" s="5">
        <f t="shared" si="5"/>
        <v>6.4376537275392138</v>
      </c>
      <c r="R20" s="5">
        <f t="shared" si="6"/>
        <v>2.0117667898560043</v>
      </c>
    </row>
    <row r="21" spans="1:18" x14ac:dyDescent="0.3">
      <c r="A21" s="1">
        <v>20</v>
      </c>
      <c r="B21" s="1" t="s">
        <v>479</v>
      </c>
      <c r="C21" s="1" t="s">
        <v>514</v>
      </c>
      <c r="D21" s="1" t="s">
        <v>546</v>
      </c>
      <c r="E21" s="1">
        <v>3200</v>
      </c>
      <c r="F21" s="3" t="s">
        <v>523</v>
      </c>
      <c r="G21" s="1">
        <v>18</v>
      </c>
      <c r="H21" s="3">
        <v>118.25</v>
      </c>
      <c r="I21" s="1">
        <v>14.84</v>
      </c>
      <c r="J21" s="3">
        <f t="shared" si="0"/>
        <v>101.4</v>
      </c>
      <c r="K21" s="3">
        <f t="shared" si="1"/>
        <v>104</v>
      </c>
      <c r="L21" s="3">
        <f t="shared" si="2"/>
        <v>109.1</v>
      </c>
      <c r="M21" s="3">
        <f t="shared" si="3"/>
        <v>108.2</v>
      </c>
      <c r="N21" s="3"/>
      <c r="P21" s="4">
        <f t="shared" si="4"/>
        <v>13.881987027539214</v>
      </c>
      <c r="Q21" s="5">
        <f t="shared" si="5"/>
        <v>13.881987027539214</v>
      </c>
      <c r="R21" s="5">
        <f t="shared" si="6"/>
        <v>4.3381209461060042</v>
      </c>
    </row>
    <row r="22" spans="1:18" x14ac:dyDescent="0.3">
      <c r="A22" s="1">
        <v>21</v>
      </c>
      <c r="B22" s="1" t="s">
        <v>74</v>
      </c>
      <c r="C22" s="1" t="s">
        <v>499</v>
      </c>
      <c r="D22" s="1" t="s">
        <v>545</v>
      </c>
      <c r="E22" s="1">
        <v>8100</v>
      </c>
      <c r="F22" s="3" t="s">
        <v>508</v>
      </c>
      <c r="G22" s="1">
        <v>35</v>
      </c>
      <c r="H22" s="3">
        <v>104.5</v>
      </c>
      <c r="I22" s="1">
        <v>23.15</v>
      </c>
      <c r="J22" s="3">
        <f t="shared" si="0"/>
        <v>101.1</v>
      </c>
      <c r="K22" s="3">
        <f t="shared" si="1"/>
        <v>100.4</v>
      </c>
      <c r="L22" s="3">
        <f t="shared" si="2"/>
        <v>109.7</v>
      </c>
      <c r="M22" s="3">
        <f t="shared" si="3"/>
        <v>104.8</v>
      </c>
      <c r="N22" s="3"/>
      <c r="P22" s="4">
        <f t="shared" si="4"/>
        <v>36.040305853875743</v>
      </c>
      <c r="Q22" s="5">
        <f t="shared" si="5"/>
        <v>36.040305853875743</v>
      </c>
      <c r="R22" s="5">
        <f t="shared" si="6"/>
        <v>4.4494204757871287</v>
      </c>
    </row>
    <row r="23" spans="1:18" x14ac:dyDescent="0.3">
      <c r="A23" s="1">
        <v>22</v>
      </c>
      <c r="B23" s="1" t="s">
        <v>299</v>
      </c>
      <c r="C23" s="1" t="s">
        <v>499</v>
      </c>
      <c r="D23" s="1" t="s">
        <v>543</v>
      </c>
      <c r="E23" s="1">
        <v>7300</v>
      </c>
      <c r="F23" s="3" t="s">
        <v>508</v>
      </c>
      <c r="G23" s="1">
        <v>35</v>
      </c>
      <c r="H23" s="3">
        <v>104.5</v>
      </c>
      <c r="I23" s="1">
        <v>29.4</v>
      </c>
      <c r="J23" s="3">
        <f t="shared" si="0"/>
        <v>101.1</v>
      </c>
      <c r="K23" s="3">
        <f t="shared" si="1"/>
        <v>100.4</v>
      </c>
      <c r="L23" s="3">
        <f t="shared" si="2"/>
        <v>109.7</v>
      </c>
      <c r="M23" s="3">
        <f t="shared" si="3"/>
        <v>104.8</v>
      </c>
      <c r="N23" s="3"/>
      <c r="P23" s="4">
        <f t="shared" si="4"/>
        <v>36.768930542057298</v>
      </c>
      <c r="Q23" s="5">
        <f t="shared" si="5"/>
        <v>36.768930542057298</v>
      </c>
      <c r="R23" s="5">
        <f t="shared" si="6"/>
        <v>5.0368398002818218</v>
      </c>
    </row>
    <row r="24" spans="1:18" x14ac:dyDescent="0.3">
      <c r="A24" s="1">
        <v>23</v>
      </c>
      <c r="B24" s="1" t="s">
        <v>274</v>
      </c>
      <c r="C24" s="1" t="s">
        <v>499</v>
      </c>
      <c r="D24" s="1" t="s">
        <v>546</v>
      </c>
      <c r="E24" s="1">
        <v>6200</v>
      </c>
      <c r="F24" s="3" t="s">
        <v>508</v>
      </c>
      <c r="G24" s="1">
        <v>35</v>
      </c>
      <c r="H24" s="3">
        <v>104.5</v>
      </c>
      <c r="I24" s="1">
        <v>18.32</v>
      </c>
      <c r="J24" s="3">
        <f t="shared" si="0"/>
        <v>101.1</v>
      </c>
      <c r="K24" s="3">
        <f t="shared" si="1"/>
        <v>100.4</v>
      </c>
      <c r="L24" s="3">
        <f t="shared" si="2"/>
        <v>109.7</v>
      </c>
      <c r="M24" s="3">
        <f t="shared" si="3"/>
        <v>104.8</v>
      </c>
      <c r="N24" s="3"/>
      <c r="P24" s="4">
        <f t="shared" si="4"/>
        <v>32.220972140884889</v>
      </c>
      <c r="Q24" s="5">
        <f t="shared" si="5"/>
        <v>32.220972140884889</v>
      </c>
      <c r="R24" s="5">
        <f t="shared" si="6"/>
        <v>5.1969309904653045</v>
      </c>
    </row>
    <row r="25" spans="1:18" x14ac:dyDescent="0.3">
      <c r="A25" s="1">
        <v>24</v>
      </c>
      <c r="B25" s="1" t="s">
        <v>429</v>
      </c>
      <c r="C25" s="1" t="s">
        <v>499</v>
      </c>
      <c r="D25" s="1" t="s">
        <v>543</v>
      </c>
      <c r="E25" s="1">
        <v>6100</v>
      </c>
      <c r="F25" s="3" t="s">
        <v>508</v>
      </c>
      <c r="G25" s="1">
        <v>33</v>
      </c>
      <c r="H25" s="3">
        <v>104.5</v>
      </c>
      <c r="I25" s="1">
        <v>21.34</v>
      </c>
      <c r="J25" s="3">
        <f t="shared" si="0"/>
        <v>101.1</v>
      </c>
      <c r="K25" s="3">
        <f t="shared" si="1"/>
        <v>100.4</v>
      </c>
      <c r="L25" s="3">
        <f t="shared" si="2"/>
        <v>109.7</v>
      </c>
      <c r="M25" s="3">
        <f t="shared" si="3"/>
        <v>104.8</v>
      </c>
      <c r="N25" s="3"/>
      <c r="P25" s="4">
        <f t="shared" si="4"/>
        <v>31.426538969169293</v>
      </c>
      <c r="Q25" s="5">
        <f t="shared" si="5"/>
        <v>31.426538969169293</v>
      </c>
      <c r="R25" s="5">
        <f t="shared" si="6"/>
        <v>5.151891634290048</v>
      </c>
    </row>
    <row r="26" spans="1:18" x14ac:dyDescent="0.3">
      <c r="A26" s="1">
        <v>25</v>
      </c>
      <c r="B26" s="1" t="s">
        <v>13</v>
      </c>
      <c r="C26" s="1" t="s">
        <v>499</v>
      </c>
      <c r="D26" s="1" t="s">
        <v>542</v>
      </c>
      <c r="E26" s="1">
        <v>4000</v>
      </c>
      <c r="F26" s="3" t="s">
        <v>508</v>
      </c>
      <c r="G26" s="1">
        <v>27</v>
      </c>
      <c r="H26" s="3">
        <v>104.5</v>
      </c>
      <c r="I26" s="1">
        <v>17.46</v>
      </c>
      <c r="J26" s="3">
        <f t="shared" si="0"/>
        <v>101.1</v>
      </c>
      <c r="K26" s="3">
        <f t="shared" si="1"/>
        <v>100.4</v>
      </c>
      <c r="L26" s="3">
        <f t="shared" si="2"/>
        <v>109.7</v>
      </c>
      <c r="M26" s="3">
        <f t="shared" si="3"/>
        <v>104.8</v>
      </c>
      <c r="N26" s="3"/>
      <c r="P26" s="4">
        <f t="shared" si="4"/>
        <v>22.02284963694887</v>
      </c>
      <c r="Q26" s="5">
        <f t="shared" si="5"/>
        <v>22.02284963694887</v>
      </c>
      <c r="R26" s="5">
        <f t="shared" si="6"/>
        <v>5.5057124092372174</v>
      </c>
    </row>
    <row r="27" spans="1:18" x14ac:dyDescent="0.3">
      <c r="A27" s="1">
        <v>26</v>
      </c>
      <c r="B27" s="1" t="s">
        <v>230</v>
      </c>
      <c r="C27" s="1" t="s">
        <v>499</v>
      </c>
      <c r="D27" s="1" t="s">
        <v>543</v>
      </c>
      <c r="E27" s="1">
        <v>3700</v>
      </c>
      <c r="F27" s="3" t="s">
        <v>508</v>
      </c>
      <c r="G27" s="1">
        <v>17</v>
      </c>
      <c r="H27" s="1">
        <v>104.5</v>
      </c>
      <c r="I27" s="1">
        <v>11.23</v>
      </c>
      <c r="J27" s="3">
        <f t="shared" si="0"/>
        <v>101.1</v>
      </c>
      <c r="K27" s="3">
        <f t="shared" si="1"/>
        <v>100.4</v>
      </c>
      <c r="L27" s="3">
        <f t="shared" si="2"/>
        <v>109.7</v>
      </c>
      <c r="M27" s="3">
        <f t="shared" si="3"/>
        <v>104.8</v>
      </c>
      <c r="N27" s="3"/>
      <c r="P27" s="4">
        <f t="shared" si="4"/>
        <v>12.271469914505946</v>
      </c>
      <c r="Q27" s="5">
        <f t="shared" si="5"/>
        <v>12.271469914505946</v>
      </c>
      <c r="R27" s="5">
        <f t="shared" si="6"/>
        <v>3.3166134904070121</v>
      </c>
    </row>
    <row r="28" spans="1:18" x14ac:dyDescent="0.3">
      <c r="A28" s="1">
        <v>27</v>
      </c>
      <c r="B28" s="1" t="s">
        <v>374</v>
      </c>
      <c r="C28" s="1" t="s">
        <v>499</v>
      </c>
      <c r="D28" s="1" t="s">
        <v>543</v>
      </c>
      <c r="E28" s="1">
        <v>3200</v>
      </c>
      <c r="F28" s="3" t="s">
        <v>508</v>
      </c>
      <c r="G28" s="1">
        <v>12</v>
      </c>
      <c r="H28" s="1">
        <v>104.5</v>
      </c>
      <c r="I28" s="1">
        <v>16.14</v>
      </c>
      <c r="J28" s="3">
        <f t="shared" si="0"/>
        <v>101.1</v>
      </c>
      <c r="K28" s="3">
        <f t="shared" si="1"/>
        <v>100.4</v>
      </c>
      <c r="L28" s="3">
        <f t="shared" si="2"/>
        <v>109.7</v>
      </c>
      <c r="M28" s="3">
        <f t="shared" si="3"/>
        <v>104.8</v>
      </c>
      <c r="N28" s="3"/>
      <c r="P28" s="4">
        <f t="shared" si="4"/>
        <v>8.5872199775392168</v>
      </c>
      <c r="Q28" s="5">
        <f t="shared" si="5"/>
        <v>8.5872199775392168</v>
      </c>
      <c r="R28" s="5">
        <f t="shared" si="6"/>
        <v>2.683506242981005</v>
      </c>
    </row>
    <row r="29" spans="1:18" x14ac:dyDescent="0.3">
      <c r="A29" s="1">
        <v>28</v>
      </c>
      <c r="B29" s="1" t="s">
        <v>176</v>
      </c>
      <c r="C29" s="1" t="s">
        <v>499</v>
      </c>
      <c r="D29" s="1" t="s">
        <v>544</v>
      </c>
      <c r="E29" s="1">
        <v>3200</v>
      </c>
      <c r="F29" s="3" t="s">
        <v>508</v>
      </c>
      <c r="G29" s="1">
        <v>20</v>
      </c>
      <c r="H29" s="3">
        <v>104.5</v>
      </c>
      <c r="I29" s="1">
        <v>17.05</v>
      </c>
      <c r="J29" s="3">
        <f t="shared" si="0"/>
        <v>101.1</v>
      </c>
      <c r="K29" s="3">
        <f t="shared" si="1"/>
        <v>100.4</v>
      </c>
      <c r="L29" s="3">
        <f t="shared" si="2"/>
        <v>109.7</v>
      </c>
      <c r="M29" s="3">
        <f t="shared" si="3"/>
        <v>104.8</v>
      </c>
      <c r="N29" s="3"/>
      <c r="P29" s="4">
        <f t="shared" si="4"/>
        <v>14.694393077539214</v>
      </c>
      <c r="Q29" s="5">
        <f t="shared" si="5"/>
        <v>14.694393077539214</v>
      </c>
      <c r="R29" s="5">
        <f t="shared" si="6"/>
        <v>4.5919978367310037</v>
      </c>
    </row>
    <row r="30" spans="1:18" x14ac:dyDescent="0.3">
      <c r="A30" s="1">
        <v>29</v>
      </c>
      <c r="B30" s="1" t="s">
        <v>555</v>
      </c>
      <c r="C30" s="1" t="s">
        <v>499</v>
      </c>
      <c r="D30" s="1" t="s">
        <v>544</v>
      </c>
      <c r="E30" s="1">
        <v>3100</v>
      </c>
      <c r="F30" s="3" t="s">
        <v>508</v>
      </c>
      <c r="G30" s="1">
        <v>12</v>
      </c>
      <c r="H30" s="1">
        <v>104.5</v>
      </c>
      <c r="I30" s="1">
        <v>17.239999999999998</v>
      </c>
      <c r="J30" s="3">
        <f t="shared" si="0"/>
        <v>101.1</v>
      </c>
      <c r="K30" s="3">
        <f t="shared" si="1"/>
        <v>100.4</v>
      </c>
      <c r="L30" s="3">
        <f t="shared" si="2"/>
        <v>109.7</v>
      </c>
      <c r="M30" s="3">
        <f t="shared" si="3"/>
        <v>104.8</v>
      </c>
      <c r="N30" s="3"/>
      <c r="P30" s="4">
        <f t="shared" si="4"/>
        <v>8.5895217810012667</v>
      </c>
      <c r="Q30" s="5">
        <f t="shared" si="5"/>
        <v>8.5895217810012667</v>
      </c>
      <c r="R30" s="5">
        <f t="shared" si="6"/>
        <v>2.7708134777423439</v>
      </c>
    </row>
    <row r="31" spans="1:18" x14ac:dyDescent="0.3">
      <c r="A31" s="1">
        <v>30</v>
      </c>
      <c r="B31" s="1" t="s">
        <v>15</v>
      </c>
      <c r="C31" s="1" t="s">
        <v>499</v>
      </c>
      <c r="D31" s="1" t="s">
        <v>542</v>
      </c>
      <c r="E31" s="1">
        <v>3000</v>
      </c>
      <c r="F31" s="3" t="s">
        <v>508</v>
      </c>
      <c r="G31" s="1">
        <v>14</v>
      </c>
      <c r="H31" s="1">
        <v>104.5</v>
      </c>
      <c r="I31" s="1">
        <v>13.2</v>
      </c>
      <c r="J31" s="3">
        <f t="shared" si="0"/>
        <v>101.1</v>
      </c>
      <c r="K31" s="3">
        <f t="shared" si="1"/>
        <v>100.4</v>
      </c>
      <c r="L31" s="3">
        <f t="shared" si="2"/>
        <v>109.7</v>
      </c>
      <c r="M31" s="3">
        <f t="shared" si="3"/>
        <v>104.8</v>
      </c>
      <c r="N31" s="3"/>
      <c r="P31" s="4">
        <f t="shared" si="4"/>
        <v>8.6467053111202752</v>
      </c>
      <c r="Q31" s="5">
        <f t="shared" si="5"/>
        <v>8.6467053111202752</v>
      </c>
      <c r="R31" s="5">
        <f t="shared" si="6"/>
        <v>2.8822351037067584</v>
      </c>
    </row>
    <row r="32" spans="1:18" x14ac:dyDescent="0.3">
      <c r="A32" s="1">
        <v>31</v>
      </c>
      <c r="B32" s="1" t="s">
        <v>461</v>
      </c>
      <c r="C32" s="1" t="s">
        <v>518</v>
      </c>
      <c r="D32" s="1" t="s">
        <v>543</v>
      </c>
      <c r="E32" s="1">
        <v>9100</v>
      </c>
      <c r="F32" s="3" t="s">
        <v>520</v>
      </c>
      <c r="G32">
        <v>34</v>
      </c>
      <c r="H32" s="3">
        <v>109</v>
      </c>
      <c r="I32" s="1">
        <v>29.52</v>
      </c>
      <c r="J32" s="3">
        <f t="shared" si="0"/>
        <v>101.8</v>
      </c>
      <c r="K32" s="3">
        <f t="shared" si="1"/>
        <v>99.9</v>
      </c>
      <c r="L32" s="3">
        <f t="shared" si="2"/>
        <v>106.8</v>
      </c>
      <c r="M32" s="3">
        <f t="shared" si="3"/>
        <v>111.2</v>
      </c>
      <c r="N32" s="3"/>
      <c r="P32" s="4">
        <f t="shared" si="4"/>
        <v>38.493339749479517</v>
      </c>
      <c r="Q32" s="5">
        <f t="shared" si="5"/>
        <v>38.493339749479517</v>
      </c>
      <c r="R32" s="5">
        <f t="shared" si="6"/>
        <v>4.2300373351076397</v>
      </c>
    </row>
    <row r="33" spans="1:18" x14ac:dyDescent="0.3">
      <c r="A33" s="1">
        <v>32</v>
      </c>
      <c r="B33" s="1" t="s">
        <v>9</v>
      </c>
      <c r="C33" s="1" t="s">
        <v>518</v>
      </c>
      <c r="D33" s="1" t="s">
        <v>544</v>
      </c>
      <c r="E33" s="1">
        <v>5100</v>
      </c>
      <c r="F33" s="3" t="s">
        <v>520</v>
      </c>
      <c r="G33" s="1">
        <v>30</v>
      </c>
      <c r="H33" s="3">
        <v>109</v>
      </c>
      <c r="I33" s="1">
        <v>25.23</v>
      </c>
      <c r="J33" s="3">
        <f t="shared" si="0"/>
        <v>101.8</v>
      </c>
      <c r="K33" s="3">
        <f t="shared" si="1"/>
        <v>99.9</v>
      </c>
      <c r="L33" s="3">
        <f t="shared" si="2"/>
        <v>106.8</v>
      </c>
      <c r="M33" s="3">
        <f t="shared" si="3"/>
        <v>111.2</v>
      </c>
      <c r="N33" s="3"/>
      <c r="P33" s="4">
        <f t="shared" si="4"/>
        <v>28.97199577026052</v>
      </c>
      <c r="Q33" s="5">
        <f t="shared" si="5"/>
        <v>28.97199577026052</v>
      </c>
      <c r="R33" s="5">
        <f t="shared" si="6"/>
        <v>5.6807834843648086</v>
      </c>
    </row>
    <row r="34" spans="1:18" x14ac:dyDescent="0.3">
      <c r="A34" s="1">
        <v>33</v>
      </c>
      <c r="B34" s="1" t="s">
        <v>132</v>
      </c>
      <c r="C34" s="1" t="s">
        <v>518</v>
      </c>
      <c r="D34" s="1" t="s">
        <v>542</v>
      </c>
      <c r="E34" s="1">
        <v>4200</v>
      </c>
      <c r="F34" s="3" t="s">
        <v>520</v>
      </c>
      <c r="G34" s="1">
        <v>26</v>
      </c>
      <c r="H34" s="3">
        <v>109</v>
      </c>
      <c r="I34" s="1">
        <v>17.61</v>
      </c>
      <c r="J34" s="3">
        <f t="shared" ref="J34:J65" si="7">VLOOKUP(C34,$B$203:$E$232,2,FALSE)</f>
        <v>101.8</v>
      </c>
      <c r="K34" s="3">
        <f t="shared" ref="K34:K65" si="8">VLOOKUP(F34,$B$203:$E$232,2,FALSE)</f>
        <v>99.9</v>
      </c>
      <c r="L34" s="3">
        <f t="shared" ref="L34:L65" si="9">VLOOKUP(C34,$B$203:$E$232,4,FALSE)</f>
        <v>106.8</v>
      </c>
      <c r="M34" s="3">
        <f t="shared" ref="M34:M65" si="10">VLOOKUP(F34,$B$203:$E$232,3,FALSE)</f>
        <v>111.2</v>
      </c>
      <c r="N34" s="3"/>
      <c r="P34" s="4">
        <f t="shared" ref="P34:P65" si="11">-87.868852+(LN(E34))*9.365713+G34*0.73241+I34*0.27241+H34*0.0924+((J34+K34)/2)*0.015315+((L34+M34)/2)*-0.032803</f>
        <v>22.148182061782666</v>
      </c>
      <c r="Q34" s="5">
        <f t="shared" ref="Q34:Q65" si="12">P34-O34</f>
        <v>22.148182061782666</v>
      </c>
      <c r="R34" s="5">
        <f t="shared" ref="R34:R65" si="13">P34/(E34/1000)</f>
        <v>5.273376681376825</v>
      </c>
    </row>
    <row r="35" spans="1:18" x14ac:dyDescent="0.3">
      <c r="A35" s="1">
        <v>34</v>
      </c>
      <c r="B35" s="1" t="s">
        <v>146</v>
      </c>
      <c r="C35" s="1" t="s">
        <v>518</v>
      </c>
      <c r="D35" s="1" t="s">
        <v>545</v>
      </c>
      <c r="E35" s="1">
        <v>4000</v>
      </c>
      <c r="F35" s="3" t="s">
        <v>520</v>
      </c>
      <c r="G35" s="1">
        <v>25</v>
      </c>
      <c r="H35" s="3">
        <v>109</v>
      </c>
      <c r="I35" s="1">
        <v>13.51</v>
      </c>
      <c r="J35" s="3">
        <f t="shared" si="7"/>
        <v>101.8</v>
      </c>
      <c r="K35" s="3">
        <f t="shared" si="8"/>
        <v>99.9</v>
      </c>
      <c r="L35" s="3">
        <f t="shared" si="9"/>
        <v>106.8</v>
      </c>
      <c r="M35" s="3">
        <f t="shared" si="10"/>
        <v>111.2</v>
      </c>
      <c r="N35" s="3"/>
      <c r="P35" s="4">
        <f t="shared" si="11"/>
        <v>19.84193638694887</v>
      </c>
      <c r="Q35" s="5">
        <f t="shared" si="12"/>
        <v>19.84193638694887</v>
      </c>
      <c r="R35" s="5">
        <f t="shared" si="13"/>
        <v>4.9604840967372175</v>
      </c>
    </row>
    <row r="36" spans="1:18" x14ac:dyDescent="0.3">
      <c r="A36" s="1">
        <v>35</v>
      </c>
      <c r="B36" s="1" t="s">
        <v>11</v>
      </c>
      <c r="C36" s="1" t="s">
        <v>518</v>
      </c>
      <c r="D36" s="1" t="s">
        <v>546</v>
      </c>
      <c r="E36" s="1">
        <v>3900</v>
      </c>
      <c r="F36" s="3" t="s">
        <v>520</v>
      </c>
      <c r="G36" s="1">
        <v>34</v>
      </c>
      <c r="H36" s="3">
        <v>109</v>
      </c>
      <c r="I36" s="1">
        <v>13.1</v>
      </c>
      <c r="J36" s="3">
        <f t="shared" si="7"/>
        <v>101.8</v>
      </c>
      <c r="K36" s="3">
        <f t="shared" si="8"/>
        <v>99.9</v>
      </c>
      <c r="L36" s="3">
        <f t="shared" si="9"/>
        <v>106.8</v>
      </c>
      <c r="M36" s="3">
        <f t="shared" si="10"/>
        <v>111.2</v>
      </c>
      <c r="N36" s="3"/>
      <c r="P36" s="4">
        <f t="shared" si="11"/>
        <v>26.084818963578901</v>
      </c>
      <c r="Q36" s="5">
        <f t="shared" si="12"/>
        <v>26.084818963578901</v>
      </c>
      <c r="R36" s="5">
        <f t="shared" si="13"/>
        <v>6.6884151188663852</v>
      </c>
    </row>
    <row r="37" spans="1:18" x14ac:dyDescent="0.3">
      <c r="A37" s="1">
        <v>36</v>
      </c>
      <c r="B37" s="3" t="s">
        <v>364</v>
      </c>
      <c r="C37" s="3" t="s">
        <v>518</v>
      </c>
      <c r="D37" s="3" t="s">
        <v>543</v>
      </c>
      <c r="E37" s="3">
        <v>3500</v>
      </c>
      <c r="F37" s="3" t="s">
        <v>520</v>
      </c>
      <c r="G37" s="3">
        <v>23</v>
      </c>
      <c r="H37" s="3">
        <v>109</v>
      </c>
      <c r="I37" s="3">
        <v>18.649999999999999</v>
      </c>
      <c r="J37" s="3">
        <f t="shared" si="7"/>
        <v>101.8</v>
      </c>
      <c r="K37" s="3">
        <f t="shared" si="8"/>
        <v>99.9</v>
      </c>
      <c r="L37" s="3">
        <f t="shared" si="9"/>
        <v>106.8</v>
      </c>
      <c r="M37" s="3">
        <f t="shared" si="10"/>
        <v>111.2</v>
      </c>
      <c r="N37" s="3"/>
      <c r="O37" s="3"/>
      <c r="P37" s="4">
        <f t="shared" si="11"/>
        <v>18.52668708713728</v>
      </c>
      <c r="Q37" s="5">
        <f t="shared" si="12"/>
        <v>18.52668708713728</v>
      </c>
      <c r="R37" s="5">
        <f t="shared" si="13"/>
        <v>5.2933391677535084</v>
      </c>
    </row>
    <row r="38" spans="1:18" x14ac:dyDescent="0.3">
      <c r="A38" s="1">
        <v>37</v>
      </c>
      <c r="B38" s="1" t="s">
        <v>354</v>
      </c>
      <c r="C38" s="1" t="s">
        <v>518</v>
      </c>
      <c r="D38" s="1" t="s">
        <v>543</v>
      </c>
      <c r="E38" s="1">
        <v>3400</v>
      </c>
      <c r="F38" s="1" t="s">
        <v>520</v>
      </c>
      <c r="G38" s="1">
        <v>14</v>
      </c>
      <c r="H38" s="3">
        <v>109</v>
      </c>
      <c r="I38" s="1">
        <v>25.82</v>
      </c>
      <c r="J38" s="3">
        <f t="shared" si="7"/>
        <v>101.8</v>
      </c>
      <c r="K38" s="3">
        <f t="shared" si="8"/>
        <v>99.9</v>
      </c>
      <c r="L38" s="3">
        <f t="shared" si="9"/>
        <v>106.8</v>
      </c>
      <c r="M38" s="3">
        <f t="shared" si="10"/>
        <v>111.2</v>
      </c>
      <c r="N38" s="3"/>
      <c r="P38" s="4">
        <f t="shared" si="11"/>
        <v>13.616687836205474</v>
      </c>
      <c r="Q38" s="5">
        <f t="shared" si="12"/>
        <v>13.616687836205474</v>
      </c>
      <c r="R38" s="5">
        <f t="shared" si="13"/>
        <v>4.0049081871192573</v>
      </c>
    </row>
    <row r="39" spans="1:18" x14ac:dyDescent="0.3">
      <c r="A39" s="1">
        <v>38</v>
      </c>
      <c r="B39" s="1" t="s">
        <v>457</v>
      </c>
      <c r="C39" s="1" t="s">
        <v>518</v>
      </c>
      <c r="D39" s="1" t="s">
        <v>543</v>
      </c>
      <c r="E39" s="1">
        <v>3100</v>
      </c>
      <c r="F39" s="1" t="s">
        <v>520</v>
      </c>
      <c r="G39" s="1">
        <v>14</v>
      </c>
      <c r="H39" s="1">
        <v>109</v>
      </c>
      <c r="I39" s="1">
        <v>18.690000000000001</v>
      </c>
      <c r="J39" s="3">
        <f t="shared" si="7"/>
        <v>101.8</v>
      </c>
      <c r="K39" s="3">
        <f t="shared" si="8"/>
        <v>99.9</v>
      </c>
      <c r="L39" s="3">
        <f t="shared" si="9"/>
        <v>106.8</v>
      </c>
      <c r="M39" s="3">
        <f t="shared" si="10"/>
        <v>111.2</v>
      </c>
      <c r="N39" s="3"/>
      <c r="P39" s="4">
        <f t="shared" si="11"/>
        <v>10.809262531001268</v>
      </c>
      <c r="Q39" s="5">
        <f t="shared" si="12"/>
        <v>10.809262531001268</v>
      </c>
      <c r="R39" s="5">
        <f t="shared" si="13"/>
        <v>3.4868588809681511</v>
      </c>
    </row>
    <row r="40" spans="1:18" x14ac:dyDescent="0.3">
      <c r="A40" s="1">
        <v>39</v>
      </c>
      <c r="B40" s="1" t="s">
        <v>273</v>
      </c>
      <c r="C40" s="1" t="s">
        <v>518</v>
      </c>
      <c r="D40" s="1" t="s">
        <v>542</v>
      </c>
      <c r="E40" s="1">
        <v>3100</v>
      </c>
      <c r="F40" s="1" t="s">
        <v>520</v>
      </c>
      <c r="G40" s="1">
        <v>10</v>
      </c>
      <c r="H40" s="1">
        <v>109</v>
      </c>
      <c r="I40" s="1">
        <v>13.45</v>
      </c>
      <c r="J40" s="3">
        <f t="shared" si="7"/>
        <v>101.8</v>
      </c>
      <c r="K40" s="3">
        <f t="shared" si="8"/>
        <v>99.9</v>
      </c>
      <c r="L40" s="3">
        <f t="shared" si="9"/>
        <v>106.8</v>
      </c>
      <c r="M40" s="3">
        <f t="shared" si="10"/>
        <v>111.2</v>
      </c>
      <c r="N40" s="3"/>
      <c r="P40" s="4">
        <f t="shared" si="11"/>
        <v>6.4521941310012654</v>
      </c>
      <c r="Q40" s="5">
        <f t="shared" si="12"/>
        <v>6.4521941310012654</v>
      </c>
      <c r="R40" s="5">
        <f t="shared" si="13"/>
        <v>2.0813529454842792</v>
      </c>
    </row>
    <row r="41" spans="1:18" x14ac:dyDescent="0.3">
      <c r="A41" s="1">
        <v>40</v>
      </c>
      <c r="B41" s="1" t="s">
        <v>307</v>
      </c>
      <c r="C41" s="1" t="s">
        <v>518</v>
      </c>
      <c r="D41" s="1" t="s">
        <v>545</v>
      </c>
      <c r="E41" s="1">
        <v>3000</v>
      </c>
      <c r="F41" s="1" t="s">
        <v>520</v>
      </c>
      <c r="G41" s="1">
        <v>12</v>
      </c>
      <c r="H41" s="1">
        <v>109</v>
      </c>
      <c r="I41" s="1">
        <v>19.86</v>
      </c>
      <c r="J41" s="3">
        <f t="shared" si="7"/>
        <v>101.8</v>
      </c>
      <c r="K41" s="3">
        <f t="shared" si="8"/>
        <v>99.9</v>
      </c>
      <c r="L41" s="3">
        <f t="shared" si="9"/>
        <v>106.8</v>
      </c>
      <c r="M41" s="3">
        <f t="shared" si="10"/>
        <v>111.2</v>
      </c>
      <c r="N41" s="3"/>
      <c r="P41" s="4">
        <f t="shared" si="11"/>
        <v>9.3560621611202794</v>
      </c>
      <c r="Q41" s="5">
        <f t="shared" si="12"/>
        <v>9.3560621611202794</v>
      </c>
      <c r="R41" s="5">
        <f t="shared" si="13"/>
        <v>3.1186873870400933</v>
      </c>
    </row>
    <row r="42" spans="1:18" x14ac:dyDescent="0.3">
      <c r="A42" s="1">
        <v>41</v>
      </c>
      <c r="B42" s="1" t="s">
        <v>28</v>
      </c>
      <c r="C42" s="1" t="s">
        <v>518</v>
      </c>
      <c r="D42" s="1" t="s">
        <v>544</v>
      </c>
      <c r="E42" s="1">
        <v>3000</v>
      </c>
      <c r="F42" s="1" t="s">
        <v>520</v>
      </c>
      <c r="G42" s="1">
        <v>14</v>
      </c>
      <c r="H42" s="1">
        <v>109</v>
      </c>
      <c r="I42" s="1">
        <v>13.56</v>
      </c>
      <c r="J42" s="3">
        <f t="shared" si="7"/>
        <v>101.8</v>
      </c>
      <c r="K42" s="3">
        <f t="shared" si="8"/>
        <v>99.9</v>
      </c>
      <c r="L42" s="3">
        <f t="shared" si="9"/>
        <v>106.8</v>
      </c>
      <c r="M42" s="3">
        <f t="shared" si="10"/>
        <v>111.2</v>
      </c>
      <c r="N42" s="3"/>
      <c r="P42" s="4">
        <f t="shared" si="11"/>
        <v>9.1046991611202781</v>
      </c>
      <c r="Q42" s="5">
        <f t="shared" si="12"/>
        <v>9.1046991611202781</v>
      </c>
      <c r="R42" s="5">
        <f t="shared" si="13"/>
        <v>3.034899720373426</v>
      </c>
    </row>
    <row r="43" spans="1:18" x14ac:dyDescent="0.3">
      <c r="A43" s="1">
        <v>42</v>
      </c>
      <c r="B43" s="1" t="s">
        <v>231</v>
      </c>
      <c r="C43" s="1" t="s">
        <v>518</v>
      </c>
      <c r="D43" s="1" t="s">
        <v>544</v>
      </c>
      <c r="E43" s="1">
        <v>3000</v>
      </c>
      <c r="F43" s="1" t="s">
        <v>520</v>
      </c>
      <c r="G43" s="1">
        <v>4</v>
      </c>
      <c r="H43" s="1">
        <v>109</v>
      </c>
      <c r="I43" s="1">
        <v>14.05</v>
      </c>
      <c r="J43" s="3">
        <f t="shared" si="7"/>
        <v>101.8</v>
      </c>
      <c r="K43" s="3">
        <f t="shared" si="8"/>
        <v>99.9</v>
      </c>
      <c r="L43" s="3">
        <f t="shared" si="9"/>
        <v>106.8</v>
      </c>
      <c r="M43" s="3">
        <f t="shared" si="10"/>
        <v>111.2</v>
      </c>
      <c r="N43" s="3"/>
      <c r="P43" s="4">
        <f t="shared" si="11"/>
        <v>1.9140800611202766</v>
      </c>
      <c r="Q43" s="5">
        <f t="shared" si="12"/>
        <v>1.9140800611202766</v>
      </c>
      <c r="R43" s="5">
        <f t="shared" si="13"/>
        <v>0.63802668704009224</v>
      </c>
    </row>
    <row r="44" spans="1:18" x14ac:dyDescent="0.3">
      <c r="A44" s="1">
        <v>43</v>
      </c>
      <c r="B44" s="1" t="s">
        <v>144</v>
      </c>
      <c r="C44" s="1" t="s">
        <v>520</v>
      </c>
      <c r="D44" s="1" t="s">
        <v>542</v>
      </c>
      <c r="E44" s="1">
        <v>10100</v>
      </c>
      <c r="F44" s="3" t="s">
        <v>518</v>
      </c>
      <c r="G44" s="1">
        <v>34</v>
      </c>
      <c r="H44" s="3">
        <v>114</v>
      </c>
      <c r="I44" s="1">
        <v>29.05</v>
      </c>
      <c r="J44" s="3">
        <f t="shared" si="7"/>
        <v>99.9</v>
      </c>
      <c r="K44" s="3">
        <f t="shared" si="8"/>
        <v>101.8</v>
      </c>
      <c r="L44" s="3">
        <f t="shared" si="9"/>
        <v>107.3</v>
      </c>
      <c r="M44" s="3">
        <f t="shared" si="10"/>
        <v>106</v>
      </c>
      <c r="N44" s="3"/>
      <c r="P44" s="4">
        <f t="shared" si="11"/>
        <v>39.880872799267983</v>
      </c>
      <c r="Q44" s="5">
        <f t="shared" si="12"/>
        <v>39.880872799267983</v>
      </c>
      <c r="R44" s="5">
        <f t="shared" si="13"/>
        <v>3.9486012672542561</v>
      </c>
    </row>
    <row r="45" spans="1:18" x14ac:dyDescent="0.3">
      <c r="A45" s="1">
        <v>44</v>
      </c>
      <c r="B45" s="1" t="s">
        <v>201</v>
      </c>
      <c r="C45" s="1" t="s">
        <v>520</v>
      </c>
      <c r="D45" s="1" t="s">
        <v>543</v>
      </c>
      <c r="E45" s="1">
        <v>6300</v>
      </c>
      <c r="F45" s="3" t="s">
        <v>518</v>
      </c>
      <c r="G45" s="1">
        <v>32</v>
      </c>
      <c r="H45" s="3">
        <v>114</v>
      </c>
      <c r="I45" s="1">
        <v>25.51</v>
      </c>
      <c r="J45" s="3">
        <f t="shared" si="7"/>
        <v>99.9</v>
      </c>
      <c r="K45" s="3">
        <f t="shared" si="8"/>
        <v>101.8</v>
      </c>
      <c r="L45" s="3">
        <f t="shared" si="9"/>
        <v>107.3</v>
      </c>
      <c r="M45" s="3">
        <f t="shared" si="10"/>
        <v>106</v>
      </c>
      <c r="N45" s="3"/>
      <c r="P45" s="4">
        <f t="shared" si="11"/>
        <v>33.031237945837688</v>
      </c>
      <c r="Q45" s="5">
        <f t="shared" si="12"/>
        <v>33.031237945837688</v>
      </c>
      <c r="R45" s="5">
        <f t="shared" si="13"/>
        <v>5.2430536421964584</v>
      </c>
    </row>
    <row r="46" spans="1:18" x14ac:dyDescent="0.3">
      <c r="A46" s="1">
        <v>45</v>
      </c>
      <c r="B46" s="1" t="s">
        <v>415</v>
      </c>
      <c r="C46" s="1" t="s">
        <v>520</v>
      </c>
      <c r="D46" s="1" t="s">
        <v>545</v>
      </c>
      <c r="E46" s="1">
        <v>5500</v>
      </c>
      <c r="F46" s="3" t="s">
        <v>518</v>
      </c>
      <c r="G46" s="1">
        <v>21</v>
      </c>
      <c r="H46" s="1">
        <v>114</v>
      </c>
      <c r="I46" s="1">
        <v>17.57</v>
      </c>
      <c r="J46" s="3">
        <f t="shared" si="7"/>
        <v>99.9</v>
      </c>
      <c r="K46" s="3">
        <f t="shared" si="8"/>
        <v>101.8</v>
      </c>
      <c r="L46" s="3">
        <f t="shared" si="9"/>
        <v>107.3</v>
      </c>
      <c r="M46" s="3">
        <f t="shared" si="10"/>
        <v>106</v>
      </c>
      <c r="N46" s="3"/>
      <c r="P46" s="4">
        <f t="shared" si="11"/>
        <v>21.539914286384246</v>
      </c>
      <c r="Q46" s="5">
        <f t="shared" si="12"/>
        <v>21.539914286384246</v>
      </c>
      <c r="R46" s="5">
        <f t="shared" si="13"/>
        <v>3.9163480520698628</v>
      </c>
    </row>
    <row r="47" spans="1:18" x14ac:dyDescent="0.3">
      <c r="A47" s="1">
        <v>46</v>
      </c>
      <c r="B47" s="3" t="s">
        <v>404</v>
      </c>
      <c r="C47" s="3" t="s">
        <v>520</v>
      </c>
      <c r="D47" s="3" t="s">
        <v>544</v>
      </c>
      <c r="E47" s="3">
        <v>5400</v>
      </c>
      <c r="F47" s="3" t="s">
        <v>518</v>
      </c>
      <c r="G47" s="3">
        <v>30</v>
      </c>
      <c r="H47" s="3">
        <v>114</v>
      </c>
      <c r="I47" s="3">
        <v>21.53</v>
      </c>
      <c r="J47" s="3">
        <f t="shared" si="7"/>
        <v>99.9</v>
      </c>
      <c r="K47" s="3">
        <f t="shared" si="8"/>
        <v>101.8</v>
      </c>
      <c r="L47" s="3">
        <f t="shared" si="9"/>
        <v>107.3</v>
      </c>
      <c r="M47" s="3">
        <f t="shared" si="10"/>
        <v>106</v>
      </c>
      <c r="N47" s="3"/>
      <c r="O47" s="3"/>
      <c r="P47" s="4">
        <f t="shared" si="11"/>
        <v>29.038495119820709</v>
      </c>
      <c r="Q47" s="5">
        <f t="shared" si="12"/>
        <v>29.038495119820709</v>
      </c>
      <c r="R47" s="5">
        <f t="shared" si="13"/>
        <v>5.3774990962630937</v>
      </c>
    </row>
    <row r="48" spans="1:18" x14ac:dyDescent="0.3">
      <c r="A48" s="1">
        <v>47</v>
      </c>
      <c r="B48" s="1" t="s">
        <v>471</v>
      </c>
      <c r="C48" s="1" t="s">
        <v>520</v>
      </c>
      <c r="D48" s="1" t="s">
        <v>544</v>
      </c>
      <c r="E48" s="1">
        <v>5100</v>
      </c>
      <c r="F48" s="3" t="s">
        <v>518</v>
      </c>
      <c r="G48" s="1">
        <v>28</v>
      </c>
      <c r="H48" s="3">
        <v>114</v>
      </c>
      <c r="I48" s="1">
        <v>21.56</v>
      </c>
      <c r="J48" s="3">
        <f t="shared" si="7"/>
        <v>99.9</v>
      </c>
      <c r="K48" s="3">
        <f t="shared" si="8"/>
        <v>101.8</v>
      </c>
      <c r="L48" s="3">
        <f t="shared" si="9"/>
        <v>107.3</v>
      </c>
      <c r="M48" s="3">
        <f t="shared" si="10"/>
        <v>106</v>
      </c>
      <c r="N48" s="3"/>
      <c r="P48" s="4">
        <f t="shared" si="11"/>
        <v>27.046518120260522</v>
      </c>
      <c r="Q48" s="5">
        <f t="shared" si="12"/>
        <v>27.046518120260522</v>
      </c>
      <c r="R48" s="5">
        <f t="shared" si="13"/>
        <v>5.303238847109907</v>
      </c>
    </row>
    <row r="49" spans="1:18" x14ac:dyDescent="0.3">
      <c r="A49" s="1">
        <v>48</v>
      </c>
      <c r="B49" s="1" t="s">
        <v>405</v>
      </c>
      <c r="C49" s="1" t="s">
        <v>520</v>
      </c>
      <c r="D49" s="1" t="s">
        <v>543</v>
      </c>
      <c r="E49" s="1">
        <v>4700</v>
      </c>
      <c r="F49" s="3" t="s">
        <v>518</v>
      </c>
      <c r="G49" s="1">
        <v>20</v>
      </c>
      <c r="H49" s="1">
        <v>114</v>
      </c>
      <c r="I49" s="1">
        <v>17.41</v>
      </c>
      <c r="J49" s="3">
        <f t="shared" si="7"/>
        <v>99.9</v>
      </c>
      <c r="K49" s="3">
        <f t="shared" si="8"/>
        <v>101.8</v>
      </c>
      <c r="L49" s="3">
        <f t="shared" si="9"/>
        <v>107.3</v>
      </c>
      <c r="M49" s="3">
        <f t="shared" si="10"/>
        <v>106</v>
      </c>
      <c r="N49" s="3"/>
      <c r="P49" s="4">
        <f t="shared" si="11"/>
        <v>19.291763623375786</v>
      </c>
      <c r="Q49" s="5">
        <f t="shared" si="12"/>
        <v>19.291763623375786</v>
      </c>
      <c r="R49" s="5">
        <f t="shared" si="13"/>
        <v>4.1046305581650611</v>
      </c>
    </row>
    <row r="50" spans="1:18" x14ac:dyDescent="0.3">
      <c r="A50" s="1">
        <v>49</v>
      </c>
      <c r="B50" s="1" t="s">
        <v>433</v>
      </c>
      <c r="C50" s="1" t="s">
        <v>520</v>
      </c>
      <c r="D50" s="1" t="s">
        <v>545</v>
      </c>
      <c r="E50" s="1">
        <v>4600</v>
      </c>
      <c r="F50" s="3" t="s">
        <v>518</v>
      </c>
      <c r="G50" s="1">
        <v>28</v>
      </c>
      <c r="H50" s="3">
        <v>114</v>
      </c>
      <c r="I50" s="1">
        <v>19.75</v>
      </c>
      <c r="J50" s="3">
        <f t="shared" si="7"/>
        <v>99.9</v>
      </c>
      <c r="K50" s="3">
        <f t="shared" si="8"/>
        <v>101.8</v>
      </c>
      <c r="L50" s="3">
        <f t="shared" si="9"/>
        <v>107.3</v>
      </c>
      <c r="M50" s="3">
        <f t="shared" si="10"/>
        <v>106</v>
      </c>
      <c r="N50" s="3"/>
      <c r="P50" s="4">
        <f t="shared" si="11"/>
        <v>25.587062077557157</v>
      </c>
      <c r="Q50" s="5">
        <f t="shared" si="12"/>
        <v>25.587062077557157</v>
      </c>
      <c r="R50" s="5">
        <f t="shared" si="13"/>
        <v>5.5624047994689478</v>
      </c>
    </row>
    <row r="51" spans="1:18" x14ac:dyDescent="0.3">
      <c r="A51" s="1">
        <v>50</v>
      </c>
      <c r="B51" s="1" t="s">
        <v>465</v>
      </c>
      <c r="C51" s="1" t="s">
        <v>520</v>
      </c>
      <c r="D51" s="1" t="s">
        <v>543</v>
      </c>
      <c r="E51" s="1">
        <v>4400</v>
      </c>
      <c r="F51" s="3" t="s">
        <v>518</v>
      </c>
      <c r="G51" s="1">
        <v>22</v>
      </c>
      <c r="H51" s="3">
        <v>114</v>
      </c>
      <c r="I51" s="1">
        <v>17.97</v>
      </c>
      <c r="J51" s="3">
        <f t="shared" si="7"/>
        <v>99.9</v>
      </c>
      <c r="K51" s="3">
        <f t="shared" si="8"/>
        <v>101.8</v>
      </c>
      <c r="L51" s="3">
        <f t="shared" si="9"/>
        <v>107.3</v>
      </c>
      <c r="M51" s="3">
        <f t="shared" si="10"/>
        <v>106</v>
      </c>
      <c r="N51" s="3"/>
      <c r="P51" s="4">
        <f t="shared" si="11"/>
        <v>20.291389826974587</v>
      </c>
      <c r="Q51" s="5">
        <f t="shared" si="12"/>
        <v>20.291389826974587</v>
      </c>
      <c r="R51" s="5">
        <f t="shared" si="13"/>
        <v>4.6116795061305877</v>
      </c>
    </row>
    <row r="52" spans="1:18" x14ac:dyDescent="0.3">
      <c r="A52" s="1">
        <v>51</v>
      </c>
      <c r="B52" s="1" t="s">
        <v>445</v>
      </c>
      <c r="C52" s="1" t="s">
        <v>520</v>
      </c>
      <c r="D52" s="1" t="s">
        <v>543</v>
      </c>
      <c r="E52" s="1">
        <v>3800</v>
      </c>
      <c r="F52" s="3" t="s">
        <v>518</v>
      </c>
      <c r="G52" s="1">
        <v>15</v>
      </c>
      <c r="H52" s="3">
        <v>114</v>
      </c>
      <c r="I52" s="1">
        <v>26.4</v>
      </c>
      <c r="J52" s="3">
        <f t="shared" si="7"/>
        <v>99.9</v>
      </c>
      <c r="K52" s="3">
        <f t="shared" si="8"/>
        <v>101.8</v>
      </c>
      <c r="L52" s="3">
        <f t="shared" si="9"/>
        <v>107.3</v>
      </c>
      <c r="M52" s="3">
        <f t="shared" si="10"/>
        <v>106</v>
      </c>
      <c r="N52" s="3"/>
      <c r="P52" s="4">
        <f t="shared" si="11"/>
        <v>16.087890062890565</v>
      </c>
      <c r="Q52" s="5">
        <f t="shared" si="12"/>
        <v>16.087890062890565</v>
      </c>
      <c r="R52" s="5">
        <f t="shared" si="13"/>
        <v>4.233655279708044</v>
      </c>
    </row>
    <row r="53" spans="1:18" x14ac:dyDescent="0.3">
      <c r="A53" s="1">
        <v>52</v>
      </c>
      <c r="B53" s="1" t="s">
        <v>289</v>
      </c>
      <c r="C53" s="1" t="s">
        <v>520</v>
      </c>
      <c r="D53" s="1" t="s">
        <v>544</v>
      </c>
      <c r="E53" s="1">
        <v>3200</v>
      </c>
      <c r="F53" s="3" t="s">
        <v>518</v>
      </c>
      <c r="G53" s="1">
        <v>10</v>
      </c>
      <c r="H53" s="1">
        <v>114</v>
      </c>
      <c r="I53" s="1">
        <v>12.08</v>
      </c>
      <c r="J53" s="3">
        <f t="shared" si="7"/>
        <v>99.9</v>
      </c>
      <c r="K53" s="3">
        <f t="shared" si="8"/>
        <v>101.8</v>
      </c>
      <c r="L53" s="3">
        <f t="shared" si="9"/>
        <v>107.3</v>
      </c>
      <c r="M53" s="3">
        <f t="shared" si="10"/>
        <v>106</v>
      </c>
      <c r="N53" s="3"/>
      <c r="P53" s="4">
        <f t="shared" si="11"/>
        <v>6.9154286775392162</v>
      </c>
      <c r="Q53" s="5">
        <f t="shared" si="12"/>
        <v>6.9154286775392162</v>
      </c>
      <c r="R53" s="5">
        <f t="shared" si="13"/>
        <v>2.1610714617310047</v>
      </c>
    </row>
    <row r="54" spans="1:18" x14ac:dyDescent="0.3">
      <c r="A54" s="1">
        <v>53</v>
      </c>
      <c r="B54" s="1" t="s">
        <v>142</v>
      </c>
      <c r="C54" s="1" t="s">
        <v>491</v>
      </c>
      <c r="D54" s="1" t="s">
        <v>542</v>
      </c>
      <c r="E54" s="1">
        <v>9000</v>
      </c>
      <c r="F54" s="3" t="s">
        <v>507</v>
      </c>
      <c r="G54" s="1">
        <v>34</v>
      </c>
      <c r="H54" s="3">
        <v>113</v>
      </c>
      <c r="I54" s="1">
        <v>22.74</v>
      </c>
      <c r="J54" s="3">
        <f t="shared" si="7"/>
        <v>100.7</v>
      </c>
      <c r="K54" s="3">
        <f t="shared" si="8"/>
        <v>106.4</v>
      </c>
      <c r="L54" s="3">
        <f t="shared" si="9"/>
        <v>106.5</v>
      </c>
      <c r="M54" s="3">
        <f t="shared" si="10"/>
        <v>103.6</v>
      </c>
      <c r="N54" s="3"/>
      <c r="P54" s="4">
        <f t="shared" si="11"/>
        <v>37.083432705058954</v>
      </c>
      <c r="Q54" s="5">
        <f t="shared" si="12"/>
        <v>37.083432705058954</v>
      </c>
      <c r="R54" s="5">
        <f t="shared" si="13"/>
        <v>4.1203814116732174</v>
      </c>
    </row>
    <row r="55" spans="1:18" x14ac:dyDescent="0.3">
      <c r="A55" s="1">
        <v>54</v>
      </c>
      <c r="B55" s="1" t="s">
        <v>97</v>
      </c>
      <c r="C55" s="1" t="s">
        <v>491</v>
      </c>
      <c r="D55" s="1" t="s">
        <v>545</v>
      </c>
      <c r="E55" s="1">
        <v>8900</v>
      </c>
      <c r="F55" s="3" t="s">
        <v>507</v>
      </c>
      <c r="G55" s="1">
        <v>36</v>
      </c>
      <c r="H55" s="3">
        <v>113</v>
      </c>
      <c r="I55" s="1">
        <v>30.27</v>
      </c>
      <c r="J55" s="3">
        <f t="shared" si="7"/>
        <v>100.7</v>
      </c>
      <c r="K55" s="3">
        <f t="shared" si="8"/>
        <v>106.4</v>
      </c>
      <c r="L55" s="3">
        <f t="shared" si="9"/>
        <v>106.5</v>
      </c>
      <c r="M55" s="3">
        <f t="shared" si="10"/>
        <v>103.6</v>
      </c>
      <c r="N55" s="3"/>
      <c r="P55" s="4">
        <f t="shared" si="11"/>
        <v>40.494854078394184</v>
      </c>
      <c r="Q55" s="5">
        <f t="shared" si="12"/>
        <v>40.494854078394184</v>
      </c>
      <c r="R55" s="5">
        <f t="shared" si="13"/>
        <v>4.5499836043139528</v>
      </c>
    </row>
    <row r="56" spans="1:18" x14ac:dyDescent="0.3">
      <c r="A56" s="1">
        <v>55</v>
      </c>
      <c r="B56" s="1" t="s">
        <v>233</v>
      </c>
      <c r="C56" s="1" t="s">
        <v>491</v>
      </c>
      <c r="D56" s="1" t="s">
        <v>543</v>
      </c>
      <c r="E56" s="1">
        <v>5600</v>
      </c>
      <c r="F56" s="3" t="s">
        <v>507</v>
      </c>
      <c r="G56" s="1">
        <v>32</v>
      </c>
      <c r="H56" s="3">
        <v>113</v>
      </c>
      <c r="I56" s="1">
        <v>23.31</v>
      </c>
      <c r="J56" s="3">
        <f t="shared" si="7"/>
        <v>100.7</v>
      </c>
      <c r="K56" s="3">
        <f t="shared" si="8"/>
        <v>106.4</v>
      </c>
      <c r="L56" s="3">
        <f t="shared" si="9"/>
        <v>106.5</v>
      </c>
      <c r="M56" s="3">
        <f t="shared" si="10"/>
        <v>103.6</v>
      </c>
      <c r="N56" s="3"/>
      <c r="P56" s="4">
        <f t="shared" si="11"/>
        <v>31.330249137611258</v>
      </c>
      <c r="Q56" s="5">
        <f t="shared" si="12"/>
        <v>31.330249137611258</v>
      </c>
      <c r="R56" s="5">
        <f t="shared" si="13"/>
        <v>5.5946873460020106</v>
      </c>
    </row>
    <row r="57" spans="1:18" x14ac:dyDescent="0.3">
      <c r="A57" s="1">
        <v>56</v>
      </c>
      <c r="B57" s="1" t="s">
        <v>432</v>
      </c>
      <c r="C57" s="1" t="s">
        <v>491</v>
      </c>
      <c r="D57" s="1" t="s">
        <v>544</v>
      </c>
      <c r="E57" s="1">
        <v>4000</v>
      </c>
      <c r="F57" s="3" t="s">
        <v>507</v>
      </c>
      <c r="G57" s="1">
        <v>31</v>
      </c>
      <c r="H57" s="3">
        <v>113</v>
      </c>
      <c r="I57" s="1">
        <v>17.8</v>
      </c>
      <c r="J57" s="3">
        <f t="shared" si="7"/>
        <v>100.7</v>
      </c>
      <c r="K57" s="3">
        <f t="shared" si="8"/>
        <v>106.4</v>
      </c>
      <c r="L57" s="3">
        <f t="shared" si="9"/>
        <v>106.5</v>
      </c>
      <c r="M57" s="3">
        <f t="shared" si="10"/>
        <v>103.6</v>
      </c>
      <c r="N57" s="3"/>
      <c r="P57" s="4">
        <f t="shared" si="11"/>
        <v>25.94555763694887</v>
      </c>
      <c r="Q57" s="5">
        <f t="shared" si="12"/>
        <v>25.94555763694887</v>
      </c>
      <c r="R57" s="5">
        <f t="shared" si="13"/>
        <v>6.4863894092372174</v>
      </c>
    </row>
    <row r="58" spans="1:18" x14ac:dyDescent="0.3">
      <c r="A58" s="1">
        <v>57</v>
      </c>
      <c r="B58" s="1" t="s">
        <v>116</v>
      </c>
      <c r="C58" s="1" t="s">
        <v>491</v>
      </c>
      <c r="D58" s="1" t="s">
        <v>544</v>
      </c>
      <c r="E58" s="1">
        <v>3800</v>
      </c>
      <c r="F58" s="3" t="s">
        <v>507</v>
      </c>
      <c r="G58" s="1">
        <v>30</v>
      </c>
      <c r="H58" s="3">
        <v>113</v>
      </c>
      <c r="I58" s="1">
        <v>16.239999999999998</v>
      </c>
      <c r="J58" s="3">
        <f t="shared" si="7"/>
        <v>100.7</v>
      </c>
      <c r="K58" s="3">
        <f t="shared" si="8"/>
        <v>106.4</v>
      </c>
      <c r="L58" s="3">
        <f t="shared" si="9"/>
        <v>106.5</v>
      </c>
      <c r="M58" s="3">
        <f t="shared" si="10"/>
        <v>103.6</v>
      </c>
      <c r="N58" s="3"/>
      <c r="P58" s="4">
        <f t="shared" si="11"/>
        <v>24.307789762890568</v>
      </c>
      <c r="Q58" s="5">
        <f t="shared" si="12"/>
        <v>24.307789762890568</v>
      </c>
      <c r="R58" s="5">
        <f t="shared" si="13"/>
        <v>6.3967867797080444</v>
      </c>
    </row>
    <row r="59" spans="1:18" x14ac:dyDescent="0.3">
      <c r="A59" s="1">
        <v>58</v>
      </c>
      <c r="B59" s="1" t="s">
        <v>372</v>
      </c>
      <c r="C59" s="1" t="s">
        <v>491</v>
      </c>
      <c r="D59" s="1" t="s">
        <v>544</v>
      </c>
      <c r="E59" s="1">
        <v>3300</v>
      </c>
      <c r="F59" s="3" t="s">
        <v>507</v>
      </c>
      <c r="G59" s="1">
        <v>19</v>
      </c>
      <c r="H59" s="1">
        <v>113</v>
      </c>
      <c r="I59" s="1">
        <v>12.66</v>
      </c>
      <c r="J59" s="3">
        <f t="shared" si="7"/>
        <v>100.7</v>
      </c>
      <c r="K59" s="3">
        <f t="shared" si="8"/>
        <v>106.4</v>
      </c>
      <c r="L59" s="3">
        <f t="shared" si="9"/>
        <v>106.5</v>
      </c>
      <c r="M59" s="3">
        <f t="shared" si="10"/>
        <v>103.6</v>
      </c>
      <c r="N59" s="3"/>
      <c r="P59" s="4">
        <f t="shared" si="11"/>
        <v>13.954750301145996</v>
      </c>
      <c r="Q59" s="5">
        <f t="shared" si="12"/>
        <v>13.954750301145996</v>
      </c>
      <c r="R59" s="5">
        <f t="shared" si="13"/>
        <v>4.2287122124684835</v>
      </c>
    </row>
    <row r="60" spans="1:18" x14ac:dyDescent="0.3">
      <c r="A60" s="1">
        <v>59</v>
      </c>
      <c r="B60" s="1" t="s">
        <v>550</v>
      </c>
      <c r="C60" s="1" t="s">
        <v>491</v>
      </c>
      <c r="D60" s="1" t="s">
        <v>543</v>
      </c>
      <c r="E60" s="1">
        <v>3300</v>
      </c>
      <c r="F60" s="3" t="s">
        <v>507</v>
      </c>
      <c r="G60" s="1">
        <v>20</v>
      </c>
      <c r="H60" s="3">
        <v>113</v>
      </c>
      <c r="I60" s="3">
        <v>19.29</v>
      </c>
      <c r="J60" s="3">
        <f t="shared" si="7"/>
        <v>100.7</v>
      </c>
      <c r="K60" s="3">
        <f t="shared" si="8"/>
        <v>106.4</v>
      </c>
      <c r="L60" s="3">
        <f t="shared" si="9"/>
        <v>106.5</v>
      </c>
      <c r="M60" s="3">
        <f t="shared" si="10"/>
        <v>103.6</v>
      </c>
      <c r="N60" s="3"/>
      <c r="P60" s="4">
        <f t="shared" si="11"/>
        <v>16.493238601145997</v>
      </c>
      <c r="Q60" s="5">
        <f t="shared" si="12"/>
        <v>16.493238601145997</v>
      </c>
      <c r="R60" s="5">
        <f t="shared" si="13"/>
        <v>4.9979510912563629</v>
      </c>
    </row>
    <row r="61" spans="1:18" x14ac:dyDescent="0.3">
      <c r="A61" s="1">
        <v>60</v>
      </c>
      <c r="B61" s="1" t="s">
        <v>164</v>
      </c>
      <c r="C61" s="1" t="s">
        <v>491</v>
      </c>
      <c r="D61" s="1" t="s">
        <v>543</v>
      </c>
      <c r="E61" s="1">
        <v>3200</v>
      </c>
      <c r="F61" s="3" t="s">
        <v>507</v>
      </c>
      <c r="G61" s="1">
        <v>14</v>
      </c>
      <c r="H61" s="1">
        <v>113</v>
      </c>
      <c r="I61" s="1">
        <v>15.67</v>
      </c>
      <c r="J61" s="3">
        <f t="shared" si="7"/>
        <v>100.7</v>
      </c>
      <c r="K61" s="3">
        <f t="shared" si="8"/>
        <v>106.4</v>
      </c>
      <c r="L61" s="3">
        <f t="shared" si="9"/>
        <v>106.5</v>
      </c>
      <c r="M61" s="3">
        <f t="shared" si="10"/>
        <v>103.6</v>
      </c>
      <c r="N61" s="3"/>
      <c r="P61" s="4">
        <f t="shared" si="11"/>
        <v>10.824455877539219</v>
      </c>
      <c r="Q61" s="5">
        <f t="shared" si="12"/>
        <v>10.824455877539219</v>
      </c>
      <c r="R61" s="5">
        <f t="shared" si="13"/>
        <v>3.3826424617310056</v>
      </c>
    </row>
    <row r="62" spans="1:18" x14ac:dyDescent="0.3">
      <c r="A62" s="1">
        <v>61</v>
      </c>
      <c r="B62" s="1" t="s">
        <v>182</v>
      </c>
      <c r="C62" s="1" t="s">
        <v>491</v>
      </c>
      <c r="D62" s="1" t="s">
        <v>545</v>
      </c>
      <c r="E62" s="1">
        <v>3100</v>
      </c>
      <c r="F62" s="3" t="s">
        <v>507</v>
      </c>
      <c r="G62" s="1">
        <v>12</v>
      </c>
      <c r="H62" s="1">
        <v>113</v>
      </c>
      <c r="I62" s="1">
        <v>16.21</v>
      </c>
      <c r="J62" s="3">
        <f t="shared" si="7"/>
        <v>100.7</v>
      </c>
      <c r="K62" s="3">
        <f t="shared" si="8"/>
        <v>106.4</v>
      </c>
      <c r="L62" s="3">
        <f t="shared" si="9"/>
        <v>106.5</v>
      </c>
      <c r="M62" s="3">
        <f t="shared" si="10"/>
        <v>103.6</v>
      </c>
      <c r="N62" s="3"/>
      <c r="P62" s="4">
        <f t="shared" si="11"/>
        <v>9.2093880810012685</v>
      </c>
      <c r="Q62" s="5">
        <f t="shared" si="12"/>
        <v>9.2093880810012685</v>
      </c>
      <c r="R62" s="5">
        <f t="shared" si="13"/>
        <v>2.9707703487100865</v>
      </c>
    </row>
    <row r="63" spans="1:18" x14ac:dyDescent="0.3">
      <c r="A63" s="1">
        <v>62</v>
      </c>
      <c r="B63" s="1" t="s">
        <v>183</v>
      </c>
      <c r="C63" s="1" t="s">
        <v>491</v>
      </c>
      <c r="D63" s="1" t="s">
        <v>542</v>
      </c>
      <c r="E63" s="1">
        <v>3100</v>
      </c>
      <c r="F63" s="3" t="s">
        <v>507</v>
      </c>
      <c r="G63" s="1">
        <v>12</v>
      </c>
      <c r="H63" s="1">
        <v>113</v>
      </c>
      <c r="I63" s="1">
        <v>15.13</v>
      </c>
      <c r="J63" s="3">
        <f t="shared" si="7"/>
        <v>100.7</v>
      </c>
      <c r="K63" s="3">
        <f t="shared" si="8"/>
        <v>106.4</v>
      </c>
      <c r="L63" s="3">
        <f t="shared" si="9"/>
        <v>106.5</v>
      </c>
      <c r="M63" s="3">
        <f t="shared" si="10"/>
        <v>103.6</v>
      </c>
      <c r="N63" s="3"/>
      <c r="P63" s="4">
        <f t="shared" si="11"/>
        <v>8.9151852810012677</v>
      </c>
      <c r="Q63" s="5">
        <f t="shared" si="12"/>
        <v>8.9151852810012677</v>
      </c>
      <c r="R63" s="5">
        <f t="shared" si="13"/>
        <v>2.8758662196778282</v>
      </c>
    </row>
    <row r="64" spans="1:18" x14ac:dyDescent="0.3">
      <c r="A64" s="1">
        <v>63</v>
      </c>
      <c r="B64" s="1" t="s">
        <v>403</v>
      </c>
      <c r="C64" s="1" t="s">
        <v>506</v>
      </c>
      <c r="D64" s="1" t="s">
        <v>546</v>
      </c>
      <c r="E64" s="1">
        <v>6000</v>
      </c>
      <c r="F64" s="3" t="s">
        <v>564</v>
      </c>
      <c r="G64" s="1">
        <v>33</v>
      </c>
      <c r="H64" s="3">
        <v>114.5</v>
      </c>
      <c r="I64" s="1">
        <v>17.34</v>
      </c>
      <c r="J64" s="3">
        <f t="shared" si="7"/>
        <v>100.5</v>
      </c>
      <c r="K64" s="3">
        <f t="shared" si="8"/>
        <v>104.6</v>
      </c>
      <c r="L64" s="3">
        <f t="shared" si="9"/>
        <v>102.4</v>
      </c>
      <c r="M64" s="3">
        <f t="shared" si="10"/>
        <v>110.3</v>
      </c>
      <c r="N64" s="3"/>
      <c r="P64" s="4">
        <f t="shared" si="11"/>
        <v>31.163179971003913</v>
      </c>
      <c r="Q64" s="5">
        <f t="shared" si="12"/>
        <v>31.163179971003913</v>
      </c>
      <c r="R64" s="5">
        <f t="shared" si="13"/>
        <v>5.1938633285006519</v>
      </c>
    </row>
    <row r="65" spans="1:18" x14ac:dyDescent="0.3">
      <c r="A65" s="1">
        <v>64</v>
      </c>
      <c r="B65" s="1" t="s">
        <v>466</v>
      </c>
      <c r="C65" s="1" t="s">
        <v>506</v>
      </c>
      <c r="D65" s="1" t="s">
        <v>543</v>
      </c>
      <c r="E65" s="1">
        <v>5700</v>
      </c>
      <c r="F65" s="3" t="s">
        <v>564</v>
      </c>
      <c r="G65" s="1">
        <v>32</v>
      </c>
      <c r="H65" s="3">
        <v>114.5</v>
      </c>
      <c r="I65" s="1">
        <v>18.04</v>
      </c>
      <c r="J65" s="3">
        <f t="shared" si="7"/>
        <v>100.5</v>
      </c>
      <c r="K65" s="3">
        <f t="shared" si="8"/>
        <v>104.6</v>
      </c>
      <c r="L65" s="3">
        <f t="shared" si="9"/>
        <v>102.4</v>
      </c>
      <c r="M65" s="3">
        <f t="shared" si="10"/>
        <v>110.3</v>
      </c>
      <c r="N65" s="3"/>
      <c r="P65" s="4">
        <f t="shared" si="11"/>
        <v>30.141058696945606</v>
      </c>
      <c r="Q65" s="5">
        <f t="shared" si="12"/>
        <v>30.141058696945606</v>
      </c>
      <c r="R65" s="5">
        <f t="shared" si="13"/>
        <v>5.2879050345518603</v>
      </c>
    </row>
    <row r="66" spans="1:18" x14ac:dyDescent="0.3">
      <c r="A66" s="1">
        <v>65</v>
      </c>
      <c r="B66" s="1" t="s">
        <v>77</v>
      </c>
      <c r="C66" s="1" t="s">
        <v>506</v>
      </c>
      <c r="D66" s="1" t="s">
        <v>544</v>
      </c>
      <c r="E66" s="1">
        <v>5500</v>
      </c>
      <c r="F66" s="3" t="s">
        <v>564</v>
      </c>
      <c r="G66" s="1">
        <v>34</v>
      </c>
      <c r="H66" s="3">
        <v>114.5</v>
      </c>
      <c r="I66" s="1">
        <v>19.88</v>
      </c>
      <c r="J66" s="3">
        <f t="shared" ref="J66:J97" si="14">VLOOKUP(C66,$B$203:$E$232,2,FALSE)</f>
        <v>100.5</v>
      </c>
      <c r="K66" s="3">
        <f t="shared" ref="K66:K97" si="15">VLOOKUP(F66,$B$203:$E$232,2,FALSE)</f>
        <v>104.6</v>
      </c>
      <c r="L66" s="3">
        <f t="shared" ref="L66:L97" si="16">VLOOKUP(C66,$B$203:$E$232,4,FALSE)</f>
        <v>102.4</v>
      </c>
      <c r="M66" s="3">
        <f t="shared" ref="M66:M97" si="17">VLOOKUP(F66,$B$203:$E$232,3,FALSE)</f>
        <v>110.3</v>
      </c>
      <c r="N66" s="3"/>
      <c r="P66" s="4">
        <f t="shared" ref="P66:P97" si="18">-87.868852+(LN(E66))*9.365713+G66*0.73241+I66*0.27241+H66*0.0924+((J66+K66)/2)*0.015315+((L66+M66)/2)*-0.032803</f>
        <v>31.772587786384243</v>
      </c>
      <c r="Q66" s="5">
        <f t="shared" ref="Q66:Q97" si="19">P66-O66</f>
        <v>31.772587786384243</v>
      </c>
      <c r="R66" s="5">
        <f t="shared" ref="R66:R97" si="20">P66/(E66/1000)</f>
        <v>5.7768341429789531</v>
      </c>
    </row>
    <row r="67" spans="1:18" x14ac:dyDescent="0.3">
      <c r="A67" s="1">
        <v>66</v>
      </c>
      <c r="B67" s="1" t="s">
        <v>70</v>
      </c>
      <c r="C67" s="1" t="s">
        <v>506</v>
      </c>
      <c r="D67" s="1" t="s">
        <v>545</v>
      </c>
      <c r="E67" s="1">
        <v>5500</v>
      </c>
      <c r="F67" s="3" t="s">
        <v>564</v>
      </c>
      <c r="G67" s="1">
        <v>28</v>
      </c>
      <c r="H67" s="3">
        <v>114.5</v>
      </c>
      <c r="I67" s="1">
        <v>22.53</v>
      </c>
      <c r="J67" s="3">
        <f t="shared" si="14"/>
        <v>100.5</v>
      </c>
      <c r="K67" s="3">
        <f t="shared" si="15"/>
        <v>104.6</v>
      </c>
      <c r="L67" s="3">
        <f t="shared" si="16"/>
        <v>102.4</v>
      </c>
      <c r="M67" s="3">
        <f t="shared" si="17"/>
        <v>110.3</v>
      </c>
      <c r="N67" s="3"/>
      <c r="P67" s="4">
        <f t="shared" si="18"/>
        <v>28.100014286384244</v>
      </c>
      <c r="Q67" s="5">
        <f t="shared" si="19"/>
        <v>28.100014286384244</v>
      </c>
      <c r="R67" s="5">
        <f t="shared" si="20"/>
        <v>5.1090935066153174</v>
      </c>
    </row>
    <row r="68" spans="1:18" x14ac:dyDescent="0.3">
      <c r="A68" s="1">
        <v>67</v>
      </c>
      <c r="B68" s="1" t="s">
        <v>541</v>
      </c>
      <c r="C68" s="1" t="s">
        <v>506</v>
      </c>
      <c r="D68" s="1" t="s">
        <v>544</v>
      </c>
      <c r="E68" s="1">
        <v>4800</v>
      </c>
      <c r="F68" s="3" t="s">
        <v>564</v>
      </c>
      <c r="G68" s="1">
        <v>31</v>
      </c>
      <c r="H68" s="3">
        <v>114.5</v>
      </c>
      <c r="I68" s="1">
        <v>18.37</v>
      </c>
      <c r="J68" s="3">
        <f t="shared" si="14"/>
        <v>100.5</v>
      </c>
      <c r="K68" s="3">
        <f t="shared" si="15"/>
        <v>104.6</v>
      </c>
      <c r="L68" s="3">
        <f t="shared" si="16"/>
        <v>102.4</v>
      </c>
      <c r="M68" s="3">
        <f t="shared" si="17"/>
        <v>110.3</v>
      </c>
      <c r="N68" s="3"/>
      <c r="P68" s="4">
        <f t="shared" si="18"/>
        <v>27.889043811594249</v>
      </c>
      <c r="Q68" s="5">
        <f t="shared" si="19"/>
        <v>27.889043811594249</v>
      </c>
      <c r="R68" s="5">
        <f t="shared" si="20"/>
        <v>5.8102174607488024</v>
      </c>
    </row>
    <row r="69" spans="1:18" x14ac:dyDescent="0.3">
      <c r="A69" s="1">
        <v>68</v>
      </c>
      <c r="B69" s="1" t="s">
        <v>121</v>
      </c>
      <c r="C69" s="1" t="s">
        <v>506</v>
      </c>
      <c r="D69" s="1" t="s">
        <v>543</v>
      </c>
      <c r="E69" s="1">
        <v>4000</v>
      </c>
      <c r="F69" s="1" t="s">
        <v>564</v>
      </c>
      <c r="G69" s="1">
        <v>21</v>
      </c>
      <c r="H69" s="3">
        <v>114.5</v>
      </c>
      <c r="I69" s="1">
        <v>14.82</v>
      </c>
      <c r="J69" s="3">
        <f t="shared" si="14"/>
        <v>100.5</v>
      </c>
      <c r="K69" s="3">
        <f t="shared" si="15"/>
        <v>104.6</v>
      </c>
      <c r="L69" s="3">
        <f t="shared" si="16"/>
        <v>102.4</v>
      </c>
      <c r="M69" s="3">
        <f t="shared" si="17"/>
        <v>110.3</v>
      </c>
      <c r="N69" s="3"/>
      <c r="P69" s="4">
        <f t="shared" si="18"/>
        <v>17.890316936948871</v>
      </c>
      <c r="Q69" s="5">
        <f t="shared" si="19"/>
        <v>17.890316936948871</v>
      </c>
      <c r="R69" s="5">
        <f t="shared" si="20"/>
        <v>4.4725792342372177</v>
      </c>
    </row>
    <row r="70" spans="1:18" x14ac:dyDescent="0.3">
      <c r="A70" s="1">
        <v>69</v>
      </c>
      <c r="B70" s="1" t="s">
        <v>210</v>
      </c>
      <c r="C70" s="1" t="s">
        <v>506</v>
      </c>
      <c r="D70" s="1" t="s">
        <v>544</v>
      </c>
      <c r="E70" s="1">
        <v>4000</v>
      </c>
      <c r="F70" s="3" t="s">
        <v>564</v>
      </c>
      <c r="G70" s="1">
        <v>18</v>
      </c>
      <c r="H70" s="3">
        <v>114.5</v>
      </c>
      <c r="I70" s="1">
        <v>25.83</v>
      </c>
      <c r="J70" s="3">
        <f t="shared" si="14"/>
        <v>100.5</v>
      </c>
      <c r="K70" s="3">
        <f t="shared" si="15"/>
        <v>104.6</v>
      </c>
      <c r="L70" s="3">
        <f t="shared" si="16"/>
        <v>102.4</v>
      </c>
      <c r="M70" s="3">
        <f t="shared" si="17"/>
        <v>110.3</v>
      </c>
      <c r="N70" s="3"/>
      <c r="P70" s="4">
        <f t="shared" si="18"/>
        <v>18.692321036948869</v>
      </c>
      <c r="Q70" s="5">
        <f t="shared" si="19"/>
        <v>18.692321036948869</v>
      </c>
      <c r="R70" s="5">
        <f t="shared" si="20"/>
        <v>4.6730802592372171</v>
      </c>
    </row>
    <row r="71" spans="1:18" x14ac:dyDescent="0.3">
      <c r="A71" s="1">
        <v>70</v>
      </c>
      <c r="B71" s="1" t="s">
        <v>151</v>
      </c>
      <c r="C71" s="1" t="s">
        <v>506</v>
      </c>
      <c r="D71" s="1" t="s">
        <v>546</v>
      </c>
      <c r="E71" s="1">
        <v>3100</v>
      </c>
      <c r="F71" s="1" t="s">
        <v>564</v>
      </c>
      <c r="G71" s="1">
        <v>15</v>
      </c>
      <c r="H71" s="1">
        <v>114.5</v>
      </c>
      <c r="I71" s="1">
        <v>14.62</v>
      </c>
      <c r="J71" s="3">
        <f t="shared" si="14"/>
        <v>100.5</v>
      </c>
      <c r="K71" s="3">
        <f t="shared" si="15"/>
        <v>104.6</v>
      </c>
      <c r="L71" s="3">
        <f t="shared" si="16"/>
        <v>102.4</v>
      </c>
      <c r="M71" s="3">
        <f t="shared" si="17"/>
        <v>110.3</v>
      </c>
      <c r="N71" s="3"/>
      <c r="P71" s="4">
        <f t="shared" si="18"/>
        <v>11.054127281001264</v>
      </c>
      <c r="Q71" s="5">
        <f t="shared" si="19"/>
        <v>11.054127281001264</v>
      </c>
      <c r="R71" s="5">
        <f t="shared" si="20"/>
        <v>3.5658475100004079</v>
      </c>
    </row>
    <row r="72" spans="1:18" x14ac:dyDescent="0.3">
      <c r="A72" s="1">
        <v>71</v>
      </c>
      <c r="B72" s="1" t="s">
        <v>249</v>
      </c>
      <c r="C72" s="1" t="s">
        <v>506</v>
      </c>
      <c r="D72" s="1" t="s">
        <v>546</v>
      </c>
      <c r="E72" s="1">
        <v>3100</v>
      </c>
      <c r="F72" s="1" t="s">
        <v>564</v>
      </c>
      <c r="G72" s="1">
        <v>10</v>
      </c>
      <c r="H72" s="1">
        <v>114.5</v>
      </c>
      <c r="I72" s="1">
        <v>16.45</v>
      </c>
      <c r="J72" s="3">
        <f t="shared" si="14"/>
        <v>100.5</v>
      </c>
      <c r="K72" s="3">
        <f t="shared" si="15"/>
        <v>104.6</v>
      </c>
      <c r="L72" s="3">
        <f t="shared" si="16"/>
        <v>102.4</v>
      </c>
      <c r="M72" s="3">
        <f t="shared" si="17"/>
        <v>110.3</v>
      </c>
      <c r="N72" s="3"/>
      <c r="P72" s="4">
        <f t="shared" si="18"/>
        <v>7.8905875810012631</v>
      </c>
      <c r="Q72" s="5">
        <f t="shared" si="19"/>
        <v>7.8905875810012631</v>
      </c>
      <c r="R72" s="5">
        <f t="shared" si="20"/>
        <v>2.5453508325810525</v>
      </c>
    </row>
    <row r="73" spans="1:18" x14ac:dyDescent="0.3">
      <c r="A73" s="1">
        <v>72</v>
      </c>
      <c r="B73" s="1" t="s">
        <v>458</v>
      </c>
      <c r="C73" s="1" t="s">
        <v>506</v>
      </c>
      <c r="D73" s="1" t="s">
        <v>545</v>
      </c>
      <c r="E73" s="1">
        <v>3000</v>
      </c>
      <c r="F73" s="3" t="s">
        <v>564</v>
      </c>
      <c r="G73" s="1">
        <v>18</v>
      </c>
      <c r="H73" s="3">
        <v>114.5</v>
      </c>
      <c r="I73" s="1">
        <v>20.97</v>
      </c>
      <c r="J73" s="3">
        <f t="shared" si="14"/>
        <v>100.5</v>
      </c>
      <c r="K73" s="3">
        <f t="shared" si="15"/>
        <v>104.6</v>
      </c>
      <c r="L73" s="3">
        <f t="shared" si="16"/>
        <v>102.4</v>
      </c>
      <c r="M73" s="3">
        <f t="shared" si="17"/>
        <v>110.3</v>
      </c>
      <c r="N73" s="3"/>
      <c r="P73" s="4">
        <f t="shared" si="18"/>
        <v>14.674060711120275</v>
      </c>
      <c r="Q73" s="5">
        <f t="shared" si="19"/>
        <v>14.674060711120275</v>
      </c>
      <c r="R73" s="5">
        <f t="shared" si="20"/>
        <v>4.8913535703734246</v>
      </c>
    </row>
    <row r="74" spans="1:18" x14ac:dyDescent="0.3">
      <c r="A74" s="1">
        <v>73</v>
      </c>
      <c r="B74" s="1" t="s">
        <v>537</v>
      </c>
      <c r="C74" s="1" t="s">
        <v>498</v>
      </c>
      <c r="D74" s="1" t="s">
        <v>543</v>
      </c>
      <c r="E74" s="1">
        <v>7100</v>
      </c>
      <c r="F74" s="3" t="s">
        <v>495</v>
      </c>
      <c r="G74" s="1">
        <v>29</v>
      </c>
      <c r="H74" s="3">
        <v>109.5</v>
      </c>
      <c r="I74" s="1">
        <v>33.520000000000003</v>
      </c>
      <c r="J74" s="3">
        <f t="shared" si="14"/>
        <v>103.6</v>
      </c>
      <c r="K74" s="3">
        <f t="shared" si="15"/>
        <v>97.8</v>
      </c>
      <c r="L74" s="3">
        <f t="shared" si="16"/>
        <v>109</v>
      </c>
      <c r="M74" s="3">
        <f t="shared" si="17"/>
        <v>102.1</v>
      </c>
      <c r="N74" s="3"/>
      <c r="P74" s="4">
        <f t="shared" si="18"/>
        <v>33.753623667365325</v>
      </c>
      <c r="Q74" s="5">
        <f t="shared" si="19"/>
        <v>33.753623667365325</v>
      </c>
      <c r="R74" s="5">
        <f t="shared" si="20"/>
        <v>4.7540315024458204</v>
      </c>
    </row>
    <row r="75" spans="1:18" x14ac:dyDescent="0.3">
      <c r="A75" s="1">
        <v>74</v>
      </c>
      <c r="B75" s="1" t="s">
        <v>124</v>
      </c>
      <c r="C75" s="1" t="s">
        <v>498</v>
      </c>
      <c r="D75" s="1" t="s">
        <v>545</v>
      </c>
      <c r="E75" s="1">
        <v>6900</v>
      </c>
      <c r="F75" s="3" t="s">
        <v>495</v>
      </c>
      <c r="G75" s="1">
        <v>28</v>
      </c>
      <c r="H75" s="3">
        <v>109.5</v>
      </c>
      <c r="I75" s="1">
        <v>22.02</v>
      </c>
      <c r="J75" s="3">
        <f t="shared" si="14"/>
        <v>103.6</v>
      </c>
      <c r="K75" s="3">
        <f t="shared" si="15"/>
        <v>97.8</v>
      </c>
      <c r="L75" s="3">
        <f t="shared" si="16"/>
        <v>109</v>
      </c>
      <c r="M75" s="3">
        <f t="shared" si="17"/>
        <v>102.1</v>
      </c>
      <c r="N75" s="3"/>
      <c r="P75" s="4">
        <f t="shared" si="18"/>
        <v>29.620888661612181</v>
      </c>
      <c r="Q75" s="5">
        <f t="shared" si="19"/>
        <v>29.620888661612181</v>
      </c>
      <c r="R75" s="5">
        <f t="shared" si="20"/>
        <v>4.2928824147264031</v>
      </c>
    </row>
    <row r="76" spans="1:18" x14ac:dyDescent="0.3">
      <c r="A76" s="1">
        <v>75</v>
      </c>
      <c r="B76" s="1" t="s">
        <v>308</v>
      </c>
      <c r="C76" s="1" t="s">
        <v>498</v>
      </c>
      <c r="D76" s="1" t="s">
        <v>546</v>
      </c>
      <c r="E76" s="1">
        <v>6800</v>
      </c>
      <c r="F76" s="3" t="s">
        <v>495</v>
      </c>
      <c r="G76" s="1">
        <v>31</v>
      </c>
      <c r="H76" s="3">
        <v>109.5</v>
      </c>
      <c r="I76" s="1">
        <v>22.37</v>
      </c>
      <c r="J76" s="3">
        <f t="shared" si="14"/>
        <v>103.6</v>
      </c>
      <c r="K76" s="3">
        <f t="shared" si="15"/>
        <v>97.8</v>
      </c>
      <c r="L76" s="3">
        <f t="shared" si="16"/>
        <v>109</v>
      </c>
      <c r="M76" s="3">
        <f t="shared" si="17"/>
        <v>102.1</v>
      </c>
      <c r="N76" s="3"/>
      <c r="P76" s="4">
        <f t="shared" si="18"/>
        <v>31.776733996089096</v>
      </c>
      <c r="Q76" s="5">
        <f t="shared" si="19"/>
        <v>31.776733996089096</v>
      </c>
      <c r="R76" s="5">
        <f t="shared" si="20"/>
        <v>4.6730491170719262</v>
      </c>
    </row>
    <row r="77" spans="1:18" x14ac:dyDescent="0.3">
      <c r="A77" s="1">
        <v>76</v>
      </c>
      <c r="B77" s="1" t="s">
        <v>140</v>
      </c>
      <c r="C77" s="1" t="s">
        <v>498</v>
      </c>
      <c r="D77" s="1" t="s">
        <v>543</v>
      </c>
      <c r="E77" s="1">
        <v>4900</v>
      </c>
      <c r="F77" s="3" t="s">
        <v>495</v>
      </c>
      <c r="G77" s="1">
        <v>30</v>
      </c>
      <c r="H77" s="3">
        <v>109.5</v>
      </c>
      <c r="I77" s="1">
        <v>13.1</v>
      </c>
      <c r="J77" s="3">
        <f t="shared" si="14"/>
        <v>103.6</v>
      </c>
      <c r="K77" s="3">
        <f t="shared" si="15"/>
        <v>97.8</v>
      </c>
      <c r="L77" s="3">
        <f t="shared" si="16"/>
        <v>109</v>
      </c>
      <c r="M77" s="3">
        <f t="shared" si="17"/>
        <v>102.1</v>
      </c>
      <c r="N77" s="3"/>
      <c r="P77" s="4">
        <f t="shared" si="18"/>
        <v>25.450057087799653</v>
      </c>
      <c r="Q77" s="5">
        <f t="shared" si="19"/>
        <v>25.450057087799653</v>
      </c>
      <c r="R77" s="5">
        <f t="shared" si="20"/>
        <v>5.1938892015917659</v>
      </c>
    </row>
    <row r="78" spans="1:18" x14ac:dyDescent="0.3">
      <c r="A78" s="1">
        <v>77</v>
      </c>
      <c r="B78" s="1" t="s">
        <v>378</v>
      </c>
      <c r="C78" s="1" t="s">
        <v>498</v>
      </c>
      <c r="D78" s="1" t="s">
        <v>543</v>
      </c>
      <c r="E78" s="1">
        <v>4300</v>
      </c>
      <c r="F78" s="3" t="s">
        <v>495</v>
      </c>
      <c r="G78" s="1">
        <v>22</v>
      </c>
      <c r="H78" s="3">
        <v>109.5</v>
      </c>
      <c r="I78" s="1">
        <v>18.899999999999999</v>
      </c>
      <c r="J78" s="3">
        <f t="shared" si="14"/>
        <v>103.6</v>
      </c>
      <c r="K78" s="3">
        <f t="shared" si="15"/>
        <v>97.8</v>
      </c>
      <c r="L78" s="3">
        <f t="shared" si="16"/>
        <v>109</v>
      </c>
      <c r="M78" s="3">
        <f t="shared" si="17"/>
        <v>102.1</v>
      </c>
      <c r="N78" s="3"/>
      <c r="P78" s="4">
        <f t="shared" si="18"/>
        <v>19.947403947273774</v>
      </c>
      <c r="Q78" s="5">
        <f t="shared" si="19"/>
        <v>19.947403947273774</v>
      </c>
      <c r="R78" s="5">
        <f t="shared" si="20"/>
        <v>4.6389311505287845</v>
      </c>
    </row>
    <row r="79" spans="1:18" x14ac:dyDescent="0.3">
      <c r="A79" s="1">
        <v>78</v>
      </c>
      <c r="B79" s="1" t="s">
        <v>347</v>
      </c>
      <c r="C79" s="1" t="s">
        <v>498</v>
      </c>
      <c r="D79" s="1" t="s">
        <v>542</v>
      </c>
      <c r="E79" s="1">
        <v>4200</v>
      </c>
      <c r="F79" s="3" t="s">
        <v>495</v>
      </c>
      <c r="G79" s="1">
        <v>21</v>
      </c>
      <c r="H79" s="3">
        <v>109.5</v>
      </c>
      <c r="I79" s="1">
        <v>20.49</v>
      </c>
      <c r="J79" s="3">
        <f t="shared" si="14"/>
        <v>103.6</v>
      </c>
      <c r="K79" s="3">
        <f t="shared" si="15"/>
        <v>97.8</v>
      </c>
      <c r="L79" s="3">
        <f t="shared" si="16"/>
        <v>109</v>
      </c>
      <c r="M79" s="3">
        <f t="shared" si="17"/>
        <v>102.1</v>
      </c>
      <c r="N79" s="3"/>
      <c r="P79" s="4">
        <f t="shared" si="18"/>
        <v>19.427745961782662</v>
      </c>
      <c r="Q79" s="5">
        <f t="shared" si="19"/>
        <v>19.427745961782662</v>
      </c>
      <c r="R79" s="5">
        <f t="shared" si="20"/>
        <v>4.625653800424443</v>
      </c>
    </row>
    <row r="80" spans="1:18" x14ac:dyDescent="0.3">
      <c r="A80" s="1">
        <v>79</v>
      </c>
      <c r="B80" s="1" t="s">
        <v>175</v>
      </c>
      <c r="C80" s="1" t="s">
        <v>498</v>
      </c>
      <c r="D80" s="1" t="s">
        <v>544</v>
      </c>
      <c r="E80" s="1">
        <v>4000</v>
      </c>
      <c r="F80" s="3" t="s">
        <v>495</v>
      </c>
      <c r="G80" s="1">
        <v>30</v>
      </c>
      <c r="H80" s="3">
        <v>109.5</v>
      </c>
      <c r="I80" s="1">
        <v>15.11</v>
      </c>
      <c r="J80" s="3">
        <f t="shared" si="14"/>
        <v>103.6</v>
      </c>
      <c r="K80" s="3">
        <f t="shared" si="15"/>
        <v>97.8</v>
      </c>
      <c r="L80" s="3">
        <f t="shared" si="16"/>
        <v>109</v>
      </c>
      <c r="M80" s="3">
        <f t="shared" si="17"/>
        <v>102.1</v>
      </c>
      <c r="N80" s="3"/>
      <c r="P80" s="4">
        <f t="shared" si="18"/>
        <v>24.09691548694887</v>
      </c>
      <c r="Q80" s="5">
        <f t="shared" si="19"/>
        <v>24.09691548694887</v>
      </c>
      <c r="R80" s="5">
        <f t="shared" si="20"/>
        <v>6.0242288717372174</v>
      </c>
    </row>
    <row r="81" spans="1:18" x14ac:dyDescent="0.3">
      <c r="A81" s="1">
        <v>80</v>
      </c>
      <c r="B81" s="1" t="s">
        <v>243</v>
      </c>
      <c r="C81" s="1" t="s">
        <v>498</v>
      </c>
      <c r="D81" s="1" t="s">
        <v>544</v>
      </c>
      <c r="E81" s="1">
        <v>3400</v>
      </c>
      <c r="F81" s="3" t="s">
        <v>495</v>
      </c>
      <c r="G81" s="1">
        <v>20</v>
      </c>
      <c r="H81" s="3">
        <v>109.5</v>
      </c>
      <c r="I81" s="1">
        <v>13.04</v>
      </c>
      <c r="J81" s="3">
        <f t="shared" si="14"/>
        <v>103.6</v>
      </c>
      <c r="K81" s="3">
        <f t="shared" si="15"/>
        <v>97.8</v>
      </c>
      <c r="L81" s="3">
        <f t="shared" si="16"/>
        <v>109</v>
      </c>
      <c r="M81" s="3">
        <f t="shared" si="17"/>
        <v>102.1</v>
      </c>
      <c r="N81" s="3"/>
      <c r="P81" s="4">
        <f t="shared" si="18"/>
        <v>14.686821136205467</v>
      </c>
      <c r="Q81" s="5">
        <f t="shared" si="19"/>
        <v>14.686821136205467</v>
      </c>
      <c r="R81" s="5">
        <f t="shared" si="20"/>
        <v>4.3196532753545487</v>
      </c>
    </row>
    <row r="82" spans="1:18" x14ac:dyDescent="0.3">
      <c r="A82" s="1">
        <v>81</v>
      </c>
      <c r="B82" s="1" t="s">
        <v>209</v>
      </c>
      <c r="C82" s="1" t="s">
        <v>498</v>
      </c>
      <c r="D82" s="1" t="s">
        <v>546</v>
      </c>
      <c r="E82" s="1">
        <v>3400</v>
      </c>
      <c r="F82" s="3" t="s">
        <v>495</v>
      </c>
      <c r="G82" s="1">
        <v>19</v>
      </c>
      <c r="H82" s="3">
        <v>109.5</v>
      </c>
      <c r="I82" s="1">
        <v>18.23</v>
      </c>
      <c r="J82" s="3">
        <f t="shared" si="14"/>
        <v>103.6</v>
      </c>
      <c r="K82" s="3">
        <f t="shared" si="15"/>
        <v>97.8</v>
      </c>
      <c r="L82" s="3">
        <f t="shared" si="16"/>
        <v>109</v>
      </c>
      <c r="M82" s="3">
        <f t="shared" si="17"/>
        <v>102.1</v>
      </c>
      <c r="N82" s="3"/>
      <c r="P82" s="4">
        <f t="shared" si="18"/>
        <v>15.368219036205467</v>
      </c>
      <c r="Q82" s="5">
        <f t="shared" si="19"/>
        <v>15.368219036205467</v>
      </c>
      <c r="R82" s="5">
        <f t="shared" si="20"/>
        <v>4.5200644224133724</v>
      </c>
    </row>
    <row r="83" spans="1:18" x14ac:dyDescent="0.3">
      <c r="A83" s="1">
        <v>82</v>
      </c>
      <c r="B83" s="1" t="s">
        <v>263</v>
      </c>
      <c r="C83" s="1" t="s">
        <v>498</v>
      </c>
      <c r="D83" s="1" t="s">
        <v>543</v>
      </c>
      <c r="E83" s="1">
        <v>3200</v>
      </c>
      <c r="F83" s="3" t="s">
        <v>495</v>
      </c>
      <c r="G83" s="1">
        <v>10</v>
      </c>
      <c r="H83" s="1">
        <v>109.5</v>
      </c>
      <c r="I83" s="1">
        <v>18.899999999999999</v>
      </c>
      <c r="J83" s="3">
        <f t="shared" si="14"/>
        <v>103.6</v>
      </c>
      <c r="K83" s="3">
        <f t="shared" si="15"/>
        <v>97.8</v>
      </c>
      <c r="L83" s="3">
        <f t="shared" si="16"/>
        <v>109</v>
      </c>
      <c r="M83" s="3">
        <f t="shared" si="17"/>
        <v>102.1</v>
      </c>
      <c r="N83" s="3"/>
      <c r="P83" s="4">
        <f t="shared" si="18"/>
        <v>8.3912509275392129</v>
      </c>
      <c r="Q83" s="5">
        <f t="shared" si="19"/>
        <v>8.3912509275392129</v>
      </c>
      <c r="R83" s="5">
        <f t="shared" si="20"/>
        <v>2.6222659148560039</v>
      </c>
    </row>
    <row r="84" spans="1:18" x14ac:dyDescent="0.3">
      <c r="A84" s="1">
        <v>83</v>
      </c>
      <c r="B84" s="1" t="s">
        <v>329</v>
      </c>
      <c r="C84" s="1" t="s">
        <v>495</v>
      </c>
      <c r="D84" s="1" t="s">
        <v>543</v>
      </c>
      <c r="E84" s="1">
        <v>7600</v>
      </c>
      <c r="F84" s="3" t="s">
        <v>498</v>
      </c>
      <c r="G84" s="1">
        <v>33</v>
      </c>
      <c r="H84" s="3">
        <v>107.5</v>
      </c>
      <c r="I84" s="1">
        <v>26.3</v>
      </c>
      <c r="J84" s="3">
        <f t="shared" si="14"/>
        <v>97.8</v>
      </c>
      <c r="K84" s="3">
        <f t="shared" si="15"/>
        <v>103.6</v>
      </c>
      <c r="L84" s="3">
        <f t="shared" si="16"/>
        <v>105</v>
      </c>
      <c r="M84" s="3">
        <f t="shared" si="17"/>
        <v>109.2</v>
      </c>
      <c r="N84" s="3"/>
      <c r="P84" s="4">
        <f t="shared" si="18"/>
        <v>35.118188022774198</v>
      </c>
      <c r="Q84" s="5">
        <f t="shared" si="19"/>
        <v>35.118188022774198</v>
      </c>
      <c r="R84" s="5">
        <f t="shared" si="20"/>
        <v>4.6208142135229213</v>
      </c>
    </row>
    <row r="85" spans="1:18" x14ac:dyDescent="0.3">
      <c r="A85" s="1">
        <v>84</v>
      </c>
      <c r="B85" s="1" t="s">
        <v>50</v>
      </c>
      <c r="C85" s="1" t="s">
        <v>495</v>
      </c>
      <c r="D85" s="1" t="s">
        <v>545</v>
      </c>
      <c r="E85" s="1">
        <v>5600</v>
      </c>
      <c r="F85" s="3" t="s">
        <v>498</v>
      </c>
      <c r="G85" s="1">
        <v>30</v>
      </c>
      <c r="H85" s="3">
        <v>107.5</v>
      </c>
      <c r="I85" s="1">
        <v>17.45</v>
      </c>
      <c r="J85" s="3">
        <f t="shared" si="14"/>
        <v>97.8</v>
      </c>
      <c r="K85" s="3">
        <f t="shared" si="15"/>
        <v>103.6</v>
      </c>
      <c r="L85" s="3">
        <f t="shared" si="16"/>
        <v>105</v>
      </c>
      <c r="M85" s="3">
        <f t="shared" si="17"/>
        <v>109.2</v>
      </c>
      <c r="N85" s="3"/>
      <c r="P85" s="4">
        <f t="shared" si="18"/>
        <v>27.650012637611258</v>
      </c>
      <c r="Q85" s="5">
        <f t="shared" si="19"/>
        <v>27.650012637611258</v>
      </c>
      <c r="R85" s="5">
        <f t="shared" si="20"/>
        <v>4.9375022567162965</v>
      </c>
    </row>
    <row r="86" spans="1:18" x14ac:dyDescent="0.3">
      <c r="A86" s="1">
        <v>85</v>
      </c>
      <c r="B86" s="1" t="s">
        <v>195</v>
      </c>
      <c r="C86" s="1" t="s">
        <v>495</v>
      </c>
      <c r="D86" s="1" t="s">
        <v>544</v>
      </c>
      <c r="E86" s="1">
        <v>4500</v>
      </c>
      <c r="F86" s="3" t="s">
        <v>498</v>
      </c>
      <c r="G86" s="1">
        <v>32</v>
      </c>
      <c r="H86" s="3">
        <v>107.5</v>
      </c>
      <c r="I86" s="1">
        <v>15.04</v>
      </c>
      <c r="J86" s="3">
        <f t="shared" si="14"/>
        <v>97.8</v>
      </c>
      <c r="K86" s="3">
        <f t="shared" si="15"/>
        <v>103.6</v>
      </c>
      <c r="L86" s="3">
        <f t="shared" si="16"/>
        <v>105</v>
      </c>
      <c r="M86" s="3">
        <f t="shared" si="17"/>
        <v>109.2</v>
      </c>
      <c r="N86" s="3"/>
      <c r="P86" s="4">
        <f t="shared" si="18"/>
        <v>26.410144245175328</v>
      </c>
      <c r="Q86" s="5">
        <f t="shared" si="19"/>
        <v>26.410144245175328</v>
      </c>
      <c r="R86" s="5">
        <f t="shared" si="20"/>
        <v>5.8689209433722951</v>
      </c>
    </row>
    <row r="87" spans="1:18" x14ac:dyDescent="0.3">
      <c r="A87" s="1">
        <v>86</v>
      </c>
      <c r="B87" s="1" t="s">
        <v>66</v>
      </c>
      <c r="C87" s="1" t="s">
        <v>495</v>
      </c>
      <c r="D87" s="1" t="s">
        <v>543</v>
      </c>
      <c r="E87" s="1">
        <v>3800</v>
      </c>
      <c r="F87" s="3" t="s">
        <v>498</v>
      </c>
      <c r="G87" s="1">
        <v>30</v>
      </c>
      <c r="H87" s="3">
        <v>107.5</v>
      </c>
      <c r="I87" s="1">
        <v>14.87</v>
      </c>
      <c r="J87" s="3">
        <f t="shared" si="14"/>
        <v>97.8</v>
      </c>
      <c r="K87" s="3">
        <f t="shared" si="15"/>
        <v>103.6</v>
      </c>
      <c r="L87" s="3">
        <f t="shared" si="16"/>
        <v>105</v>
      </c>
      <c r="M87" s="3">
        <f t="shared" si="17"/>
        <v>109.2</v>
      </c>
      <c r="N87" s="3"/>
      <c r="P87" s="4">
        <f t="shared" si="18"/>
        <v>23.315494162890566</v>
      </c>
      <c r="Q87" s="5">
        <f t="shared" si="19"/>
        <v>23.315494162890566</v>
      </c>
      <c r="R87" s="5">
        <f t="shared" si="20"/>
        <v>6.135656358655412</v>
      </c>
    </row>
    <row r="88" spans="1:18" x14ac:dyDescent="0.3">
      <c r="A88" s="1">
        <v>87</v>
      </c>
      <c r="B88" s="1" t="s">
        <v>245</v>
      </c>
      <c r="C88" s="1" t="s">
        <v>495</v>
      </c>
      <c r="D88" s="1" t="s">
        <v>542</v>
      </c>
      <c r="E88" s="1">
        <v>3800</v>
      </c>
      <c r="F88" s="3" t="s">
        <v>498</v>
      </c>
      <c r="G88" s="1">
        <v>25</v>
      </c>
      <c r="H88" s="3">
        <v>107.5</v>
      </c>
      <c r="I88" s="1">
        <v>17.88</v>
      </c>
      <c r="J88" s="3">
        <f t="shared" si="14"/>
        <v>97.8</v>
      </c>
      <c r="K88" s="3">
        <f t="shared" si="15"/>
        <v>103.6</v>
      </c>
      <c r="L88" s="3">
        <f t="shared" si="16"/>
        <v>105</v>
      </c>
      <c r="M88" s="3">
        <f t="shared" si="17"/>
        <v>109.2</v>
      </c>
      <c r="N88" s="3"/>
      <c r="P88" s="4">
        <f t="shared" si="18"/>
        <v>20.473398262890566</v>
      </c>
      <c r="Q88" s="5">
        <f t="shared" si="19"/>
        <v>20.473398262890566</v>
      </c>
      <c r="R88" s="5">
        <f t="shared" si="20"/>
        <v>5.3877363849712019</v>
      </c>
    </row>
    <row r="89" spans="1:18" x14ac:dyDescent="0.3">
      <c r="A89" s="1">
        <v>88</v>
      </c>
      <c r="B89" s="1" t="s">
        <v>434</v>
      </c>
      <c r="C89" s="1" t="s">
        <v>495</v>
      </c>
      <c r="D89" s="1" t="s">
        <v>543</v>
      </c>
      <c r="E89" s="1">
        <v>3700</v>
      </c>
      <c r="F89" s="3" t="s">
        <v>498</v>
      </c>
      <c r="G89" s="1">
        <v>27</v>
      </c>
      <c r="H89" s="3">
        <v>107.5</v>
      </c>
      <c r="I89" s="1">
        <v>17.309999999999999</v>
      </c>
      <c r="J89" s="3">
        <f t="shared" si="14"/>
        <v>97.8</v>
      </c>
      <c r="K89" s="3">
        <f t="shared" si="15"/>
        <v>103.6</v>
      </c>
      <c r="L89" s="3">
        <f t="shared" si="16"/>
        <v>105</v>
      </c>
      <c r="M89" s="3">
        <f t="shared" si="17"/>
        <v>109.2</v>
      </c>
      <c r="N89" s="3"/>
      <c r="P89" s="4">
        <f t="shared" si="18"/>
        <v>21.533177414505946</v>
      </c>
      <c r="Q89" s="5">
        <f t="shared" si="19"/>
        <v>21.533177414505946</v>
      </c>
      <c r="R89" s="5">
        <f t="shared" si="20"/>
        <v>5.8197776795962017</v>
      </c>
    </row>
    <row r="90" spans="1:18" x14ac:dyDescent="0.3">
      <c r="A90" s="1">
        <v>89</v>
      </c>
      <c r="B90" s="3" t="s">
        <v>400</v>
      </c>
      <c r="C90" s="3" t="s">
        <v>495</v>
      </c>
      <c r="D90" s="3" t="s">
        <v>544</v>
      </c>
      <c r="E90" s="3">
        <v>3400</v>
      </c>
      <c r="F90" s="3" t="s">
        <v>498</v>
      </c>
      <c r="G90" s="3">
        <v>23</v>
      </c>
      <c r="H90" s="3">
        <v>107.5</v>
      </c>
      <c r="I90" s="3">
        <v>18.260000000000002</v>
      </c>
      <c r="J90" s="3">
        <f t="shared" si="14"/>
        <v>97.8</v>
      </c>
      <c r="K90" s="3">
        <f t="shared" si="15"/>
        <v>103.6</v>
      </c>
      <c r="L90" s="3">
        <f t="shared" si="16"/>
        <v>105</v>
      </c>
      <c r="M90" s="3">
        <f t="shared" si="17"/>
        <v>109.2</v>
      </c>
      <c r="N90" s="3"/>
      <c r="O90" s="3"/>
      <c r="P90" s="4">
        <f t="shared" si="18"/>
        <v>18.070386686205474</v>
      </c>
      <c r="Q90" s="5">
        <f t="shared" si="19"/>
        <v>18.070386686205474</v>
      </c>
      <c r="R90" s="5">
        <f t="shared" si="20"/>
        <v>5.3148196135898456</v>
      </c>
    </row>
    <row r="91" spans="1:18" x14ac:dyDescent="0.3">
      <c r="A91" s="1">
        <v>90</v>
      </c>
      <c r="B91" s="1" t="s">
        <v>401</v>
      </c>
      <c r="C91" s="1" t="s">
        <v>495</v>
      </c>
      <c r="D91" s="1" t="s">
        <v>546</v>
      </c>
      <c r="E91" s="1">
        <v>3200</v>
      </c>
      <c r="F91" s="3" t="s">
        <v>498</v>
      </c>
      <c r="G91" s="1">
        <v>25</v>
      </c>
      <c r="H91" s="3">
        <v>107.5</v>
      </c>
      <c r="I91" s="1">
        <v>14.33</v>
      </c>
      <c r="J91" s="3">
        <f t="shared" si="14"/>
        <v>97.8</v>
      </c>
      <c r="K91" s="3">
        <f t="shared" si="15"/>
        <v>103.6</v>
      </c>
      <c r="L91" s="3">
        <f t="shared" si="16"/>
        <v>105</v>
      </c>
      <c r="M91" s="3">
        <f t="shared" si="17"/>
        <v>109.2</v>
      </c>
      <c r="N91" s="3"/>
      <c r="P91" s="4">
        <f t="shared" si="18"/>
        <v>17.896842577539218</v>
      </c>
      <c r="Q91" s="5">
        <f t="shared" si="19"/>
        <v>17.896842577539218</v>
      </c>
      <c r="R91" s="5">
        <f t="shared" si="20"/>
        <v>5.5927633054810055</v>
      </c>
    </row>
    <row r="92" spans="1:18" x14ac:dyDescent="0.3">
      <c r="A92" s="1">
        <v>91</v>
      </c>
      <c r="B92" s="1" t="s">
        <v>292</v>
      </c>
      <c r="C92" s="1" t="s">
        <v>495</v>
      </c>
      <c r="D92" s="1" t="s">
        <v>546</v>
      </c>
      <c r="E92" s="1">
        <v>3000</v>
      </c>
      <c r="F92" s="1" t="s">
        <v>498</v>
      </c>
      <c r="G92" s="1">
        <v>15</v>
      </c>
      <c r="H92" s="3">
        <v>107.5</v>
      </c>
      <c r="I92" s="1">
        <v>16.98</v>
      </c>
      <c r="J92" s="3">
        <f t="shared" si="14"/>
        <v>97.8</v>
      </c>
      <c r="K92" s="3">
        <f t="shared" si="15"/>
        <v>103.6</v>
      </c>
      <c r="L92" s="3">
        <f t="shared" si="16"/>
        <v>105</v>
      </c>
      <c r="M92" s="3">
        <f t="shared" si="17"/>
        <v>109.2</v>
      </c>
      <c r="N92" s="3"/>
      <c r="P92" s="4">
        <f t="shared" si="18"/>
        <v>10.690179811120277</v>
      </c>
      <c r="Q92" s="5">
        <f t="shared" si="19"/>
        <v>10.690179811120277</v>
      </c>
      <c r="R92" s="5">
        <f t="shared" si="20"/>
        <v>3.5633932703734259</v>
      </c>
    </row>
    <row r="93" spans="1:18" x14ac:dyDescent="0.3">
      <c r="A93" s="1">
        <v>92</v>
      </c>
      <c r="B93" s="1" t="s">
        <v>85</v>
      </c>
      <c r="C93" s="1" t="s">
        <v>489</v>
      </c>
      <c r="D93" s="1" t="s">
        <v>544</v>
      </c>
      <c r="E93" s="1">
        <v>6500</v>
      </c>
      <c r="F93" s="3" t="s">
        <v>556</v>
      </c>
      <c r="G93" s="1">
        <v>37</v>
      </c>
      <c r="H93" s="3">
        <v>113.25</v>
      </c>
      <c r="I93" s="1">
        <v>24.49</v>
      </c>
      <c r="J93" s="3">
        <f t="shared" si="14"/>
        <v>102.5</v>
      </c>
      <c r="K93" s="3">
        <f t="shared" si="15"/>
        <v>102.3</v>
      </c>
      <c r="L93" s="3">
        <f t="shared" si="16"/>
        <v>108.7</v>
      </c>
      <c r="M93" s="3">
        <f t="shared" si="17"/>
        <v>102.2</v>
      </c>
      <c r="N93" s="3"/>
      <c r="P93" s="4">
        <f t="shared" si="18"/>
        <v>36.701933948817143</v>
      </c>
      <c r="Q93" s="5">
        <f t="shared" si="19"/>
        <v>36.701933948817143</v>
      </c>
      <c r="R93" s="5">
        <f t="shared" si="20"/>
        <v>5.6464513767410986</v>
      </c>
    </row>
    <row r="94" spans="1:18" x14ac:dyDescent="0.3">
      <c r="A94" s="1">
        <v>93</v>
      </c>
      <c r="B94" s="1" t="s">
        <v>476</v>
      </c>
      <c r="C94" s="1" t="s">
        <v>489</v>
      </c>
      <c r="D94" s="1" t="s">
        <v>543</v>
      </c>
      <c r="E94" s="1">
        <v>5900</v>
      </c>
      <c r="F94" s="3" t="s">
        <v>556</v>
      </c>
      <c r="G94" s="1">
        <v>36</v>
      </c>
      <c r="H94" s="3">
        <v>113.25</v>
      </c>
      <c r="I94" s="1">
        <v>21.55</v>
      </c>
      <c r="J94" s="3">
        <f t="shared" si="14"/>
        <v>102.5</v>
      </c>
      <c r="K94" s="3">
        <f t="shared" si="15"/>
        <v>102.3</v>
      </c>
      <c r="L94" s="3">
        <f t="shared" si="16"/>
        <v>108.7</v>
      </c>
      <c r="M94" s="3">
        <f t="shared" si="17"/>
        <v>102.2</v>
      </c>
      <c r="N94" s="3"/>
      <c r="P94" s="4">
        <f t="shared" si="18"/>
        <v>34.261570874495632</v>
      </c>
      <c r="Q94" s="5">
        <f t="shared" si="19"/>
        <v>34.261570874495632</v>
      </c>
      <c r="R94" s="5">
        <f t="shared" si="20"/>
        <v>5.8070459109314632</v>
      </c>
    </row>
    <row r="95" spans="1:18" x14ac:dyDescent="0.3">
      <c r="A95" s="1">
        <v>94</v>
      </c>
      <c r="B95" s="1" t="s">
        <v>159</v>
      </c>
      <c r="C95" s="1" t="s">
        <v>489</v>
      </c>
      <c r="D95" s="1" t="s">
        <v>543</v>
      </c>
      <c r="E95" s="1">
        <v>5700</v>
      </c>
      <c r="F95" s="3" t="s">
        <v>556</v>
      </c>
      <c r="G95" s="1">
        <v>28</v>
      </c>
      <c r="H95" s="3">
        <v>113.25</v>
      </c>
      <c r="I95" s="1">
        <v>27.4</v>
      </c>
      <c r="J95" s="3">
        <f t="shared" si="14"/>
        <v>102.5</v>
      </c>
      <c r="K95" s="3">
        <f t="shared" si="15"/>
        <v>102.3</v>
      </c>
      <c r="L95" s="3">
        <f t="shared" si="16"/>
        <v>108.7</v>
      </c>
      <c r="M95" s="3">
        <f t="shared" si="17"/>
        <v>102.2</v>
      </c>
      <c r="N95" s="3"/>
      <c r="P95" s="4">
        <f t="shared" si="18"/>
        <v>29.672901746945602</v>
      </c>
      <c r="Q95" s="5">
        <f t="shared" si="19"/>
        <v>29.672901746945602</v>
      </c>
      <c r="R95" s="5">
        <f t="shared" si="20"/>
        <v>5.2057722363062462</v>
      </c>
    </row>
    <row r="96" spans="1:18" x14ac:dyDescent="0.3">
      <c r="A96" s="1">
        <v>95</v>
      </c>
      <c r="B96" s="1" t="s">
        <v>402</v>
      </c>
      <c r="C96" s="1" t="s">
        <v>489</v>
      </c>
      <c r="D96" s="1" t="s">
        <v>545</v>
      </c>
      <c r="E96" s="1">
        <v>4800</v>
      </c>
      <c r="F96" s="3" t="s">
        <v>556</v>
      </c>
      <c r="G96" s="1">
        <v>31</v>
      </c>
      <c r="H96" s="3">
        <v>113.25</v>
      </c>
      <c r="I96" s="1">
        <v>17.329999999999998</v>
      </c>
      <c r="J96" s="3">
        <f t="shared" si="14"/>
        <v>102.5</v>
      </c>
      <c r="K96" s="3">
        <f t="shared" si="15"/>
        <v>102.3</v>
      </c>
      <c r="L96" s="3">
        <f t="shared" si="16"/>
        <v>108.7</v>
      </c>
      <c r="M96" s="3">
        <f t="shared" si="17"/>
        <v>102.2</v>
      </c>
      <c r="N96" s="3"/>
      <c r="P96" s="4">
        <f t="shared" si="18"/>
        <v>27.517462861594254</v>
      </c>
      <c r="Q96" s="5">
        <f t="shared" si="19"/>
        <v>27.517462861594254</v>
      </c>
      <c r="R96" s="5">
        <f t="shared" si="20"/>
        <v>5.7328047628321368</v>
      </c>
    </row>
    <row r="97" spans="1:18" x14ac:dyDescent="0.3">
      <c r="A97" s="1">
        <v>96</v>
      </c>
      <c r="B97" s="1" t="s">
        <v>215</v>
      </c>
      <c r="C97" s="1" t="s">
        <v>489</v>
      </c>
      <c r="D97" s="1" t="s">
        <v>546</v>
      </c>
      <c r="E97" s="1">
        <v>4100</v>
      </c>
      <c r="F97" s="3" t="s">
        <v>556</v>
      </c>
      <c r="G97" s="1">
        <v>19</v>
      </c>
      <c r="H97" s="1">
        <v>113.25</v>
      </c>
      <c r="I97" s="1">
        <v>16.12</v>
      </c>
      <c r="J97" s="3">
        <f t="shared" si="14"/>
        <v>102.5</v>
      </c>
      <c r="K97" s="3">
        <f t="shared" si="15"/>
        <v>102.3</v>
      </c>
      <c r="L97" s="3">
        <f t="shared" si="16"/>
        <v>108.7</v>
      </c>
      <c r="M97" s="3">
        <f t="shared" si="17"/>
        <v>102.2</v>
      </c>
      <c r="N97" s="3"/>
      <c r="P97" s="4">
        <f t="shared" si="18"/>
        <v>16.922619309690475</v>
      </c>
      <c r="Q97" s="5">
        <f t="shared" si="19"/>
        <v>16.922619309690475</v>
      </c>
      <c r="R97" s="5">
        <f t="shared" si="20"/>
        <v>4.12746812431475</v>
      </c>
    </row>
    <row r="98" spans="1:18" x14ac:dyDescent="0.3">
      <c r="A98" s="1">
        <v>97</v>
      </c>
      <c r="B98" s="1" t="s">
        <v>435</v>
      </c>
      <c r="C98" s="1" t="s">
        <v>489</v>
      </c>
      <c r="D98" s="1" t="s">
        <v>544</v>
      </c>
      <c r="E98" s="1">
        <v>3900</v>
      </c>
      <c r="F98" s="3" t="s">
        <v>556</v>
      </c>
      <c r="G98" s="1">
        <v>30</v>
      </c>
      <c r="H98" s="3">
        <v>113.25</v>
      </c>
      <c r="I98" s="1">
        <v>16.77</v>
      </c>
      <c r="J98" s="3">
        <f t="shared" ref="J98:J129" si="21">VLOOKUP(C98,$B$203:$E$232,2,FALSE)</f>
        <v>102.5</v>
      </c>
      <c r="K98" s="3">
        <f t="shared" ref="K98:K129" si="22">VLOOKUP(F98,$B$203:$E$232,2,FALSE)</f>
        <v>102.3</v>
      </c>
      <c r="L98" s="3">
        <f t="shared" ref="L98:L129" si="23">VLOOKUP(C98,$B$203:$E$232,4,FALSE)</f>
        <v>108.7</v>
      </c>
      <c r="M98" s="3">
        <f t="shared" ref="M98:M129" si="24">VLOOKUP(F98,$B$203:$E$232,3,FALSE)</f>
        <v>102.2</v>
      </c>
      <c r="N98" s="3"/>
      <c r="P98" s="4">
        <f t="shared" ref="P98:P129" si="25">-87.868852+(LN(E98))*9.365713+G98*0.73241+I98*0.27241+H98*0.0924+((J98+K98)/2)*0.015315+((L98+M98)/2)*-0.032803</f>
        <v>24.687812563578902</v>
      </c>
      <c r="Q98" s="5">
        <f t="shared" ref="Q98:Q129" si="26">P98-O98</f>
        <v>24.687812563578902</v>
      </c>
      <c r="R98" s="5">
        <f t="shared" ref="R98:R129" si="27">P98/(E98/1000)</f>
        <v>6.3302083496356163</v>
      </c>
    </row>
    <row r="99" spans="1:18" x14ac:dyDescent="0.3">
      <c r="A99" s="1">
        <v>98</v>
      </c>
      <c r="B99" s="1" t="s">
        <v>137</v>
      </c>
      <c r="C99" s="1" t="s">
        <v>489</v>
      </c>
      <c r="D99" s="1" t="s">
        <v>545</v>
      </c>
      <c r="E99" s="1">
        <v>3800</v>
      </c>
      <c r="F99" s="3" t="s">
        <v>556</v>
      </c>
      <c r="G99" s="1">
        <v>32</v>
      </c>
      <c r="H99" s="3">
        <v>113.25</v>
      </c>
      <c r="I99" s="1">
        <v>15.95</v>
      </c>
      <c r="J99" s="3">
        <f t="shared" si="21"/>
        <v>102.5</v>
      </c>
      <c r="K99" s="3">
        <f t="shared" si="22"/>
        <v>102.3</v>
      </c>
      <c r="L99" s="3">
        <f t="shared" si="23"/>
        <v>108.7</v>
      </c>
      <c r="M99" s="3">
        <f t="shared" si="24"/>
        <v>102.2</v>
      </c>
      <c r="N99" s="3"/>
      <c r="P99" s="4">
        <f t="shared" si="25"/>
        <v>25.685977412890566</v>
      </c>
      <c r="Q99" s="5">
        <f t="shared" si="26"/>
        <v>25.685977412890566</v>
      </c>
      <c r="R99" s="5">
        <f t="shared" si="27"/>
        <v>6.7594677402343599</v>
      </c>
    </row>
    <row r="100" spans="1:18" x14ac:dyDescent="0.3">
      <c r="A100" s="1">
        <v>99</v>
      </c>
      <c r="B100" s="1" t="s">
        <v>349</v>
      </c>
      <c r="C100" s="1" t="s">
        <v>489</v>
      </c>
      <c r="D100" s="1" t="s">
        <v>543</v>
      </c>
      <c r="E100" s="1">
        <v>3800</v>
      </c>
      <c r="F100" s="3" t="s">
        <v>556</v>
      </c>
      <c r="G100" s="1">
        <v>12</v>
      </c>
      <c r="H100" s="1">
        <v>113.25</v>
      </c>
      <c r="I100" s="1">
        <v>15.43</v>
      </c>
      <c r="J100" s="3">
        <f t="shared" si="21"/>
        <v>102.5</v>
      </c>
      <c r="K100" s="3">
        <f t="shared" si="22"/>
        <v>102.3</v>
      </c>
      <c r="L100" s="3">
        <f t="shared" si="23"/>
        <v>108.7</v>
      </c>
      <c r="M100" s="3">
        <f t="shared" si="24"/>
        <v>102.2</v>
      </c>
      <c r="N100" s="3"/>
      <c r="P100" s="4">
        <f t="shared" si="25"/>
        <v>10.896124212890568</v>
      </c>
      <c r="Q100" s="5">
        <f t="shared" si="26"/>
        <v>10.896124212890568</v>
      </c>
      <c r="R100" s="5">
        <f t="shared" si="27"/>
        <v>2.8674011086554128</v>
      </c>
    </row>
    <row r="101" spans="1:18" x14ac:dyDescent="0.3">
      <c r="A101" s="1">
        <v>100</v>
      </c>
      <c r="B101" s="1" t="s">
        <v>261</v>
      </c>
      <c r="C101" s="1" t="s">
        <v>489</v>
      </c>
      <c r="D101" s="1" t="s">
        <v>546</v>
      </c>
      <c r="E101" s="1">
        <v>3200</v>
      </c>
      <c r="F101" s="3" t="s">
        <v>556</v>
      </c>
      <c r="G101" s="1">
        <v>15</v>
      </c>
      <c r="H101" s="1">
        <v>113.25</v>
      </c>
      <c r="I101" s="1">
        <v>11.16</v>
      </c>
      <c r="J101" s="3">
        <f t="shared" si="21"/>
        <v>102.5</v>
      </c>
      <c r="K101" s="3">
        <f t="shared" si="22"/>
        <v>102.3</v>
      </c>
      <c r="L101" s="3">
        <f t="shared" si="23"/>
        <v>108.7</v>
      </c>
      <c r="M101" s="3">
        <f t="shared" si="24"/>
        <v>102.2</v>
      </c>
      <c r="N101" s="3"/>
      <c r="P101" s="4">
        <f t="shared" si="25"/>
        <v>10.320663327539217</v>
      </c>
      <c r="Q101" s="5">
        <f t="shared" si="26"/>
        <v>10.320663327539217</v>
      </c>
      <c r="R101" s="5">
        <f t="shared" si="27"/>
        <v>3.2252072898560051</v>
      </c>
    </row>
    <row r="102" spans="1:18" x14ac:dyDescent="0.3">
      <c r="A102" s="1">
        <v>101</v>
      </c>
      <c r="B102" s="1" t="s">
        <v>148</v>
      </c>
      <c r="C102" s="1" t="s">
        <v>564</v>
      </c>
      <c r="D102" s="1" t="s">
        <v>545</v>
      </c>
      <c r="E102" s="1">
        <v>8700</v>
      </c>
      <c r="F102" s="1" t="s">
        <v>506</v>
      </c>
      <c r="G102" s="1">
        <v>22</v>
      </c>
      <c r="H102" s="1">
        <v>108.5</v>
      </c>
      <c r="I102" s="1">
        <v>30</v>
      </c>
      <c r="J102" s="3">
        <f t="shared" si="21"/>
        <v>104.6</v>
      </c>
      <c r="K102" s="3">
        <f t="shared" si="22"/>
        <v>100.5</v>
      </c>
      <c r="L102" s="3">
        <f t="shared" si="23"/>
        <v>110</v>
      </c>
      <c r="M102" s="3">
        <f t="shared" si="24"/>
        <v>107.2</v>
      </c>
      <c r="N102" s="3"/>
      <c r="P102" s="4">
        <f t="shared" si="25"/>
        <v>29.40713145180986</v>
      </c>
      <c r="Q102" s="5">
        <f t="shared" si="26"/>
        <v>29.40713145180986</v>
      </c>
      <c r="R102" s="5">
        <f t="shared" si="27"/>
        <v>3.3801300519321682</v>
      </c>
    </row>
    <row r="103" spans="1:18" x14ac:dyDescent="0.3">
      <c r="A103" s="1">
        <v>102</v>
      </c>
      <c r="B103" s="1" t="s">
        <v>19</v>
      </c>
      <c r="C103" s="1" t="s">
        <v>564</v>
      </c>
      <c r="D103" s="1" t="s">
        <v>543</v>
      </c>
      <c r="E103" s="1">
        <v>8200</v>
      </c>
      <c r="F103" s="1" t="s">
        <v>506</v>
      </c>
      <c r="G103" s="1">
        <v>27</v>
      </c>
      <c r="H103" s="1">
        <v>108.5</v>
      </c>
      <c r="I103" s="1">
        <v>27.35</v>
      </c>
      <c r="J103" s="3">
        <f t="shared" si="21"/>
        <v>104.6</v>
      </c>
      <c r="K103" s="3">
        <f t="shared" si="22"/>
        <v>100.5</v>
      </c>
      <c r="L103" s="3">
        <f t="shared" si="23"/>
        <v>110</v>
      </c>
      <c r="M103" s="3">
        <f t="shared" si="24"/>
        <v>107.2</v>
      </c>
      <c r="N103" s="3"/>
      <c r="P103" s="4">
        <f t="shared" si="25"/>
        <v>31.792948969574105</v>
      </c>
      <c r="Q103" s="5">
        <f t="shared" si="26"/>
        <v>31.792948969574105</v>
      </c>
      <c r="R103" s="5">
        <f t="shared" si="27"/>
        <v>3.8771888987285497</v>
      </c>
    </row>
    <row r="104" spans="1:18" x14ac:dyDescent="0.3">
      <c r="A104" s="1">
        <v>103</v>
      </c>
      <c r="B104" s="1" t="s">
        <v>250</v>
      </c>
      <c r="C104" s="1" t="s">
        <v>564</v>
      </c>
      <c r="D104" s="1" t="s">
        <v>545</v>
      </c>
      <c r="E104" s="1">
        <v>7400</v>
      </c>
      <c r="F104" s="1" t="s">
        <v>506</v>
      </c>
      <c r="G104" s="1">
        <v>30</v>
      </c>
      <c r="H104" s="3">
        <v>108.5</v>
      </c>
      <c r="I104" s="1">
        <v>27.13</v>
      </c>
      <c r="J104" s="3">
        <f t="shared" si="21"/>
        <v>104.6</v>
      </c>
      <c r="K104" s="3">
        <f t="shared" si="22"/>
        <v>100.5</v>
      </c>
      <c r="L104" s="3">
        <f t="shared" si="23"/>
        <v>110</v>
      </c>
      <c r="M104" s="3">
        <f t="shared" si="24"/>
        <v>107.2</v>
      </c>
      <c r="N104" s="3"/>
      <c r="P104" s="4">
        <f t="shared" si="25"/>
        <v>32.968819424389579</v>
      </c>
      <c r="Q104" s="5">
        <f t="shared" si="26"/>
        <v>32.968819424389579</v>
      </c>
      <c r="R104" s="5">
        <f t="shared" si="27"/>
        <v>4.4552458681607536</v>
      </c>
    </row>
    <row r="105" spans="1:18" x14ac:dyDescent="0.3">
      <c r="A105" s="1">
        <v>104</v>
      </c>
      <c r="B105" s="1" t="s">
        <v>38</v>
      </c>
      <c r="C105" s="1" t="s">
        <v>564</v>
      </c>
      <c r="D105" s="1" t="s">
        <v>542</v>
      </c>
      <c r="E105" s="1">
        <v>5500</v>
      </c>
      <c r="F105" s="1" t="s">
        <v>506</v>
      </c>
      <c r="G105" s="1">
        <v>26</v>
      </c>
      <c r="H105" s="3">
        <v>108.5</v>
      </c>
      <c r="I105" s="3">
        <v>19.61</v>
      </c>
      <c r="J105" s="3">
        <f t="shared" si="21"/>
        <v>104.6</v>
      </c>
      <c r="K105" s="3">
        <f t="shared" si="22"/>
        <v>100.5</v>
      </c>
      <c r="L105" s="3">
        <f t="shared" si="23"/>
        <v>110</v>
      </c>
      <c r="M105" s="3">
        <f t="shared" si="24"/>
        <v>107.2</v>
      </c>
      <c r="N105" s="3"/>
      <c r="P105" s="4">
        <f t="shared" si="25"/>
        <v>25.211550336384239</v>
      </c>
      <c r="Q105" s="5">
        <f t="shared" si="26"/>
        <v>25.211550336384239</v>
      </c>
      <c r="R105" s="5">
        <f t="shared" si="27"/>
        <v>4.5839182429789522</v>
      </c>
    </row>
    <row r="106" spans="1:18" x14ac:dyDescent="0.3">
      <c r="A106" s="1">
        <v>105</v>
      </c>
      <c r="B106" s="1" t="s">
        <v>242</v>
      </c>
      <c r="C106" s="1" t="s">
        <v>564</v>
      </c>
      <c r="D106" s="1" t="s">
        <v>546</v>
      </c>
      <c r="E106" s="1">
        <v>5500</v>
      </c>
      <c r="F106" s="1" t="s">
        <v>506</v>
      </c>
      <c r="G106" s="1">
        <v>35</v>
      </c>
      <c r="H106" s="3">
        <v>108.5</v>
      </c>
      <c r="I106" s="1">
        <v>13.61</v>
      </c>
      <c r="J106" s="3">
        <f t="shared" si="21"/>
        <v>104.6</v>
      </c>
      <c r="K106" s="3">
        <f t="shared" si="22"/>
        <v>100.5</v>
      </c>
      <c r="L106" s="3">
        <f t="shared" si="23"/>
        <v>110</v>
      </c>
      <c r="M106" s="3">
        <f t="shared" si="24"/>
        <v>107.2</v>
      </c>
      <c r="N106" s="3"/>
      <c r="P106" s="4">
        <f t="shared" si="25"/>
        <v>30.168780336384245</v>
      </c>
      <c r="Q106" s="5">
        <f t="shared" si="26"/>
        <v>30.168780336384245</v>
      </c>
      <c r="R106" s="5">
        <f t="shared" si="27"/>
        <v>5.4852327884334988</v>
      </c>
    </row>
    <row r="107" spans="1:18" x14ac:dyDescent="0.3">
      <c r="A107" s="1">
        <v>106</v>
      </c>
      <c r="B107" s="1" t="s">
        <v>120</v>
      </c>
      <c r="C107" s="1" t="s">
        <v>564</v>
      </c>
      <c r="D107" s="1" t="s">
        <v>543</v>
      </c>
      <c r="E107" s="1">
        <v>5000</v>
      </c>
      <c r="F107" s="1" t="s">
        <v>506</v>
      </c>
      <c r="G107" s="1">
        <v>20</v>
      </c>
      <c r="H107" s="1">
        <v>108.5</v>
      </c>
      <c r="I107" s="1">
        <v>20.81</v>
      </c>
      <c r="J107" s="3">
        <f t="shared" si="21"/>
        <v>104.6</v>
      </c>
      <c r="K107" s="3">
        <f t="shared" si="22"/>
        <v>100.5</v>
      </c>
      <c r="L107" s="3">
        <f t="shared" si="23"/>
        <v>110</v>
      </c>
      <c r="M107" s="3">
        <f t="shared" si="24"/>
        <v>107.2</v>
      </c>
      <c r="N107" s="3"/>
      <c r="P107" s="4">
        <f t="shared" si="25"/>
        <v>20.251334546358532</v>
      </c>
      <c r="Q107" s="5">
        <f t="shared" si="26"/>
        <v>20.251334546358532</v>
      </c>
      <c r="R107" s="5">
        <f t="shared" si="27"/>
        <v>4.0502669092717065</v>
      </c>
    </row>
    <row r="108" spans="1:18" x14ac:dyDescent="0.3">
      <c r="A108" s="1">
        <v>107</v>
      </c>
      <c r="B108" s="1" t="s">
        <v>365</v>
      </c>
      <c r="C108" s="1" t="s">
        <v>564</v>
      </c>
      <c r="D108" s="1" t="s">
        <v>544</v>
      </c>
      <c r="E108" s="1">
        <v>3800</v>
      </c>
      <c r="F108" s="1" t="s">
        <v>506</v>
      </c>
      <c r="G108" s="1">
        <v>23</v>
      </c>
      <c r="H108" s="3">
        <v>108.5</v>
      </c>
      <c r="I108" s="1">
        <v>17.559999999999999</v>
      </c>
      <c r="J108" s="3">
        <f t="shared" si="21"/>
        <v>104.6</v>
      </c>
      <c r="K108" s="3">
        <f t="shared" si="22"/>
        <v>100.5</v>
      </c>
      <c r="L108" s="3">
        <f t="shared" si="23"/>
        <v>110</v>
      </c>
      <c r="M108" s="3">
        <f t="shared" si="24"/>
        <v>107.2</v>
      </c>
      <c r="N108" s="3"/>
      <c r="P108" s="4">
        <f t="shared" si="25"/>
        <v>18.992935312890562</v>
      </c>
      <c r="Q108" s="5">
        <f t="shared" si="26"/>
        <v>18.992935312890562</v>
      </c>
      <c r="R108" s="5">
        <f t="shared" si="27"/>
        <v>4.9981408718133062</v>
      </c>
    </row>
    <row r="109" spans="1:18" x14ac:dyDescent="0.3">
      <c r="A109" s="1">
        <v>108</v>
      </c>
      <c r="B109" s="1" t="s">
        <v>336</v>
      </c>
      <c r="C109" s="1" t="s">
        <v>564</v>
      </c>
      <c r="D109" s="1" t="s">
        <v>543</v>
      </c>
      <c r="E109" s="1">
        <v>3500</v>
      </c>
      <c r="F109" s="1" t="s">
        <v>506</v>
      </c>
      <c r="G109" s="1">
        <v>24</v>
      </c>
      <c r="H109" s="3">
        <v>108.5</v>
      </c>
      <c r="I109" s="1">
        <v>17.8</v>
      </c>
      <c r="J109" s="3">
        <f t="shared" si="21"/>
        <v>104.6</v>
      </c>
      <c r="K109" s="3">
        <f t="shared" si="22"/>
        <v>100.5</v>
      </c>
      <c r="L109" s="3">
        <f t="shared" si="23"/>
        <v>110</v>
      </c>
      <c r="M109" s="3">
        <f t="shared" si="24"/>
        <v>107.2</v>
      </c>
      <c r="N109" s="3"/>
      <c r="P109" s="4">
        <f t="shared" si="25"/>
        <v>19.020505287137283</v>
      </c>
      <c r="Q109" s="5">
        <f t="shared" si="26"/>
        <v>19.020505287137283</v>
      </c>
      <c r="R109" s="5">
        <f t="shared" si="27"/>
        <v>5.4344300820392233</v>
      </c>
    </row>
    <row r="110" spans="1:18" x14ac:dyDescent="0.3">
      <c r="A110" s="1">
        <v>109</v>
      </c>
      <c r="B110" s="1" t="s">
        <v>417</v>
      </c>
      <c r="C110" s="1" t="s">
        <v>564</v>
      </c>
      <c r="D110" s="1" t="s">
        <v>545</v>
      </c>
      <c r="E110" s="1">
        <v>3200</v>
      </c>
      <c r="F110" s="1" t="s">
        <v>506</v>
      </c>
      <c r="G110" s="1">
        <v>16</v>
      </c>
      <c r="H110" s="3">
        <v>108.5</v>
      </c>
      <c r="I110" s="3">
        <v>15.44</v>
      </c>
      <c r="J110" s="3">
        <f t="shared" si="21"/>
        <v>104.6</v>
      </c>
      <c r="K110" s="3">
        <f t="shared" si="22"/>
        <v>100.5</v>
      </c>
      <c r="L110" s="3">
        <f t="shared" si="23"/>
        <v>110</v>
      </c>
      <c r="M110" s="3">
        <f t="shared" si="24"/>
        <v>107.2</v>
      </c>
      <c r="N110" s="3"/>
      <c r="P110" s="4">
        <f t="shared" si="25"/>
        <v>11.679055927539213</v>
      </c>
      <c r="Q110" s="5">
        <f t="shared" si="26"/>
        <v>11.679055927539213</v>
      </c>
      <c r="R110" s="5">
        <f t="shared" si="27"/>
        <v>3.649704977356004</v>
      </c>
    </row>
    <row r="111" spans="1:18" x14ac:dyDescent="0.3">
      <c r="A111" s="1">
        <v>110</v>
      </c>
      <c r="B111" s="1" t="s">
        <v>78</v>
      </c>
      <c r="C111" s="1" t="s">
        <v>564</v>
      </c>
      <c r="D111" s="1" t="s">
        <v>544</v>
      </c>
      <c r="E111" s="1">
        <v>3200</v>
      </c>
      <c r="F111" s="1" t="s">
        <v>506</v>
      </c>
      <c r="G111" s="1">
        <v>17</v>
      </c>
      <c r="H111" s="3">
        <v>108.5</v>
      </c>
      <c r="I111" s="1">
        <v>18.510000000000002</v>
      </c>
      <c r="J111" s="3">
        <f t="shared" si="21"/>
        <v>104.6</v>
      </c>
      <c r="K111" s="3">
        <f t="shared" si="22"/>
        <v>100.5</v>
      </c>
      <c r="L111" s="3">
        <f t="shared" si="23"/>
        <v>110</v>
      </c>
      <c r="M111" s="3">
        <f t="shared" si="24"/>
        <v>107.2</v>
      </c>
      <c r="N111" s="3"/>
      <c r="P111" s="4">
        <f t="shared" si="25"/>
        <v>13.247764627539215</v>
      </c>
      <c r="Q111" s="5">
        <f t="shared" si="26"/>
        <v>13.247764627539215</v>
      </c>
      <c r="R111" s="5">
        <f t="shared" si="27"/>
        <v>4.1399264461060046</v>
      </c>
    </row>
    <row r="112" spans="1:18" x14ac:dyDescent="0.3">
      <c r="A112" s="1">
        <v>111</v>
      </c>
      <c r="B112" s="1" t="s">
        <v>477</v>
      </c>
      <c r="C112" s="1" t="s">
        <v>556</v>
      </c>
      <c r="D112" s="1" t="s">
        <v>543</v>
      </c>
      <c r="E112" s="1">
        <v>7000</v>
      </c>
      <c r="F112" s="3" t="s">
        <v>489</v>
      </c>
      <c r="G112" s="1">
        <v>32</v>
      </c>
      <c r="H112" s="3">
        <v>108.75</v>
      </c>
      <c r="I112" s="3">
        <v>24.52</v>
      </c>
      <c r="J112" s="3">
        <f t="shared" si="21"/>
        <v>102.3</v>
      </c>
      <c r="K112" s="3">
        <f t="shared" si="22"/>
        <v>102.5</v>
      </c>
      <c r="L112" s="3">
        <f t="shared" si="23"/>
        <v>110.7</v>
      </c>
      <c r="M112" s="3">
        <f t="shared" si="24"/>
        <v>108.3</v>
      </c>
      <c r="N112" s="3"/>
      <c r="P112" s="4">
        <f t="shared" si="25"/>
        <v>33.193478097020908</v>
      </c>
      <c r="Q112" s="5">
        <f t="shared" si="26"/>
        <v>33.193478097020908</v>
      </c>
      <c r="R112" s="5">
        <f t="shared" si="27"/>
        <v>4.7419254424315582</v>
      </c>
    </row>
    <row r="113" spans="1:18" x14ac:dyDescent="0.3">
      <c r="A113" s="1">
        <v>112</v>
      </c>
      <c r="B113" s="1" t="s">
        <v>73</v>
      </c>
      <c r="C113" s="1" t="s">
        <v>556</v>
      </c>
      <c r="D113" s="1" t="s">
        <v>542</v>
      </c>
      <c r="E113" s="1">
        <v>6100</v>
      </c>
      <c r="F113" s="3" t="s">
        <v>489</v>
      </c>
      <c r="G113" s="1">
        <v>25</v>
      </c>
      <c r="H113" s="3">
        <v>108.75</v>
      </c>
      <c r="I113" s="1">
        <v>14.43</v>
      </c>
      <c r="J113" s="3">
        <f t="shared" si="21"/>
        <v>102.3</v>
      </c>
      <c r="K113" s="3">
        <f t="shared" si="22"/>
        <v>102.5</v>
      </c>
      <c r="L113" s="3">
        <f t="shared" si="23"/>
        <v>110.7</v>
      </c>
      <c r="M113" s="3">
        <f t="shared" si="24"/>
        <v>108.3</v>
      </c>
      <c r="N113" s="3"/>
      <c r="P113" s="4">
        <f t="shared" si="25"/>
        <v>24.029068869169286</v>
      </c>
      <c r="Q113" s="5">
        <f t="shared" si="26"/>
        <v>24.029068869169286</v>
      </c>
      <c r="R113" s="5">
        <f t="shared" si="27"/>
        <v>3.9391916178966047</v>
      </c>
    </row>
    <row r="114" spans="1:18" x14ac:dyDescent="0.3">
      <c r="A114" s="1">
        <v>113</v>
      </c>
      <c r="B114" s="1" t="s">
        <v>381</v>
      </c>
      <c r="C114" s="1" t="s">
        <v>556</v>
      </c>
      <c r="D114" s="1" t="s">
        <v>546</v>
      </c>
      <c r="E114" s="1">
        <v>5000</v>
      </c>
      <c r="F114" s="3" t="s">
        <v>489</v>
      </c>
      <c r="G114" s="1">
        <v>34</v>
      </c>
      <c r="H114" s="3">
        <v>108.75</v>
      </c>
      <c r="I114" s="1">
        <v>21.5</v>
      </c>
      <c r="J114" s="3">
        <f t="shared" si="21"/>
        <v>102.3</v>
      </c>
      <c r="K114" s="3">
        <f t="shared" si="22"/>
        <v>102.5</v>
      </c>
      <c r="L114" s="3">
        <f t="shared" si="23"/>
        <v>110.7</v>
      </c>
      <c r="M114" s="3">
        <f t="shared" si="24"/>
        <v>108.3</v>
      </c>
      <c r="N114" s="3"/>
      <c r="P114" s="4">
        <f t="shared" si="25"/>
        <v>30.684317496358531</v>
      </c>
      <c r="Q114" s="5">
        <f t="shared" si="26"/>
        <v>30.684317496358531</v>
      </c>
      <c r="R114" s="5">
        <f t="shared" si="27"/>
        <v>6.1368634992717066</v>
      </c>
    </row>
    <row r="115" spans="1:18" x14ac:dyDescent="0.3">
      <c r="A115" s="1">
        <v>114</v>
      </c>
      <c r="B115" s="1" t="s">
        <v>109</v>
      </c>
      <c r="C115" s="1" t="s">
        <v>556</v>
      </c>
      <c r="D115" s="1" t="s">
        <v>543</v>
      </c>
      <c r="E115" s="1">
        <v>4800</v>
      </c>
      <c r="F115" s="1" t="s">
        <v>489</v>
      </c>
      <c r="G115" s="1">
        <v>14</v>
      </c>
      <c r="H115" s="1">
        <v>108.75</v>
      </c>
      <c r="I115" s="1">
        <v>20.13</v>
      </c>
      <c r="J115" s="3">
        <f t="shared" si="21"/>
        <v>102.3</v>
      </c>
      <c r="K115" s="3">
        <f t="shared" si="22"/>
        <v>102.5</v>
      </c>
      <c r="L115" s="3">
        <f t="shared" si="23"/>
        <v>110.7</v>
      </c>
      <c r="M115" s="3">
        <f t="shared" si="24"/>
        <v>108.3</v>
      </c>
      <c r="N115" s="3"/>
      <c r="P115" s="4">
        <f t="shared" si="25"/>
        <v>15.280588711594254</v>
      </c>
      <c r="Q115" s="5">
        <f t="shared" si="26"/>
        <v>15.280588711594254</v>
      </c>
      <c r="R115" s="5">
        <f t="shared" si="27"/>
        <v>3.1834559815821364</v>
      </c>
    </row>
    <row r="116" spans="1:18" x14ac:dyDescent="0.3">
      <c r="A116" s="1">
        <v>115</v>
      </c>
      <c r="B116" s="1" t="s">
        <v>197</v>
      </c>
      <c r="C116" s="1" t="s">
        <v>556</v>
      </c>
      <c r="D116" s="1" t="s">
        <v>543</v>
      </c>
      <c r="E116" s="1">
        <v>4600</v>
      </c>
      <c r="F116" s="3" t="s">
        <v>489</v>
      </c>
      <c r="G116" s="1">
        <v>22</v>
      </c>
      <c r="H116" s="3">
        <v>108.75</v>
      </c>
      <c r="I116" s="1">
        <v>25.9</v>
      </c>
      <c r="J116" s="3">
        <f t="shared" si="21"/>
        <v>102.3</v>
      </c>
      <c r="K116" s="3">
        <f t="shared" si="22"/>
        <v>102.5</v>
      </c>
      <c r="L116" s="3">
        <f t="shared" si="23"/>
        <v>110.7</v>
      </c>
      <c r="M116" s="3">
        <f t="shared" si="24"/>
        <v>108.3</v>
      </c>
      <c r="N116" s="3"/>
      <c r="P116" s="4">
        <f t="shared" si="25"/>
        <v>22.313073277557159</v>
      </c>
      <c r="Q116" s="5">
        <f t="shared" si="26"/>
        <v>22.313073277557159</v>
      </c>
      <c r="R116" s="5">
        <f t="shared" si="27"/>
        <v>4.8506681038167736</v>
      </c>
    </row>
    <row r="117" spans="1:18" x14ac:dyDescent="0.3">
      <c r="A117" s="1">
        <v>116</v>
      </c>
      <c r="B117" s="1" t="s">
        <v>385</v>
      </c>
      <c r="C117" s="1" t="s">
        <v>556</v>
      </c>
      <c r="D117" s="1" t="s">
        <v>542</v>
      </c>
      <c r="E117" s="1">
        <v>4500</v>
      </c>
      <c r="F117" s="3" t="s">
        <v>489</v>
      </c>
      <c r="G117" s="1">
        <v>23</v>
      </c>
      <c r="H117" s="3">
        <v>108.75</v>
      </c>
      <c r="I117" s="1">
        <v>11.6</v>
      </c>
      <c r="J117" s="3">
        <f t="shared" si="21"/>
        <v>102.3</v>
      </c>
      <c r="K117" s="3">
        <f t="shared" si="22"/>
        <v>102.5</v>
      </c>
      <c r="L117" s="3">
        <f t="shared" si="23"/>
        <v>110.7</v>
      </c>
      <c r="M117" s="3">
        <f t="shared" si="24"/>
        <v>108.3</v>
      </c>
      <c r="N117" s="3"/>
      <c r="P117" s="4">
        <f t="shared" si="25"/>
        <v>18.94417214517533</v>
      </c>
      <c r="Q117" s="5">
        <f t="shared" si="26"/>
        <v>18.94417214517533</v>
      </c>
      <c r="R117" s="5">
        <f t="shared" si="27"/>
        <v>4.2098160322611839</v>
      </c>
    </row>
    <row r="118" spans="1:18" x14ac:dyDescent="0.3">
      <c r="A118" s="1">
        <v>117</v>
      </c>
      <c r="B118" s="1" t="s">
        <v>268</v>
      </c>
      <c r="C118" s="3" t="s">
        <v>556</v>
      </c>
      <c r="D118" s="1" t="s">
        <v>544</v>
      </c>
      <c r="E118" s="1">
        <v>4000</v>
      </c>
      <c r="F118" s="3" t="s">
        <v>489</v>
      </c>
      <c r="G118" s="1">
        <v>22</v>
      </c>
      <c r="H118" s="3">
        <v>108.75</v>
      </c>
      <c r="I118" s="3">
        <v>16.329999999999998</v>
      </c>
      <c r="J118" s="3">
        <f t="shared" si="21"/>
        <v>102.3</v>
      </c>
      <c r="K118" s="3">
        <f t="shared" si="22"/>
        <v>102.5</v>
      </c>
      <c r="L118" s="3">
        <f t="shared" si="23"/>
        <v>110.7</v>
      </c>
      <c r="M118" s="3">
        <f t="shared" si="24"/>
        <v>108.3</v>
      </c>
      <c r="N118" s="3"/>
      <c r="P118" s="4">
        <f t="shared" si="25"/>
        <v>18.397139336948868</v>
      </c>
      <c r="Q118" s="5">
        <f t="shared" si="26"/>
        <v>18.397139336948868</v>
      </c>
      <c r="R118" s="5">
        <f t="shared" si="27"/>
        <v>4.599284834237217</v>
      </c>
    </row>
    <row r="119" spans="1:18" x14ac:dyDescent="0.3">
      <c r="A119" s="1">
        <v>118</v>
      </c>
      <c r="B119" s="1" t="s">
        <v>46</v>
      </c>
      <c r="C119" s="1" t="s">
        <v>556</v>
      </c>
      <c r="D119" s="1" t="s">
        <v>545</v>
      </c>
      <c r="E119" s="1">
        <v>3900</v>
      </c>
      <c r="F119" s="3" t="s">
        <v>489</v>
      </c>
      <c r="G119" s="1">
        <v>18</v>
      </c>
      <c r="H119" s="3">
        <v>108.75</v>
      </c>
      <c r="I119" s="1">
        <v>14.67</v>
      </c>
      <c r="J119" s="3">
        <f t="shared" si="21"/>
        <v>102.3</v>
      </c>
      <c r="K119" s="3">
        <f t="shared" si="22"/>
        <v>102.5</v>
      </c>
      <c r="L119" s="3">
        <f t="shared" si="23"/>
        <v>110.7</v>
      </c>
      <c r="M119" s="3">
        <f t="shared" si="24"/>
        <v>108.3</v>
      </c>
      <c r="N119" s="3"/>
      <c r="P119" s="4">
        <f t="shared" si="25"/>
        <v>14.778179413578902</v>
      </c>
      <c r="Q119" s="5">
        <f t="shared" si="26"/>
        <v>14.778179413578902</v>
      </c>
      <c r="R119" s="5">
        <f t="shared" si="27"/>
        <v>3.7892767727125394</v>
      </c>
    </row>
    <row r="120" spans="1:18" x14ac:dyDescent="0.3">
      <c r="A120" s="1">
        <v>119</v>
      </c>
      <c r="B120" s="1" t="s">
        <v>136</v>
      </c>
      <c r="C120" s="1" t="s">
        <v>556</v>
      </c>
      <c r="D120" s="1" t="s">
        <v>543</v>
      </c>
      <c r="E120" s="1">
        <v>3500</v>
      </c>
      <c r="F120" s="3" t="s">
        <v>489</v>
      </c>
      <c r="G120" s="1">
        <v>21</v>
      </c>
      <c r="H120" s="3">
        <v>108.75</v>
      </c>
      <c r="I120" s="1">
        <v>20.5</v>
      </c>
      <c r="J120" s="3">
        <f t="shared" si="21"/>
        <v>102.3</v>
      </c>
      <c r="K120" s="3">
        <f t="shared" si="22"/>
        <v>102.5</v>
      </c>
      <c r="L120" s="3">
        <f t="shared" si="23"/>
        <v>110.7</v>
      </c>
      <c r="M120" s="3">
        <f t="shared" si="24"/>
        <v>108.3</v>
      </c>
      <c r="N120" s="3"/>
      <c r="P120" s="4">
        <f t="shared" si="25"/>
        <v>17.550062337137284</v>
      </c>
      <c r="Q120" s="5">
        <f t="shared" si="26"/>
        <v>17.550062337137284</v>
      </c>
      <c r="R120" s="5">
        <f t="shared" si="27"/>
        <v>5.0143035248963672</v>
      </c>
    </row>
    <row r="121" spans="1:18" x14ac:dyDescent="0.3">
      <c r="A121" s="1">
        <v>120</v>
      </c>
      <c r="B121" s="1" t="s">
        <v>384</v>
      </c>
      <c r="C121" s="1" t="s">
        <v>556</v>
      </c>
      <c r="D121" s="1" t="s">
        <v>545</v>
      </c>
      <c r="E121" s="1">
        <v>3500</v>
      </c>
      <c r="F121" s="3" t="s">
        <v>489</v>
      </c>
      <c r="G121" s="1">
        <v>25</v>
      </c>
      <c r="H121" s="3">
        <v>108.75</v>
      </c>
      <c r="I121" s="1">
        <v>18.66</v>
      </c>
      <c r="J121" s="3">
        <f t="shared" si="21"/>
        <v>102.3</v>
      </c>
      <c r="K121" s="3">
        <f t="shared" si="22"/>
        <v>102.5</v>
      </c>
      <c r="L121" s="3">
        <f t="shared" si="23"/>
        <v>110.7</v>
      </c>
      <c r="M121" s="3">
        <f t="shared" si="24"/>
        <v>108.3</v>
      </c>
      <c r="N121" s="3"/>
      <c r="P121" s="4">
        <f t="shared" si="25"/>
        <v>19.978467937137282</v>
      </c>
      <c r="Q121" s="5">
        <f t="shared" si="26"/>
        <v>19.978467937137282</v>
      </c>
      <c r="R121" s="5">
        <f t="shared" si="27"/>
        <v>5.7081336963249374</v>
      </c>
    </row>
    <row r="122" spans="1:18" x14ac:dyDescent="0.3">
      <c r="A122" s="1">
        <v>121</v>
      </c>
      <c r="B122" s="1" t="s">
        <v>480</v>
      </c>
      <c r="C122" s="1" t="s">
        <v>556</v>
      </c>
      <c r="D122" s="1" t="s">
        <v>546</v>
      </c>
      <c r="E122" s="1">
        <v>3500</v>
      </c>
      <c r="F122" s="1" t="s">
        <v>489</v>
      </c>
      <c r="G122" s="1">
        <v>4</v>
      </c>
      <c r="H122" s="1">
        <v>108.75</v>
      </c>
      <c r="I122" s="1">
        <v>20.05</v>
      </c>
      <c r="J122" s="3">
        <f t="shared" si="21"/>
        <v>102.3</v>
      </c>
      <c r="K122" s="3">
        <f t="shared" si="22"/>
        <v>102.5</v>
      </c>
      <c r="L122" s="3">
        <f t="shared" si="23"/>
        <v>110.7</v>
      </c>
      <c r="M122" s="3">
        <f t="shared" si="24"/>
        <v>108.3</v>
      </c>
      <c r="N122" s="3"/>
      <c r="P122" s="4">
        <f t="shared" si="25"/>
        <v>4.9765078371372802</v>
      </c>
      <c r="Q122" s="5">
        <f t="shared" si="26"/>
        <v>4.9765078371372802</v>
      </c>
      <c r="R122" s="5">
        <f t="shared" si="27"/>
        <v>1.4218593820392229</v>
      </c>
    </row>
    <row r="123" spans="1:18" x14ac:dyDescent="0.3">
      <c r="A123" s="1">
        <v>122</v>
      </c>
      <c r="B123" s="1" t="s">
        <v>168</v>
      </c>
      <c r="C123" s="1" t="s">
        <v>486</v>
      </c>
      <c r="D123" s="1" t="s">
        <v>543</v>
      </c>
      <c r="E123" s="1">
        <v>11500</v>
      </c>
      <c r="F123" s="3" t="s">
        <v>496</v>
      </c>
      <c r="G123" s="1">
        <v>36</v>
      </c>
      <c r="H123" s="3">
        <v>114.75</v>
      </c>
      <c r="I123" s="1">
        <v>34.65</v>
      </c>
      <c r="J123" s="3">
        <f t="shared" si="21"/>
        <v>105.8</v>
      </c>
      <c r="K123" s="3">
        <f t="shared" si="22"/>
        <v>102.4</v>
      </c>
      <c r="L123" s="3">
        <f t="shared" si="23"/>
        <v>103.6</v>
      </c>
      <c r="M123" s="3">
        <f t="shared" si="24"/>
        <v>106.7</v>
      </c>
      <c r="N123" s="3"/>
      <c r="P123" s="4">
        <f t="shared" si="25"/>
        <v>44.255245346850415</v>
      </c>
      <c r="Q123" s="5">
        <f t="shared" si="26"/>
        <v>44.255245346850415</v>
      </c>
      <c r="R123" s="5">
        <f t="shared" si="27"/>
        <v>3.8482822040739491</v>
      </c>
    </row>
    <row r="124" spans="1:18" x14ac:dyDescent="0.3">
      <c r="A124" s="1">
        <v>123</v>
      </c>
      <c r="B124" s="1" t="s">
        <v>464</v>
      </c>
      <c r="C124" s="1" t="s">
        <v>486</v>
      </c>
      <c r="D124" s="1" t="s">
        <v>546</v>
      </c>
      <c r="E124" s="1">
        <v>10800</v>
      </c>
      <c r="F124" s="3" t="s">
        <v>496</v>
      </c>
      <c r="G124" s="1">
        <v>38</v>
      </c>
      <c r="H124" s="3">
        <v>114.75</v>
      </c>
      <c r="I124" s="1">
        <v>30.73</v>
      </c>
      <c r="J124" s="3">
        <f t="shared" si="21"/>
        <v>105.8</v>
      </c>
      <c r="K124" s="3">
        <f t="shared" si="22"/>
        <v>102.4</v>
      </c>
      <c r="L124" s="3">
        <f t="shared" si="23"/>
        <v>103.6</v>
      </c>
      <c r="M124" s="3">
        <f t="shared" si="24"/>
        <v>106.7</v>
      </c>
      <c r="N124" s="3"/>
      <c r="P124" s="4">
        <f t="shared" si="25"/>
        <v>44.064042929704328</v>
      </c>
      <c r="Q124" s="5">
        <f t="shared" si="26"/>
        <v>44.064042929704328</v>
      </c>
      <c r="R124" s="5">
        <f t="shared" si="27"/>
        <v>4.0800039749726231</v>
      </c>
    </row>
    <row r="125" spans="1:18" x14ac:dyDescent="0.3">
      <c r="A125" s="3">
        <f>A124+1</f>
        <v>124</v>
      </c>
      <c r="B125" s="1" t="s">
        <v>358</v>
      </c>
      <c r="C125" s="1" t="s">
        <v>486</v>
      </c>
      <c r="D125" s="1" t="s">
        <v>542</v>
      </c>
      <c r="E125" s="1">
        <v>6200</v>
      </c>
      <c r="F125" s="3" t="s">
        <v>496</v>
      </c>
      <c r="G125" s="1">
        <v>34</v>
      </c>
      <c r="H125" s="3">
        <v>114.75</v>
      </c>
      <c r="I125" s="1">
        <v>16.829999999999998</v>
      </c>
      <c r="J125" s="3">
        <f t="shared" si="21"/>
        <v>105.8</v>
      </c>
      <c r="K125" s="3">
        <f t="shared" si="22"/>
        <v>102.4</v>
      </c>
      <c r="L125" s="3">
        <f t="shared" si="23"/>
        <v>103.6</v>
      </c>
      <c r="M125" s="3">
        <f t="shared" si="24"/>
        <v>106.7</v>
      </c>
      <c r="N125" s="3"/>
      <c r="P125" s="4">
        <f t="shared" si="25"/>
        <v>32.149962790884885</v>
      </c>
      <c r="Q125" s="5">
        <f t="shared" si="26"/>
        <v>32.149962790884885</v>
      </c>
      <c r="R125" s="5">
        <f t="shared" si="27"/>
        <v>5.1854778694975616</v>
      </c>
    </row>
    <row r="126" spans="1:18" x14ac:dyDescent="0.3">
      <c r="A126" s="3">
        <f t="shared" ref="A126:A176" si="28">A125+1</f>
        <v>125</v>
      </c>
      <c r="B126" s="1" t="s">
        <v>272</v>
      </c>
      <c r="C126" s="1" t="s">
        <v>486</v>
      </c>
      <c r="D126" s="1" t="s">
        <v>545</v>
      </c>
      <c r="E126" s="1">
        <v>4900</v>
      </c>
      <c r="F126" s="3" t="s">
        <v>496</v>
      </c>
      <c r="G126" s="1">
        <v>34</v>
      </c>
      <c r="H126" s="3">
        <v>114.75</v>
      </c>
      <c r="I126" s="1">
        <v>14.85</v>
      </c>
      <c r="J126" s="3">
        <f t="shared" si="21"/>
        <v>105.8</v>
      </c>
      <c r="K126" s="3">
        <f t="shared" si="22"/>
        <v>102.4</v>
      </c>
      <c r="L126" s="3">
        <f t="shared" si="23"/>
        <v>103.6</v>
      </c>
      <c r="M126" s="3">
        <f t="shared" si="24"/>
        <v>106.7</v>
      </c>
      <c r="N126" s="3"/>
      <c r="P126" s="4">
        <f t="shared" si="25"/>
        <v>29.406706787799653</v>
      </c>
      <c r="Q126" s="5">
        <f t="shared" si="26"/>
        <v>29.406706787799653</v>
      </c>
      <c r="R126" s="5">
        <f t="shared" si="27"/>
        <v>6.0013687322040106</v>
      </c>
    </row>
    <row r="127" spans="1:18" x14ac:dyDescent="0.3">
      <c r="A127" s="3">
        <f t="shared" si="28"/>
        <v>126</v>
      </c>
      <c r="B127" s="1" t="s">
        <v>211</v>
      </c>
      <c r="C127" s="1" t="s">
        <v>486</v>
      </c>
      <c r="D127" s="1" t="s">
        <v>543</v>
      </c>
      <c r="E127" s="1">
        <v>4700</v>
      </c>
      <c r="F127" s="3" t="s">
        <v>496</v>
      </c>
      <c r="G127" s="1">
        <v>26</v>
      </c>
      <c r="H127" s="3">
        <v>114.75</v>
      </c>
      <c r="I127" s="1">
        <v>26.65</v>
      </c>
      <c r="J127" s="3">
        <f t="shared" si="21"/>
        <v>105.8</v>
      </c>
      <c r="K127" s="3">
        <f t="shared" si="22"/>
        <v>102.4</v>
      </c>
      <c r="L127" s="3">
        <f t="shared" si="23"/>
        <v>103.6</v>
      </c>
      <c r="M127" s="3">
        <f t="shared" si="24"/>
        <v>106.7</v>
      </c>
      <c r="N127" s="3"/>
      <c r="P127" s="4">
        <f t="shared" si="25"/>
        <v>26.371570273375788</v>
      </c>
      <c r="Q127" s="5">
        <f t="shared" si="26"/>
        <v>26.371570273375788</v>
      </c>
      <c r="R127" s="5">
        <f t="shared" si="27"/>
        <v>5.6109723985905928</v>
      </c>
    </row>
    <row r="128" spans="1:18" x14ac:dyDescent="0.3">
      <c r="A128" s="3">
        <f t="shared" si="28"/>
        <v>127</v>
      </c>
      <c r="B128" s="1" t="s">
        <v>264</v>
      </c>
      <c r="C128" s="1" t="s">
        <v>486</v>
      </c>
      <c r="D128" s="1" t="s">
        <v>545</v>
      </c>
      <c r="E128" s="1">
        <v>4500</v>
      </c>
      <c r="F128" s="1" t="s">
        <v>496</v>
      </c>
      <c r="G128" s="1">
        <v>16</v>
      </c>
      <c r="H128" s="1">
        <v>114.75</v>
      </c>
      <c r="I128" s="1">
        <v>19.34</v>
      </c>
      <c r="J128" s="3">
        <f t="shared" si="21"/>
        <v>105.8</v>
      </c>
      <c r="K128" s="3">
        <f t="shared" si="22"/>
        <v>102.4</v>
      </c>
      <c r="L128" s="3">
        <f t="shared" si="23"/>
        <v>103.6</v>
      </c>
      <c r="M128" s="3">
        <f t="shared" si="24"/>
        <v>106.7</v>
      </c>
      <c r="N128" s="3"/>
      <c r="P128" s="4">
        <f t="shared" si="25"/>
        <v>16.648884095175326</v>
      </c>
      <c r="Q128" s="5">
        <f t="shared" si="26"/>
        <v>16.648884095175326</v>
      </c>
      <c r="R128" s="5">
        <f t="shared" si="27"/>
        <v>3.6997520211500725</v>
      </c>
    </row>
    <row r="129" spans="1:18" x14ac:dyDescent="0.3">
      <c r="A129" s="3">
        <f t="shared" si="28"/>
        <v>128</v>
      </c>
      <c r="B129" s="1" t="s">
        <v>229</v>
      </c>
      <c r="C129" s="1" t="s">
        <v>486</v>
      </c>
      <c r="D129" s="1" t="s">
        <v>544</v>
      </c>
      <c r="E129" s="1">
        <v>4100</v>
      </c>
      <c r="F129" s="1" t="s">
        <v>496</v>
      </c>
      <c r="G129" s="1">
        <v>30</v>
      </c>
      <c r="H129" s="3">
        <v>114.75</v>
      </c>
      <c r="I129" s="1">
        <v>11.1</v>
      </c>
      <c r="J129" s="3">
        <f t="shared" si="21"/>
        <v>105.8</v>
      </c>
      <c r="K129" s="3">
        <f t="shared" si="22"/>
        <v>102.4</v>
      </c>
      <c r="L129" s="3">
        <f t="shared" si="23"/>
        <v>103.6</v>
      </c>
      <c r="M129" s="3">
        <f t="shared" si="24"/>
        <v>106.7</v>
      </c>
      <c r="N129" s="3"/>
      <c r="P129" s="4">
        <f t="shared" si="25"/>
        <v>23.786107509690474</v>
      </c>
      <c r="Q129" s="5">
        <f t="shared" si="26"/>
        <v>23.786107509690474</v>
      </c>
      <c r="R129" s="5">
        <f t="shared" si="27"/>
        <v>5.8014896365098725</v>
      </c>
    </row>
    <row r="130" spans="1:18" x14ac:dyDescent="0.3">
      <c r="A130" s="3">
        <f t="shared" si="28"/>
        <v>129</v>
      </c>
      <c r="B130" s="1" t="s">
        <v>379</v>
      </c>
      <c r="C130" s="1" t="s">
        <v>486</v>
      </c>
      <c r="D130" s="1" t="s">
        <v>542</v>
      </c>
      <c r="E130" s="1">
        <v>3500</v>
      </c>
      <c r="F130" s="3" t="s">
        <v>496</v>
      </c>
      <c r="G130" s="1">
        <v>14</v>
      </c>
      <c r="H130" s="3">
        <v>114.75</v>
      </c>
      <c r="I130" s="1">
        <v>13.99</v>
      </c>
      <c r="J130" s="3">
        <f t="shared" ref="J130:J161" si="29">VLOOKUP(C130,$B$203:$E$232,2,FALSE)</f>
        <v>105.8</v>
      </c>
      <c r="K130" s="3">
        <f t="shared" ref="K130:K161" si="30">VLOOKUP(F130,$B$203:$E$232,2,FALSE)</f>
        <v>102.4</v>
      </c>
      <c r="L130" s="3">
        <f t="shared" ref="L130:L161" si="31">VLOOKUP(C130,$B$203:$E$232,4,FALSE)</f>
        <v>103.6</v>
      </c>
      <c r="M130" s="3">
        <f t="shared" ref="M130:M161" si="32">VLOOKUP(F130,$B$203:$E$232,3,FALSE)</f>
        <v>106.7</v>
      </c>
      <c r="N130" s="3"/>
      <c r="P130" s="4">
        <f t="shared" ref="P130:P161" si="33">-87.868852+(LN(E130))*9.365713+G130*0.73241+I130*0.27241+H130*0.0924+((J130+K130)/2)*0.015315+((L130+M130)/2)*-0.032803</f>
        <v>11.372931787137283</v>
      </c>
      <c r="Q130" s="5">
        <f t="shared" ref="Q130:Q161" si="34">P130-O130</f>
        <v>11.372931787137283</v>
      </c>
      <c r="R130" s="5">
        <f t="shared" ref="R130:R161" si="35">P130/(E130/1000)</f>
        <v>3.2494090820392239</v>
      </c>
    </row>
    <row r="131" spans="1:18" x14ac:dyDescent="0.3">
      <c r="A131" s="3">
        <f t="shared" si="28"/>
        <v>130</v>
      </c>
      <c r="B131" s="1" t="s">
        <v>221</v>
      </c>
      <c r="C131" s="1" t="s">
        <v>486</v>
      </c>
      <c r="D131" s="1" t="s">
        <v>546</v>
      </c>
      <c r="E131" s="1">
        <v>3200</v>
      </c>
      <c r="F131" s="1" t="s">
        <v>496</v>
      </c>
      <c r="G131" s="1">
        <v>12</v>
      </c>
      <c r="H131" s="1">
        <v>114.75</v>
      </c>
      <c r="I131" s="1">
        <v>15.77</v>
      </c>
      <c r="J131" s="3">
        <f t="shared" si="29"/>
        <v>105.8</v>
      </c>
      <c r="K131" s="3">
        <f t="shared" si="30"/>
        <v>102.4</v>
      </c>
      <c r="L131" s="3">
        <f t="shared" si="31"/>
        <v>103.6</v>
      </c>
      <c r="M131" s="3">
        <f t="shared" si="32"/>
        <v>106.7</v>
      </c>
      <c r="N131" s="3"/>
      <c r="P131" s="4">
        <f t="shared" si="33"/>
        <v>9.5537198275392186</v>
      </c>
      <c r="Q131" s="5">
        <f t="shared" si="34"/>
        <v>9.5537198275392186</v>
      </c>
      <c r="R131" s="5">
        <f t="shared" si="35"/>
        <v>2.9855374461060058</v>
      </c>
    </row>
    <row r="132" spans="1:18" x14ac:dyDescent="0.3">
      <c r="A132" s="3">
        <f t="shared" si="28"/>
        <v>131</v>
      </c>
      <c r="B132" s="1" t="s">
        <v>376</v>
      </c>
      <c r="C132" s="1" t="s">
        <v>508</v>
      </c>
      <c r="D132" s="1" t="s">
        <v>542</v>
      </c>
      <c r="E132" s="1">
        <v>9800</v>
      </c>
      <c r="F132" s="3" t="s">
        <v>499</v>
      </c>
      <c r="G132" s="1">
        <v>33</v>
      </c>
      <c r="H132" s="3">
        <v>113</v>
      </c>
      <c r="I132" s="1">
        <v>27</v>
      </c>
      <c r="J132" s="3">
        <f t="shared" si="29"/>
        <v>100.4</v>
      </c>
      <c r="K132" s="3">
        <f t="shared" si="30"/>
        <v>101.1</v>
      </c>
      <c r="L132" s="3">
        <f t="shared" si="31"/>
        <v>105.9</v>
      </c>
      <c r="M132" s="3">
        <f t="shared" si="32"/>
        <v>101.2</v>
      </c>
      <c r="N132" s="3"/>
      <c r="P132" s="4">
        <f t="shared" si="33"/>
        <v>38.315375397683283</v>
      </c>
      <c r="Q132" s="5">
        <f t="shared" si="34"/>
        <v>38.315375397683283</v>
      </c>
      <c r="R132" s="5">
        <f t="shared" si="35"/>
        <v>3.9097321834370695</v>
      </c>
    </row>
    <row r="133" spans="1:18" x14ac:dyDescent="0.3">
      <c r="A133" s="3">
        <f t="shared" si="28"/>
        <v>132</v>
      </c>
      <c r="B133" s="1" t="s">
        <v>246</v>
      </c>
      <c r="C133" s="1" t="s">
        <v>508</v>
      </c>
      <c r="D133" s="1" t="s">
        <v>546</v>
      </c>
      <c r="E133" s="1">
        <v>6600</v>
      </c>
      <c r="F133" s="3" t="s">
        <v>499</v>
      </c>
      <c r="G133" s="1">
        <v>34</v>
      </c>
      <c r="H133" s="3">
        <v>113</v>
      </c>
      <c r="I133" s="1">
        <v>21.34</v>
      </c>
      <c r="J133" s="3">
        <f t="shared" si="29"/>
        <v>100.4</v>
      </c>
      <c r="K133" s="3">
        <f t="shared" si="30"/>
        <v>101.1</v>
      </c>
      <c r="L133" s="3">
        <f t="shared" si="31"/>
        <v>105.9</v>
      </c>
      <c r="M133" s="3">
        <f t="shared" si="32"/>
        <v>101.2</v>
      </c>
      <c r="N133" s="3"/>
      <c r="P133" s="4">
        <f t="shared" si="33"/>
        <v>33.803559161029611</v>
      </c>
      <c r="Q133" s="5">
        <f t="shared" si="34"/>
        <v>33.803559161029611</v>
      </c>
      <c r="R133" s="5">
        <f t="shared" si="35"/>
        <v>5.1217513880347898</v>
      </c>
    </row>
    <row r="134" spans="1:18" x14ac:dyDescent="0.3">
      <c r="A134" s="3">
        <f t="shared" si="28"/>
        <v>133</v>
      </c>
      <c r="B134" s="1" t="s">
        <v>181</v>
      </c>
      <c r="C134" s="1" t="s">
        <v>508</v>
      </c>
      <c r="D134" s="1" t="s">
        <v>546</v>
      </c>
      <c r="E134" s="1">
        <v>6100</v>
      </c>
      <c r="F134" s="3" t="s">
        <v>499</v>
      </c>
      <c r="G134" s="1">
        <v>29</v>
      </c>
      <c r="H134" s="3">
        <v>113</v>
      </c>
      <c r="I134" s="1">
        <v>15.32</v>
      </c>
      <c r="J134" s="3">
        <f t="shared" si="29"/>
        <v>100.4</v>
      </c>
      <c r="K134" s="3">
        <f t="shared" si="30"/>
        <v>101.1</v>
      </c>
      <c r="L134" s="3">
        <f t="shared" si="31"/>
        <v>105.9</v>
      </c>
      <c r="M134" s="3">
        <f t="shared" si="32"/>
        <v>101.2</v>
      </c>
      <c r="N134" s="3"/>
      <c r="P134" s="4">
        <f t="shared" si="33"/>
        <v>27.763761869169286</v>
      </c>
      <c r="Q134" s="5">
        <f t="shared" si="34"/>
        <v>27.763761869169286</v>
      </c>
      <c r="R134" s="5">
        <f t="shared" si="35"/>
        <v>4.5514363719949653</v>
      </c>
    </row>
    <row r="135" spans="1:18" x14ac:dyDescent="0.3">
      <c r="A135" s="3">
        <f t="shared" si="28"/>
        <v>134</v>
      </c>
      <c r="B135" s="1" t="s">
        <v>285</v>
      </c>
      <c r="C135" s="1" t="s">
        <v>508</v>
      </c>
      <c r="D135" s="1" t="s">
        <v>544</v>
      </c>
      <c r="E135" s="1">
        <v>5800</v>
      </c>
      <c r="F135" s="3" t="s">
        <v>499</v>
      </c>
      <c r="G135" s="1">
        <v>33</v>
      </c>
      <c r="H135" s="3">
        <v>113</v>
      </c>
      <c r="I135" s="1">
        <v>22.02</v>
      </c>
      <c r="J135" s="3">
        <f t="shared" si="29"/>
        <v>100.4</v>
      </c>
      <c r="K135" s="3">
        <f t="shared" si="30"/>
        <v>101.1</v>
      </c>
      <c r="L135" s="3">
        <f t="shared" si="31"/>
        <v>105.9</v>
      </c>
      <c r="M135" s="3">
        <f t="shared" si="32"/>
        <v>101.2</v>
      </c>
      <c r="N135" s="3"/>
      <c r="P135" s="4">
        <f t="shared" si="33"/>
        <v>32.04622796775481</v>
      </c>
      <c r="Q135" s="5">
        <f t="shared" si="34"/>
        <v>32.04622796775481</v>
      </c>
      <c r="R135" s="5">
        <f t="shared" si="35"/>
        <v>5.525211718578416</v>
      </c>
    </row>
    <row r="136" spans="1:18" x14ac:dyDescent="0.3">
      <c r="A136" s="3">
        <f t="shared" si="28"/>
        <v>135</v>
      </c>
      <c r="B136" s="1" t="s">
        <v>244</v>
      </c>
      <c r="C136" s="1" t="s">
        <v>508</v>
      </c>
      <c r="D136" s="1" t="s">
        <v>544</v>
      </c>
      <c r="E136" s="1">
        <v>5300</v>
      </c>
      <c r="F136" s="3" t="s">
        <v>499</v>
      </c>
      <c r="G136" s="1">
        <v>27</v>
      </c>
      <c r="H136" s="3">
        <v>113</v>
      </c>
      <c r="I136" s="1">
        <v>22.35</v>
      </c>
      <c r="J136" s="3">
        <f t="shared" si="29"/>
        <v>100.4</v>
      </c>
      <c r="K136" s="3">
        <f t="shared" si="30"/>
        <v>101.1</v>
      </c>
      <c r="L136" s="3">
        <f t="shared" si="31"/>
        <v>105.9</v>
      </c>
      <c r="M136" s="3">
        <f t="shared" si="32"/>
        <v>101.2</v>
      </c>
      <c r="N136" s="3"/>
      <c r="P136" s="4">
        <f t="shared" si="33"/>
        <v>26.897333966671049</v>
      </c>
      <c r="Q136" s="5">
        <f t="shared" si="34"/>
        <v>26.897333966671049</v>
      </c>
      <c r="R136" s="5">
        <f t="shared" si="35"/>
        <v>5.0749686729568015</v>
      </c>
    </row>
    <row r="137" spans="1:18" x14ac:dyDescent="0.3">
      <c r="A137" s="3">
        <f t="shared" si="28"/>
        <v>136</v>
      </c>
      <c r="B137" s="1" t="s">
        <v>232</v>
      </c>
      <c r="C137" s="1" t="s">
        <v>508</v>
      </c>
      <c r="D137" s="1" t="s">
        <v>543</v>
      </c>
      <c r="E137" s="1">
        <v>4400</v>
      </c>
      <c r="F137" s="3" t="s">
        <v>499</v>
      </c>
      <c r="G137" s="1">
        <v>25</v>
      </c>
      <c r="H137" s="3">
        <v>113</v>
      </c>
      <c r="I137" s="1">
        <v>17.59</v>
      </c>
      <c r="J137" s="3">
        <f t="shared" si="29"/>
        <v>100.4</v>
      </c>
      <c r="K137" s="3">
        <f t="shared" si="30"/>
        <v>101.1</v>
      </c>
      <c r="L137" s="3">
        <f t="shared" si="31"/>
        <v>105.9</v>
      </c>
      <c r="M137" s="3">
        <f t="shared" si="32"/>
        <v>101.2</v>
      </c>
      <c r="N137" s="3"/>
      <c r="P137" s="4">
        <f t="shared" si="33"/>
        <v>22.392861826974588</v>
      </c>
      <c r="Q137" s="5">
        <f t="shared" si="34"/>
        <v>22.392861826974588</v>
      </c>
      <c r="R137" s="5">
        <f t="shared" si="35"/>
        <v>5.0892867788578604</v>
      </c>
    </row>
    <row r="138" spans="1:18" x14ac:dyDescent="0.3">
      <c r="A138" s="3">
        <f t="shared" si="28"/>
        <v>137</v>
      </c>
      <c r="B138" s="1" t="s">
        <v>406</v>
      </c>
      <c r="C138" s="1" t="s">
        <v>508</v>
      </c>
      <c r="D138" s="1" t="s">
        <v>543</v>
      </c>
      <c r="E138" s="1">
        <v>3500</v>
      </c>
      <c r="F138" s="3" t="s">
        <v>499</v>
      </c>
      <c r="G138" s="1">
        <v>24</v>
      </c>
      <c r="H138" s="3">
        <v>113</v>
      </c>
      <c r="I138" s="1">
        <v>14.58</v>
      </c>
      <c r="J138" s="3">
        <f t="shared" si="29"/>
        <v>100.4</v>
      </c>
      <c r="K138" s="3">
        <f t="shared" si="30"/>
        <v>101.1</v>
      </c>
      <c r="L138" s="3">
        <f t="shared" si="31"/>
        <v>105.9</v>
      </c>
      <c r="M138" s="3">
        <f t="shared" si="32"/>
        <v>101.2</v>
      </c>
      <c r="N138" s="3"/>
      <c r="P138" s="4">
        <f t="shared" si="33"/>
        <v>18.697233237137283</v>
      </c>
      <c r="Q138" s="5">
        <f t="shared" si="34"/>
        <v>18.697233237137283</v>
      </c>
      <c r="R138" s="5">
        <f t="shared" si="35"/>
        <v>5.3420666391820806</v>
      </c>
    </row>
    <row r="139" spans="1:18" x14ac:dyDescent="0.3">
      <c r="A139" s="3">
        <f t="shared" si="28"/>
        <v>138</v>
      </c>
      <c r="B139" s="1" t="s">
        <v>335</v>
      </c>
      <c r="C139" s="3" t="s">
        <v>508</v>
      </c>
      <c r="D139" s="1" t="s">
        <v>545</v>
      </c>
      <c r="E139" s="1">
        <v>3300</v>
      </c>
      <c r="F139" s="3" t="s">
        <v>499</v>
      </c>
      <c r="G139" s="1">
        <v>17</v>
      </c>
      <c r="H139" s="3">
        <v>113</v>
      </c>
      <c r="I139" s="3">
        <v>11.77</v>
      </c>
      <c r="J139" s="3">
        <f t="shared" si="29"/>
        <v>100.4</v>
      </c>
      <c r="K139" s="3">
        <f t="shared" si="30"/>
        <v>101.1</v>
      </c>
      <c r="L139" s="3">
        <f t="shared" si="31"/>
        <v>105.9</v>
      </c>
      <c r="M139" s="3">
        <f t="shared" si="32"/>
        <v>101.2</v>
      </c>
      <c r="N139" s="3"/>
      <c r="P139" s="4">
        <f t="shared" si="33"/>
        <v>12.253807901145997</v>
      </c>
      <c r="Q139" s="5">
        <f t="shared" si="34"/>
        <v>12.253807901145997</v>
      </c>
      <c r="R139" s="5">
        <f t="shared" si="35"/>
        <v>3.7132751215593931</v>
      </c>
    </row>
    <row r="140" spans="1:18" x14ac:dyDescent="0.3">
      <c r="A140" s="3">
        <f t="shared" si="28"/>
        <v>139</v>
      </c>
      <c r="B140" s="1" t="s">
        <v>421</v>
      </c>
      <c r="C140" s="1" t="s">
        <v>508</v>
      </c>
      <c r="D140" s="1" t="s">
        <v>544</v>
      </c>
      <c r="E140" s="1">
        <v>3300</v>
      </c>
      <c r="F140" s="1" t="s">
        <v>499</v>
      </c>
      <c r="G140" s="1">
        <v>18</v>
      </c>
      <c r="H140" s="1">
        <v>113</v>
      </c>
      <c r="I140" s="1">
        <v>13.45</v>
      </c>
      <c r="J140" s="3">
        <f t="shared" si="29"/>
        <v>100.4</v>
      </c>
      <c r="K140" s="3">
        <f t="shared" si="30"/>
        <v>101.1</v>
      </c>
      <c r="L140" s="3">
        <f t="shared" si="31"/>
        <v>105.9</v>
      </c>
      <c r="M140" s="3">
        <f t="shared" si="32"/>
        <v>101.2</v>
      </c>
      <c r="N140" s="3"/>
      <c r="P140" s="4">
        <f t="shared" si="33"/>
        <v>13.443866701145993</v>
      </c>
      <c r="Q140" s="5">
        <f t="shared" si="34"/>
        <v>13.443866701145993</v>
      </c>
      <c r="R140" s="5">
        <f t="shared" si="35"/>
        <v>4.0738990003472706</v>
      </c>
    </row>
    <row r="141" spans="1:18" x14ac:dyDescent="0.3">
      <c r="A141" s="3">
        <f t="shared" si="28"/>
        <v>140</v>
      </c>
      <c r="B141" s="1" t="s">
        <v>114</v>
      </c>
      <c r="C141" s="1" t="s">
        <v>557</v>
      </c>
      <c r="D141" s="1" t="s">
        <v>545</v>
      </c>
      <c r="E141" s="1">
        <v>7600</v>
      </c>
      <c r="F141" s="3" t="s">
        <v>516</v>
      </c>
      <c r="G141" s="1">
        <v>33</v>
      </c>
      <c r="H141" s="3">
        <v>110.25</v>
      </c>
      <c r="I141" s="1">
        <v>25.83</v>
      </c>
      <c r="J141" s="3">
        <f t="shared" si="29"/>
        <v>100.7</v>
      </c>
      <c r="K141" s="3">
        <f t="shared" si="30"/>
        <v>102.7</v>
      </c>
      <c r="L141" s="3">
        <f t="shared" si="31"/>
        <v>109.3</v>
      </c>
      <c r="M141" s="3">
        <f t="shared" si="32"/>
        <v>110.5</v>
      </c>
      <c r="N141" s="3"/>
      <c r="P141" s="4">
        <f t="shared" si="33"/>
        <v>35.167721922774192</v>
      </c>
      <c r="Q141" s="5">
        <f t="shared" si="34"/>
        <v>35.167721922774192</v>
      </c>
      <c r="R141" s="5">
        <f t="shared" si="35"/>
        <v>4.6273318319439731</v>
      </c>
    </row>
    <row r="142" spans="1:18" x14ac:dyDescent="0.3">
      <c r="A142" s="3">
        <f t="shared" si="28"/>
        <v>141</v>
      </c>
      <c r="B142" s="1" t="s">
        <v>81</v>
      </c>
      <c r="C142" s="1" t="s">
        <v>557</v>
      </c>
      <c r="D142" s="1" t="s">
        <v>544</v>
      </c>
      <c r="E142" s="1">
        <v>7300</v>
      </c>
      <c r="F142" s="3" t="s">
        <v>516</v>
      </c>
      <c r="G142" s="1">
        <v>35</v>
      </c>
      <c r="H142" s="3">
        <v>110.25</v>
      </c>
      <c r="I142" s="1">
        <v>28.36</v>
      </c>
      <c r="J142" s="3">
        <f t="shared" si="29"/>
        <v>100.7</v>
      </c>
      <c r="K142" s="3">
        <f t="shared" si="30"/>
        <v>102.7</v>
      </c>
      <c r="L142" s="3">
        <f t="shared" si="31"/>
        <v>109.3</v>
      </c>
      <c r="M142" s="3">
        <f t="shared" si="32"/>
        <v>110.5</v>
      </c>
      <c r="N142" s="3"/>
      <c r="P142" s="4">
        <f t="shared" si="33"/>
        <v>36.944545442057297</v>
      </c>
      <c r="Q142" s="5">
        <f t="shared" si="34"/>
        <v>36.944545442057297</v>
      </c>
      <c r="R142" s="5">
        <f t="shared" si="35"/>
        <v>5.0608966358982599</v>
      </c>
    </row>
    <row r="143" spans="1:18" x14ac:dyDescent="0.3">
      <c r="A143" s="3">
        <f t="shared" si="28"/>
        <v>142</v>
      </c>
      <c r="B143" s="1" t="s">
        <v>207</v>
      </c>
      <c r="C143" s="1" t="s">
        <v>557</v>
      </c>
      <c r="D143" s="1" t="s">
        <v>546</v>
      </c>
      <c r="E143" s="1">
        <v>5400</v>
      </c>
      <c r="F143" s="3" t="s">
        <v>516</v>
      </c>
      <c r="G143" s="1">
        <v>29</v>
      </c>
      <c r="H143" s="3">
        <v>110.25</v>
      </c>
      <c r="I143" s="1">
        <v>21.35</v>
      </c>
      <c r="J143" s="3">
        <f t="shared" si="29"/>
        <v>100.7</v>
      </c>
      <c r="K143" s="3">
        <f t="shared" si="30"/>
        <v>102.7</v>
      </c>
      <c r="L143" s="3">
        <f t="shared" si="31"/>
        <v>109.3</v>
      </c>
      <c r="M143" s="3">
        <f t="shared" si="32"/>
        <v>110.5</v>
      </c>
      <c r="N143" s="3"/>
      <c r="P143" s="4">
        <f t="shared" si="33"/>
        <v>27.816959319820707</v>
      </c>
      <c r="Q143" s="5">
        <f t="shared" si="34"/>
        <v>27.816959319820707</v>
      </c>
      <c r="R143" s="5">
        <f t="shared" si="35"/>
        <v>5.1512887629297603</v>
      </c>
    </row>
    <row r="144" spans="1:18" x14ac:dyDescent="0.3">
      <c r="A144" s="3">
        <f t="shared" si="28"/>
        <v>143</v>
      </c>
      <c r="B144" s="1" t="s">
        <v>27</v>
      </c>
      <c r="C144" s="1" t="s">
        <v>557</v>
      </c>
      <c r="D144" s="1" t="s">
        <v>543</v>
      </c>
      <c r="E144" s="1">
        <v>5300</v>
      </c>
      <c r="F144" s="3" t="s">
        <v>516</v>
      </c>
      <c r="G144" s="1">
        <v>25</v>
      </c>
      <c r="H144" s="3">
        <v>110.25</v>
      </c>
      <c r="I144" s="1">
        <v>17.329999999999998</v>
      </c>
      <c r="J144" s="3">
        <f t="shared" si="29"/>
        <v>100.7</v>
      </c>
      <c r="K144" s="3">
        <f t="shared" si="30"/>
        <v>102.7</v>
      </c>
      <c r="L144" s="3">
        <f t="shared" si="31"/>
        <v>109.3</v>
      </c>
      <c r="M144" s="3">
        <f t="shared" si="32"/>
        <v>110.5</v>
      </c>
      <c r="N144" s="3"/>
      <c r="P144" s="4">
        <f t="shared" si="33"/>
        <v>23.617165966671049</v>
      </c>
      <c r="Q144" s="5">
        <f t="shared" si="34"/>
        <v>23.617165966671049</v>
      </c>
      <c r="R144" s="5">
        <f t="shared" si="35"/>
        <v>4.4560690503152927</v>
      </c>
    </row>
    <row r="145" spans="1:18" x14ac:dyDescent="0.3">
      <c r="A145" s="3">
        <f t="shared" si="28"/>
        <v>144</v>
      </c>
      <c r="B145" s="1" t="s">
        <v>152</v>
      </c>
      <c r="C145" s="1" t="s">
        <v>557</v>
      </c>
      <c r="D145" s="1" t="s">
        <v>543</v>
      </c>
      <c r="E145" s="1">
        <v>4300</v>
      </c>
      <c r="F145" s="3" t="s">
        <v>516</v>
      </c>
      <c r="G145" s="1">
        <v>31</v>
      </c>
      <c r="H145" s="3">
        <v>110.25</v>
      </c>
      <c r="I145" s="1">
        <v>17.3</v>
      </c>
      <c r="J145" s="3">
        <f t="shared" si="29"/>
        <v>100.7</v>
      </c>
      <c r="K145" s="3">
        <f t="shared" si="30"/>
        <v>102.7</v>
      </c>
      <c r="L145" s="3">
        <f t="shared" si="31"/>
        <v>109.3</v>
      </c>
      <c r="M145" s="3">
        <f t="shared" si="32"/>
        <v>110.5</v>
      </c>
      <c r="N145" s="3"/>
      <c r="P145" s="4">
        <f t="shared" si="33"/>
        <v>26.045159897273781</v>
      </c>
      <c r="Q145" s="5">
        <f t="shared" si="34"/>
        <v>26.045159897273781</v>
      </c>
      <c r="R145" s="5">
        <f t="shared" si="35"/>
        <v>6.0570139295985541</v>
      </c>
    </row>
    <row r="146" spans="1:18" x14ac:dyDescent="0.3">
      <c r="A146" s="3">
        <f t="shared" si="28"/>
        <v>145</v>
      </c>
      <c r="B146" s="1" t="s">
        <v>331</v>
      </c>
      <c r="C146" s="1" t="s">
        <v>557</v>
      </c>
      <c r="D146" s="1" t="s">
        <v>543</v>
      </c>
      <c r="E146" s="1">
        <v>4100</v>
      </c>
      <c r="F146" s="3" t="s">
        <v>516</v>
      </c>
      <c r="G146" s="1">
        <v>25</v>
      </c>
      <c r="H146" s="3">
        <v>110.25</v>
      </c>
      <c r="I146" s="1">
        <v>18.12</v>
      </c>
      <c r="J146" s="3">
        <f t="shared" si="29"/>
        <v>100.7</v>
      </c>
      <c r="K146" s="3">
        <f t="shared" si="30"/>
        <v>102.7</v>
      </c>
      <c r="L146" s="3">
        <f t="shared" si="31"/>
        <v>109.3</v>
      </c>
      <c r="M146" s="3">
        <f t="shared" si="32"/>
        <v>110.5</v>
      </c>
      <c r="N146" s="3"/>
      <c r="P146" s="4">
        <f t="shared" si="33"/>
        <v>21.428005459690475</v>
      </c>
      <c r="Q146" s="5">
        <f t="shared" si="34"/>
        <v>21.428005459690475</v>
      </c>
      <c r="R146" s="5">
        <f t="shared" si="35"/>
        <v>5.2263427950464578</v>
      </c>
    </row>
    <row r="147" spans="1:18" x14ac:dyDescent="0.3">
      <c r="A147" s="3">
        <f t="shared" si="28"/>
        <v>146</v>
      </c>
      <c r="B147" s="1" t="s">
        <v>368</v>
      </c>
      <c r="C147" s="1" t="s">
        <v>557</v>
      </c>
      <c r="D147" s="1" t="s">
        <v>546</v>
      </c>
      <c r="E147" s="1">
        <v>3700</v>
      </c>
      <c r="F147" s="3" t="s">
        <v>516</v>
      </c>
      <c r="G147" s="1">
        <v>24</v>
      </c>
      <c r="H147" s="3">
        <v>110.25</v>
      </c>
      <c r="I147" s="1">
        <v>13.33</v>
      </c>
      <c r="J147" s="3">
        <f t="shared" si="29"/>
        <v>100.7</v>
      </c>
      <c r="K147" s="3">
        <f t="shared" si="30"/>
        <v>102.7</v>
      </c>
      <c r="L147" s="3">
        <f t="shared" si="31"/>
        <v>109.3</v>
      </c>
      <c r="M147" s="3">
        <f t="shared" si="32"/>
        <v>110.5</v>
      </c>
      <c r="N147" s="3"/>
      <c r="P147" s="4">
        <f t="shared" si="33"/>
        <v>18.429322214505948</v>
      </c>
      <c r="Q147" s="5">
        <f t="shared" si="34"/>
        <v>18.429322214505948</v>
      </c>
      <c r="R147" s="5">
        <f t="shared" si="35"/>
        <v>4.9808978958124186</v>
      </c>
    </row>
    <row r="148" spans="1:18" x14ac:dyDescent="0.3">
      <c r="A148" s="3">
        <f t="shared" si="28"/>
        <v>147</v>
      </c>
      <c r="B148" s="1" t="s">
        <v>380</v>
      </c>
      <c r="C148" s="1" t="s">
        <v>557</v>
      </c>
      <c r="D148" s="1" t="s">
        <v>544</v>
      </c>
      <c r="E148" s="1">
        <v>3600</v>
      </c>
      <c r="F148" s="3" t="s">
        <v>516</v>
      </c>
      <c r="G148" s="1">
        <v>25</v>
      </c>
      <c r="H148" s="3">
        <v>110.25</v>
      </c>
      <c r="I148" s="3">
        <v>19.52</v>
      </c>
      <c r="J148" s="3">
        <f t="shared" si="29"/>
        <v>100.7</v>
      </c>
      <c r="K148" s="3">
        <f t="shared" si="30"/>
        <v>102.7</v>
      </c>
      <c r="L148" s="3">
        <f t="shared" si="31"/>
        <v>109.3</v>
      </c>
      <c r="M148" s="3">
        <f t="shared" si="32"/>
        <v>110.5</v>
      </c>
      <c r="N148" s="3"/>
      <c r="P148" s="4">
        <f t="shared" si="33"/>
        <v>20.591339185765658</v>
      </c>
      <c r="Q148" s="5">
        <f t="shared" si="34"/>
        <v>20.591339185765658</v>
      </c>
      <c r="R148" s="5">
        <f t="shared" si="35"/>
        <v>5.7198164404904608</v>
      </c>
    </row>
    <row r="149" spans="1:18" x14ac:dyDescent="0.3">
      <c r="A149" s="3">
        <f t="shared" si="28"/>
        <v>148</v>
      </c>
      <c r="B149" s="1" t="s">
        <v>122</v>
      </c>
      <c r="C149" s="1" t="s">
        <v>557</v>
      </c>
      <c r="D149" s="1" t="s">
        <v>542</v>
      </c>
      <c r="E149" s="1">
        <v>3400</v>
      </c>
      <c r="F149" s="3" t="s">
        <v>516</v>
      </c>
      <c r="G149" s="1">
        <v>13</v>
      </c>
      <c r="H149" s="1">
        <v>110.25</v>
      </c>
      <c r="I149" s="1">
        <v>13.92</v>
      </c>
      <c r="J149" s="3">
        <f t="shared" si="29"/>
        <v>100.7</v>
      </c>
      <c r="K149" s="3">
        <f t="shared" si="30"/>
        <v>102.7</v>
      </c>
      <c r="L149" s="3">
        <f t="shared" si="31"/>
        <v>109.3</v>
      </c>
      <c r="M149" s="3">
        <f t="shared" si="32"/>
        <v>110.5</v>
      </c>
      <c r="N149" s="3"/>
      <c r="P149" s="4">
        <f t="shared" si="33"/>
        <v>9.7415938862054698</v>
      </c>
      <c r="Q149" s="5">
        <f t="shared" si="34"/>
        <v>9.7415938862054698</v>
      </c>
      <c r="R149" s="5">
        <f t="shared" si="35"/>
        <v>2.8651746724133735</v>
      </c>
    </row>
    <row r="150" spans="1:18" x14ac:dyDescent="0.3">
      <c r="A150" s="3">
        <f t="shared" si="28"/>
        <v>149</v>
      </c>
      <c r="B150" s="1" t="s">
        <v>317</v>
      </c>
      <c r="C150" s="1" t="s">
        <v>516</v>
      </c>
      <c r="D150" s="1" t="s">
        <v>546</v>
      </c>
      <c r="E150" s="1">
        <v>9400</v>
      </c>
      <c r="F150" s="3" t="s">
        <v>557</v>
      </c>
      <c r="G150" s="1">
        <v>35</v>
      </c>
      <c r="H150" s="3">
        <v>117.75</v>
      </c>
      <c r="I150" s="1">
        <v>29.27</v>
      </c>
      <c r="J150" s="3">
        <f t="shared" si="29"/>
        <v>102.7</v>
      </c>
      <c r="K150" s="3">
        <f t="shared" si="30"/>
        <v>100.7</v>
      </c>
      <c r="L150" s="3">
        <f t="shared" si="31"/>
        <v>104.7</v>
      </c>
      <c r="M150" s="3">
        <f t="shared" si="32"/>
        <v>111.3</v>
      </c>
      <c r="N150" s="3"/>
      <c r="P150" s="4">
        <f t="shared" si="33"/>
        <v>40.315747483259415</v>
      </c>
      <c r="Q150" s="5">
        <f t="shared" si="34"/>
        <v>40.315747483259415</v>
      </c>
      <c r="R150" s="5">
        <f t="shared" si="35"/>
        <v>4.2889093067297246</v>
      </c>
    </row>
    <row r="151" spans="1:18" x14ac:dyDescent="0.3">
      <c r="A151" s="3">
        <f t="shared" si="28"/>
        <v>150</v>
      </c>
      <c r="B151" s="1" t="s">
        <v>392</v>
      </c>
      <c r="C151" s="1" t="s">
        <v>516</v>
      </c>
      <c r="D151" s="1" t="s">
        <v>543</v>
      </c>
      <c r="E151" s="1">
        <v>7200</v>
      </c>
      <c r="F151" s="3" t="s">
        <v>557</v>
      </c>
      <c r="G151" s="1">
        <v>34</v>
      </c>
      <c r="H151" s="3">
        <v>117.75</v>
      </c>
      <c r="I151" s="1">
        <v>21.69</v>
      </c>
      <c r="J151" s="3">
        <f t="shared" si="29"/>
        <v>102.7</v>
      </c>
      <c r="K151" s="3">
        <f t="shared" si="30"/>
        <v>100.7</v>
      </c>
      <c r="L151" s="3">
        <f t="shared" si="31"/>
        <v>104.7</v>
      </c>
      <c r="M151" s="3">
        <f t="shared" si="32"/>
        <v>111.3</v>
      </c>
      <c r="N151" s="3"/>
      <c r="P151" s="4">
        <f t="shared" si="33"/>
        <v>35.021302145649287</v>
      </c>
      <c r="Q151" s="5">
        <f t="shared" si="34"/>
        <v>35.021302145649287</v>
      </c>
      <c r="R151" s="5">
        <f t="shared" si="35"/>
        <v>4.8640697424512895</v>
      </c>
    </row>
    <row r="152" spans="1:18" x14ac:dyDescent="0.3">
      <c r="A152" s="3">
        <f t="shared" si="28"/>
        <v>151</v>
      </c>
      <c r="B152" s="1" t="s">
        <v>291</v>
      </c>
      <c r="C152" s="1" t="s">
        <v>516</v>
      </c>
      <c r="D152" s="1" t="s">
        <v>545</v>
      </c>
      <c r="E152" s="1">
        <v>6700</v>
      </c>
      <c r="F152" s="3" t="s">
        <v>557</v>
      </c>
      <c r="G152" s="1">
        <v>34</v>
      </c>
      <c r="H152" s="3">
        <v>117.75</v>
      </c>
      <c r="I152" s="1">
        <v>19.809999999999999</v>
      </c>
      <c r="J152" s="3">
        <f t="shared" si="29"/>
        <v>102.7</v>
      </c>
      <c r="K152" s="3">
        <f t="shared" si="30"/>
        <v>100.7</v>
      </c>
      <c r="L152" s="3">
        <f t="shared" si="31"/>
        <v>104.7</v>
      </c>
      <c r="M152" s="3">
        <f t="shared" si="32"/>
        <v>111.3</v>
      </c>
      <c r="N152" s="3"/>
      <c r="P152" s="4">
        <f t="shared" si="33"/>
        <v>33.835088204555085</v>
      </c>
      <c r="Q152" s="5">
        <f t="shared" si="34"/>
        <v>33.835088204555085</v>
      </c>
      <c r="R152" s="5">
        <f t="shared" si="35"/>
        <v>5.0500131648589681</v>
      </c>
    </row>
    <row r="153" spans="1:18" x14ac:dyDescent="0.3">
      <c r="A153" s="3">
        <f t="shared" si="28"/>
        <v>152</v>
      </c>
      <c r="B153" s="1" t="s">
        <v>227</v>
      </c>
      <c r="C153" s="1" t="s">
        <v>516</v>
      </c>
      <c r="D153" s="1" t="s">
        <v>542</v>
      </c>
      <c r="E153" s="1">
        <v>6300</v>
      </c>
      <c r="F153" s="1" t="s">
        <v>557</v>
      </c>
      <c r="G153" s="1">
        <v>22</v>
      </c>
      <c r="H153" s="1">
        <v>117.75</v>
      </c>
      <c r="I153" s="1">
        <v>21.75</v>
      </c>
      <c r="J153" s="3">
        <f t="shared" si="29"/>
        <v>102.7</v>
      </c>
      <c r="K153" s="3">
        <f t="shared" si="30"/>
        <v>100.7</v>
      </c>
      <c r="L153" s="3">
        <f t="shared" si="31"/>
        <v>104.7</v>
      </c>
      <c r="M153" s="3">
        <f t="shared" si="32"/>
        <v>111.3</v>
      </c>
      <c r="N153" s="3"/>
      <c r="P153" s="4">
        <f t="shared" si="33"/>
        <v>24.998110045837684</v>
      </c>
      <c r="Q153" s="5">
        <f t="shared" si="34"/>
        <v>24.998110045837684</v>
      </c>
      <c r="R153" s="5">
        <f t="shared" si="35"/>
        <v>3.9679539755297912</v>
      </c>
    </row>
    <row r="154" spans="1:18" x14ac:dyDescent="0.3">
      <c r="A154" s="3">
        <f t="shared" si="28"/>
        <v>153</v>
      </c>
      <c r="B154" s="1" t="s">
        <v>154</v>
      </c>
      <c r="C154" s="1" t="s">
        <v>516</v>
      </c>
      <c r="D154" s="1" t="s">
        <v>545</v>
      </c>
      <c r="E154" s="1">
        <v>6200</v>
      </c>
      <c r="F154" s="3" t="s">
        <v>557</v>
      </c>
      <c r="G154" s="1">
        <v>26</v>
      </c>
      <c r="H154" s="3">
        <v>117.75</v>
      </c>
      <c r="I154" s="1">
        <v>22.2</v>
      </c>
      <c r="J154" s="3">
        <f t="shared" si="29"/>
        <v>102.7</v>
      </c>
      <c r="K154" s="3">
        <f t="shared" si="30"/>
        <v>100.7</v>
      </c>
      <c r="L154" s="3">
        <f t="shared" si="31"/>
        <v>104.7</v>
      </c>
      <c r="M154" s="3">
        <f t="shared" si="32"/>
        <v>111.3</v>
      </c>
      <c r="N154" s="3"/>
      <c r="P154" s="4">
        <f t="shared" si="33"/>
        <v>27.900479940884892</v>
      </c>
      <c r="Q154" s="5">
        <f t="shared" si="34"/>
        <v>27.900479940884892</v>
      </c>
      <c r="R154" s="5">
        <f t="shared" si="35"/>
        <v>4.5000774098201441</v>
      </c>
    </row>
    <row r="155" spans="1:18" x14ac:dyDescent="0.3">
      <c r="A155" s="3">
        <f t="shared" si="28"/>
        <v>154</v>
      </c>
      <c r="B155" s="1" t="s">
        <v>310</v>
      </c>
      <c r="C155" s="1" t="s">
        <v>516</v>
      </c>
      <c r="D155" s="1" t="s">
        <v>543</v>
      </c>
      <c r="E155" s="1">
        <v>4500</v>
      </c>
      <c r="F155" s="3" t="s">
        <v>557</v>
      </c>
      <c r="G155" s="1">
        <v>21</v>
      </c>
      <c r="H155" s="3">
        <v>117.75</v>
      </c>
      <c r="I155" s="1">
        <v>24.52</v>
      </c>
      <c r="J155" s="3">
        <f t="shared" si="29"/>
        <v>102.7</v>
      </c>
      <c r="K155" s="3">
        <f t="shared" si="30"/>
        <v>100.7</v>
      </c>
      <c r="L155" s="3">
        <f t="shared" si="31"/>
        <v>104.7</v>
      </c>
      <c r="M155" s="3">
        <f t="shared" si="32"/>
        <v>111.3</v>
      </c>
      <c r="N155" s="3"/>
      <c r="P155" s="4">
        <f t="shared" si="33"/>
        <v>21.868973345175327</v>
      </c>
      <c r="Q155" s="5">
        <f t="shared" si="34"/>
        <v>21.868973345175327</v>
      </c>
      <c r="R155" s="5">
        <f t="shared" si="35"/>
        <v>4.8597718544834061</v>
      </c>
    </row>
    <row r="156" spans="1:18" x14ac:dyDescent="0.3">
      <c r="A156" s="3">
        <f t="shared" si="28"/>
        <v>155</v>
      </c>
      <c r="B156" s="1" t="s">
        <v>187</v>
      </c>
      <c r="C156" s="1" t="s">
        <v>516</v>
      </c>
      <c r="D156" s="1" t="s">
        <v>544</v>
      </c>
      <c r="E156" s="1">
        <v>4100</v>
      </c>
      <c r="F156" s="3" t="s">
        <v>557</v>
      </c>
      <c r="G156" s="1">
        <v>30</v>
      </c>
      <c r="H156" s="3">
        <v>117.75</v>
      </c>
      <c r="I156" s="1">
        <v>13.31</v>
      </c>
      <c r="J156" s="3">
        <f t="shared" si="29"/>
        <v>102.7</v>
      </c>
      <c r="K156" s="3">
        <f t="shared" si="30"/>
        <v>100.7</v>
      </c>
      <c r="L156" s="3">
        <f t="shared" si="31"/>
        <v>104.7</v>
      </c>
      <c r="M156" s="3">
        <f t="shared" si="32"/>
        <v>111.3</v>
      </c>
      <c r="N156" s="3"/>
      <c r="P156" s="4">
        <f t="shared" si="33"/>
        <v>24.535089059690474</v>
      </c>
      <c r="Q156" s="5">
        <f t="shared" si="34"/>
        <v>24.535089059690474</v>
      </c>
      <c r="R156" s="5">
        <f t="shared" si="35"/>
        <v>5.9841680633391405</v>
      </c>
    </row>
    <row r="157" spans="1:18" x14ac:dyDescent="0.3">
      <c r="A157" s="3">
        <f t="shared" si="28"/>
        <v>156</v>
      </c>
      <c r="B157" s="1" t="s">
        <v>416</v>
      </c>
      <c r="C157" s="1" t="s">
        <v>516</v>
      </c>
      <c r="D157" s="1" t="s">
        <v>544</v>
      </c>
      <c r="E157" s="1">
        <v>3900</v>
      </c>
      <c r="F157" s="1" t="s">
        <v>557</v>
      </c>
      <c r="G157" s="1">
        <v>20</v>
      </c>
      <c r="H157" s="3">
        <v>117.75</v>
      </c>
      <c r="I157" s="1">
        <v>18.32</v>
      </c>
      <c r="J157" s="3">
        <f t="shared" si="29"/>
        <v>102.7</v>
      </c>
      <c r="K157" s="3">
        <f t="shared" si="30"/>
        <v>100.7</v>
      </c>
      <c r="L157" s="3">
        <f t="shared" si="31"/>
        <v>104.7</v>
      </c>
      <c r="M157" s="3">
        <f t="shared" si="32"/>
        <v>111.3</v>
      </c>
      <c r="N157" s="3"/>
      <c r="P157" s="4">
        <f t="shared" si="33"/>
        <v>18.1073799135789</v>
      </c>
      <c r="Q157" s="5">
        <f t="shared" si="34"/>
        <v>18.1073799135789</v>
      </c>
      <c r="R157" s="5">
        <f t="shared" si="35"/>
        <v>4.6429179265586926</v>
      </c>
    </row>
    <row r="158" spans="1:18" x14ac:dyDescent="0.3">
      <c r="A158" s="3">
        <f t="shared" si="28"/>
        <v>157</v>
      </c>
      <c r="B158" s="1" t="s">
        <v>366</v>
      </c>
      <c r="C158" s="1" t="s">
        <v>516</v>
      </c>
      <c r="D158" s="1" t="s">
        <v>546</v>
      </c>
      <c r="E158" s="1">
        <v>3400</v>
      </c>
      <c r="F158" s="1" t="s">
        <v>557</v>
      </c>
      <c r="G158" s="1">
        <v>18</v>
      </c>
      <c r="H158" s="1">
        <v>117.75</v>
      </c>
      <c r="I158" s="1">
        <v>15.28</v>
      </c>
      <c r="J158" s="3">
        <f t="shared" si="29"/>
        <v>102.7</v>
      </c>
      <c r="K158" s="3">
        <f t="shared" si="30"/>
        <v>100.7</v>
      </c>
      <c r="L158" s="3">
        <f t="shared" si="31"/>
        <v>104.7</v>
      </c>
      <c r="M158" s="3">
        <f t="shared" si="32"/>
        <v>111.3</v>
      </c>
      <c r="N158" s="3"/>
      <c r="P158" s="4">
        <f t="shared" si="33"/>
        <v>14.52944718620547</v>
      </c>
      <c r="Q158" s="5">
        <f t="shared" si="34"/>
        <v>14.52944718620547</v>
      </c>
      <c r="R158" s="5">
        <f t="shared" si="35"/>
        <v>4.273366819472197</v>
      </c>
    </row>
    <row r="159" spans="1:18" x14ac:dyDescent="0.3">
      <c r="A159" s="3">
        <f t="shared" si="28"/>
        <v>158</v>
      </c>
      <c r="B159" s="1" t="s">
        <v>130</v>
      </c>
      <c r="C159" s="1" t="s">
        <v>496</v>
      </c>
      <c r="D159" s="1" t="s">
        <v>543</v>
      </c>
      <c r="E159" s="1">
        <v>8300</v>
      </c>
      <c r="F159" s="3" t="s">
        <v>486</v>
      </c>
      <c r="G159" s="1">
        <v>36</v>
      </c>
      <c r="H159" s="3">
        <v>111.25</v>
      </c>
      <c r="I159" s="1">
        <v>31</v>
      </c>
      <c r="J159" s="3">
        <f t="shared" si="29"/>
        <v>102.4</v>
      </c>
      <c r="K159" s="3">
        <f t="shared" si="30"/>
        <v>105.8</v>
      </c>
      <c r="L159" s="3">
        <f t="shared" si="31"/>
        <v>103.4</v>
      </c>
      <c r="M159" s="3">
        <f t="shared" si="32"/>
        <v>108.4</v>
      </c>
      <c r="N159" s="3"/>
      <c r="P159" s="4">
        <f t="shared" si="33"/>
        <v>39.858867003489586</v>
      </c>
      <c r="Q159" s="5">
        <f t="shared" si="34"/>
        <v>39.858867003489586</v>
      </c>
      <c r="R159" s="5">
        <f t="shared" si="35"/>
        <v>4.8022731329505524</v>
      </c>
    </row>
    <row r="160" spans="1:18" x14ac:dyDescent="0.3">
      <c r="A160" s="3">
        <f t="shared" si="28"/>
        <v>159</v>
      </c>
      <c r="B160" s="1" t="s">
        <v>82</v>
      </c>
      <c r="C160" s="1" t="s">
        <v>496</v>
      </c>
      <c r="D160" s="1" t="s">
        <v>542</v>
      </c>
      <c r="E160" s="1">
        <v>8000</v>
      </c>
      <c r="F160" s="3" t="s">
        <v>486</v>
      </c>
      <c r="G160" s="1">
        <v>33</v>
      </c>
      <c r="H160" s="3">
        <v>111.25</v>
      </c>
      <c r="I160" s="1">
        <v>17.16</v>
      </c>
      <c r="J160" s="3">
        <f t="shared" si="29"/>
        <v>102.4</v>
      </c>
      <c r="K160" s="3">
        <f t="shared" si="30"/>
        <v>105.8</v>
      </c>
      <c r="L160" s="3">
        <f t="shared" si="31"/>
        <v>103.4</v>
      </c>
      <c r="M160" s="3">
        <f t="shared" si="32"/>
        <v>108.4</v>
      </c>
      <c r="N160" s="3"/>
      <c r="P160" s="4">
        <f t="shared" si="33"/>
        <v>33.546693496832496</v>
      </c>
      <c r="Q160" s="5">
        <f t="shared" si="34"/>
        <v>33.546693496832496</v>
      </c>
      <c r="R160" s="5">
        <f t="shared" si="35"/>
        <v>4.193336687104062</v>
      </c>
    </row>
    <row r="161" spans="1:18" x14ac:dyDescent="0.3">
      <c r="A161" s="3">
        <f t="shared" si="28"/>
        <v>160</v>
      </c>
      <c r="B161" s="1" t="s">
        <v>332</v>
      </c>
      <c r="C161" s="1" t="s">
        <v>496</v>
      </c>
      <c r="D161" s="1" t="s">
        <v>543</v>
      </c>
      <c r="E161" s="1">
        <v>5800</v>
      </c>
      <c r="F161" s="3" t="s">
        <v>486</v>
      </c>
      <c r="G161" s="1">
        <v>30</v>
      </c>
      <c r="H161" s="3">
        <v>111.25</v>
      </c>
      <c r="I161" s="1">
        <v>24.25</v>
      </c>
      <c r="J161" s="3">
        <f t="shared" si="29"/>
        <v>102.4</v>
      </c>
      <c r="K161" s="3">
        <f t="shared" si="30"/>
        <v>105.8</v>
      </c>
      <c r="L161" s="3">
        <f t="shared" si="31"/>
        <v>103.4</v>
      </c>
      <c r="M161" s="3">
        <f t="shared" si="32"/>
        <v>108.4</v>
      </c>
      <c r="N161" s="3"/>
      <c r="P161" s="4">
        <f t="shared" si="33"/>
        <v>30.268990467754808</v>
      </c>
      <c r="Q161" s="5">
        <f t="shared" si="34"/>
        <v>30.268990467754808</v>
      </c>
      <c r="R161" s="5">
        <f t="shared" si="35"/>
        <v>5.2187914599577256</v>
      </c>
    </row>
    <row r="162" spans="1:18" x14ac:dyDescent="0.3">
      <c r="A162" s="3">
        <f t="shared" si="28"/>
        <v>161</v>
      </c>
      <c r="B162" s="1" t="s">
        <v>92</v>
      </c>
      <c r="C162" s="1" t="s">
        <v>496</v>
      </c>
      <c r="D162" s="1" t="s">
        <v>544</v>
      </c>
      <c r="E162" s="1">
        <v>5000</v>
      </c>
      <c r="F162" s="3" t="s">
        <v>486</v>
      </c>
      <c r="G162" s="1">
        <v>31</v>
      </c>
      <c r="H162" s="3">
        <v>111.25</v>
      </c>
      <c r="I162" s="1">
        <v>18.309999999999999</v>
      </c>
      <c r="J162" s="3">
        <f t="shared" ref="J162:J176" si="36">VLOOKUP(C162,$B$203:$E$232,2,FALSE)</f>
        <v>102.4</v>
      </c>
      <c r="K162" s="3">
        <f t="shared" ref="K162:K176" si="37">VLOOKUP(F162,$B$203:$E$232,2,FALSE)</f>
        <v>105.8</v>
      </c>
      <c r="L162" s="3">
        <f t="shared" ref="L162:L176" si="38">VLOOKUP(C162,$B$203:$E$232,4,FALSE)</f>
        <v>103.4</v>
      </c>
      <c r="M162" s="3">
        <f t="shared" ref="M162:M176" si="39">VLOOKUP(F162,$B$203:$E$232,3,FALSE)</f>
        <v>108.4</v>
      </c>
      <c r="N162" s="3"/>
      <c r="P162" s="4">
        <f t="shared" ref="P162:P176" si="40">-87.868852+(LN(E162))*9.365713+G162*0.73241+I162*0.27241+H162*0.0924+((J162+K162)/2)*0.015315+((L162+M162)/2)*-0.032803</f>
        <v>27.993225896358535</v>
      </c>
      <c r="Q162" s="5">
        <f t="shared" ref="Q162:Q176" si="41">P162-O162</f>
        <v>27.993225896358535</v>
      </c>
      <c r="R162" s="5">
        <f t="shared" ref="R162:R176" si="42">P162/(E162/1000)</f>
        <v>5.5986451792717071</v>
      </c>
    </row>
    <row r="163" spans="1:18" x14ac:dyDescent="0.3">
      <c r="A163" s="3">
        <f t="shared" si="28"/>
        <v>162</v>
      </c>
      <c r="B163" s="1" t="s">
        <v>220</v>
      </c>
      <c r="C163" s="1" t="s">
        <v>496</v>
      </c>
      <c r="D163" s="1" t="s">
        <v>545</v>
      </c>
      <c r="E163" s="1">
        <v>4800</v>
      </c>
      <c r="F163" s="3" t="s">
        <v>486</v>
      </c>
      <c r="G163" s="1">
        <v>25</v>
      </c>
      <c r="H163" s="3">
        <v>111.25</v>
      </c>
      <c r="I163" s="1">
        <v>18.11</v>
      </c>
      <c r="J163" s="3">
        <f t="shared" si="36"/>
        <v>102.4</v>
      </c>
      <c r="K163" s="3">
        <f t="shared" si="37"/>
        <v>105.8</v>
      </c>
      <c r="L163" s="3">
        <f t="shared" si="38"/>
        <v>103.4</v>
      </c>
      <c r="M163" s="3">
        <f t="shared" si="39"/>
        <v>108.4</v>
      </c>
      <c r="N163" s="3"/>
      <c r="P163" s="4">
        <f t="shared" si="40"/>
        <v>23.161956811594251</v>
      </c>
      <c r="Q163" s="5">
        <f t="shared" si="41"/>
        <v>23.161956811594251</v>
      </c>
      <c r="R163" s="5">
        <f t="shared" si="42"/>
        <v>4.8254076690821357</v>
      </c>
    </row>
    <row r="164" spans="1:18" x14ac:dyDescent="0.3">
      <c r="A164" s="3">
        <f t="shared" si="28"/>
        <v>163</v>
      </c>
      <c r="B164" s="1" t="s">
        <v>427</v>
      </c>
      <c r="C164" s="1" t="s">
        <v>496</v>
      </c>
      <c r="D164" s="1" t="s">
        <v>546</v>
      </c>
      <c r="E164" s="1">
        <v>4300</v>
      </c>
      <c r="F164" s="3" t="s">
        <v>486</v>
      </c>
      <c r="G164" s="1">
        <v>26</v>
      </c>
      <c r="H164" s="3">
        <v>111.25</v>
      </c>
      <c r="I164" s="1">
        <v>18.690000000000001</v>
      </c>
      <c r="J164" s="3">
        <f t="shared" si="36"/>
        <v>102.4</v>
      </c>
      <c r="K164" s="3">
        <f t="shared" si="37"/>
        <v>105.8</v>
      </c>
      <c r="L164" s="3">
        <f t="shared" si="38"/>
        <v>103.4</v>
      </c>
      <c r="M164" s="3">
        <f t="shared" si="39"/>
        <v>108.4</v>
      </c>
      <c r="N164" s="3"/>
      <c r="P164" s="4">
        <f t="shared" si="40"/>
        <v>23.022127797273779</v>
      </c>
      <c r="Q164" s="5">
        <f t="shared" si="41"/>
        <v>23.022127797273779</v>
      </c>
      <c r="R164" s="5">
        <f t="shared" si="42"/>
        <v>5.3539832086683212</v>
      </c>
    </row>
    <row r="165" spans="1:18" x14ac:dyDescent="0.3">
      <c r="A165" s="3">
        <f t="shared" si="28"/>
        <v>164</v>
      </c>
      <c r="B165" s="1" t="s">
        <v>302</v>
      </c>
      <c r="C165" s="1" t="s">
        <v>496</v>
      </c>
      <c r="D165" s="1" t="s">
        <v>544</v>
      </c>
      <c r="E165" s="1">
        <v>3600</v>
      </c>
      <c r="F165" s="3" t="s">
        <v>486</v>
      </c>
      <c r="G165" s="1">
        <v>20</v>
      </c>
      <c r="H165" s="3">
        <v>111.25</v>
      </c>
      <c r="I165" s="1">
        <v>17.600000000000001</v>
      </c>
      <c r="J165" s="3">
        <f t="shared" si="36"/>
        <v>102.4</v>
      </c>
      <c r="K165" s="3">
        <f t="shared" si="37"/>
        <v>105.8</v>
      </c>
      <c r="L165" s="3">
        <f t="shared" si="38"/>
        <v>103.4</v>
      </c>
      <c r="M165" s="3">
        <f t="shared" si="39"/>
        <v>108.4</v>
      </c>
      <c r="N165" s="3"/>
      <c r="P165" s="4">
        <f t="shared" si="40"/>
        <v>16.66662998576566</v>
      </c>
      <c r="Q165" s="5">
        <f t="shared" si="41"/>
        <v>16.66662998576566</v>
      </c>
      <c r="R165" s="5">
        <f t="shared" si="42"/>
        <v>4.6296194404904609</v>
      </c>
    </row>
    <row r="166" spans="1:18" x14ac:dyDescent="0.3">
      <c r="A166" s="3">
        <f t="shared" si="28"/>
        <v>165</v>
      </c>
      <c r="B166" s="1" t="s">
        <v>170</v>
      </c>
      <c r="C166" s="1" t="s">
        <v>496</v>
      </c>
      <c r="D166" s="1" t="s">
        <v>543</v>
      </c>
      <c r="E166" s="1">
        <v>3400</v>
      </c>
      <c r="F166" s="3" t="s">
        <v>486</v>
      </c>
      <c r="G166" s="1">
        <v>17</v>
      </c>
      <c r="H166" s="3">
        <v>111.25</v>
      </c>
      <c r="I166" s="3">
        <v>19.14</v>
      </c>
      <c r="J166" s="3">
        <f t="shared" si="36"/>
        <v>102.4</v>
      </c>
      <c r="K166" s="3">
        <f t="shared" si="37"/>
        <v>105.8</v>
      </c>
      <c r="L166" s="3">
        <f t="shared" si="38"/>
        <v>103.4</v>
      </c>
      <c r="M166" s="3">
        <f t="shared" si="39"/>
        <v>108.4</v>
      </c>
      <c r="N166" s="3"/>
      <c r="P166" s="4">
        <f t="shared" si="40"/>
        <v>14.353582086205471</v>
      </c>
      <c r="Q166" s="5">
        <f t="shared" si="41"/>
        <v>14.353582086205471</v>
      </c>
      <c r="R166" s="5">
        <f t="shared" si="42"/>
        <v>4.2216417900604331</v>
      </c>
    </row>
    <row r="167" spans="1:18" x14ac:dyDescent="0.3">
      <c r="A167" s="3">
        <f t="shared" si="28"/>
        <v>166</v>
      </c>
      <c r="B167" s="1" t="s">
        <v>113</v>
      </c>
      <c r="C167" s="1" t="s">
        <v>496</v>
      </c>
      <c r="D167" s="1" t="s">
        <v>546</v>
      </c>
      <c r="E167" s="1">
        <v>3400</v>
      </c>
      <c r="F167" s="3" t="s">
        <v>486</v>
      </c>
      <c r="G167" s="1">
        <v>22</v>
      </c>
      <c r="H167" s="3">
        <v>111.25</v>
      </c>
      <c r="I167" s="1">
        <v>11.87</v>
      </c>
      <c r="J167" s="3">
        <f t="shared" si="36"/>
        <v>102.4</v>
      </c>
      <c r="K167" s="3">
        <f t="shared" si="37"/>
        <v>105.8</v>
      </c>
      <c r="L167" s="3">
        <f t="shared" si="38"/>
        <v>103.4</v>
      </c>
      <c r="M167" s="3">
        <f t="shared" si="39"/>
        <v>108.4</v>
      </c>
      <c r="N167" s="3"/>
      <c r="P167" s="4">
        <f t="shared" si="40"/>
        <v>16.035211386205468</v>
      </c>
      <c r="Q167" s="5">
        <f t="shared" si="41"/>
        <v>16.035211386205468</v>
      </c>
      <c r="R167" s="5">
        <f t="shared" si="42"/>
        <v>4.7162386430016081</v>
      </c>
    </row>
    <row r="168" spans="1:18" x14ac:dyDescent="0.3">
      <c r="A168" s="3">
        <f t="shared" si="28"/>
        <v>167</v>
      </c>
      <c r="B168" s="1" t="s">
        <v>192</v>
      </c>
      <c r="C168" s="1" t="s">
        <v>523</v>
      </c>
      <c r="D168" s="1" t="s">
        <v>544</v>
      </c>
      <c r="E168" s="1">
        <v>9200</v>
      </c>
      <c r="F168" s="3" t="s">
        <v>514</v>
      </c>
      <c r="G168" s="1">
        <v>38</v>
      </c>
      <c r="H168" s="3">
        <v>113.75</v>
      </c>
      <c r="I168" s="1">
        <v>28.42</v>
      </c>
      <c r="J168" s="3">
        <f t="shared" si="36"/>
        <v>104</v>
      </c>
      <c r="K168" s="3">
        <f t="shared" si="37"/>
        <v>101.4</v>
      </c>
      <c r="L168" s="3">
        <f t="shared" si="38"/>
        <v>110.6</v>
      </c>
      <c r="M168" s="3">
        <f t="shared" si="39"/>
        <v>108</v>
      </c>
      <c r="N168" s="3"/>
      <c r="P168" s="4">
        <f t="shared" si="40"/>
        <v>41.683079137440785</v>
      </c>
      <c r="Q168" s="5">
        <f t="shared" si="41"/>
        <v>41.683079137440785</v>
      </c>
      <c r="R168" s="5">
        <f t="shared" si="42"/>
        <v>4.530769471460955</v>
      </c>
    </row>
    <row r="169" spans="1:18" x14ac:dyDescent="0.3">
      <c r="A169" s="3">
        <f t="shared" si="28"/>
        <v>168</v>
      </c>
      <c r="B169" s="1" t="s">
        <v>251</v>
      </c>
      <c r="C169" s="1" t="s">
        <v>523</v>
      </c>
      <c r="D169" s="1" t="s">
        <v>545</v>
      </c>
      <c r="E169" s="1">
        <v>6200</v>
      </c>
      <c r="F169" s="3" t="s">
        <v>514</v>
      </c>
      <c r="G169" s="1">
        <v>29</v>
      </c>
      <c r="H169" s="3">
        <v>113.75</v>
      </c>
      <c r="I169" s="1">
        <v>24.71</v>
      </c>
      <c r="J169" s="3">
        <f t="shared" si="36"/>
        <v>104</v>
      </c>
      <c r="K169" s="3">
        <f t="shared" si="37"/>
        <v>101.4</v>
      </c>
      <c r="L169" s="3">
        <f t="shared" si="38"/>
        <v>110.6</v>
      </c>
      <c r="M169" s="3">
        <f t="shared" si="39"/>
        <v>108</v>
      </c>
      <c r="N169" s="3"/>
      <c r="P169" s="4">
        <f t="shared" si="40"/>
        <v>30.384530140884891</v>
      </c>
      <c r="Q169" s="5">
        <f t="shared" si="41"/>
        <v>30.384530140884891</v>
      </c>
      <c r="R169" s="5">
        <f t="shared" si="42"/>
        <v>4.9007306678846598</v>
      </c>
    </row>
    <row r="170" spans="1:18" x14ac:dyDescent="0.3">
      <c r="A170" s="3">
        <f t="shared" si="28"/>
        <v>169</v>
      </c>
      <c r="B170" s="1" t="s">
        <v>33</v>
      </c>
      <c r="C170" s="1" t="s">
        <v>523</v>
      </c>
      <c r="D170" s="1" t="s">
        <v>543</v>
      </c>
      <c r="E170" s="1">
        <v>5900</v>
      </c>
      <c r="F170" s="3" t="s">
        <v>514</v>
      </c>
      <c r="G170" s="1">
        <v>33</v>
      </c>
      <c r="H170" s="3">
        <v>113.75</v>
      </c>
      <c r="I170" s="1">
        <v>15.36</v>
      </c>
      <c r="J170" s="3">
        <f t="shared" si="36"/>
        <v>104</v>
      </c>
      <c r="K170" s="3">
        <f t="shared" si="37"/>
        <v>101.4</v>
      </c>
      <c r="L170" s="3">
        <f t="shared" si="38"/>
        <v>110.6</v>
      </c>
      <c r="M170" s="3">
        <f t="shared" si="39"/>
        <v>108</v>
      </c>
      <c r="N170" s="3"/>
      <c r="P170" s="4">
        <f t="shared" si="40"/>
        <v>30.302625924495636</v>
      </c>
      <c r="Q170" s="5">
        <f t="shared" si="41"/>
        <v>30.302625924495636</v>
      </c>
      <c r="R170" s="5">
        <f t="shared" si="42"/>
        <v>5.1360382922873953</v>
      </c>
    </row>
    <row r="171" spans="1:18" x14ac:dyDescent="0.3">
      <c r="A171" s="3">
        <f t="shared" si="28"/>
        <v>170</v>
      </c>
      <c r="B171" s="1" t="s">
        <v>141</v>
      </c>
      <c r="C171" s="1" t="s">
        <v>523</v>
      </c>
      <c r="D171" s="1" t="s">
        <v>546</v>
      </c>
      <c r="E171" s="1">
        <v>5900</v>
      </c>
      <c r="F171" s="3" t="s">
        <v>514</v>
      </c>
      <c r="G171" s="1">
        <v>36</v>
      </c>
      <c r="H171" s="3">
        <v>113.75</v>
      </c>
      <c r="I171" s="1">
        <v>16.809999999999999</v>
      </c>
      <c r="J171" s="3">
        <f t="shared" si="36"/>
        <v>104</v>
      </c>
      <c r="K171" s="3">
        <f t="shared" si="37"/>
        <v>101.4</v>
      </c>
      <c r="L171" s="3">
        <f t="shared" si="38"/>
        <v>110.6</v>
      </c>
      <c r="M171" s="3">
        <f t="shared" si="39"/>
        <v>108</v>
      </c>
      <c r="N171" s="3"/>
      <c r="P171" s="4">
        <f t="shared" si="40"/>
        <v>32.894850424495637</v>
      </c>
      <c r="Q171" s="5">
        <f t="shared" si="41"/>
        <v>32.894850424495637</v>
      </c>
      <c r="R171" s="5">
        <f t="shared" si="42"/>
        <v>5.5753983770331583</v>
      </c>
    </row>
    <row r="172" spans="1:18" x14ac:dyDescent="0.3">
      <c r="A172" s="3">
        <f t="shared" si="28"/>
        <v>171</v>
      </c>
      <c r="B172" s="1" t="s">
        <v>469</v>
      </c>
      <c r="C172" s="1" t="s">
        <v>523</v>
      </c>
      <c r="D172" s="1" t="s">
        <v>546</v>
      </c>
      <c r="E172" s="1">
        <v>5500</v>
      </c>
      <c r="F172" s="3" t="s">
        <v>514</v>
      </c>
      <c r="G172" s="1">
        <v>26</v>
      </c>
      <c r="H172" s="3">
        <v>113.75</v>
      </c>
      <c r="I172" s="1">
        <v>23.71</v>
      </c>
      <c r="J172" s="3">
        <f t="shared" si="36"/>
        <v>104</v>
      </c>
      <c r="K172" s="3">
        <f t="shared" si="37"/>
        <v>101.4</v>
      </c>
      <c r="L172" s="3">
        <f t="shared" si="38"/>
        <v>110.6</v>
      </c>
      <c r="M172" s="3">
        <f t="shared" si="39"/>
        <v>108</v>
      </c>
      <c r="N172" s="3"/>
      <c r="P172" s="4">
        <f t="shared" si="40"/>
        <v>26.792866486384249</v>
      </c>
      <c r="Q172" s="5">
        <f t="shared" si="41"/>
        <v>26.792866486384249</v>
      </c>
      <c r="R172" s="5">
        <f t="shared" si="42"/>
        <v>4.8714302702516816</v>
      </c>
    </row>
    <row r="173" spans="1:18" x14ac:dyDescent="0.3">
      <c r="A173" s="3">
        <f t="shared" si="28"/>
        <v>172</v>
      </c>
      <c r="B173" s="1" t="s">
        <v>48</v>
      </c>
      <c r="C173" s="1" t="s">
        <v>523</v>
      </c>
      <c r="D173" s="1" t="s">
        <v>545</v>
      </c>
      <c r="E173" s="1">
        <v>4900</v>
      </c>
      <c r="F173" s="3" t="s">
        <v>514</v>
      </c>
      <c r="G173" s="1">
        <v>28</v>
      </c>
      <c r="H173" s="3">
        <v>113.75</v>
      </c>
      <c r="I173" s="1">
        <v>17.54</v>
      </c>
      <c r="J173" s="3">
        <f t="shared" si="36"/>
        <v>104</v>
      </c>
      <c r="K173" s="3">
        <f t="shared" si="37"/>
        <v>101.4</v>
      </c>
      <c r="L173" s="3">
        <f t="shared" si="38"/>
        <v>110.6</v>
      </c>
      <c r="M173" s="3">
        <f t="shared" si="39"/>
        <v>108</v>
      </c>
      <c r="N173" s="3"/>
      <c r="P173" s="4">
        <f t="shared" si="40"/>
        <v>25.495056237799659</v>
      </c>
      <c r="Q173" s="5">
        <f t="shared" si="41"/>
        <v>25.495056237799659</v>
      </c>
      <c r="R173" s="5">
        <f t="shared" si="42"/>
        <v>5.2030727015917666</v>
      </c>
    </row>
    <row r="174" spans="1:18" x14ac:dyDescent="0.3">
      <c r="A174" s="3">
        <f t="shared" si="28"/>
        <v>173</v>
      </c>
      <c r="B174" s="3" t="s">
        <v>165</v>
      </c>
      <c r="C174" s="3" t="s">
        <v>523</v>
      </c>
      <c r="D174" s="3" t="s">
        <v>545</v>
      </c>
      <c r="E174" s="3">
        <v>4700</v>
      </c>
      <c r="F174" s="3" t="s">
        <v>514</v>
      </c>
      <c r="G174" s="1">
        <v>20</v>
      </c>
      <c r="H174" s="3">
        <v>113.75</v>
      </c>
      <c r="I174" s="3">
        <v>16.87</v>
      </c>
      <c r="J174" s="3">
        <f t="shared" si="36"/>
        <v>104</v>
      </c>
      <c r="K174" s="3">
        <f t="shared" si="37"/>
        <v>101.4</v>
      </c>
      <c r="L174" s="3">
        <f t="shared" si="38"/>
        <v>110.6</v>
      </c>
      <c r="M174" s="3">
        <f t="shared" si="39"/>
        <v>108</v>
      </c>
      <c r="N174" s="3"/>
      <c r="P174" s="4">
        <f t="shared" si="40"/>
        <v>19.062967023375784</v>
      </c>
      <c r="Q174" s="5">
        <f t="shared" si="41"/>
        <v>19.062967023375784</v>
      </c>
      <c r="R174" s="5">
        <f t="shared" si="42"/>
        <v>4.0559504305054856</v>
      </c>
    </row>
    <row r="175" spans="1:18" x14ac:dyDescent="0.3">
      <c r="A175" s="3">
        <f t="shared" si="28"/>
        <v>174</v>
      </c>
      <c r="B175" s="1" t="s">
        <v>387</v>
      </c>
      <c r="C175" s="1" t="s">
        <v>523</v>
      </c>
      <c r="D175" s="1" t="s">
        <v>543</v>
      </c>
      <c r="E175" s="1">
        <v>3500</v>
      </c>
      <c r="F175" s="3" t="s">
        <v>514</v>
      </c>
      <c r="G175" s="1">
        <v>14</v>
      </c>
      <c r="H175" s="1">
        <v>113.75</v>
      </c>
      <c r="I175" s="1">
        <v>17.96</v>
      </c>
      <c r="J175" s="3">
        <f t="shared" si="36"/>
        <v>104</v>
      </c>
      <c r="K175" s="3">
        <f t="shared" si="37"/>
        <v>101.4</v>
      </c>
      <c r="L175" s="3">
        <f t="shared" si="38"/>
        <v>110.6</v>
      </c>
      <c r="M175" s="3">
        <f t="shared" si="39"/>
        <v>108</v>
      </c>
      <c r="N175" s="3"/>
      <c r="P175" s="4">
        <f t="shared" si="40"/>
        <v>12.204426037137283</v>
      </c>
      <c r="Q175" s="5">
        <f t="shared" si="41"/>
        <v>12.204426037137283</v>
      </c>
      <c r="R175" s="5">
        <f t="shared" si="42"/>
        <v>3.4869788677535096</v>
      </c>
    </row>
    <row r="176" spans="1:18" x14ac:dyDescent="0.3">
      <c r="A176" s="3">
        <f t="shared" si="28"/>
        <v>175</v>
      </c>
      <c r="B176" s="1" t="s">
        <v>328</v>
      </c>
      <c r="C176" s="1" t="s">
        <v>523</v>
      </c>
      <c r="D176" s="1" t="s">
        <v>544</v>
      </c>
      <c r="E176" s="1">
        <v>3200</v>
      </c>
      <c r="F176" s="3" t="s">
        <v>514</v>
      </c>
      <c r="G176" s="1">
        <v>16</v>
      </c>
      <c r="H176" s="1">
        <v>113.75</v>
      </c>
      <c r="I176" s="1">
        <v>11.48</v>
      </c>
      <c r="J176" s="3">
        <f t="shared" si="36"/>
        <v>104</v>
      </c>
      <c r="K176" s="3">
        <f t="shared" si="37"/>
        <v>101.4</v>
      </c>
      <c r="L176" s="3">
        <f t="shared" si="38"/>
        <v>110.6</v>
      </c>
      <c r="M176" s="3">
        <f t="shared" si="39"/>
        <v>108</v>
      </c>
      <c r="N176" s="3"/>
      <c r="P176" s="4">
        <f t="shared" si="40"/>
        <v>11.064747477539218</v>
      </c>
      <c r="Q176" s="5">
        <f t="shared" si="41"/>
        <v>11.064747477539218</v>
      </c>
      <c r="R176" s="5">
        <f t="shared" si="42"/>
        <v>3.4577335867310053</v>
      </c>
    </row>
    <row r="201" spans="1:16" x14ac:dyDescent="0.3">
      <c r="A201" s="1" t="s">
        <v>565</v>
      </c>
    </row>
    <row r="202" spans="1:16" x14ac:dyDescent="0.3">
      <c r="A202" s="1" t="s">
        <v>509</v>
      </c>
      <c r="B202" s="1" t="s">
        <v>510</v>
      </c>
      <c r="C202" s="1" t="s">
        <v>566</v>
      </c>
      <c r="D202" s="1" t="s">
        <v>567</v>
      </c>
      <c r="E202" s="1" t="s">
        <v>568</v>
      </c>
      <c r="P202" s="1"/>
    </row>
    <row r="203" spans="1:16" x14ac:dyDescent="0.3">
      <c r="A203" s="1">
        <v>1</v>
      </c>
      <c r="B203" s="1" t="s">
        <v>490</v>
      </c>
      <c r="C203" s="1">
        <v>103.2</v>
      </c>
      <c r="D203" s="1">
        <v>115</v>
      </c>
      <c r="E203" s="1">
        <v>106.8</v>
      </c>
      <c r="P203" s="1"/>
    </row>
    <row r="204" spans="1:16" x14ac:dyDescent="0.3">
      <c r="A204" s="1">
        <v>2</v>
      </c>
      <c r="B204" s="1" t="s">
        <v>487</v>
      </c>
      <c r="C204" s="1">
        <v>100.3</v>
      </c>
      <c r="D204" s="1">
        <v>111.8</v>
      </c>
      <c r="E204" s="1">
        <v>109.6</v>
      </c>
      <c r="P204" s="1"/>
    </row>
    <row r="205" spans="1:16" x14ac:dyDescent="0.3">
      <c r="A205" s="1">
        <v>3</v>
      </c>
      <c r="B205" s="1" t="s">
        <v>557</v>
      </c>
      <c r="C205" s="1">
        <v>100.7</v>
      </c>
      <c r="D205" s="1">
        <v>111.3</v>
      </c>
      <c r="E205" s="1">
        <v>109.3</v>
      </c>
      <c r="P205" s="1"/>
    </row>
    <row r="206" spans="1:16" x14ac:dyDescent="0.3">
      <c r="A206" s="1">
        <v>4</v>
      </c>
      <c r="B206" s="1" t="s">
        <v>520</v>
      </c>
      <c r="C206" s="1">
        <v>99.9</v>
      </c>
      <c r="D206" s="1">
        <v>111.2</v>
      </c>
      <c r="E206" s="1">
        <v>107.3</v>
      </c>
      <c r="P206" s="1"/>
    </row>
    <row r="207" spans="1:16" x14ac:dyDescent="0.3">
      <c r="A207" s="1">
        <v>5</v>
      </c>
      <c r="B207" s="1" t="s">
        <v>485</v>
      </c>
      <c r="C207" s="1">
        <v>105</v>
      </c>
      <c r="D207" s="1">
        <v>111</v>
      </c>
      <c r="E207" s="1">
        <v>101.6</v>
      </c>
      <c r="P207" s="1"/>
    </row>
    <row r="208" spans="1:16" x14ac:dyDescent="0.3">
      <c r="A208" s="1">
        <v>6</v>
      </c>
      <c r="B208" s="1" t="s">
        <v>519</v>
      </c>
      <c r="C208" s="1">
        <v>101.7</v>
      </c>
      <c r="D208" s="1">
        <v>110.8</v>
      </c>
      <c r="E208" s="1">
        <v>103.6</v>
      </c>
      <c r="P208" s="1"/>
    </row>
    <row r="209" spans="1:16" x14ac:dyDescent="0.3">
      <c r="A209" s="1">
        <v>7</v>
      </c>
      <c r="B209" s="1" t="s">
        <v>488</v>
      </c>
      <c r="C209" s="1">
        <v>104.2</v>
      </c>
      <c r="D209" s="1">
        <v>110.7</v>
      </c>
      <c r="E209" s="1">
        <v>106.3</v>
      </c>
      <c r="P209" s="1"/>
    </row>
    <row r="210" spans="1:16" x14ac:dyDescent="0.3">
      <c r="A210" s="1">
        <v>8</v>
      </c>
      <c r="B210" s="1" t="s">
        <v>516</v>
      </c>
      <c r="C210" s="1">
        <v>102.7</v>
      </c>
      <c r="D210" s="1">
        <v>110.5</v>
      </c>
      <c r="E210" s="1">
        <v>104.7</v>
      </c>
      <c r="P210" s="1"/>
    </row>
    <row r="211" spans="1:16" x14ac:dyDescent="0.3">
      <c r="A211" s="1">
        <v>9</v>
      </c>
      <c r="B211" s="1" t="s">
        <v>564</v>
      </c>
      <c r="C211" s="1">
        <v>104.6</v>
      </c>
      <c r="D211" s="1">
        <v>110.3</v>
      </c>
      <c r="E211" s="1">
        <v>110</v>
      </c>
      <c r="P211" s="1"/>
    </row>
    <row r="212" spans="1:16" x14ac:dyDescent="0.3">
      <c r="A212" s="1">
        <v>10</v>
      </c>
      <c r="B212" s="1" t="s">
        <v>492</v>
      </c>
      <c r="C212" s="1">
        <v>101.8</v>
      </c>
      <c r="D212" s="1">
        <v>110.2</v>
      </c>
      <c r="E212" s="1">
        <v>107.8</v>
      </c>
      <c r="P212" s="1"/>
    </row>
    <row r="213" spans="1:16" x14ac:dyDescent="0.3">
      <c r="A213" s="1">
        <v>11</v>
      </c>
      <c r="B213" s="1" t="s">
        <v>498</v>
      </c>
      <c r="C213" s="1">
        <v>103.6</v>
      </c>
      <c r="D213" s="1">
        <v>109.2</v>
      </c>
      <c r="E213" s="1">
        <v>109</v>
      </c>
      <c r="P213" s="1"/>
    </row>
    <row r="214" spans="1:16" x14ac:dyDescent="0.3">
      <c r="A214" s="1">
        <v>12</v>
      </c>
      <c r="B214" s="1" t="s">
        <v>486</v>
      </c>
      <c r="C214" s="1">
        <v>105.8</v>
      </c>
      <c r="D214" s="1">
        <v>108.4</v>
      </c>
      <c r="E214" s="1">
        <v>103.6</v>
      </c>
      <c r="P214" s="1"/>
    </row>
    <row r="215" spans="1:16" x14ac:dyDescent="0.3">
      <c r="A215" s="1">
        <v>13</v>
      </c>
      <c r="B215" s="1" t="s">
        <v>489</v>
      </c>
      <c r="C215" s="1">
        <v>102.5</v>
      </c>
      <c r="D215" s="1">
        <v>108.3</v>
      </c>
      <c r="E215" s="1">
        <v>108.7</v>
      </c>
      <c r="P215" s="1"/>
    </row>
    <row r="216" spans="1:16" x14ac:dyDescent="0.3">
      <c r="A216" s="1">
        <v>14</v>
      </c>
      <c r="B216" s="1" t="s">
        <v>523</v>
      </c>
      <c r="C216" s="1">
        <v>104</v>
      </c>
      <c r="D216" s="1">
        <v>108.2</v>
      </c>
      <c r="E216" s="1">
        <v>110.6</v>
      </c>
      <c r="P216" s="1"/>
    </row>
    <row r="217" spans="1:16" x14ac:dyDescent="0.3">
      <c r="A217" s="1">
        <v>15</v>
      </c>
      <c r="B217" s="1" t="s">
        <v>514</v>
      </c>
      <c r="C217" s="1">
        <v>101.4</v>
      </c>
      <c r="D217" s="1">
        <v>108</v>
      </c>
      <c r="E217" s="1">
        <v>109.1</v>
      </c>
      <c r="P217" s="1"/>
    </row>
    <row r="218" spans="1:16" x14ac:dyDescent="0.3">
      <c r="A218" s="1">
        <v>16</v>
      </c>
      <c r="B218" s="1" t="s">
        <v>497</v>
      </c>
      <c r="C218" s="1">
        <v>105.7</v>
      </c>
      <c r="D218" s="1">
        <v>107.6</v>
      </c>
      <c r="E218" s="1">
        <v>107.8</v>
      </c>
      <c r="P218" s="1"/>
    </row>
    <row r="219" spans="1:16" x14ac:dyDescent="0.3">
      <c r="A219" s="1">
        <v>17</v>
      </c>
      <c r="B219" s="1" t="s">
        <v>512</v>
      </c>
      <c r="C219" s="1">
        <v>102.8</v>
      </c>
      <c r="D219" s="1">
        <v>107.3</v>
      </c>
      <c r="E219" s="1">
        <v>107.9</v>
      </c>
      <c r="P219" s="1"/>
    </row>
    <row r="220" spans="1:16" x14ac:dyDescent="0.3">
      <c r="A220" s="1">
        <v>18</v>
      </c>
      <c r="B220" s="1" t="s">
        <v>506</v>
      </c>
      <c r="C220" s="1">
        <v>100.5</v>
      </c>
      <c r="D220" s="1">
        <v>107.2</v>
      </c>
      <c r="E220" s="1">
        <v>102.4</v>
      </c>
      <c r="P220" s="1"/>
    </row>
    <row r="221" spans="1:16" x14ac:dyDescent="0.3">
      <c r="A221" s="1">
        <v>19</v>
      </c>
      <c r="B221" s="1" t="s">
        <v>496</v>
      </c>
      <c r="C221" s="1">
        <v>102.4</v>
      </c>
      <c r="D221" s="1">
        <v>106.7</v>
      </c>
      <c r="E221" s="1">
        <v>103.4</v>
      </c>
      <c r="P221" s="1"/>
    </row>
    <row r="222" spans="1:16" x14ac:dyDescent="0.3">
      <c r="A222" s="1">
        <v>20</v>
      </c>
      <c r="B222" s="1" t="s">
        <v>518</v>
      </c>
      <c r="C222" s="1">
        <v>101.8</v>
      </c>
      <c r="D222" s="1">
        <v>106</v>
      </c>
      <c r="E222" s="1">
        <v>106.8</v>
      </c>
      <c r="P222" s="1"/>
    </row>
    <row r="223" spans="1:16" x14ac:dyDescent="0.3">
      <c r="A223" s="1">
        <v>21</v>
      </c>
      <c r="B223" s="1" t="s">
        <v>517</v>
      </c>
      <c r="C223" s="1">
        <v>105.7</v>
      </c>
      <c r="D223" s="1">
        <v>105.3</v>
      </c>
      <c r="E223" s="1">
        <v>106.7</v>
      </c>
      <c r="P223" s="1"/>
    </row>
    <row r="224" spans="1:16" x14ac:dyDescent="0.3">
      <c r="A224" s="1">
        <v>22</v>
      </c>
      <c r="B224" s="1" t="s">
        <v>508</v>
      </c>
      <c r="C224" s="1">
        <v>100.4</v>
      </c>
      <c r="D224" s="1">
        <v>104.8</v>
      </c>
      <c r="E224" s="1">
        <v>105.9</v>
      </c>
      <c r="P224" s="1"/>
    </row>
    <row r="225" spans="1:16" x14ac:dyDescent="0.3">
      <c r="A225" s="1">
        <v>23</v>
      </c>
      <c r="B225" s="1" t="s">
        <v>491</v>
      </c>
      <c r="C225" s="1">
        <v>100.7</v>
      </c>
      <c r="D225" s="1">
        <v>104.2</v>
      </c>
      <c r="E225" s="1">
        <v>106.5</v>
      </c>
      <c r="P225" s="1"/>
    </row>
    <row r="226" spans="1:16" x14ac:dyDescent="0.3">
      <c r="A226" s="1">
        <v>24</v>
      </c>
      <c r="B226" s="1" t="s">
        <v>513</v>
      </c>
      <c r="C226" s="1">
        <v>100.7</v>
      </c>
      <c r="D226" s="1">
        <v>103.8</v>
      </c>
      <c r="E226" s="1">
        <v>105</v>
      </c>
      <c r="P226" s="1"/>
    </row>
    <row r="227" spans="1:16" x14ac:dyDescent="0.3">
      <c r="A227" s="1">
        <v>25</v>
      </c>
      <c r="B227" s="1" t="s">
        <v>505</v>
      </c>
      <c r="C227" s="1">
        <v>98.8</v>
      </c>
      <c r="D227" s="1">
        <v>103.7</v>
      </c>
      <c r="E227" s="1">
        <v>114.3</v>
      </c>
      <c r="P227" s="1"/>
    </row>
    <row r="228" spans="1:16" x14ac:dyDescent="0.3">
      <c r="A228" s="1">
        <v>26</v>
      </c>
      <c r="B228" s="1" t="s">
        <v>507</v>
      </c>
      <c r="C228" s="1">
        <v>106.4</v>
      </c>
      <c r="D228" s="1">
        <v>103.6</v>
      </c>
      <c r="E228" s="1">
        <v>111</v>
      </c>
      <c r="P228" s="1"/>
    </row>
    <row r="229" spans="1:16" x14ac:dyDescent="0.3">
      <c r="A229" s="1">
        <v>27</v>
      </c>
      <c r="B229" s="1" t="s">
        <v>493</v>
      </c>
      <c r="C229" s="1">
        <v>102.5</v>
      </c>
      <c r="D229" s="1">
        <v>102.4</v>
      </c>
      <c r="E229" s="1">
        <v>111.9</v>
      </c>
      <c r="P229" s="1"/>
    </row>
    <row r="230" spans="1:16" x14ac:dyDescent="0.3">
      <c r="A230" s="1">
        <v>28</v>
      </c>
      <c r="B230" s="1" t="s">
        <v>556</v>
      </c>
      <c r="C230" s="1">
        <v>102.3</v>
      </c>
      <c r="D230" s="1">
        <v>102.2</v>
      </c>
      <c r="E230" s="1">
        <v>110.7</v>
      </c>
      <c r="P230" s="1"/>
    </row>
    <row r="231" spans="1:16" x14ac:dyDescent="0.3">
      <c r="A231" s="1">
        <v>29</v>
      </c>
      <c r="B231" s="1" t="s">
        <v>495</v>
      </c>
      <c r="C231" s="1">
        <v>97.8</v>
      </c>
      <c r="D231" s="1">
        <v>102.1</v>
      </c>
      <c r="E231" s="1">
        <v>105</v>
      </c>
      <c r="P231" s="1"/>
    </row>
    <row r="232" spans="1:16" x14ac:dyDescent="0.3">
      <c r="A232" s="1">
        <v>30</v>
      </c>
      <c r="B232" s="1" t="s">
        <v>499</v>
      </c>
      <c r="C232" s="1">
        <v>101.1</v>
      </c>
      <c r="D232" s="1">
        <v>101.2</v>
      </c>
      <c r="E232" s="1">
        <v>109.7</v>
      </c>
      <c r="P232" s="1"/>
    </row>
  </sheetData>
  <sortState ref="B2:R176">
    <sortCondition ref="C2:C176"/>
    <sortCondition descending="1" ref="E2:E176"/>
    <sortCondition ref="B2:B176"/>
  </sortState>
  <pageMargins left="0.7" right="0.7" top="0.75" bottom="0.75" header="0.3" footer="0.3"/>
  <pageSetup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8" sqref="I28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544</v>
      </c>
      <c r="E2" s="1">
        <v>10700</v>
      </c>
      <c r="F2" s="3" t="s">
        <v>496</v>
      </c>
      <c r="G2" s="1">
        <v>37</v>
      </c>
      <c r="H2" s="3">
        <v>110.25</v>
      </c>
      <c r="I2" s="1">
        <v>39.89</v>
      </c>
      <c r="J2" s="3">
        <f t="shared" ref="J2:J33" si="0">VLOOKUP(C2,$B$66:$E$95,2,FALSE)</f>
        <v>100.4</v>
      </c>
      <c r="K2" s="3">
        <f t="shared" ref="K2:K33" si="1">VLOOKUP(F2,$B$66:$E$95,2,FALSE)</f>
        <v>102.5</v>
      </c>
      <c r="L2" s="3">
        <f t="shared" ref="L2:L33" si="2">VLOOKUP(C2,$B$66:$E$95,4,FALSE)</f>
        <v>107.9</v>
      </c>
      <c r="M2" s="3">
        <f t="shared" ref="M2:M33" si="3">VLOOKUP(F2,$B$66:$E$95,3,FALSE)</f>
        <v>108.8</v>
      </c>
      <c r="N2" s="3">
        <v>12600</v>
      </c>
      <c r="P2" s="4">
        <v>57.376606912566061</v>
      </c>
      <c r="Q2" s="5">
        <f t="shared" ref="Q2:Q33" si="4">P2-O2</f>
        <v>57.376606912566061</v>
      </c>
      <c r="R2" s="5">
        <f t="shared" ref="R2:R33" si="5">P2/(E2/1000)</f>
        <v>5.3622997114547726</v>
      </c>
    </row>
    <row r="3" spans="1:18" x14ac:dyDescent="0.3">
      <c r="A3" s="1">
        <v>2</v>
      </c>
      <c r="B3" s="1" t="s">
        <v>363</v>
      </c>
      <c r="C3" s="1" t="s">
        <v>485</v>
      </c>
      <c r="D3" s="1" t="s">
        <v>546</v>
      </c>
      <c r="E3" s="1">
        <v>10500</v>
      </c>
      <c r="F3" s="3" t="s">
        <v>491</v>
      </c>
      <c r="G3" s="1">
        <v>33</v>
      </c>
      <c r="H3" s="3">
        <v>114.5</v>
      </c>
      <c r="I3" s="1">
        <v>33.369999999999997</v>
      </c>
      <c r="J3" s="3">
        <f t="shared" si="0"/>
        <v>105.4</v>
      </c>
      <c r="K3" s="3">
        <f t="shared" si="1"/>
        <v>99.7</v>
      </c>
      <c r="L3" s="3">
        <f t="shared" si="2"/>
        <v>103</v>
      </c>
      <c r="M3" s="3">
        <f t="shared" si="3"/>
        <v>106.1</v>
      </c>
      <c r="N3" s="3">
        <v>12900</v>
      </c>
      <c r="P3" s="4">
        <v>51.037698163844915</v>
      </c>
      <c r="Q3" s="5">
        <f t="shared" si="4"/>
        <v>51.037698163844915</v>
      </c>
      <c r="R3" s="5">
        <f t="shared" si="5"/>
        <v>4.8607331584614206</v>
      </c>
    </row>
    <row r="4" spans="1:18" x14ac:dyDescent="0.3">
      <c r="A4" s="1">
        <v>3</v>
      </c>
      <c r="B4" s="1" t="s">
        <v>142</v>
      </c>
      <c r="C4" s="1" t="s">
        <v>491</v>
      </c>
      <c r="D4" s="1" t="s">
        <v>542</v>
      </c>
      <c r="E4" s="1">
        <v>9100</v>
      </c>
      <c r="F4" s="3" t="s">
        <v>485</v>
      </c>
      <c r="G4" s="1">
        <v>35</v>
      </c>
      <c r="H4" s="3">
        <v>99.5</v>
      </c>
      <c r="I4" s="1">
        <v>21.88</v>
      </c>
      <c r="J4" s="3">
        <f t="shared" si="0"/>
        <v>99.7</v>
      </c>
      <c r="K4" s="3">
        <f t="shared" si="1"/>
        <v>105.4</v>
      </c>
      <c r="L4" s="3">
        <f t="shared" si="2"/>
        <v>106.9</v>
      </c>
      <c r="M4" s="3">
        <f t="shared" si="3"/>
        <v>111.5</v>
      </c>
      <c r="N4" s="3">
        <v>10200</v>
      </c>
      <c r="P4" s="4">
        <v>40.277695596922278</v>
      </c>
      <c r="Q4" s="5">
        <f t="shared" si="4"/>
        <v>40.277695596922278</v>
      </c>
      <c r="R4" s="5">
        <f t="shared" si="5"/>
        <v>4.4261203952661843</v>
      </c>
    </row>
    <row r="5" spans="1:18" x14ac:dyDescent="0.3">
      <c r="A5" s="1">
        <v>4</v>
      </c>
      <c r="B5" s="1" t="s">
        <v>7</v>
      </c>
      <c r="C5" s="1" t="s">
        <v>519</v>
      </c>
      <c r="D5" s="1" t="s">
        <v>543</v>
      </c>
      <c r="E5" s="1">
        <v>8300</v>
      </c>
      <c r="F5" s="3" t="s">
        <v>506</v>
      </c>
      <c r="G5" s="1">
        <v>35</v>
      </c>
      <c r="H5" s="3">
        <v>105.5</v>
      </c>
      <c r="I5" s="1">
        <v>30.17</v>
      </c>
      <c r="J5" s="3">
        <f t="shared" si="0"/>
        <v>102</v>
      </c>
      <c r="K5" s="3">
        <f t="shared" si="1"/>
        <v>100.4</v>
      </c>
      <c r="L5" s="3">
        <f t="shared" si="2"/>
        <v>104.9</v>
      </c>
      <c r="M5" s="3">
        <f t="shared" si="3"/>
        <v>107.3</v>
      </c>
      <c r="N5" s="3">
        <v>9000</v>
      </c>
      <c r="P5" s="4">
        <v>39.467625081594278</v>
      </c>
      <c r="Q5" s="5">
        <f t="shared" si="4"/>
        <v>39.467625081594278</v>
      </c>
      <c r="R5" s="5">
        <f t="shared" si="5"/>
        <v>4.7551355519993104</v>
      </c>
    </row>
    <row r="6" spans="1:18" x14ac:dyDescent="0.3">
      <c r="A6" s="1">
        <v>5</v>
      </c>
      <c r="B6" s="1" t="s">
        <v>130</v>
      </c>
      <c r="C6" s="1" t="s">
        <v>496</v>
      </c>
      <c r="D6" s="1" t="s">
        <v>544</v>
      </c>
      <c r="E6" s="1">
        <v>8000</v>
      </c>
      <c r="F6" s="3" t="s">
        <v>487</v>
      </c>
      <c r="G6" s="1">
        <v>36</v>
      </c>
      <c r="H6" s="3">
        <v>103.25</v>
      </c>
      <c r="I6" s="1">
        <v>31.18</v>
      </c>
      <c r="J6" s="3">
        <f t="shared" si="0"/>
        <v>102.5</v>
      </c>
      <c r="K6" s="3">
        <f t="shared" si="1"/>
        <v>100.4</v>
      </c>
      <c r="L6" s="3">
        <f t="shared" si="2"/>
        <v>103.2</v>
      </c>
      <c r="M6" s="3">
        <f t="shared" si="3"/>
        <v>112.5</v>
      </c>
      <c r="N6" s="3">
        <v>8800</v>
      </c>
      <c r="P6" s="4">
        <v>39.106554707800825</v>
      </c>
      <c r="Q6" s="5">
        <f t="shared" si="4"/>
        <v>39.106554707800825</v>
      </c>
      <c r="R6" s="5">
        <f t="shared" si="5"/>
        <v>4.8883193384751031</v>
      </c>
    </row>
    <row r="7" spans="1:18" x14ac:dyDescent="0.3">
      <c r="A7" s="1">
        <v>6</v>
      </c>
      <c r="B7" s="1" t="s">
        <v>82</v>
      </c>
      <c r="C7" s="1" t="s">
        <v>496</v>
      </c>
      <c r="D7" s="1" t="s">
        <v>542</v>
      </c>
      <c r="E7" s="1">
        <v>7800</v>
      </c>
      <c r="F7" s="3" t="s">
        <v>487</v>
      </c>
      <c r="G7" s="1">
        <v>35</v>
      </c>
      <c r="H7" s="3">
        <v>103.25</v>
      </c>
      <c r="I7" s="1">
        <v>17.5</v>
      </c>
      <c r="J7" s="3">
        <f t="shared" si="0"/>
        <v>102.5</v>
      </c>
      <c r="K7" s="3">
        <f t="shared" si="1"/>
        <v>100.4</v>
      </c>
      <c r="L7" s="3">
        <f t="shared" si="2"/>
        <v>103.2</v>
      </c>
      <c r="M7" s="3">
        <f t="shared" si="3"/>
        <v>112.5</v>
      </c>
      <c r="N7" s="3">
        <v>9400</v>
      </c>
      <c r="P7" s="4">
        <f t="shared" ref="P7:P38" si="6">-87.868852+(LN(E7))*9.365713+G7*0.73241+I7*0.27241+H7*0.0924+((J7+K7)/2)*0.015315+((L7+M7)/2)*-0.032803</f>
        <v>34.023262973462536</v>
      </c>
      <c r="Q7" s="5">
        <f t="shared" si="4"/>
        <v>34.023262973462536</v>
      </c>
      <c r="R7" s="5">
        <f t="shared" si="5"/>
        <v>4.3619567914695558</v>
      </c>
    </row>
    <row r="8" spans="1:18" x14ac:dyDescent="0.3">
      <c r="A8" s="1">
        <v>7</v>
      </c>
      <c r="B8" s="1" t="s">
        <v>97</v>
      </c>
      <c r="C8" s="1" t="s">
        <v>491</v>
      </c>
      <c r="D8" s="1" t="s">
        <v>545</v>
      </c>
      <c r="E8" s="1">
        <v>7500</v>
      </c>
      <c r="F8" s="3" t="s">
        <v>485</v>
      </c>
      <c r="G8" s="1">
        <v>30</v>
      </c>
      <c r="H8" s="3">
        <v>99.5</v>
      </c>
      <c r="I8" s="1">
        <v>29.94</v>
      </c>
      <c r="J8" s="3">
        <f t="shared" si="0"/>
        <v>99.7</v>
      </c>
      <c r="K8" s="3">
        <f t="shared" si="1"/>
        <v>105.4</v>
      </c>
      <c r="L8" s="3">
        <f t="shared" si="2"/>
        <v>106.9</v>
      </c>
      <c r="M8" s="3">
        <f t="shared" si="3"/>
        <v>111.5</v>
      </c>
      <c r="N8" s="3">
        <v>8400</v>
      </c>
      <c r="P8" s="4">
        <f t="shared" si="6"/>
        <v>33.008725880413571</v>
      </c>
      <c r="Q8" s="5">
        <f t="shared" si="4"/>
        <v>33.008725880413571</v>
      </c>
      <c r="R8" s="5">
        <f t="shared" si="5"/>
        <v>4.4011634507218096</v>
      </c>
    </row>
    <row r="9" spans="1:18" x14ac:dyDescent="0.3">
      <c r="A9" s="1">
        <v>8</v>
      </c>
      <c r="B9" s="1" t="s">
        <v>53</v>
      </c>
      <c r="C9" s="1" t="s">
        <v>487</v>
      </c>
      <c r="D9" s="1" t="s">
        <v>543</v>
      </c>
      <c r="E9" s="1">
        <v>7200</v>
      </c>
      <c r="F9" s="3" t="s">
        <v>496</v>
      </c>
      <c r="G9" s="1">
        <v>34</v>
      </c>
      <c r="H9" s="3">
        <v>110.25</v>
      </c>
      <c r="I9" s="1">
        <v>24.03</v>
      </c>
      <c r="J9" s="3">
        <f t="shared" si="0"/>
        <v>100.4</v>
      </c>
      <c r="K9" s="3">
        <f t="shared" si="1"/>
        <v>102.5</v>
      </c>
      <c r="L9" s="3">
        <f t="shared" si="2"/>
        <v>107.9</v>
      </c>
      <c r="M9" s="3">
        <f t="shared" si="3"/>
        <v>108.8</v>
      </c>
      <c r="N9" s="3">
        <v>8300</v>
      </c>
      <c r="P9" s="4">
        <f t="shared" si="6"/>
        <v>34.95043174564929</v>
      </c>
      <c r="Q9" s="5">
        <f t="shared" si="4"/>
        <v>34.95043174564929</v>
      </c>
      <c r="R9" s="5">
        <f t="shared" si="5"/>
        <v>4.854226631340179</v>
      </c>
    </row>
    <row r="10" spans="1:18" x14ac:dyDescent="0.3">
      <c r="A10" s="1">
        <v>9</v>
      </c>
      <c r="B10" s="1" t="s">
        <v>55</v>
      </c>
      <c r="C10" s="1" t="s">
        <v>487</v>
      </c>
      <c r="D10" s="1" t="s">
        <v>542</v>
      </c>
      <c r="E10" s="1">
        <v>7000</v>
      </c>
      <c r="F10" s="3" t="s">
        <v>496</v>
      </c>
      <c r="G10" s="1">
        <v>34</v>
      </c>
      <c r="H10" s="3">
        <v>110.25</v>
      </c>
      <c r="I10" s="1">
        <v>17.309999999999999</v>
      </c>
      <c r="J10" s="3">
        <f t="shared" si="0"/>
        <v>100.4</v>
      </c>
      <c r="K10" s="3">
        <f t="shared" si="1"/>
        <v>102.5</v>
      </c>
      <c r="L10" s="3">
        <f t="shared" si="2"/>
        <v>107.9</v>
      </c>
      <c r="M10" s="3">
        <f t="shared" si="3"/>
        <v>108.8</v>
      </c>
      <c r="N10" s="3">
        <v>8700</v>
      </c>
      <c r="P10" s="4">
        <f t="shared" si="6"/>
        <v>32.855996197020914</v>
      </c>
      <c r="Q10" s="5">
        <f t="shared" si="4"/>
        <v>32.855996197020914</v>
      </c>
      <c r="R10" s="5">
        <f t="shared" si="5"/>
        <v>4.6937137424315596</v>
      </c>
    </row>
    <row r="11" spans="1:18" x14ac:dyDescent="0.3">
      <c r="A11" s="1">
        <v>10</v>
      </c>
      <c r="B11" s="1" t="s">
        <v>388</v>
      </c>
      <c r="C11" s="1" t="s">
        <v>485</v>
      </c>
      <c r="D11" s="1" t="s">
        <v>544</v>
      </c>
      <c r="E11" s="1">
        <v>6700</v>
      </c>
      <c r="F11" s="3" t="s">
        <v>491</v>
      </c>
      <c r="G11" s="1">
        <v>33</v>
      </c>
      <c r="H11" s="3">
        <v>114.5</v>
      </c>
      <c r="I11" s="1">
        <v>25.8</v>
      </c>
      <c r="J11" s="3">
        <f t="shared" si="0"/>
        <v>105.4</v>
      </c>
      <c r="K11" s="3">
        <f t="shared" si="1"/>
        <v>99.7</v>
      </c>
      <c r="L11" s="3">
        <f t="shared" si="2"/>
        <v>103</v>
      </c>
      <c r="M11" s="3">
        <f t="shared" si="3"/>
        <v>106.1</v>
      </c>
      <c r="N11" s="3">
        <v>7100</v>
      </c>
      <c r="P11" s="4">
        <f t="shared" si="6"/>
        <v>34.560302204555086</v>
      </c>
      <c r="Q11" s="5">
        <f t="shared" si="4"/>
        <v>34.560302204555086</v>
      </c>
      <c r="R11" s="5">
        <f t="shared" si="5"/>
        <v>5.1582540603813563</v>
      </c>
    </row>
    <row r="12" spans="1:18" x14ac:dyDescent="0.3">
      <c r="A12" s="1">
        <v>11</v>
      </c>
      <c r="B12" s="1" t="s">
        <v>190</v>
      </c>
      <c r="C12" s="1" t="s">
        <v>519</v>
      </c>
      <c r="D12" s="1" t="s">
        <v>542</v>
      </c>
      <c r="E12" s="1">
        <v>6600</v>
      </c>
      <c r="F12" s="3" t="s">
        <v>506</v>
      </c>
      <c r="G12" s="1">
        <v>34</v>
      </c>
      <c r="H12" s="3">
        <v>105.5</v>
      </c>
      <c r="I12" s="1">
        <v>19.47</v>
      </c>
      <c r="J12" s="3">
        <f t="shared" si="0"/>
        <v>102</v>
      </c>
      <c r="K12" s="3">
        <f t="shared" si="1"/>
        <v>100.4</v>
      </c>
      <c r="L12" s="3">
        <f t="shared" si="2"/>
        <v>104.9</v>
      </c>
      <c r="M12" s="3">
        <f t="shared" si="3"/>
        <v>107.3</v>
      </c>
      <c r="N12" s="3">
        <v>7300</v>
      </c>
      <c r="P12" s="4">
        <f t="shared" si="6"/>
        <v>32.524396561029612</v>
      </c>
      <c r="Q12" s="5">
        <f t="shared" si="4"/>
        <v>32.524396561029612</v>
      </c>
      <c r="R12" s="5">
        <f t="shared" si="5"/>
        <v>4.9279388728832751</v>
      </c>
    </row>
    <row r="13" spans="1:18" x14ac:dyDescent="0.3">
      <c r="A13" s="1">
        <v>12</v>
      </c>
      <c r="B13" s="1" t="s">
        <v>467</v>
      </c>
      <c r="C13" s="1" t="s">
        <v>485</v>
      </c>
      <c r="D13" s="1" t="s">
        <v>543</v>
      </c>
      <c r="E13" s="1">
        <v>6500</v>
      </c>
      <c r="F13" s="3" t="s">
        <v>491</v>
      </c>
      <c r="G13" s="1">
        <v>31</v>
      </c>
      <c r="H13" s="3">
        <v>114.5</v>
      </c>
      <c r="I13" s="1">
        <v>24.31</v>
      </c>
      <c r="J13" s="3">
        <f t="shared" si="0"/>
        <v>105.4</v>
      </c>
      <c r="K13" s="3">
        <f t="shared" si="1"/>
        <v>99.7</v>
      </c>
      <c r="L13" s="3">
        <f t="shared" si="2"/>
        <v>103</v>
      </c>
      <c r="M13" s="3">
        <f t="shared" si="3"/>
        <v>106.1</v>
      </c>
      <c r="N13" s="3">
        <v>7600</v>
      </c>
      <c r="P13" s="4">
        <f t="shared" si="6"/>
        <v>32.405760098817147</v>
      </c>
      <c r="Q13" s="5">
        <f t="shared" si="4"/>
        <v>32.405760098817147</v>
      </c>
      <c r="R13" s="5">
        <f t="shared" si="5"/>
        <v>4.9855015536641769</v>
      </c>
    </row>
    <row r="14" spans="1:18" x14ac:dyDescent="0.3">
      <c r="A14" s="1">
        <v>13</v>
      </c>
      <c r="B14" s="1" t="s">
        <v>70</v>
      </c>
      <c r="C14" s="1" t="s">
        <v>506</v>
      </c>
      <c r="D14" s="1" t="s">
        <v>545</v>
      </c>
      <c r="E14" s="1">
        <v>6300</v>
      </c>
      <c r="F14" s="3" t="s">
        <v>519</v>
      </c>
      <c r="G14" s="1">
        <v>26</v>
      </c>
      <c r="H14" s="3">
        <v>98</v>
      </c>
      <c r="I14" s="1">
        <v>23</v>
      </c>
      <c r="J14" s="3">
        <f t="shared" si="0"/>
        <v>100.4</v>
      </c>
      <c r="K14" s="3">
        <f t="shared" si="1"/>
        <v>102</v>
      </c>
      <c r="L14" s="3">
        <f t="shared" si="2"/>
        <v>104.2</v>
      </c>
      <c r="M14" s="3">
        <f t="shared" si="3"/>
        <v>110.1</v>
      </c>
      <c r="N14" s="3">
        <v>6400</v>
      </c>
      <c r="P14" s="4">
        <f t="shared" si="6"/>
        <v>26.463587595837687</v>
      </c>
      <c r="Q14" s="5">
        <f t="shared" si="4"/>
        <v>26.463587595837687</v>
      </c>
      <c r="R14" s="5">
        <f t="shared" si="5"/>
        <v>4.2005694596567755</v>
      </c>
    </row>
    <row r="15" spans="1:18" x14ac:dyDescent="0.3">
      <c r="A15" s="1">
        <v>14</v>
      </c>
      <c r="B15" s="1" t="s">
        <v>92</v>
      </c>
      <c r="C15" s="1" t="s">
        <v>496</v>
      </c>
      <c r="D15" s="1" t="s">
        <v>546</v>
      </c>
      <c r="E15" s="1">
        <v>6200</v>
      </c>
      <c r="F15" s="3" t="s">
        <v>487</v>
      </c>
      <c r="G15" s="1">
        <v>35</v>
      </c>
      <c r="H15" s="1">
        <v>103.25</v>
      </c>
      <c r="I15" s="1">
        <v>18.62</v>
      </c>
      <c r="J15" s="3">
        <f t="shared" si="0"/>
        <v>102.5</v>
      </c>
      <c r="K15" s="3">
        <f t="shared" si="1"/>
        <v>100.4</v>
      </c>
      <c r="L15" s="3">
        <f t="shared" si="2"/>
        <v>103.2</v>
      </c>
      <c r="M15" s="3">
        <f t="shared" si="3"/>
        <v>112.5</v>
      </c>
      <c r="N15" s="3">
        <v>6800</v>
      </c>
      <c r="P15" s="4">
        <f t="shared" si="6"/>
        <v>32.1782338408849</v>
      </c>
      <c r="Q15" s="5">
        <f t="shared" si="4"/>
        <v>32.1782338408849</v>
      </c>
      <c r="R15" s="5">
        <f t="shared" si="5"/>
        <v>5.1900377162717577</v>
      </c>
    </row>
    <row r="16" spans="1:18" x14ac:dyDescent="0.3">
      <c r="A16" s="1">
        <v>15</v>
      </c>
      <c r="B16" s="1" t="s">
        <v>283</v>
      </c>
      <c r="C16" s="1" t="s">
        <v>506</v>
      </c>
      <c r="D16" s="1" t="s">
        <v>542</v>
      </c>
      <c r="E16" s="1">
        <v>6100</v>
      </c>
      <c r="F16" s="3" t="s">
        <v>519</v>
      </c>
      <c r="G16" s="1">
        <v>31</v>
      </c>
      <c r="H16" s="3">
        <v>98</v>
      </c>
      <c r="I16" s="1">
        <v>18.91</v>
      </c>
      <c r="J16" s="3">
        <f t="shared" si="0"/>
        <v>100.4</v>
      </c>
      <c r="K16" s="3">
        <f t="shared" si="1"/>
        <v>102</v>
      </c>
      <c r="L16" s="3">
        <f t="shared" si="2"/>
        <v>104.2</v>
      </c>
      <c r="M16" s="3">
        <f t="shared" si="3"/>
        <v>110.1</v>
      </c>
      <c r="N16" s="3">
        <v>6500</v>
      </c>
      <c r="P16" s="4">
        <f t="shared" si="6"/>
        <v>28.709334719169291</v>
      </c>
      <c r="Q16" s="5">
        <f t="shared" si="4"/>
        <v>28.709334719169291</v>
      </c>
      <c r="R16" s="5">
        <f t="shared" si="5"/>
        <v>4.7064483146179166</v>
      </c>
    </row>
    <row r="17" spans="1:18" x14ac:dyDescent="0.3">
      <c r="A17" s="1">
        <v>16</v>
      </c>
      <c r="B17" s="1" t="s">
        <v>403</v>
      </c>
      <c r="C17" s="1" t="s">
        <v>506</v>
      </c>
      <c r="D17" s="1" t="s">
        <v>545</v>
      </c>
      <c r="E17" s="1">
        <v>5900</v>
      </c>
      <c r="F17" s="3" t="s">
        <v>519</v>
      </c>
      <c r="G17" s="1">
        <v>33</v>
      </c>
      <c r="H17" s="3">
        <v>98</v>
      </c>
      <c r="I17" s="1">
        <v>17.55</v>
      </c>
      <c r="J17" s="3">
        <f t="shared" si="0"/>
        <v>100.4</v>
      </c>
      <c r="K17" s="3">
        <f t="shared" si="1"/>
        <v>102</v>
      </c>
      <c r="L17" s="3">
        <f t="shared" si="2"/>
        <v>104.2</v>
      </c>
      <c r="M17" s="3">
        <f t="shared" si="3"/>
        <v>110.1</v>
      </c>
      <c r="N17" s="3">
        <v>6400</v>
      </c>
      <c r="P17" s="4">
        <f t="shared" si="6"/>
        <v>29.491457774495643</v>
      </c>
      <c r="Q17" s="5">
        <f t="shared" si="4"/>
        <v>29.491457774495643</v>
      </c>
      <c r="R17" s="5">
        <f t="shared" si="5"/>
        <v>4.9985521651687526</v>
      </c>
    </row>
    <row r="18" spans="1:18" x14ac:dyDescent="0.3">
      <c r="A18" s="1">
        <v>17</v>
      </c>
      <c r="B18" s="1" t="s">
        <v>281</v>
      </c>
      <c r="C18" s="1" t="s">
        <v>485</v>
      </c>
      <c r="D18" s="1" t="s">
        <v>542</v>
      </c>
      <c r="E18" s="1">
        <v>5800</v>
      </c>
      <c r="F18" s="3" t="s">
        <v>491</v>
      </c>
      <c r="G18" s="1">
        <v>30</v>
      </c>
      <c r="H18" s="1">
        <v>114.5</v>
      </c>
      <c r="I18" s="1">
        <v>16.510000000000002</v>
      </c>
      <c r="J18" s="3">
        <f t="shared" si="0"/>
        <v>105.4</v>
      </c>
      <c r="K18" s="3">
        <f t="shared" si="1"/>
        <v>99.7</v>
      </c>
      <c r="L18" s="3">
        <f t="shared" si="2"/>
        <v>103</v>
      </c>
      <c r="M18" s="3">
        <f t="shared" si="3"/>
        <v>106.1</v>
      </c>
      <c r="N18" s="3">
        <v>6100</v>
      </c>
      <c r="P18" s="4">
        <f t="shared" si="6"/>
        <v>28.48138286775481</v>
      </c>
      <c r="Q18" s="5">
        <f t="shared" si="4"/>
        <v>28.48138286775481</v>
      </c>
      <c r="R18" s="5">
        <f t="shared" si="5"/>
        <v>4.9105832530611746</v>
      </c>
    </row>
    <row r="19" spans="1:18" x14ac:dyDescent="0.3">
      <c r="A19" s="1">
        <v>18</v>
      </c>
      <c r="B19" s="1" t="s">
        <v>332</v>
      </c>
      <c r="C19" s="1" t="s">
        <v>496</v>
      </c>
      <c r="D19" s="1" t="s">
        <v>543</v>
      </c>
      <c r="E19" s="1">
        <v>5700</v>
      </c>
      <c r="F19" s="3" t="s">
        <v>487</v>
      </c>
      <c r="G19" s="1">
        <v>33</v>
      </c>
      <c r="H19" s="1">
        <v>103.25</v>
      </c>
      <c r="I19" s="1">
        <v>24.12</v>
      </c>
      <c r="J19" s="3">
        <f t="shared" si="0"/>
        <v>102.5</v>
      </c>
      <c r="K19" s="3">
        <f t="shared" si="1"/>
        <v>100.4</v>
      </c>
      <c r="L19" s="3">
        <f t="shared" si="2"/>
        <v>103.2</v>
      </c>
      <c r="M19" s="3">
        <f t="shared" si="3"/>
        <v>112.5</v>
      </c>
      <c r="N19" s="3">
        <v>6500</v>
      </c>
      <c r="P19" s="4">
        <f t="shared" si="6"/>
        <v>31.424170496945607</v>
      </c>
      <c r="Q19" s="5">
        <f t="shared" si="4"/>
        <v>31.424170496945607</v>
      </c>
      <c r="R19" s="5">
        <f t="shared" si="5"/>
        <v>5.5130123678851941</v>
      </c>
    </row>
    <row r="20" spans="1:18" x14ac:dyDescent="0.3">
      <c r="A20" s="1">
        <v>19</v>
      </c>
      <c r="B20" s="1" t="s">
        <v>129</v>
      </c>
      <c r="C20" s="1" t="s">
        <v>519</v>
      </c>
      <c r="D20" s="1" t="s">
        <v>545</v>
      </c>
      <c r="E20" s="1">
        <v>5600</v>
      </c>
      <c r="F20" s="3" t="s">
        <v>506</v>
      </c>
      <c r="G20" s="1">
        <v>35</v>
      </c>
      <c r="H20" s="3">
        <v>105.5</v>
      </c>
      <c r="I20" s="1">
        <v>21.5</v>
      </c>
      <c r="J20" s="3">
        <f t="shared" si="0"/>
        <v>102</v>
      </c>
      <c r="K20" s="3">
        <f t="shared" si="1"/>
        <v>100.4</v>
      </c>
      <c r="L20" s="3">
        <f t="shared" si="2"/>
        <v>104.9</v>
      </c>
      <c r="M20" s="3">
        <f t="shared" si="3"/>
        <v>107.3</v>
      </c>
      <c r="N20" s="3">
        <v>6900</v>
      </c>
      <c r="P20" s="4">
        <f t="shared" si="6"/>
        <v>32.270983637611259</v>
      </c>
      <c r="Q20" s="5">
        <f t="shared" si="4"/>
        <v>32.270983637611259</v>
      </c>
      <c r="R20" s="5">
        <f t="shared" si="5"/>
        <v>5.7626756495734393</v>
      </c>
    </row>
    <row r="21" spans="1:18" x14ac:dyDescent="0.3">
      <c r="A21" s="1">
        <v>20</v>
      </c>
      <c r="B21" s="1" t="s">
        <v>77</v>
      </c>
      <c r="C21" s="1" t="s">
        <v>506</v>
      </c>
      <c r="D21" s="1" t="s">
        <v>546</v>
      </c>
      <c r="E21" s="1">
        <v>5500</v>
      </c>
      <c r="F21" s="3" t="s">
        <v>519</v>
      </c>
      <c r="G21" s="1">
        <v>35</v>
      </c>
      <c r="H21" s="1">
        <v>98</v>
      </c>
      <c r="I21" s="1">
        <v>21.27</v>
      </c>
      <c r="J21" s="3">
        <f t="shared" si="0"/>
        <v>100.4</v>
      </c>
      <c r="K21" s="3">
        <f t="shared" si="1"/>
        <v>102</v>
      </c>
      <c r="L21" s="3">
        <f t="shared" si="2"/>
        <v>104.2</v>
      </c>
      <c r="M21" s="3">
        <f t="shared" si="3"/>
        <v>110.1</v>
      </c>
      <c r="N21" s="3">
        <v>6200</v>
      </c>
      <c r="P21" s="4">
        <f t="shared" si="6"/>
        <v>31.312130036384247</v>
      </c>
      <c r="Q21" s="5">
        <f t="shared" si="4"/>
        <v>31.312130036384247</v>
      </c>
      <c r="R21" s="5">
        <f t="shared" si="5"/>
        <v>5.6931145520698632</v>
      </c>
    </row>
    <row r="22" spans="1:18" x14ac:dyDescent="0.3">
      <c r="A22" s="1">
        <v>21</v>
      </c>
      <c r="B22" s="1" t="s">
        <v>220</v>
      </c>
      <c r="C22" s="1" t="s">
        <v>496</v>
      </c>
      <c r="D22" s="1" t="s">
        <v>545</v>
      </c>
      <c r="E22" s="1">
        <v>5400</v>
      </c>
      <c r="F22" s="3" t="s">
        <v>487</v>
      </c>
      <c r="G22" s="1">
        <v>24</v>
      </c>
      <c r="H22" s="3">
        <v>103.25</v>
      </c>
      <c r="I22" s="1">
        <v>18.88</v>
      </c>
      <c r="J22" s="3">
        <f t="shared" si="0"/>
        <v>102.5</v>
      </c>
      <c r="K22" s="3">
        <f t="shared" si="1"/>
        <v>100.4</v>
      </c>
      <c r="L22" s="3">
        <f t="shared" si="2"/>
        <v>103.2</v>
      </c>
      <c r="M22" s="3">
        <f t="shared" si="3"/>
        <v>112.5</v>
      </c>
      <c r="N22" s="3">
        <v>7000</v>
      </c>
      <c r="P22" s="4">
        <f t="shared" si="6"/>
        <v>22.898674019820714</v>
      </c>
      <c r="Q22" s="5">
        <f t="shared" si="4"/>
        <v>22.898674019820714</v>
      </c>
      <c r="R22" s="5">
        <f t="shared" si="5"/>
        <v>4.2404951888556877</v>
      </c>
    </row>
    <row r="23" spans="1:18" x14ac:dyDescent="0.3">
      <c r="A23" s="1">
        <v>22</v>
      </c>
      <c r="B23" s="1" t="s">
        <v>93</v>
      </c>
      <c r="C23" s="1" t="s">
        <v>519</v>
      </c>
      <c r="D23" s="1" t="s">
        <v>546</v>
      </c>
      <c r="E23" s="1">
        <v>5300</v>
      </c>
      <c r="F23" s="3" t="s">
        <v>506</v>
      </c>
      <c r="G23" s="1">
        <v>30</v>
      </c>
      <c r="H23" s="3">
        <v>105.5</v>
      </c>
      <c r="I23" s="1">
        <v>19.41</v>
      </c>
      <c r="J23" s="3">
        <f t="shared" si="0"/>
        <v>102</v>
      </c>
      <c r="K23" s="3">
        <f t="shared" si="1"/>
        <v>100.4</v>
      </c>
      <c r="L23" s="3">
        <f t="shared" si="2"/>
        <v>104.9</v>
      </c>
      <c r="M23" s="3">
        <f t="shared" si="3"/>
        <v>107.3</v>
      </c>
      <c r="N23" s="3">
        <v>6400</v>
      </c>
      <c r="P23" s="4">
        <f t="shared" si="6"/>
        <v>27.523922666671044</v>
      </c>
      <c r="Q23" s="5">
        <f t="shared" si="4"/>
        <v>27.523922666671044</v>
      </c>
      <c r="R23" s="5">
        <f t="shared" si="5"/>
        <v>5.1931929559756691</v>
      </c>
    </row>
    <row r="24" spans="1:18" x14ac:dyDescent="0.3">
      <c r="A24" s="1">
        <v>23</v>
      </c>
      <c r="B24" s="1" t="s">
        <v>233</v>
      </c>
      <c r="C24" s="1" t="s">
        <v>491</v>
      </c>
      <c r="D24" s="1" t="s">
        <v>543</v>
      </c>
      <c r="E24" s="1">
        <v>5200</v>
      </c>
      <c r="F24" s="3" t="s">
        <v>485</v>
      </c>
      <c r="G24" s="1">
        <v>29</v>
      </c>
      <c r="H24" s="3">
        <v>99.5</v>
      </c>
      <c r="I24" s="1">
        <v>24.74</v>
      </c>
      <c r="J24" s="3">
        <f t="shared" si="0"/>
        <v>99.7</v>
      </c>
      <c r="K24" s="3">
        <f t="shared" si="1"/>
        <v>105.4</v>
      </c>
      <c r="L24" s="3">
        <f t="shared" si="2"/>
        <v>106.9</v>
      </c>
      <c r="M24" s="3">
        <f t="shared" si="3"/>
        <v>111.5</v>
      </c>
      <c r="N24" s="3">
        <v>5100</v>
      </c>
      <c r="P24" s="4">
        <f t="shared" si="6"/>
        <v>27.429643989407491</v>
      </c>
      <c r="Q24" s="5">
        <f t="shared" si="4"/>
        <v>27.429643989407491</v>
      </c>
      <c r="R24" s="5">
        <f t="shared" si="5"/>
        <v>5.2749315364245177</v>
      </c>
    </row>
    <row r="25" spans="1:18" x14ac:dyDescent="0.3">
      <c r="A25" s="1">
        <v>24</v>
      </c>
      <c r="B25" s="1" t="s">
        <v>450</v>
      </c>
      <c r="C25" s="1" t="s">
        <v>519</v>
      </c>
      <c r="D25" s="1" t="s">
        <v>544</v>
      </c>
      <c r="E25" s="1">
        <v>5000</v>
      </c>
      <c r="F25" s="3" t="s">
        <v>506</v>
      </c>
      <c r="G25" s="1">
        <v>30</v>
      </c>
      <c r="H25" s="1">
        <v>105.5</v>
      </c>
      <c r="I25" s="1">
        <v>21.03</v>
      </c>
      <c r="J25" s="3">
        <f t="shared" si="0"/>
        <v>102</v>
      </c>
      <c r="K25" s="3">
        <f t="shared" si="1"/>
        <v>100.4</v>
      </c>
      <c r="L25" s="3">
        <f t="shared" si="2"/>
        <v>104.9</v>
      </c>
      <c r="M25" s="3">
        <f t="shared" si="3"/>
        <v>107.3</v>
      </c>
      <c r="N25" s="3">
        <v>4600</v>
      </c>
      <c r="P25" s="4">
        <f t="shared" si="6"/>
        <v>27.419496996358536</v>
      </c>
      <c r="Q25" s="5">
        <f t="shared" si="4"/>
        <v>27.419496996358536</v>
      </c>
      <c r="R25" s="5">
        <f t="shared" si="5"/>
        <v>5.4838993992717073</v>
      </c>
    </row>
    <row r="26" spans="1:18" x14ac:dyDescent="0.3">
      <c r="A26" s="1">
        <v>25</v>
      </c>
      <c r="B26" s="1" t="s">
        <v>466</v>
      </c>
      <c r="C26" s="1" t="s">
        <v>506</v>
      </c>
      <c r="D26" s="1" t="s">
        <v>543</v>
      </c>
      <c r="E26" s="1">
        <v>4900</v>
      </c>
      <c r="F26" s="3" t="s">
        <v>519</v>
      </c>
      <c r="G26" s="1">
        <v>31</v>
      </c>
      <c r="H26" s="3">
        <v>98</v>
      </c>
      <c r="I26" s="1">
        <v>19.07</v>
      </c>
      <c r="J26" s="3">
        <f t="shared" si="0"/>
        <v>100.4</v>
      </c>
      <c r="K26" s="3">
        <f t="shared" si="1"/>
        <v>102</v>
      </c>
      <c r="L26" s="3">
        <f t="shared" si="2"/>
        <v>104.2</v>
      </c>
      <c r="M26" s="3">
        <f t="shared" si="3"/>
        <v>110.1</v>
      </c>
      <c r="N26" s="3">
        <v>5000</v>
      </c>
      <c r="P26" s="4">
        <f t="shared" si="6"/>
        <v>26.701327487799656</v>
      </c>
      <c r="Q26" s="5">
        <f t="shared" si="4"/>
        <v>26.701327487799656</v>
      </c>
      <c r="R26" s="5">
        <f t="shared" si="5"/>
        <v>5.4492505077142148</v>
      </c>
    </row>
    <row r="27" spans="1:18" x14ac:dyDescent="0.3">
      <c r="A27" s="1">
        <v>26</v>
      </c>
      <c r="B27" s="1" t="s">
        <v>375</v>
      </c>
      <c r="C27" s="1" t="s">
        <v>487</v>
      </c>
      <c r="D27" s="1" t="s">
        <v>544</v>
      </c>
      <c r="E27" s="1">
        <v>4800</v>
      </c>
      <c r="F27" s="3" t="s">
        <v>496</v>
      </c>
      <c r="G27" s="1">
        <v>33</v>
      </c>
      <c r="H27" s="3">
        <v>110.25</v>
      </c>
      <c r="I27" s="1">
        <v>21.02</v>
      </c>
      <c r="J27" s="3">
        <f t="shared" si="0"/>
        <v>100.4</v>
      </c>
      <c r="K27" s="3">
        <f t="shared" si="1"/>
        <v>102.5</v>
      </c>
      <c r="L27" s="3">
        <f t="shared" si="2"/>
        <v>107.9</v>
      </c>
      <c r="M27" s="3">
        <f t="shared" si="3"/>
        <v>108.8</v>
      </c>
      <c r="N27" s="3">
        <v>4500</v>
      </c>
      <c r="P27" s="4">
        <f t="shared" si="6"/>
        <v>29.600597811594255</v>
      </c>
      <c r="Q27" s="5">
        <f t="shared" si="4"/>
        <v>29.600597811594255</v>
      </c>
      <c r="R27" s="5">
        <f t="shared" si="5"/>
        <v>6.1667912107488032</v>
      </c>
    </row>
    <row r="28" spans="1:18" x14ac:dyDescent="0.3">
      <c r="A28" s="1">
        <v>27</v>
      </c>
      <c r="B28" s="1" t="s">
        <v>315</v>
      </c>
      <c r="C28" s="1" t="s">
        <v>519</v>
      </c>
      <c r="D28" s="1" t="s">
        <v>543</v>
      </c>
      <c r="E28" s="1">
        <v>4700</v>
      </c>
      <c r="F28" s="3" t="s">
        <v>506</v>
      </c>
      <c r="G28" s="1">
        <v>18</v>
      </c>
      <c r="H28" s="1">
        <v>105.5</v>
      </c>
      <c r="I28" s="1">
        <v>19.02</v>
      </c>
      <c r="J28" s="3">
        <f t="shared" si="0"/>
        <v>102</v>
      </c>
      <c r="K28" s="3">
        <f t="shared" si="1"/>
        <v>100.4</v>
      </c>
      <c r="L28" s="3">
        <f t="shared" si="2"/>
        <v>104.9</v>
      </c>
      <c r="M28" s="3">
        <f t="shared" si="3"/>
        <v>107.3</v>
      </c>
      <c r="N28" s="3">
        <v>4000</v>
      </c>
      <c r="P28" s="4">
        <f t="shared" si="6"/>
        <v>17.503525623375783</v>
      </c>
      <c r="Q28" s="5">
        <f t="shared" si="4"/>
        <v>17.503525623375783</v>
      </c>
      <c r="R28" s="5">
        <f t="shared" si="5"/>
        <v>3.7241543879522943</v>
      </c>
    </row>
    <row r="29" spans="1:18" x14ac:dyDescent="0.3">
      <c r="A29" s="1">
        <v>28</v>
      </c>
      <c r="B29" s="1" t="s">
        <v>104</v>
      </c>
      <c r="C29" s="1" t="s">
        <v>519</v>
      </c>
      <c r="D29" s="1" t="s">
        <v>545</v>
      </c>
      <c r="E29" s="1">
        <v>4600</v>
      </c>
      <c r="F29" s="3" t="s">
        <v>506</v>
      </c>
      <c r="G29" s="1">
        <v>29</v>
      </c>
      <c r="H29" s="3">
        <v>105.5</v>
      </c>
      <c r="I29" s="1">
        <v>20.079999999999998</v>
      </c>
      <c r="J29" s="3">
        <f t="shared" si="0"/>
        <v>102</v>
      </c>
      <c r="K29" s="3">
        <f t="shared" si="1"/>
        <v>100.4</v>
      </c>
      <c r="L29" s="3">
        <f t="shared" si="2"/>
        <v>104.9</v>
      </c>
      <c r="M29" s="3">
        <f t="shared" si="3"/>
        <v>107.3</v>
      </c>
      <c r="N29" s="3">
        <v>5100</v>
      </c>
      <c r="P29" s="4">
        <f t="shared" si="6"/>
        <v>25.647369277557157</v>
      </c>
      <c r="Q29" s="5">
        <f t="shared" si="4"/>
        <v>25.647369277557157</v>
      </c>
      <c r="R29" s="5">
        <f t="shared" si="5"/>
        <v>5.5755150603385131</v>
      </c>
    </row>
    <row r="30" spans="1:18" x14ac:dyDescent="0.3">
      <c r="A30" s="1">
        <v>29</v>
      </c>
      <c r="B30" s="1" t="s">
        <v>427</v>
      </c>
      <c r="C30" s="1" t="s">
        <v>496</v>
      </c>
      <c r="D30" s="1" t="s">
        <v>546</v>
      </c>
      <c r="E30" s="1">
        <v>4500</v>
      </c>
      <c r="F30" s="3" t="s">
        <v>487</v>
      </c>
      <c r="G30" s="1">
        <v>26</v>
      </c>
      <c r="H30" s="1">
        <v>103.25</v>
      </c>
      <c r="I30" s="1">
        <v>18.77</v>
      </c>
      <c r="J30" s="3">
        <f t="shared" si="0"/>
        <v>102.5</v>
      </c>
      <c r="K30" s="3">
        <f t="shared" si="1"/>
        <v>100.4</v>
      </c>
      <c r="L30" s="3">
        <f t="shared" si="2"/>
        <v>103.2</v>
      </c>
      <c r="M30" s="3">
        <f t="shared" si="3"/>
        <v>112.5</v>
      </c>
      <c r="N30" s="3">
        <v>4600</v>
      </c>
      <c r="P30" s="4">
        <f t="shared" si="6"/>
        <v>22.625957545175329</v>
      </c>
      <c r="Q30" s="5">
        <f t="shared" si="4"/>
        <v>22.625957545175329</v>
      </c>
      <c r="R30" s="5">
        <f t="shared" si="5"/>
        <v>5.0279905655945178</v>
      </c>
    </row>
    <row r="31" spans="1:18" x14ac:dyDescent="0.3">
      <c r="A31" s="1">
        <v>30</v>
      </c>
      <c r="B31" s="1" t="s">
        <v>414</v>
      </c>
      <c r="C31" s="1" t="s">
        <v>485</v>
      </c>
      <c r="D31" s="1" t="s">
        <v>546</v>
      </c>
      <c r="E31" s="1">
        <v>4400</v>
      </c>
      <c r="F31" s="3" t="s">
        <v>491</v>
      </c>
      <c r="G31" s="1">
        <v>20</v>
      </c>
      <c r="H31" s="3">
        <v>114.5</v>
      </c>
      <c r="I31" s="1">
        <v>21.43</v>
      </c>
      <c r="J31" s="3">
        <f t="shared" si="0"/>
        <v>105.4</v>
      </c>
      <c r="K31" s="3">
        <f t="shared" si="1"/>
        <v>99.7</v>
      </c>
      <c r="L31" s="3">
        <f t="shared" si="2"/>
        <v>103</v>
      </c>
      <c r="M31" s="3">
        <f t="shared" si="3"/>
        <v>106.1</v>
      </c>
      <c r="N31" s="3">
        <v>4300</v>
      </c>
      <c r="P31" s="4">
        <f t="shared" si="6"/>
        <v>19.910230226974587</v>
      </c>
      <c r="Q31" s="5">
        <f t="shared" si="4"/>
        <v>19.910230226974587</v>
      </c>
      <c r="R31" s="5">
        <f t="shared" si="5"/>
        <v>4.5250523243124059</v>
      </c>
    </row>
    <row r="32" spans="1:18" x14ac:dyDescent="0.3">
      <c r="A32" s="1">
        <v>31</v>
      </c>
      <c r="B32" s="1" t="s">
        <v>206</v>
      </c>
      <c r="C32" s="1" t="s">
        <v>485</v>
      </c>
      <c r="D32" s="1" t="s">
        <v>544</v>
      </c>
      <c r="E32" s="1">
        <v>4300</v>
      </c>
      <c r="F32" s="3" t="s">
        <v>491</v>
      </c>
      <c r="G32" s="1">
        <v>27</v>
      </c>
      <c r="H32" s="3">
        <v>114.5</v>
      </c>
      <c r="I32" s="1">
        <v>15.54</v>
      </c>
      <c r="J32" s="3">
        <f t="shared" si="0"/>
        <v>105.4</v>
      </c>
      <c r="K32" s="3">
        <f t="shared" si="1"/>
        <v>99.7</v>
      </c>
      <c r="L32" s="3">
        <f t="shared" si="2"/>
        <v>103</v>
      </c>
      <c r="M32" s="3">
        <f t="shared" si="3"/>
        <v>106.1</v>
      </c>
      <c r="N32" s="3">
        <v>4500</v>
      </c>
      <c r="P32" s="4">
        <f t="shared" si="6"/>
        <v>23.217292097273777</v>
      </c>
      <c r="Q32" s="5">
        <f t="shared" si="4"/>
        <v>23.217292097273777</v>
      </c>
      <c r="R32" s="5">
        <f t="shared" si="5"/>
        <v>5.3993702551799485</v>
      </c>
    </row>
    <row r="33" spans="1:18" x14ac:dyDescent="0.3">
      <c r="A33" s="1">
        <v>32</v>
      </c>
      <c r="B33" s="1" t="s">
        <v>116</v>
      </c>
      <c r="C33" s="1" t="s">
        <v>491</v>
      </c>
      <c r="D33" s="1" t="s">
        <v>544</v>
      </c>
      <c r="E33" s="1">
        <v>4300</v>
      </c>
      <c r="F33" s="3" t="s">
        <v>485</v>
      </c>
      <c r="G33" s="1">
        <v>35</v>
      </c>
      <c r="H33" s="3">
        <v>99.5</v>
      </c>
      <c r="I33" s="1">
        <v>16.71</v>
      </c>
      <c r="J33" s="3">
        <f t="shared" si="0"/>
        <v>99.7</v>
      </c>
      <c r="K33" s="3">
        <f t="shared" si="1"/>
        <v>105.4</v>
      </c>
      <c r="L33" s="3">
        <f t="shared" si="2"/>
        <v>106.9</v>
      </c>
      <c r="M33" s="3">
        <f t="shared" si="3"/>
        <v>111.5</v>
      </c>
      <c r="N33" s="3">
        <v>4500</v>
      </c>
      <c r="P33" s="4">
        <f t="shared" si="6"/>
        <v>27.856757847273776</v>
      </c>
      <c r="Q33" s="5">
        <f t="shared" si="4"/>
        <v>27.856757847273776</v>
      </c>
      <c r="R33" s="5">
        <f t="shared" si="5"/>
        <v>6.4783157784357623</v>
      </c>
    </row>
    <row r="34" spans="1:18" x14ac:dyDescent="0.3">
      <c r="A34" s="1">
        <v>33</v>
      </c>
      <c r="B34" s="1" t="s">
        <v>96</v>
      </c>
      <c r="C34" s="1" t="s">
        <v>487</v>
      </c>
      <c r="D34" s="1" t="s">
        <v>545</v>
      </c>
      <c r="E34" s="1">
        <v>4200</v>
      </c>
      <c r="F34" s="3" t="s">
        <v>496</v>
      </c>
      <c r="G34" s="1">
        <v>35</v>
      </c>
      <c r="H34" s="3">
        <v>110.25</v>
      </c>
      <c r="I34" s="1">
        <v>9.2200000000000006</v>
      </c>
      <c r="J34" s="3">
        <f t="shared" ref="J34:J60" si="7">VLOOKUP(C34,$B$66:$E$95,2,FALSE)</f>
        <v>100.4</v>
      </c>
      <c r="K34" s="3">
        <f t="shared" ref="K34:K60" si="8">VLOOKUP(F34,$B$66:$E$95,2,FALSE)</f>
        <v>102.5</v>
      </c>
      <c r="L34" s="3">
        <f t="shared" ref="L34:L60" si="9">VLOOKUP(C34,$B$66:$E$95,4,FALSE)</f>
        <v>107.9</v>
      </c>
      <c r="M34" s="3">
        <f t="shared" ref="M34:M60" si="10">VLOOKUP(F34,$B$66:$E$95,3,FALSE)</f>
        <v>108.8</v>
      </c>
      <c r="N34" s="3">
        <v>4600</v>
      </c>
      <c r="P34" s="4">
        <f t="shared" si="6"/>
        <v>26.600363111782666</v>
      </c>
      <c r="Q34" s="5">
        <f t="shared" ref="Q34:Q60" si="11">P34-O34</f>
        <v>26.600363111782666</v>
      </c>
      <c r="R34" s="5">
        <f t="shared" ref="R34:R60" si="12">P34/(E34/1000)</f>
        <v>6.3334197885196826</v>
      </c>
    </row>
    <row r="35" spans="1:18" x14ac:dyDescent="0.3">
      <c r="A35" s="1">
        <v>34</v>
      </c>
      <c r="B35" s="1" t="s">
        <v>432</v>
      </c>
      <c r="C35" s="1" t="s">
        <v>491</v>
      </c>
      <c r="D35" s="1" t="s">
        <v>544</v>
      </c>
      <c r="E35" s="1">
        <v>4100</v>
      </c>
      <c r="F35" s="3" t="s">
        <v>485</v>
      </c>
      <c r="G35" s="1">
        <v>24</v>
      </c>
      <c r="H35" s="3">
        <v>99.5</v>
      </c>
      <c r="I35" s="1">
        <v>18</v>
      </c>
      <c r="J35" s="3">
        <f t="shared" si="7"/>
        <v>99.7</v>
      </c>
      <c r="K35" s="3">
        <f t="shared" si="8"/>
        <v>105.4</v>
      </c>
      <c r="L35" s="3">
        <f t="shared" si="9"/>
        <v>106.9</v>
      </c>
      <c r="M35" s="3">
        <f t="shared" si="10"/>
        <v>111.5</v>
      </c>
      <c r="N35" s="3">
        <v>4100</v>
      </c>
      <c r="P35" s="4">
        <f t="shared" si="6"/>
        <v>19.705586109690472</v>
      </c>
      <c r="Q35" s="5">
        <f t="shared" si="11"/>
        <v>19.705586109690472</v>
      </c>
      <c r="R35" s="5">
        <f t="shared" si="12"/>
        <v>4.8062405145586524</v>
      </c>
    </row>
    <row r="36" spans="1:18" x14ac:dyDescent="0.3">
      <c r="A36" s="1">
        <v>35</v>
      </c>
      <c r="B36" s="1" t="s">
        <v>210</v>
      </c>
      <c r="C36" s="1" t="s">
        <v>506</v>
      </c>
      <c r="D36" s="1" t="s">
        <v>546</v>
      </c>
      <c r="E36" s="1">
        <v>4100</v>
      </c>
      <c r="F36" s="3" t="s">
        <v>519</v>
      </c>
      <c r="G36" s="1">
        <v>18</v>
      </c>
      <c r="H36" s="3">
        <v>98</v>
      </c>
      <c r="I36" s="1">
        <v>25.88</v>
      </c>
      <c r="J36" s="3">
        <f t="shared" si="7"/>
        <v>100.4</v>
      </c>
      <c r="K36" s="3">
        <f t="shared" si="8"/>
        <v>102</v>
      </c>
      <c r="L36" s="3">
        <f t="shared" si="9"/>
        <v>104.2</v>
      </c>
      <c r="M36" s="3">
        <f t="shared" si="10"/>
        <v>110.1</v>
      </c>
      <c r="N36" s="3">
        <v>4300</v>
      </c>
      <c r="P36" s="4">
        <f t="shared" si="6"/>
        <v>17.365687809690474</v>
      </c>
      <c r="Q36" s="5">
        <f t="shared" si="11"/>
        <v>17.365687809690474</v>
      </c>
      <c r="R36" s="5">
        <f t="shared" si="12"/>
        <v>4.2355336121196281</v>
      </c>
    </row>
    <row r="37" spans="1:18" x14ac:dyDescent="0.3">
      <c r="A37" s="1">
        <v>36</v>
      </c>
      <c r="B37" s="1" t="s">
        <v>541</v>
      </c>
      <c r="C37" s="1" t="s">
        <v>506</v>
      </c>
      <c r="D37" s="1" t="s">
        <v>544</v>
      </c>
      <c r="E37" s="1">
        <v>4100</v>
      </c>
      <c r="F37" s="3" t="s">
        <v>519</v>
      </c>
      <c r="G37" s="1">
        <v>33</v>
      </c>
      <c r="H37" s="3">
        <v>98</v>
      </c>
      <c r="I37" s="1">
        <v>17.47</v>
      </c>
      <c r="J37" s="3">
        <f t="shared" si="7"/>
        <v>100.4</v>
      </c>
      <c r="K37" s="3">
        <f t="shared" si="8"/>
        <v>102</v>
      </c>
      <c r="L37" s="3">
        <f t="shared" si="9"/>
        <v>104.2</v>
      </c>
      <c r="M37" s="3">
        <f t="shared" si="10"/>
        <v>110.1</v>
      </c>
      <c r="N37" s="3">
        <v>3800</v>
      </c>
      <c r="P37" s="4">
        <f t="shared" si="6"/>
        <v>26.060869709690476</v>
      </c>
      <c r="Q37" s="5">
        <f t="shared" si="11"/>
        <v>26.060869709690476</v>
      </c>
      <c r="R37" s="5">
        <f t="shared" si="12"/>
        <v>6.35630968529036</v>
      </c>
    </row>
    <row r="38" spans="1:18" x14ac:dyDescent="0.3">
      <c r="A38" s="1">
        <v>37</v>
      </c>
      <c r="B38" s="1" t="s">
        <v>454</v>
      </c>
      <c r="C38" s="1" t="s">
        <v>519</v>
      </c>
      <c r="D38" s="1" t="s">
        <v>542</v>
      </c>
      <c r="E38" s="1">
        <v>4000</v>
      </c>
      <c r="F38" s="3" t="s">
        <v>506</v>
      </c>
      <c r="G38" s="1">
        <v>23</v>
      </c>
      <c r="H38" s="3">
        <v>105.5</v>
      </c>
      <c r="I38" s="1">
        <v>14.79</v>
      </c>
      <c r="J38" s="3">
        <f t="shared" si="7"/>
        <v>102</v>
      </c>
      <c r="K38" s="3">
        <f t="shared" si="8"/>
        <v>100.4</v>
      </c>
      <c r="L38" s="3">
        <f t="shared" si="9"/>
        <v>104.9</v>
      </c>
      <c r="M38" s="3">
        <f t="shared" si="10"/>
        <v>107.3</v>
      </c>
      <c r="N38" s="3">
        <v>4200</v>
      </c>
      <c r="P38" s="4">
        <f t="shared" si="6"/>
        <v>18.502890136948867</v>
      </c>
      <c r="Q38" s="5">
        <f t="shared" si="11"/>
        <v>18.502890136948867</v>
      </c>
      <c r="R38" s="5">
        <f t="shared" si="12"/>
        <v>4.6257225342372168</v>
      </c>
    </row>
    <row r="39" spans="1:18" x14ac:dyDescent="0.3">
      <c r="A39" s="1">
        <v>38</v>
      </c>
      <c r="B39" s="1" t="s">
        <v>121</v>
      </c>
      <c r="C39" s="1" t="s">
        <v>506</v>
      </c>
      <c r="D39" s="1" t="s">
        <v>543</v>
      </c>
      <c r="E39" s="1">
        <v>4000</v>
      </c>
      <c r="F39" s="3" t="s">
        <v>519</v>
      </c>
      <c r="G39" s="1">
        <v>21</v>
      </c>
      <c r="H39" s="3">
        <v>98</v>
      </c>
      <c r="I39" s="1">
        <v>14.63</v>
      </c>
      <c r="J39" s="3">
        <f t="shared" si="7"/>
        <v>100.4</v>
      </c>
      <c r="K39" s="3">
        <f t="shared" si="8"/>
        <v>102</v>
      </c>
      <c r="L39" s="3">
        <f t="shared" si="9"/>
        <v>104.2</v>
      </c>
      <c r="M39" s="3">
        <f t="shared" si="10"/>
        <v>110.1</v>
      </c>
      <c r="N39" s="3">
        <v>4300</v>
      </c>
      <c r="P39" s="4">
        <f t="shared" ref="P39:P60" si="13">-87.868852+(LN(E39))*9.365713+G39*0.73241+I39*0.27241+H39*0.0924+((J39+K39)/2)*0.015315+((L39+M39)/2)*-0.032803</f>
        <v>16.267041386948868</v>
      </c>
      <c r="Q39" s="5">
        <f t="shared" si="11"/>
        <v>16.267041386948868</v>
      </c>
      <c r="R39" s="5">
        <f t="shared" si="12"/>
        <v>4.0667603467372171</v>
      </c>
    </row>
    <row r="40" spans="1:18" x14ac:dyDescent="0.3">
      <c r="A40" s="1">
        <v>39</v>
      </c>
      <c r="B40" s="1" t="s">
        <v>550</v>
      </c>
      <c r="C40" s="1" t="s">
        <v>491</v>
      </c>
      <c r="D40" s="1" t="s">
        <v>543</v>
      </c>
      <c r="E40" s="1">
        <v>3900</v>
      </c>
      <c r="F40" s="3" t="s">
        <v>485</v>
      </c>
      <c r="G40" s="1">
        <v>20</v>
      </c>
      <c r="H40" s="1">
        <v>99.5</v>
      </c>
      <c r="I40" s="1">
        <v>20.55</v>
      </c>
      <c r="J40" s="3">
        <f t="shared" si="7"/>
        <v>99.7</v>
      </c>
      <c r="K40" s="3">
        <f t="shared" si="8"/>
        <v>105.4</v>
      </c>
      <c r="L40" s="3">
        <f t="shared" si="9"/>
        <v>106.9</v>
      </c>
      <c r="M40" s="3">
        <f t="shared" si="10"/>
        <v>111.5</v>
      </c>
      <c r="N40" s="3">
        <v>4300</v>
      </c>
      <c r="P40" s="4">
        <f t="shared" si="13"/>
        <v>17.002208363578898</v>
      </c>
      <c r="Q40" s="5">
        <f t="shared" si="11"/>
        <v>17.002208363578898</v>
      </c>
      <c r="R40" s="5">
        <f t="shared" si="12"/>
        <v>4.3595406060458712</v>
      </c>
    </row>
    <row r="41" spans="1:18" x14ac:dyDescent="0.3">
      <c r="A41" s="1">
        <v>40</v>
      </c>
      <c r="B41" s="1" t="s">
        <v>110</v>
      </c>
      <c r="C41" s="1" t="s">
        <v>485</v>
      </c>
      <c r="D41" s="1" t="s">
        <v>544</v>
      </c>
      <c r="E41" s="1">
        <v>3900</v>
      </c>
      <c r="F41" s="3" t="s">
        <v>491</v>
      </c>
      <c r="G41" s="1">
        <v>23</v>
      </c>
      <c r="H41" s="3">
        <v>114.5</v>
      </c>
      <c r="I41" s="1">
        <v>13.95</v>
      </c>
      <c r="J41" s="3">
        <f t="shared" si="7"/>
        <v>105.4</v>
      </c>
      <c r="K41" s="3">
        <f t="shared" si="8"/>
        <v>99.7</v>
      </c>
      <c r="L41" s="3">
        <f t="shared" si="9"/>
        <v>103</v>
      </c>
      <c r="M41" s="3">
        <f t="shared" si="10"/>
        <v>106.1</v>
      </c>
      <c r="N41" s="3">
        <v>4600</v>
      </c>
      <c r="P41" s="4">
        <f t="shared" si="13"/>
        <v>18.940066313578903</v>
      </c>
      <c r="Q41" s="5">
        <f t="shared" si="11"/>
        <v>18.940066313578903</v>
      </c>
      <c r="R41" s="5">
        <f t="shared" si="12"/>
        <v>4.8564272598920262</v>
      </c>
    </row>
    <row r="42" spans="1:18" x14ac:dyDescent="0.3">
      <c r="A42" s="1">
        <v>41</v>
      </c>
      <c r="B42" s="1" t="s">
        <v>79</v>
      </c>
      <c r="C42" s="1" t="s">
        <v>485</v>
      </c>
      <c r="D42" s="1" t="s">
        <v>543</v>
      </c>
      <c r="E42" s="1">
        <v>3800</v>
      </c>
      <c r="F42" s="3" t="s">
        <v>491</v>
      </c>
      <c r="G42" s="1">
        <v>21</v>
      </c>
      <c r="H42" s="1">
        <v>114.5</v>
      </c>
      <c r="I42" s="1">
        <v>15.75</v>
      </c>
      <c r="J42" s="3">
        <f t="shared" si="7"/>
        <v>105.4</v>
      </c>
      <c r="K42" s="3">
        <f t="shared" si="8"/>
        <v>99.7</v>
      </c>
      <c r="L42" s="3">
        <f t="shared" si="9"/>
        <v>103</v>
      </c>
      <c r="M42" s="3">
        <f t="shared" si="10"/>
        <v>106.1</v>
      </c>
      <c r="N42" s="3">
        <v>4200</v>
      </c>
      <c r="P42" s="4">
        <f t="shared" si="13"/>
        <v>17.722305362890566</v>
      </c>
      <c r="Q42" s="5">
        <f t="shared" si="11"/>
        <v>17.722305362890566</v>
      </c>
      <c r="R42" s="5">
        <f t="shared" si="12"/>
        <v>4.663764569181728</v>
      </c>
    </row>
    <row r="43" spans="1:18" x14ac:dyDescent="0.3">
      <c r="A43" s="1">
        <v>42</v>
      </c>
      <c r="B43" s="1" t="s">
        <v>44</v>
      </c>
      <c r="C43" s="1" t="s">
        <v>485</v>
      </c>
      <c r="D43" s="1" t="s">
        <v>545</v>
      </c>
      <c r="E43" s="1">
        <v>3600</v>
      </c>
      <c r="F43" s="3" t="s">
        <v>491</v>
      </c>
      <c r="G43" s="1">
        <v>2</v>
      </c>
      <c r="H43" s="3">
        <v>114.5</v>
      </c>
      <c r="I43" s="1">
        <v>14.64</v>
      </c>
      <c r="J43" s="3">
        <f t="shared" si="7"/>
        <v>105.4</v>
      </c>
      <c r="K43" s="3">
        <f t="shared" si="8"/>
        <v>99.7</v>
      </c>
      <c r="L43" s="3">
        <f t="shared" si="9"/>
        <v>103</v>
      </c>
      <c r="M43" s="3">
        <f t="shared" si="10"/>
        <v>106.1</v>
      </c>
      <c r="N43" s="3">
        <v>4000</v>
      </c>
      <c r="P43" s="4">
        <f t="shared" si="13"/>
        <v>2.9977621857656578</v>
      </c>
      <c r="Q43" s="5">
        <f t="shared" si="11"/>
        <v>2.9977621857656578</v>
      </c>
      <c r="R43" s="5">
        <f t="shared" si="12"/>
        <v>0.8327117182682382</v>
      </c>
    </row>
    <row r="44" spans="1:18" x14ac:dyDescent="0.3">
      <c r="A44" s="1">
        <v>43</v>
      </c>
      <c r="B44" s="1" t="s">
        <v>420</v>
      </c>
      <c r="C44" s="1" t="s">
        <v>487</v>
      </c>
      <c r="D44" s="1" t="s">
        <v>545</v>
      </c>
      <c r="E44" s="1">
        <v>3600</v>
      </c>
      <c r="F44" s="3" t="s">
        <v>496</v>
      </c>
      <c r="G44" s="1">
        <v>13</v>
      </c>
      <c r="H44" s="3">
        <v>110.25</v>
      </c>
      <c r="I44" s="1">
        <v>19.04</v>
      </c>
      <c r="J44" s="3">
        <f t="shared" si="7"/>
        <v>100.4</v>
      </c>
      <c r="K44" s="3">
        <f t="shared" si="8"/>
        <v>102.5</v>
      </c>
      <c r="L44" s="3">
        <f t="shared" si="9"/>
        <v>107.9</v>
      </c>
      <c r="M44" s="3">
        <f t="shared" si="10"/>
        <v>108.8</v>
      </c>
      <c r="N44" s="3">
        <v>3900</v>
      </c>
      <c r="P44" s="4">
        <f t="shared" si="13"/>
        <v>11.718678285765659</v>
      </c>
      <c r="Q44" s="5">
        <f t="shared" si="11"/>
        <v>11.718678285765659</v>
      </c>
      <c r="R44" s="5">
        <f t="shared" si="12"/>
        <v>3.2551884127126831</v>
      </c>
    </row>
    <row r="45" spans="1:18" x14ac:dyDescent="0.3">
      <c r="A45" s="1">
        <v>44</v>
      </c>
      <c r="B45" s="1" t="s">
        <v>182</v>
      </c>
      <c r="C45" s="1" t="s">
        <v>491</v>
      </c>
      <c r="D45" s="1" t="s">
        <v>542</v>
      </c>
      <c r="E45" s="1">
        <v>3600</v>
      </c>
      <c r="F45" s="3" t="s">
        <v>485</v>
      </c>
      <c r="G45" s="1">
        <v>18</v>
      </c>
      <c r="H45" s="3">
        <v>99.5</v>
      </c>
      <c r="I45" s="1">
        <v>14.6</v>
      </c>
      <c r="J45" s="3">
        <f t="shared" si="7"/>
        <v>99.7</v>
      </c>
      <c r="K45" s="3">
        <f t="shared" si="8"/>
        <v>105.4</v>
      </c>
      <c r="L45" s="3">
        <f t="shared" si="9"/>
        <v>106.9</v>
      </c>
      <c r="M45" s="3">
        <f t="shared" si="10"/>
        <v>111.5</v>
      </c>
      <c r="N45" s="3">
        <v>3600</v>
      </c>
      <c r="P45" s="4">
        <f t="shared" si="13"/>
        <v>13.166891835765659</v>
      </c>
      <c r="Q45" s="5">
        <f t="shared" si="11"/>
        <v>13.166891835765659</v>
      </c>
      <c r="R45" s="5">
        <f t="shared" si="12"/>
        <v>3.6574699543793496</v>
      </c>
    </row>
    <row r="46" spans="1:18" x14ac:dyDescent="0.3">
      <c r="A46" s="1">
        <v>45</v>
      </c>
      <c r="B46" s="1" t="s">
        <v>529</v>
      </c>
      <c r="C46" s="1" t="s">
        <v>487</v>
      </c>
      <c r="D46" s="1" t="s">
        <v>546</v>
      </c>
      <c r="E46" s="1">
        <v>3500</v>
      </c>
      <c r="F46" s="3" t="s">
        <v>496</v>
      </c>
      <c r="G46" s="1">
        <v>24</v>
      </c>
      <c r="H46" s="1">
        <v>110.25</v>
      </c>
      <c r="I46" s="1">
        <v>13.66</v>
      </c>
      <c r="J46" s="3">
        <f t="shared" si="7"/>
        <v>100.4</v>
      </c>
      <c r="K46" s="3">
        <f t="shared" si="8"/>
        <v>102.5</v>
      </c>
      <c r="L46" s="3">
        <f t="shared" si="9"/>
        <v>107.9</v>
      </c>
      <c r="M46" s="3">
        <f t="shared" si="10"/>
        <v>108.8</v>
      </c>
      <c r="N46" s="3">
        <v>4200</v>
      </c>
      <c r="P46" s="4">
        <f t="shared" si="13"/>
        <v>18.045782137137284</v>
      </c>
      <c r="Q46" s="5">
        <f t="shared" si="11"/>
        <v>18.045782137137284</v>
      </c>
      <c r="R46" s="5">
        <f t="shared" si="12"/>
        <v>5.1559377534677955</v>
      </c>
    </row>
    <row r="47" spans="1:18" x14ac:dyDescent="0.3">
      <c r="A47" s="1">
        <v>46</v>
      </c>
      <c r="B47" s="1" t="s">
        <v>113</v>
      </c>
      <c r="C47" s="1" t="s">
        <v>496</v>
      </c>
      <c r="D47" s="1" t="s">
        <v>546</v>
      </c>
      <c r="E47" s="1">
        <v>3400</v>
      </c>
      <c r="F47" s="3" t="s">
        <v>487</v>
      </c>
      <c r="G47" s="1">
        <v>15</v>
      </c>
      <c r="H47" s="3">
        <v>103.25</v>
      </c>
      <c r="I47" s="1">
        <v>11.35</v>
      </c>
      <c r="J47" s="3">
        <f t="shared" si="7"/>
        <v>102.5</v>
      </c>
      <c r="K47" s="3">
        <f t="shared" si="8"/>
        <v>100.4</v>
      </c>
      <c r="L47" s="3">
        <f t="shared" si="9"/>
        <v>103.2</v>
      </c>
      <c r="M47" s="3">
        <f t="shared" si="10"/>
        <v>112.5</v>
      </c>
      <c r="N47" s="3">
        <v>3500</v>
      </c>
      <c r="P47" s="4">
        <f t="shared" si="13"/>
        <v>9.922937586205471</v>
      </c>
      <c r="Q47" s="5">
        <f t="shared" si="11"/>
        <v>9.922937586205471</v>
      </c>
      <c r="R47" s="5">
        <f t="shared" si="12"/>
        <v>2.9185110547663151</v>
      </c>
    </row>
    <row r="48" spans="1:18" x14ac:dyDescent="0.3">
      <c r="A48" s="1">
        <v>47</v>
      </c>
      <c r="B48" s="1" t="s">
        <v>151</v>
      </c>
      <c r="C48" s="1" t="s">
        <v>506</v>
      </c>
      <c r="D48" s="1" t="s">
        <v>546</v>
      </c>
      <c r="E48" s="1">
        <v>3300</v>
      </c>
      <c r="F48" s="3" t="s">
        <v>519</v>
      </c>
      <c r="G48" s="1">
        <v>12</v>
      </c>
      <c r="H48" s="3">
        <v>98</v>
      </c>
      <c r="I48" s="1">
        <v>15.69</v>
      </c>
      <c r="J48" s="3">
        <f t="shared" si="7"/>
        <v>100.4</v>
      </c>
      <c r="K48" s="3">
        <f t="shared" si="8"/>
        <v>102</v>
      </c>
      <c r="L48" s="3">
        <f t="shared" si="9"/>
        <v>104.2</v>
      </c>
      <c r="M48" s="3">
        <f t="shared" si="10"/>
        <v>110.1</v>
      </c>
      <c r="N48" s="3">
        <v>3500</v>
      </c>
      <c r="P48" s="4">
        <f t="shared" si="13"/>
        <v>8.1624060511459948</v>
      </c>
      <c r="Q48" s="5">
        <f t="shared" si="11"/>
        <v>8.1624060511459948</v>
      </c>
      <c r="R48" s="5">
        <f t="shared" si="12"/>
        <v>2.47345637913515</v>
      </c>
    </row>
    <row r="49" spans="1:18" x14ac:dyDescent="0.3">
      <c r="A49" s="1">
        <v>48</v>
      </c>
      <c r="B49" s="1" t="s">
        <v>164</v>
      </c>
      <c r="C49" s="1" t="s">
        <v>491</v>
      </c>
      <c r="D49" s="1" t="s">
        <v>544</v>
      </c>
      <c r="E49" s="1">
        <v>3300</v>
      </c>
      <c r="F49" s="3" t="s">
        <v>485</v>
      </c>
      <c r="G49" s="1">
        <v>19</v>
      </c>
      <c r="H49" s="3">
        <v>99.5</v>
      </c>
      <c r="I49" s="1">
        <v>15.61</v>
      </c>
      <c r="J49" s="3">
        <f t="shared" si="7"/>
        <v>99.7</v>
      </c>
      <c r="K49" s="3">
        <f t="shared" si="8"/>
        <v>105.4</v>
      </c>
      <c r="L49" s="3">
        <f t="shared" si="9"/>
        <v>106.9</v>
      </c>
      <c r="M49" s="3">
        <f t="shared" si="10"/>
        <v>111.5</v>
      </c>
      <c r="N49" s="3">
        <v>3500</v>
      </c>
      <c r="P49" s="4">
        <f t="shared" si="13"/>
        <v>13.359512351145996</v>
      </c>
      <c r="Q49" s="5">
        <f t="shared" si="11"/>
        <v>13.359512351145996</v>
      </c>
      <c r="R49" s="5">
        <f t="shared" si="12"/>
        <v>4.0483370761048478</v>
      </c>
    </row>
    <row r="50" spans="1:18" x14ac:dyDescent="0.3">
      <c r="A50" s="1">
        <v>49</v>
      </c>
      <c r="B50" s="1" t="s">
        <v>117</v>
      </c>
      <c r="C50" s="1" t="s">
        <v>519</v>
      </c>
      <c r="D50" s="1" t="s">
        <v>545</v>
      </c>
      <c r="E50" s="1">
        <v>3100</v>
      </c>
      <c r="F50" s="3" t="s">
        <v>506</v>
      </c>
      <c r="G50" s="1">
        <v>6</v>
      </c>
      <c r="H50" s="3">
        <v>105.5</v>
      </c>
      <c r="I50" s="1">
        <v>15.61</v>
      </c>
      <c r="J50" s="3">
        <f t="shared" si="7"/>
        <v>102</v>
      </c>
      <c r="K50" s="3">
        <f t="shared" si="8"/>
        <v>100.4</v>
      </c>
      <c r="L50" s="3">
        <f t="shared" si="9"/>
        <v>104.9</v>
      </c>
      <c r="M50" s="3">
        <f t="shared" si="10"/>
        <v>107.3</v>
      </c>
      <c r="N50" s="3">
        <v>3500</v>
      </c>
      <c r="P50" s="4">
        <f t="shared" si="13"/>
        <v>3.8880486810012651</v>
      </c>
      <c r="Q50" s="5">
        <f t="shared" si="11"/>
        <v>3.8880486810012651</v>
      </c>
      <c r="R50" s="5">
        <f t="shared" si="12"/>
        <v>1.2542092519358918</v>
      </c>
    </row>
    <row r="51" spans="1:18" x14ac:dyDescent="0.3">
      <c r="A51" s="1">
        <v>50</v>
      </c>
      <c r="B51" s="1" t="s">
        <v>257</v>
      </c>
      <c r="C51" s="1" t="s">
        <v>485</v>
      </c>
      <c r="D51" s="1" t="s">
        <v>545</v>
      </c>
      <c r="E51" s="1">
        <v>3100</v>
      </c>
      <c r="F51" s="3" t="s">
        <v>491</v>
      </c>
      <c r="G51" s="1">
        <v>20</v>
      </c>
      <c r="H51" s="3">
        <v>114.5</v>
      </c>
      <c r="I51" s="1">
        <v>15.42</v>
      </c>
      <c r="J51" s="3">
        <f t="shared" si="7"/>
        <v>105.4</v>
      </c>
      <c r="K51" s="3">
        <f t="shared" si="8"/>
        <v>99.7</v>
      </c>
      <c r="L51" s="3">
        <f t="shared" si="9"/>
        <v>103</v>
      </c>
      <c r="M51" s="3">
        <f t="shared" si="10"/>
        <v>106.1</v>
      </c>
      <c r="N51" s="3">
        <v>3500</v>
      </c>
      <c r="P51" s="4">
        <f t="shared" si="13"/>
        <v>14.993150681001264</v>
      </c>
      <c r="Q51" s="5">
        <f t="shared" si="11"/>
        <v>14.993150681001264</v>
      </c>
      <c r="R51" s="5">
        <f t="shared" si="12"/>
        <v>4.8365002196778271</v>
      </c>
    </row>
    <row r="52" spans="1:18" x14ac:dyDescent="0.3">
      <c r="A52" s="1">
        <v>51</v>
      </c>
      <c r="B52" s="1" t="s">
        <v>419</v>
      </c>
      <c r="C52" s="1" t="s">
        <v>487</v>
      </c>
      <c r="D52" s="1" t="s">
        <v>546</v>
      </c>
      <c r="E52" s="1">
        <v>3100</v>
      </c>
      <c r="F52" s="3" t="s">
        <v>496</v>
      </c>
      <c r="G52" s="1">
        <v>10</v>
      </c>
      <c r="H52" s="3">
        <v>110.25</v>
      </c>
      <c r="I52" s="1">
        <v>18.37</v>
      </c>
      <c r="J52" s="3">
        <f t="shared" si="7"/>
        <v>100.4</v>
      </c>
      <c r="K52" s="3">
        <f t="shared" si="8"/>
        <v>102.5</v>
      </c>
      <c r="L52" s="3">
        <f t="shared" si="9"/>
        <v>107.9</v>
      </c>
      <c r="M52" s="3">
        <f t="shared" si="10"/>
        <v>108.8</v>
      </c>
      <c r="N52" s="3">
        <v>3500</v>
      </c>
      <c r="P52" s="4">
        <f t="shared" si="13"/>
        <v>7.9384622810012644</v>
      </c>
      <c r="Q52" s="5">
        <f t="shared" si="11"/>
        <v>7.9384622810012644</v>
      </c>
      <c r="R52" s="5">
        <f t="shared" si="12"/>
        <v>2.5607942841939564</v>
      </c>
    </row>
    <row r="53" spans="1:18" x14ac:dyDescent="0.3">
      <c r="A53" s="1">
        <v>52</v>
      </c>
      <c r="B53" s="1" t="s">
        <v>170</v>
      </c>
      <c r="C53" s="1" t="s">
        <v>496</v>
      </c>
      <c r="D53" s="1" t="s">
        <v>543</v>
      </c>
      <c r="E53" s="1">
        <v>3100</v>
      </c>
      <c r="F53" s="1" t="s">
        <v>487</v>
      </c>
      <c r="G53" s="1">
        <v>10</v>
      </c>
      <c r="H53" s="1">
        <v>103.25</v>
      </c>
      <c r="I53" s="1">
        <v>20.09</v>
      </c>
      <c r="J53" s="3">
        <f t="shared" si="7"/>
        <v>102.5</v>
      </c>
      <c r="K53" s="3">
        <f t="shared" si="8"/>
        <v>100.4</v>
      </c>
      <c r="L53" s="3">
        <f t="shared" si="9"/>
        <v>103.2</v>
      </c>
      <c r="M53" s="3">
        <f t="shared" si="10"/>
        <v>112.5</v>
      </c>
      <c r="N53" s="3">
        <v>3900</v>
      </c>
      <c r="P53" s="4">
        <f t="shared" si="13"/>
        <v>7.7766089810012655</v>
      </c>
      <c r="Q53" s="5">
        <f t="shared" si="11"/>
        <v>7.7766089810012655</v>
      </c>
      <c r="R53" s="5">
        <f t="shared" si="12"/>
        <v>2.5085835422584726</v>
      </c>
    </row>
    <row r="54" spans="1:18" x14ac:dyDescent="0.3">
      <c r="A54" s="1">
        <v>53</v>
      </c>
      <c r="B54" s="1" t="s">
        <v>63</v>
      </c>
      <c r="C54" s="1" t="s">
        <v>496</v>
      </c>
      <c r="D54" s="1" t="s">
        <v>546</v>
      </c>
      <c r="E54" s="1">
        <v>3100</v>
      </c>
      <c r="F54" s="1" t="s">
        <v>487</v>
      </c>
      <c r="G54" s="1">
        <v>14</v>
      </c>
      <c r="H54" s="1">
        <v>103.25</v>
      </c>
      <c r="I54" s="1">
        <v>12.76</v>
      </c>
      <c r="J54" s="3">
        <f t="shared" si="7"/>
        <v>102.5</v>
      </c>
      <c r="K54" s="3">
        <f t="shared" si="8"/>
        <v>100.4</v>
      </c>
      <c r="L54" s="3">
        <f t="shared" si="9"/>
        <v>103.2</v>
      </c>
      <c r="M54" s="3">
        <f t="shared" si="10"/>
        <v>112.5</v>
      </c>
      <c r="N54" s="3">
        <v>3700</v>
      </c>
      <c r="P54" s="4">
        <f t="shared" si="13"/>
        <v>8.7094836810012666</v>
      </c>
      <c r="Q54" s="5">
        <f t="shared" si="11"/>
        <v>8.7094836810012666</v>
      </c>
      <c r="R54" s="5">
        <f t="shared" si="12"/>
        <v>2.809510864839118</v>
      </c>
    </row>
    <row r="55" spans="1:18" x14ac:dyDescent="0.3">
      <c r="A55" s="1">
        <v>54</v>
      </c>
      <c r="B55" s="1" t="s">
        <v>226</v>
      </c>
      <c r="C55" s="1" t="s">
        <v>487</v>
      </c>
      <c r="D55" s="1" t="s">
        <v>544</v>
      </c>
      <c r="E55" s="1">
        <v>3000</v>
      </c>
      <c r="F55" s="3" t="s">
        <v>496</v>
      </c>
      <c r="G55" s="1">
        <v>16</v>
      </c>
      <c r="H55" s="3">
        <v>110.25</v>
      </c>
      <c r="I55" s="1">
        <v>14.47</v>
      </c>
      <c r="J55" s="3">
        <f t="shared" si="7"/>
        <v>100.4</v>
      </c>
      <c r="K55" s="3">
        <f t="shared" si="8"/>
        <v>102.5</v>
      </c>
      <c r="L55" s="3">
        <f t="shared" si="9"/>
        <v>107.9</v>
      </c>
      <c r="M55" s="3">
        <f t="shared" si="10"/>
        <v>108.8</v>
      </c>
      <c r="N55" s="3">
        <v>3600</v>
      </c>
      <c r="P55" s="4">
        <f t="shared" si="13"/>
        <v>10.963423211120276</v>
      </c>
      <c r="Q55" s="5">
        <f t="shared" si="11"/>
        <v>10.963423211120276</v>
      </c>
      <c r="R55" s="5">
        <f t="shared" si="12"/>
        <v>3.6544744037067587</v>
      </c>
    </row>
    <row r="56" spans="1:18" x14ac:dyDescent="0.3">
      <c r="A56" s="1">
        <v>55</v>
      </c>
      <c r="B56" s="1" t="s">
        <v>302</v>
      </c>
      <c r="C56" s="1" t="s">
        <v>496</v>
      </c>
      <c r="D56" s="1" t="s">
        <v>544</v>
      </c>
      <c r="E56" s="1">
        <v>3000</v>
      </c>
      <c r="F56" s="3" t="s">
        <v>487</v>
      </c>
      <c r="G56" s="1">
        <v>12</v>
      </c>
      <c r="H56" s="3">
        <v>103.25</v>
      </c>
      <c r="I56" s="1">
        <v>17.920000000000002</v>
      </c>
      <c r="J56" s="3">
        <f t="shared" si="7"/>
        <v>102.5</v>
      </c>
      <c r="K56" s="3">
        <f t="shared" si="8"/>
        <v>100.4</v>
      </c>
      <c r="L56" s="3">
        <f t="shared" si="9"/>
        <v>103.2</v>
      </c>
      <c r="M56" s="3">
        <f t="shared" si="10"/>
        <v>112.5</v>
      </c>
      <c r="N56" s="3">
        <v>3700</v>
      </c>
      <c r="P56" s="4">
        <f t="shared" si="13"/>
        <v>8.3431992111202788</v>
      </c>
      <c r="Q56" s="5">
        <f t="shared" si="11"/>
        <v>8.3431992111202788</v>
      </c>
      <c r="R56" s="5">
        <f t="shared" si="12"/>
        <v>2.7810664037067596</v>
      </c>
    </row>
    <row r="57" spans="1:18" x14ac:dyDescent="0.3">
      <c r="A57" s="3">
        <v>56</v>
      </c>
      <c r="B57" s="1" t="s">
        <v>183</v>
      </c>
      <c r="C57" s="1" t="s">
        <v>491</v>
      </c>
      <c r="D57" s="1" t="s">
        <v>542</v>
      </c>
      <c r="E57" s="1">
        <v>3000</v>
      </c>
      <c r="F57" s="1" t="s">
        <v>485</v>
      </c>
      <c r="G57" s="1">
        <v>10</v>
      </c>
      <c r="H57" s="1">
        <v>99.5</v>
      </c>
      <c r="I57" s="1">
        <v>15.29</v>
      </c>
      <c r="J57" s="3">
        <f t="shared" si="7"/>
        <v>99.7</v>
      </c>
      <c r="K57" s="3">
        <f t="shared" si="8"/>
        <v>105.4</v>
      </c>
      <c r="L57" s="3">
        <f t="shared" si="9"/>
        <v>106.9</v>
      </c>
      <c r="M57" s="3">
        <f t="shared" si="10"/>
        <v>111.5</v>
      </c>
      <c r="N57" s="3">
        <v>3500</v>
      </c>
      <c r="P57" s="4">
        <f t="shared" si="13"/>
        <v>5.7880033611202766</v>
      </c>
      <c r="Q57" s="5">
        <f t="shared" si="11"/>
        <v>5.7880033611202766</v>
      </c>
      <c r="R57" s="5">
        <f t="shared" si="12"/>
        <v>1.9293344537067589</v>
      </c>
    </row>
    <row r="58" spans="1:18" x14ac:dyDescent="0.3">
      <c r="A58" s="3">
        <v>57</v>
      </c>
      <c r="B58" s="1" t="s">
        <v>372</v>
      </c>
      <c r="C58" s="1" t="s">
        <v>491</v>
      </c>
      <c r="D58" s="1" t="s">
        <v>544</v>
      </c>
      <c r="E58" s="1">
        <v>2900</v>
      </c>
      <c r="F58" s="3" t="s">
        <v>485</v>
      </c>
      <c r="G58" s="1">
        <v>16</v>
      </c>
      <c r="H58" s="3">
        <v>99.5</v>
      </c>
      <c r="I58" s="1">
        <v>11.48</v>
      </c>
      <c r="J58" s="3">
        <f t="shared" si="7"/>
        <v>99.7</v>
      </c>
      <c r="K58" s="3">
        <f t="shared" si="8"/>
        <v>105.4</v>
      </c>
      <c r="L58" s="3">
        <f t="shared" si="9"/>
        <v>106.9</v>
      </c>
      <c r="M58" s="3">
        <f t="shared" si="10"/>
        <v>111.5</v>
      </c>
      <c r="N58" s="3">
        <v>3500</v>
      </c>
      <c r="P58" s="4">
        <f t="shared" si="13"/>
        <v>8.8270690578711832</v>
      </c>
      <c r="Q58" s="5">
        <f t="shared" si="11"/>
        <v>8.8270690578711832</v>
      </c>
      <c r="R58" s="5">
        <f t="shared" si="12"/>
        <v>3.0438169165073048</v>
      </c>
    </row>
    <row r="59" spans="1:18" x14ac:dyDescent="0.3">
      <c r="A59" s="3">
        <v>58</v>
      </c>
      <c r="B59" s="1" t="s">
        <v>49</v>
      </c>
      <c r="C59" s="1" t="s">
        <v>487</v>
      </c>
      <c r="D59" s="1" t="s">
        <v>544</v>
      </c>
      <c r="E59" s="1">
        <v>2900</v>
      </c>
      <c r="F59" s="3" t="s">
        <v>496</v>
      </c>
      <c r="G59" s="1">
        <v>4</v>
      </c>
      <c r="H59" s="1">
        <v>110.25</v>
      </c>
      <c r="I59" s="1">
        <v>14.89</v>
      </c>
      <c r="J59" s="3">
        <f t="shared" si="7"/>
        <v>100.4</v>
      </c>
      <c r="K59" s="3">
        <f t="shared" si="8"/>
        <v>102.5</v>
      </c>
      <c r="L59" s="3">
        <f t="shared" si="9"/>
        <v>107.9</v>
      </c>
      <c r="M59" s="3">
        <f t="shared" si="10"/>
        <v>108.8</v>
      </c>
      <c r="N59" s="3">
        <v>3500</v>
      </c>
      <c r="P59" s="4">
        <f t="shared" si="13"/>
        <v>1.9714032078711807</v>
      </c>
      <c r="Q59" s="5">
        <f t="shared" si="11"/>
        <v>1.9714032078711807</v>
      </c>
      <c r="R59" s="5">
        <f t="shared" si="12"/>
        <v>0.67979420961075199</v>
      </c>
    </row>
    <row r="60" spans="1:18" x14ac:dyDescent="0.3">
      <c r="A60" s="3">
        <v>59</v>
      </c>
      <c r="B60" s="1" t="s">
        <v>382</v>
      </c>
      <c r="C60" s="1" t="s">
        <v>491</v>
      </c>
      <c r="D60" s="1" t="s">
        <v>546</v>
      </c>
      <c r="E60" s="1">
        <v>2800</v>
      </c>
      <c r="F60" s="3" t="s">
        <v>485</v>
      </c>
      <c r="G60" s="1">
        <v>4</v>
      </c>
      <c r="H60" s="3">
        <v>99.5</v>
      </c>
      <c r="I60" s="1">
        <v>14.3</v>
      </c>
      <c r="J60" s="3">
        <f t="shared" si="7"/>
        <v>99.7</v>
      </c>
      <c r="K60" s="3">
        <f t="shared" si="8"/>
        <v>105.4</v>
      </c>
      <c r="L60" s="3">
        <f t="shared" si="9"/>
        <v>106.9</v>
      </c>
      <c r="M60" s="3">
        <f t="shared" si="10"/>
        <v>111.5</v>
      </c>
      <c r="N60" s="3">
        <v>3500</v>
      </c>
      <c r="P60" s="4">
        <f t="shared" si="13"/>
        <v>0.4776900277276126</v>
      </c>
      <c r="Q60" s="5">
        <f t="shared" si="11"/>
        <v>0.4776900277276126</v>
      </c>
      <c r="R60" s="5">
        <f t="shared" si="12"/>
        <v>0.17060358133129022</v>
      </c>
    </row>
    <row r="61" spans="1:18" x14ac:dyDescent="0.3">
      <c r="A61" s="3"/>
      <c r="J61" s="3"/>
      <c r="K61" s="3"/>
      <c r="L61" s="3"/>
      <c r="M61" s="3"/>
      <c r="N61" s="3"/>
      <c r="P61" s="4"/>
      <c r="Q61" s="5"/>
      <c r="R61" s="5"/>
    </row>
    <row r="64" spans="1:18" x14ac:dyDescent="0.3">
      <c r="A64" s="1" t="s">
        <v>565</v>
      </c>
    </row>
    <row r="65" spans="1:16" x14ac:dyDescent="0.3">
      <c r="A65" s="1" t="s">
        <v>509</v>
      </c>
      <c r="B65" s="1" t="s">
        <v>510</v>
      </c>
      <c r="C65" s="1" t="s">
        <v>566</v>
      </c>
      <c r="D65" s="1" t="s">
        <v>567</v>
      </c>
      <c r="E65" s="1" t="s">
        <v>568</v>
      </c>
      <c r="P65" s="1"/>
    </row>
    <row r="66" spans="1:16" x14ac:dyDescent="0.3">
      <c r="A66" s="1">
        <v>1</v>
      </c>
      <c r="B66" s="1" t="s">
        <v>507</v>
      </c>
      <c r="C66" s="1">
        <v>106.4</v>
      </c>
      <c r="D66" s="1">
        <v>105.5</v>
      </c>
      <c r="E66" s="1">
        <v>111.2</v>
      </c>
      <c r="P66" s="1"/>
    </row>
    <row r="67" spans="1:16" x14ac:dyDescent="0.3">
      <c r="A67" s="1">
        <v>2</v>
      </c>
      <c r="B67" s="1" t="s">
        <v>512</v>
      </c>
      <c r="C67" s="1">
        <v>103.4</v>
      </c>
      <c r="D67" s="1">
        <v>106.9</v>
      </c>
      <c r="E67" s="1">
        <v>107</v>
      </c>
      <c r="P67" s="1"/>
    </row>
    <row r="68" spans="1:16" x14ac:dyDescent="0.3">
      <c r="A68" s="1">
        <v>3</v>
      </c>
      <c r="B68" s="1" t="s">
        <v>519</v>
      </c>
      <c r="C68" s="1">
        <v>102</v>
      </c>
      <c r="D68" s="1">
        <v>110.1</v>
      </c>
      <c r="E68" s="1">
        <v>104.9</v>
      </c>
      <c r="P68" s="1"/>
    </row>
    <row r="69" spans="1:16" x14ac:dyDescent="0.3">
      <c r="A69" s="1">
        <v>4</v>
      </c>
      <c r="B69" s="1" t="s">
        <v>514</v>
      </c>
      <c r="C69" s="1">
        <v>101.1</v>
      </c>
      <c r="D69" s="1">
        <v>108.3</v>
      </c>
      <c r="E69" s="1">
        <v>110.2</v>
      </c>
      <c r="P69" s="1"/>
    </row>
    <row r="70" spans="1:16" x14ac:dyDescent="0.3">
      <c r="A70" s="1">
        <v>5</v>
      </c>
      <c r="B70" s="1" t="s">
        <v>499</v>
      </c>
      <c r="C70" s="1">
        <v>101.1</v>
      </c>
      <c r="D70" s="1">
        <v>102.5</v>
      </c>
      <c r="E70" s="1">
        <v>110.9</v>
      </c>
      <c r="P70" s="1"/>
    </row>
    <row r="71" spans="1:16" x14ac:dyDescent="0.3">
      <c r="A71" s="1">
        <v>6</v>
      </c>
      <c r="B71" s="1" t="s">
        <v>505</v>
      </c>
      <c r="C71" s="1">
        <v>98.9</v>
      </c>
      <c r="D71" s="1">
        <v>105</v>
      </c>
      <c r="E71" s="1">
        <v>115.1</v>
      </c>
      <c r="P71" s="1"/>
    </row>
    <row r="72" spans="1:16" x14ac:dyDescent="0.3">
      <c r="A72" s="1">
        <v>7</v>
      </c>
      <c r="B72" s="1" t="s">
        <v>518</v>
      </c>
      <c r="C72" s="1">
        <v>101.4</v>
      </c>
      <c r="D72" s="1">
        <v>106.6</v>
      </c>
      <c r="E72" s="1">
        <v>108.3</v>
      </c>
      <c r="P72" s="1"/>
    </row>
    <row r="73" spans="1:16" x14ac:dyDescent="0.3">
      <c r="A73" s="1">
        <v>8</v>
      </c>
      <c r="B73" s="1" t="s">
        <v>520</v>
      </c>
      <c r="C73" s="1">
        <v>100.1</v>
      </c>
      <c r="D73" s="1">
        <v>109.8</v>
      </c>
      <c r="E73" s="1">
        <v>106.8</v>
      </c>
      <c r="P73" s="1"/>
    </row>
    <row r="74" spans="1:16" x14ac:dyDescent="0.3">
      <c r="A74" s="1">
        <v>9</v>
      </c>
      <c r="B74" s="1" t="s">
        <v>491</v>
      </c>
      <c r="C74" s="1">
        <v>99.7</v>
      </c>
      <c r="D74" s="1">
        <v>106.1</v>
      </c>
      <c r="E74" s="1">
        <v>106.9</v>
      </c>
      <c r="P74" s="1"/>
    </row>
    <row r="75" spans="1:16" x14ac:dyDescent="0.3">
      <c r="A75" s="1">
        <v>10</v>
      </c>
      <c r="B75" s="1" t="s">
        <v>549</v>
      </c>
      <c r="C75" s="1">
        <v>103.2</v>
      </c>
      <c r="D75" s="1">
        <v>113.9</v>
      </c>
      <c r="E75" s="1">
        <v>106.5</v>
      </c>
      <c r="P75" s="1"/>
    </row>
    <row r="76" spans="1:16" x14ac:dyDescent="0.3">
      <c r="A76" s="1">
        <v>11</v>
      </c>
      <c r="B76" s="1" t="s">
        <v>487</v>
      </c>
      <c r="C76" s="1">
        <v>100.4</v>
      </c>
      <c r="D76" s="1">
        <v>112.5</v>
      </c>
      <c r="E76" s="1">
        <v>107.9</v>
      </c>
      <c r="P76" s="1"/>
    </row>
    <row r="77" spans="1:16" x14ac:dyDescent="0.3">
      <c r="A77" s="1">
        <v>12</v>
      </c>
      <c r="B77" s="1" t="s">
        <v>506</v>
      </c>
      <c r="C77" s="1">
        <v>100.4</v>
      </c>
      <c r="D77" s="1">
        <v>107.3</v>
      </c>
      <c r="E77" s="1">
        <v>104.2</v>
      </c>
      <c r="P77" s="1"/>
    </row>
    <row r="78" spans="1:16" x14ac:dyDescent="0.3">
      <c r="A78" s="1">
        <v>13</v>
      </c>
      <c r="B78" s="1" t="s">
        <v>498</v>
      </c>
      <c r="C78" s="1">
        <v>104.1</v>
      </c>
      <c r="D78" s="1">
        <v>109.7</v>
      </c>
      <c r="E78" s="1">
        <v>109</v>
      </c>
      <c r="P78" s="1"/>
    </row>
    <row r="79" spans="1:16" x14ac:dyDescent="0.3">
      <c r="A79" s="1">
        <v>14</v>
      </c>
      <c r="B79" s="1" t="s">
        <v>517</v>
      </c>
      <c r="C79" s="1">
        <v>105.5</v>
      </c>
      <c r="D79" s="1">
        <v>105.2</v>
      </c>
      <c r="E79" s="1">
        <v>107.3</v>
      </c>
      <c r="P79" s="1"/>
    </row>
    <row r="80" spans="1:16" x14ac:dyDescent="0.3">
      <c r="A80" s="1">
        <v>15</v>
      </c>
      <c r="B80" s="1" t="s">
        <v>495</v>
      </c>
      <c r="C80" s="1">
        <v>98.8</v>
      </c>
      <c r="D80" s="1">
        <v>103.8</v>
      </c>
      <c r="E80" s="1">
        <v>106.2</v>
      </c>
      <c r="P80" s="1"/>
    </row>
    <row r="81" spans="1:16" x14ac:dyDescent="0.3">
      <c r="A81" s="1">
        <v>16</v>
      </c>
      <c r="B81" s="1" t="s">
        <v>513</v>
      </c>
      <c r="C81" s="1">
        <v>100.7</v>
      </c>
      <c r="D81" s="1">
        <v>104.6</v>
      </c>
      <c r="E81" s="1">
        <v>105.1</v>
      </c>
      <c r="P81" s="1"/>
    </row>
    <row r="82" spans="1:16" x14ac:dyDescent="0.3">
      <c r="A82" s="1">
        <v>17</v>
      </c>
      <c r="B82" s="1" t="s">
        <v>485</v>
      </c>
      <c r="C82" s="1">
        <v>105.4</v>
      </c>
      <c r="D82" s="1">
        <v>111.5</v>
      </c>
      <c r="E82" s="1">
        <v>103</v>
      </c>
      <c r="P82" s="1"/>
    </row>
    <row r="83" spans="1:16" x14ac:dyDescent="0.3">
      <c r="A83" s="1">
        <v>18</v>
      </c>
      <c r="B83" s="1" t="s">
        <v>489</v>
      </c>
      <c r="C83" s="1">
        <v>102.8</v>
      </c>
      <c r="D83" s="1">
        <v>108.4</v>
      </c>
      <c r="E83" s="1">
        <v>110.2</v>
      </c>
      <c r="P83" s="1"/>
    </row>
    <row r="84" spans="1:16" x14ac:dyDescent="0.3">
      <c r="A84" s="1">
        <v>19</v>
      </c>
      <c r="B84" s="1" t="s">
        <v>564</v>
      </c>
      <c r="C84" s="1">
        <v>105.6</v>
      </c>
      <c r="D84" s="1">
        <v>108.6</v>
      </c>
      <c r="E84" s="1">
        <v>110.4</v>
      </c>
      <c r="P84" s="1"/>
    </row>
    <row r="85" spans="1:16" x14ac:dyDescent="0.3">
      <c r="A85" s="1">
        <v>20</v>
      </c>
      <c r="B85" s="1" t="s">
        <v>556</v>
      </c>
      <c r="C85" s="1">
        <v>102</v>
      </c>
      <c r="D85" s="1">
        <v>102.1</v>
      </c>
      <c r="E85" s="1">
        <v>110.9</v>
      </c>
      <c r="P85" s="1"/>
    </row>
    <row r="86" spans="1:16" x14ac:dyDescent="0.3">
      <c r="A86" s="1">
        <v>21</v>
      </c>
      <c r="B86" s="1" t="s">
        <v>486</v>
      </c>
      <c r="C86" s="1">
        <v>105.3</v>
      </c>
      <c r="D86" s="1">
        <v>107.6</v>
      </c>
      <c r="E86" s="1">
        <v>104.7</v>
      </c>
      <c r="P86" s="1"/>
    </row>
    <row r="87" spans="1:16" x14ac:dyDescent="0.3">
      <c r="A87" s="1">
        <v>22</v>
      </c>
      <c r="B87" s="1" t="s">
        <v>508</v>
      </c>
      <c r="C87" s="1">
        <v>100.3</v>
      </c>
      <c r="D87" s="1">
        <v>106.5</v>
      </c>
      <c r="E87" s="1">
        <v>105.8</v>
      </c>
      <c r="P87" s="1"/>
    </row>
    <row r="88" spans="1:16" x14ac:dyDescent="0.3">
      <c r="A88" s="1">
        <v>23</v>
      </c>
      <c r="B88" s="1" t="s">
        <v>488</v>
      </c>
      <c r="C88" s="1">
        <v>104</v>
      </c>
      <c r="D88" s="1">
        <v>110.4</v>
      </c>
      <c r="E88" s="1">
        <v>107.1</v>
      </c>
      <c r="P88" s="1"/>
    </row>
    <row r="89" spans="1:16" x14ac:dyDescent="0.3">
      <c r="A89" s="1">
        <v>24</v>
      </c>
      <c r="B89" s="1" t="s">
        <v>493</v>
      </c>
      <c r="C89" s="1">
        <v>102.9</v>
      </c>
      <c r="D89" s="1">
        <v>103.6</v>
      </c>
      <c r="E89" s="1">
        <v>112.2</v>
      </c>
      <c r="P89" s="1"/>
    </row>
    <row r="90" spans="1:16" x14ac:dyDescent="0.3">
      <c r="A90" s="1">
        <v>25</v>
      </c>
      <c r="B90" s="1" t="s">
        <v>492</v>
      </c>
      <c r="C90" s="1">
        <v>101.6</v>
      </c>
      <c r="D90" s="1">
        <v>111.4</v>
      </c>
      <c r="E90" s="1">
        <v>108.1</v>
      </c>
      <c r="P90" s="1"/>
    </row>
    <row r="91" spans="1:16" x14ac:dyDescent="0.3">
      <c r="A91" s="1">
        <v>26</v>
      </c>
      <c r="B91" s="1" t="s">
        <v>497</v>
      </c>
      <c r="C91" s="1">
        <v>105.5</v>
      </c>
      <c r="D91" s="1">
        <v>108.3</v>
      </c>
      <c r="E91" s="1">
        <v>108.7</v>
      </c>
      <c r="P91" s="1"/>
    </row>
    <row r="92" spans="1:16" x14ac:dyDescent="0.3">
      <c r="A92" s="1">
        <v>27</v>
      </c>
      <c r="B92" s="1" t="s">
        <v>557</v>
      </c>
      <c r="C92" s="1">
        <v>100.4</v>
      </c>
      <c r="D92" s="1">
        <v>111.1</v>
      </c>
      <c r="E92" s="1">
        <v>108.3</v>
      </c>
      <c r="P92" s="1"/>
    </row>
    <row r="93" spans="1:16" x14ac:dyDescent="0.3">
      <c r="A93" s="1">
        <v>28</v>
      </c>
      <c r="B93" s="1" t="s">
        <v>516</v>
      </c>
      <c r="C93" s="1">
        <v>102.5</v>
      </c>
      <c r="D93" s="1">
        <v>110.9</v>
      </c>
      <c r="E93" s="1">
        <v>104.3</v>
      </c>
      <c r="P93" s="1"/>
    </row>
    <row r="94" spans="1:16" x14ac:dyDescent="0.3">
      <c r="A94" s="1">
        <v>29</v>
      </c>
      <c r="B94" s="1" t="s">
        <v>496</v>
      </c>
      <c r="C94" s="1">
        <v>102.5</v>
      </c>
      <c r="D94" s="1">
        <v>108.8</v>
      </c>
      <c r="E94" s="1">
        <v>103.2</v>
      </c>
      <c r="P94" s="1"/>
    </row>
    <row r="95" spans="1:16" x14ac:dyDescent="0.3">
      <c r="A95" s="1">
        <v>30</v>
      </c>
      <c r="B95" s="1" t="s">
        <v>523</v>
      </c>
      <c r="C95" s="1">
        <v>103.7</v>
      </c>
      <c r="D95" s="1">
        <v>108.6</v>
      </c>
      <c r="E95" s="1">
        <v>111.3</v>
      </c>
      <c r="P95" s="1"/>
    </row>
  </sheetData>
  <sortState ref="B2:R60">
    <sortCondition descending="1" ref="E2:E60"/>
  </sortState>
  <pageMargins left="0.7" right="0.7" top="0.75" bottom="0.75" header="0.3" footer="0.3"/>
  <pageSetup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zoomScaleNormal="100" workbookViewId="0">
      <pane xSplit="3" ySplit="1" topLeftCell="D31" activePane="bottomRight" state="frozen"/>
      <selection pane="topRight" activeCell="D1" sqref="D1"/>
      <selection pane="bottomLeft" activeCell="A2" sqref="A2"/>
      <selection pane="bottomRight" activeCell="P2" sqref="P2:P59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7</v>
      </c>
      <c r="C2" s="1" t="s">
        <v>519</v>
      </c>
      <c r="D2" s="1" t="s">
        <v>543</v>
      </c>
      <c r="E2" s="1">
        <v>8300</v>
      </c>
      <c r="F2" s="3" t="s">
        <v>506</v>
      </c>
      <c r="G2" s="1">
        <v>38</v>
      </c>
      <c r="H2" s="3">
        <v>105.5</v>
      </c>
      <c r="I2" s="1">
        <v>30.17</v>
      </c>
      <c r="J2" s="3">
        <f t="shared" ref="J2:J33" si="0">VLOOKUP(C2,$B$65:$E$94,2,FALSE)</f>
        <v>102</v>
      </c>
      <c r="K2" s="3">
        <f t="shared" ref="K2:K33" si="1">VLOOKUP(F2,$B$65:$E$94,2,FALSE)</f>
        <v>100.4</v>
      </c>
      <c r="L2" s="3">
        <f t="shared" ref="L2:L33" si="2">VLOOKUP(C2,$B$65:$E$94,4,FALSE)</f>
        <v>104.9</v>
      </c>
      <c r="M2" s="3">
        <f t="shared" ref="M2:M33" si="3">VLOOKUP(F2,$B$65:$E$94,3,FALSE)</f>
        <v>107.3</v>
      </c>
      <c r="N2" s="3">
        <v>9000</v>
      </c>
      <c r="P2" s="4">
        <v>41.730771981594273</v>
      </c>
      <c r="Q2" s="5">
        <f t="shared" ref="Q2:Q33" si="4">P2-O2</f>
        <v>41.730771981594273</v>
      </c>
      <c r="R2" s="5">
        <f t="shared" ref="R2:R33" si="5">P2/(E2/1000)</f>
        <v>5.0278038532041291</v>
      </c>
    </row>
    <row r="3" spans="1:18" x14ac:dyDescent="0.3">
      <c r="A3" s="1">
        <v>2</v>
      </c>
      <c r="B3" s="1" t="s">
        <v>129</v>
      </c>
      <c r="C3" s="1" t="s">
        <v>519</v>
      </c>
      <c r="D3" s="1" t="s">
        <v>545</v>
      </c>
      <c r="E3" s="1">
        <v>5600</v>
      </c>
      <c r="F3" s="3" t="s">
        <v>506</v>
      </c>
      <c r="G3" s="1">
        <v>38</v>
      </c>
      <c r="H3" s="3">
        <v>105.5</v>
      </c>
      <c r="I3" s="1">
        <v>24.8</v>
      </c>
      <c r="J3" s="3">
        <f t="shared" si="0"/>
        <v>102</v>
      </c>
      <c r="K3" s="3">
        <f t="shared" si="1"/>
        <v>100.4</v>
      </c>
      <c r="L3" s="3">
        <f t="shared" si="2"/>
        <v>104.9</v>
      </c>
      <c r="M3" s="3">
        <f t="shared" si="3"/>
        <v>107.3</v>
      </c>
      <c r="N3" s="3">
        <v>6900</v>
      </c>
      <c r="P3" s="4">
        <f t="shared" ref="P3:P9" si="6">-87.868852+(LN(E3))*9.365713+G3*0.73241+I3*0.27241+H3*0.0924+((J3+K3)/2)*0.015315+((L3+M3)/2)*-0.032803</f>
        <v>35.367166637611255</v>
      </c>
      <c r="Q3" s="5">
        <f t="shared" si="4"/>
        <v>35.367166637611255</v>
      </c>
      <c r="R3" s="5">
        <f t="shared" si="5"/>
        <v>6.3155654710020102</v>
      </c>
    </row>
    <row r="4" spans="1:18" x14ac:dyDescent="0.3">
      <c r="A4" s="1">
        <v>3</v>
      </c>
      <c r="B4" s="1" t="s">
        <v>93</v>
      </c>
      <c r="C4" s="1" t="s">
        <v>519</v>
      </c>
      <c r="D4" s="1" t="s">
        <v>546</v>
      </c>
      <c r="E4" s="1">
        <v>5300</v>
      </c>
      <c r="F4" s="3" t="s">
        <v>506</v>
      </c>
      <c r="G4" s="1">
        <v>33</v>
      </c>
      <c r="H4" s="3">
        <v>105.5</v>
      </c>
      <c r="I4" s="1">
        <v>19.899999999999999</v>
      </c>
      <c r="J4" s="3">
        <f t="shared" si="0"/>
        <v>102</v>
      </c>
      <c r="K4" s="3">
        <f t="shared" si="1"/>
        <v>100.4</v>
      </c>
      <c r="L4" s="3">
        <f t="shared" si="2"/>
        <v>104.9</v>
      </c>
      <c r="M4" s="3">
        <f t="shared" si="3"/>
        <v>107.3</v>
      </c>
      <c r="N4" s="3">
        <v>6400</v>
      </c>
      <c r="P4" s="4">
        <f t="shared" si="6"/>
        <v>29.854633566671051</v>
      </c>
      <c r="Q4" s="5">
        <f t="shared" si="4"/>
        <v>29.854633566671051</v>
      </c>
      <c r="R4" s="5">
        <f t="shared" si="5"/>
        <v>5.6329497295605755</v>
      </c>
    </row>
    <row r="5" spans="1:18" x14ac:dyDescent="0.3">
      <c r="A5" s="1">
        <v>4</v>
      </c>
      <c r="B5" s="1" t="s">
        <v>450</v>
      </c>
      <c r="C5" s="1" t="s">
        <v>519</v>
      </c>
      <c r="D5" s="1" t="s">
        <v>544</v>
      </c>
      <c r="E5" s="1">
        <v>5000</v>
      </c>
      <c r="F5" s="3" t="s">
        <v>506</v>
      </c>
      <c r="G5" s="1">
        <v>33</v>
      </c>
      <c r="H5" s="1">
        <v>105.5</v>
      </c>
      <c r="I5" s="1">
        <v>23.6</v>
      </c>
      <c r="J5" s="3">
        <f t="shared" si="0"/>
        <v>102</v>
      </c>
      <c r="K5" s="3">
        <f t="shared" si="1"/>
        <v>100.4</v>
      </c>
      <c r="L5" s="3">
        <f t="shared" si="2"/>
        <v>104.9</v>
      </c>
      <c r="M5" s="3">
        <f t="shared" si="3"/>
        <v>107.3</v>
      </c>
      <c r="N5" s="3">
        <v>4600</v>
      </c>
      <c r="P5" s="4">
        <f t="shared" si="6"/>
        <v>30.316820696358537</v>
      </c>
      <c r="Q5" s="5">
        <f t="shared" si="4"/>
        <v>30.316820696358537</v>
      </c>
      <c r="R5" s="5">
        <f t="shared" si="5"/>
        <v>6.063364139271707</v>
      </c>
    </row>
    <row r="6" spans="1:18" x14ac:dyDescent="0.3">
      <c r="A6" s="1">
        <v>5</v>
      </c>
      <c r="B6" s="1" t="s">
        <v>315</v>
      </c>
      <c r="C6" s="1" t="s">
        <v>519</v>
      </c>
      <c r="D6" s="1" t="s">
        <v>543</v>
      </c>
      <c r="E6" s="1">
        <v>4700</v>
      </c>
      <c r="F6" s="3" t="s">
        <v>506</v>
      </c>
      <c r="G6" s="1">
        <v>22</v>
      </c>
      <c r="H6" s="1">
        <v>105.5</v>
      </c>
      <c r="I6" s="1">
        <v>19.399999999999999</v>
      </c>
      <c r="J6" s="3">
        <f t="shared" si="0"/>
        <v>102</v>
      </c>
      <c r="K6" s="3">
        <f t="shared" si="1"/>
        <v>100.4</v>
      </c>
      <c r="L6" s="3">
        <f t="shared" si="2"/>
        <v>104.9</v>
      </c>
      <c r="M6" s="3">
        <f t="shared" si="3"/>
        <v>107.3</v>
      </c>
      <c r="N6" s="3">
        <v>4000</v>
      </c>
      <c r="P6" s="4">
        <f t="shared" si="6"/>
        <v>20.536681423375779</v>
      </c>
      <c r="Q6" s="5">
        <f t="shared" si="4"/>
        <v>20.536681423375779</v>
      </c>
      <c r="R6" s="5">
        <f t="shared" si="5"/>
        <v>4.3695066858246339</v>
      </c>
    </row>
    <row r="7" spans="1:18" x14ac:dyDescent="0.3">
      <c r="A7" s="1">
        <v>6</v>
      </c>
      <c r="B7" s="1" t="s">
        <v>104</v>
      </c>
      <c r="C7" s="1" t="s">
        <v>519</v>
      </c>
      <c r="D7" s="1" t="s">
        <v>545</v>
      </c>
      <c r="E7" s="1">
        <v>4600</v>
      </c>
      <c r="F7" s="3" t="s">
        <v>506</v>
      </c>
      <c r="G7" s="1">
        <v>32</v>
      </c>
      <c r="H7" s="3">
        <v>105.5</v>
      </c>
      <c r="I7" s="1">
        <v>23.3</v>
      </c>
      <c r="J7" s="3">
        <f t="shared" si="0"/>
        <v>102</v>
      </c>
      <c r="K7" s="3">
        <f t="shared" si="1"/>
        <v>100.4</v>
      </c>
      <c r="L7" s="3">
        <f t="shared" si="2"/>
        <v>104.9</v>
      </c>
      <c r="M7" s="3">
        <f t="shared" si="3"/>
        <v>107.3</v>
      </c>
      <c r="N7" s="3">
        <v>5100</v>
      </c>
      <c r="P7" s="4">
        <f t="shared" si="6"/>
        <v>28.721759477557153</v>
      </c>
      <c r="Q7" s="5">
        <f t="shared" si="4"/>
        <v>28.721759477557153</v>
      </c>
      <c r="R7" s="5">
        <f t="shared" si="5"/>
        <v>6.2438607559906858</v>
      </c>
    </row>
    <row r="8" spans="1:18" x14ac:dyDescent="0.3">
      <c r="A8" s="1">
        <v>7</v>
      </c>
      <c r="B8" s="1" t="s">
        <v>454</v>
      </c>
      <c r="C8" s="1" t="s">
        <v>519</v>
      </c>
      <c r="D8" s="1" t="s">
        <v>542</v>
      </c>
      <c r="E8" s="1">
        <v>4000</v>
      </c>
      <c r="F8" s="3" t="s">
        <v>506</v>
      </c>
      <c r="G8" s="1">
        <v>28</v>
      </c>
      <c r="H8" s="3">
        <v>105.5</v>
      </c>
      <c r="I8" s="1">
        <v>16</v>
      </c>
      <c r="J8" s="3">
        <f t="shared" si="0"/>
        <v>102</v>
      </c>
      <c r="K8" s="3">
        <f t="shared" si="1"/>
        <v>100.4</v>
      </c>
      <c r="L8" s="3">
        <f t="shared" si="2"/>
        <v>104.9</v>
      </c>
      <c r="M8" s="3">
        <f t="shared" si="3"/>
        <v>107.3</v>
      </c>
      <c r="N8" s="3">
        <v>4200</v>
      </c>
      <c r="P8" s="4">
        <f t="shared" si="6"/>
        <v>22.494556236948871</v>
      </c>
      <c r="Q8" s="5">
        <f t="shared" si="4"/>
        <v>22.494556236948871</v>
      </c>
      <c r="R8" s="5">
        <f t="shared" si="5"/>
        <v>5.6236390592372176</v>
      </c>
    </row>
    <row r="9" spans="1:18" x14ac:dyDescent="0.3">
      <c r="A9" s="1">
        <v>8</v>
      </c>
      <c r="B9" s="1" t="s">
        <v>117</v>
      </c>
      <c r="C9" s="1" t="s">
        <v>519</v>
      </c>
      <c r="D9" s="1" t="s">
        <v>545</v>
      </c>
      <c r="E9" s="1">
        <v>3100</v>
      </c>
      <c r="F9" s="3" t="s">
        <v>506</v>
      </c>
      <c r="G9" s="1">
        <v>16</v>
      </c>
      <c r="H9" s="3">
        <v>105.5</v>
      </c>
      <c r="I9" s="1">
        <v>16.5</v>
      </c>
      <c r="J9" s="3">
        <f t="shared" si="0"/>
        <v>102</v>
      </c>
      <c r="K9" s="3">
        <f t="shared" si="1"/>
        <v>100.4</v>
      </c>
      <c r="L9" s="3">
        <f t="shared" si="2"/>
        <v>104.9</v>
      </c>
      <c r="M9" s="3">
        <f t="shared" si="3"/>
        <v>107.3</v>
      </c>
      <c r="N9" s="3">
        <v>3500</v>
      </c>
      <c r="P9" s="4">
        <f t="shared" si="6"/>
        <v>11.454593581001264</v>
      </c>
      <c r="Q9" s="5">
        <f t="shared" si="4"/>
        <v>11.454593581001264</v>
      </c>
      <c r="R9" s="5">
        <f t="shared" si="5"/>
        <v>3.6950301874197624</v>
      </c>
    </row>
    <row r="10" spans="1:18" x14ac:dyDescent="0.3">
      <c r="A10" s="1">
        <v>9</v>
      </c>
      <c r="B10" s="1" t="s">
        <v>142</v>
      </c>
      <c r="C10" s="1" t="s">
        <v>491</v>
      </c>
      <c r="D10" s="1" t="s">
        <v>542</v>
      </c>
      <c r="E10" s="1">
        <v>9100</v>
      </c>
      <c r="F10" s="3" t="s">
        <v>485</v>
      </c>
      <c r="G10" s="1">
        <v>35</v>
      </c>
      <c r="H10" s="3">
        <v>99.5</v>
      </c>
      <c r="I10" s="1">
        <v>21.88</v>
      </c>
      <c r="J10" s="3">
        <f t="shared" si="0"/>
        <v>99.7</v>
      </c>
      <c r="K10" s="3">
        <f t="shared" si="1"/>
        <v>105.4</v>
      </c>
      <c r="L10" s="3">
        <f t="shared" si="2"/>
        <v>106.9</v>
      </c>
      <c r="M10" s="3">
        <f t="shared" si="3"/>
        <v>111.5</v>
      </c>
      <c r="N10" s="3">
        <v>10200</v>
      </c>
      <c r="P10" s="4">
        <v>40.277695596922278</v>
      </c>
      <c r="Q10" s="5">
        <f t="shared" si="4"/>
        <v>40.277695596922278</v>
      </c>
      <c r="R10" s="5">
        <f t="shared" si="5"/>
        <v>4.4261203952661843</v>
      </c>
    </row>
    <row r="11" spans="1:18" x14ac:dyDescent="0.3">
      <c r="A11" s="1">
        <v>10</v>
      </c>
      <c r="B11" s="1" t="s">
        <v>97</v>
      </c>
      <c r="C11" s="1" t="s">
        <v>491</v>
      </c>
      <c r="D11" s="1" t="s">
        <v>545</v>
      </c>
      <c r="E11" s="1">
        <v>7500</v>
      </c>
      <c r="F11" s="3" t="s">
        <v>485</v>
      </c>
      <c r="G11" s="1">
        <v>30</v>
      </c>
      <c r="H11" s="3">
        <v>99.5</v>
      </c>
      <c r="I11" s="1">
        <v>29.94</v>
      </c>
      <c r="J11" s="3">
        <f t="shared" si="0"/>
        <v>99.7</v>
      </c>
      <c r="K11" s="3">
        <f t="shared" si="1"/>
        <v>105.4</v>
      </c>
      <c r="L11" s="3">
        <f t="shared" si="2"/>
        <v>106.9</v>
      </c>
      <c r="M11" s="3">
        <f t="shared" si="3"/>
        <v>111.5</v>
      </c>
      <c r="N11" s="3">
        <v>8400</v>
      </c>
      <c r="P11" s="4">
        <f t="shared" ref="P11:P20" si="7">-87.868852+(LN(E11))*9.365713+G11*0.73241+I11*0.27241+H11*0.0924+((J11+K11)/2)*0.015315+((L11+M11)/2)*-0.032803</f>
        <v>33.008725880413571</v>
      </c>
      <c r="Q11" s="5">
        <f t="shared" si="4"/>
        <v>33.008725880413571</v>
      </c>
      <c r="R11" s="5">
        <f t="shared" si="5"/>
        <v>4.4011634507218096</v>
      </c>
    </row>
    <row r="12" spans="1:18" x14ac:dyDescent="0.3">
      <c r="A12" s="1">
        <v>11</v>
      </c>
      <c r="B12" s="1" t="s">
        <v>233</v>
      </c>
      <c r="C12" s="1" t="s">
        <v>491</v>
      </c>
      <c r="D12" s="1" t="s">
        <v>543</v>
      </c>
      <c r="E12" s="1">
        <v>5200</v>
      </c>
      <c r="F12" s="3" t="s">
        <v>485</v>
      </c>
      <c r="G12" s="1">
        <v>29</v>
      </c>
      <c r="H12" s="3">
        <v>99.5</v>
      </c>
      <c r="I12" s="1">
        <v>24.74</v>
      </c>
      <c r="J12" s="3">
        <f t="shared" si="0"/>
        <v>99.7</v>
      </c>
      <c r="K12" s="3">
        <f t="shared" si="1"/>
        <v>105.4</v>
      </c>
      <c r="L12" s="3">
        <f t="shared" si="2"/>
        <v>106.9</v>
      </c>
      <c r="M12" s="3">
        <f t="shared" si="3"/>
        <v>111.5</v>
      </c>
      <c r="N12" s="3">
        <v>5100</v>
      </c>
      <c r="P12" s="4">
        <f t="shared" si="7"/>
        <v>27.429643989407491</v>
      </c>
      <c r="Q12" s="5">
        <f t="shared" si="4"/>
        <v>27.429643989407491</v>
      </c>
      <c r="R12" s="5">
        <f t="shared" si="5"/>
        <v>5.2749315364245177</v>
      </c>
    </row>
    <row r="13" spans="1:18" x14ac:dyDescent="0.3">
      <c r="A13" s="1">
        <v>12</v>
      </c>
      <c r="B13" s="1" t="s">
        <v>116</v>
      </c>
      <c r="C13" s="1" t="s">
        <v>491</v>
      </c>
      <c r="D13" s="1" t="s">
        <v>544</v>
      </c>
      <c r="E13" s="1">
        <v>4300</v>
      </c>
      <c r="F13" s="3" t="s">
        <v>485</v>
      </c>
      <c r="G13" s="1">
        <v>35</v>
      </c>
      <c r="H13" s="3">
        <v>99.5</v>
      </c>
      <c r="I13" s="1">
        <v>16.71</v>
      </c>
      <c r="J13" s="3">
        <f t="shared" si="0"/>
        <v>99.7</v>
      </c>
      <c r="K13" s="3">
        <f t="shared" si="1"/>
        <v>105.4</v>
      </c>
      <c r="L13" s="3">
        <f t="shared" si="2"/>
        <v>106.9</v>
      </c>
      <c r="M13" s="3">
        <f t="shared" si="3"/>
        <v>111.5</v>
      </c>
      <c r="N13" s="3">
        <v>4500</v>
      </c>
      <c r="P13" s="4">
        <f t="shared" si="7"/>
        <v>27.856757847273776</v>
      </c>
      <c r="Q13" s="5">
        <f t="shared" si="4"/>
        <v>27.856757847273776</v>
      </c>
      <c r="R13" s="5">
        <f t="shared" si="5"/>
        <v>6.4783157784357623</v>
      </c>
    </row>
    <row r="14" spans="1:18" x14ac:dyDescent="0.3">
      <c r="A14" s="1">
        <v>13</v>
      </c>
      <c r="B14" s="1" t="s">
        <v>432</v>
      </c>
      <c r="C14" s="1" t="s">
        <v>491</v>
      </c>
      <c r="D14" s="1" t="s">
        <v>544</v>
      </c>
      <c r="E14" s="1">
        <v>4100</v>
      </c>
      <c r="F14" s="3" t="s">
        <v>485</v>
      </c>
      <c r="G14" s="1">
        <v>24</v>
      </c>
      <c r="H14" s="3">
        <v>99.5</v>
      </c>
      <c r="I14" s="1">
        <v>18</v>
      </c>
      <c r="J14" s="3">
        <f t="shared" si="0"/>
        <v>99.7</v>
      </c>
      <c r="K14" s="3">
        <f t="shared" si="1"/>
        <v>105.4</v>
      </c>
      <c r="L14" s="3">
        <f t="shared" si="2"/>
        <v>106.9</v>
      </c>
      <c r="M14" s="3">
        <f t="shared" si="3"/>
        <v>111.5</v>
      </c>
      <c r="N14" s="3">
        <v>4100</v>
      </c>
      <c r="P14" s="4">
        <f t="shared" si="7"/>
        <v>19.705586109690472</v>
      </c>
      <c r="Q14" s="5">
        <f t="shared" si="4"/>
        <v>19.705586109690472</v>
      </c>
      <c r="R14" s="5">
        <f t="shared" si="5"/>
        <v>4.8062405145586524</v>
      </c>
    </row>
    <row r="15" spans="1:18" x14ac:dyDescent="0.3">
      <c r="A15" s="1">
        <v>14</v>
      </c>
      <c r="B15" s="1" t="s">
        <v>550</v>
      </c>
      <c r="C15" s="1" t="s">
        <v>491</v>
      </c>
      <c r="D15" s="1" t="s">
        <v>543</v>
      </c>
      <c r="E15" s="1">
        <v>3900</v>
      </c>
      <c r="F15" s="3" t="s">
        <v>485</v>
      </c>
      <c r="G15" s="1">
        <v>20</v>
      </c>
      <c r="H15" s="1">
        <v>99.5</v>
      </c>
      <c r="I15" s="1">
        <v>20.55</v>
      </c>
      <c r="J15" s="3">
        <f t="shared" si="0"/>
        <v>99.7</v>
      </c>
      <c r="K15" s="3">
        <f t="shared" si="1"/>
        <v>105.4</v>
      </c>
      <c r="L15" s="3">
        <f t="shared" si="2"/>
        <v>106.9</v>
      </c>
      <c r="M15" s="3">
        <f t="shared" si="3"/>
        <v>111.5</v>
      </c>
      <c r="N15" s="3">
        <v>4300</v>
      </c>
      <c r="P15" s="4">
        <f t="shared" si="7"/>
        <v>17.002208363578898</v>
      </c>
      <c r="Q15" s="5">
        <f t="shared" si="4"/>
        <v>17.002208363578898</v>
      </c>
      <c r="R15" s="5">
        <f t="shared" si="5"/>
        <v>4.3595406060458712</v>
      </c>
    </row>
    <row r="16" spans="1:18" x14ac:dyDescent="0.3">
      <c r="A16" s="1">
        <v>15</v>
      </c>
      <c r="B16" s="1" t="s">
        <v>182</v>
      </c>
      <c r="C16" s="1" t="s">
        <v>491</v>
      </c>
      <c r="D16" s="1" t="s">
        <v>542</v>
      </c>
      <c r="E16" s="1">
        <v>3600</v>
      </c>
      <c r="F16" s="3" t="s">
        <v>485</v>
      </c>
      <c r="G16" s="1">
        <v>18</v>
      </c>
      <c r="H16" s="3">
        <v>99.5</v>
      </c>
      <c r="I16" s="1">
        <v>14.6</v>
      </c>
      <c r="J16" s="3">
        <f t="shared" si="0"/>
        <v>99.7</v>
      </c>
      <c r="K16" s="3">
        <f t="shared" si="1"/>
        <v>105.4</v>
      </c>
      <c r="L16" s="3">
        <f t="shared" si="2"/>
        <v>106.9</v>
      </c>
      <c r="M16" s="3">
        <f t="shared" si="3"/>
        <v>111.5</v>
      </c>
      <c r="N16" s="3">
        <v>3600</v>
      </c>
      <c r="P16" s="4">
        <f t="shared" si="7"/>
        <v>13.166891835765659</v>
      </c>
      <c r="Q16" s="5">
        <f t="shared" si="4"/>
        <v>13.166891835765659</v>
      </c>
      <c r="R16" s="5">
        <f t="shared" si="5"/>
        <v>3.6574699543793496</v>
      </c>
    </row>
    <row r="17" spans="1:18" x14ac:dyDescent="0.3">
      <c r="A17" s="1">
        <v>16</v>
      </c>
      <c r="B17" s="1" t="s">
        <v>164</v>
      </c>
      <c r="C17" s="1" t="s">
        <v>491</v>
      </c>
      <c r="D17" s="1" t="s">
        <v>544</v>
      </c>
      <c r="E17" s="1">
        <v>3300</v>
      </c>
      <c r="F17" s="3" t="s">
        <v>485</v>
      </c>
      <c r="G17" s="1">
        <v>19</v>
      </c>
      <c r="H17" s="3">
        <v>99.5</v>
      </c>
      <c r="I17" s="1">
        <v>15.61</v>
      </c>
      <c r="J17" s="3">
        <f t="shared" si="0"/>
        <v>99.7</v>
      </c>
      <c r="K17" s="3">
        <f t="shared" si="1"/>
        <v>105.4</v>
      </c>
      <c r="L17" s="3">
        <f t="shared" si="2"/>
        <v>106.9</v>
      </c>
      <c r="M17" s="3">
        <f t="shared" si="3"/>
        <v>111.5</v>
      </c>
      <c r="N17" s="3">
        <v>3500</v>
      </c>
      <c r="P17" s="4">
        <f t="shared" si="7"/>
        <v>13.359512351145996</v>
      </c>
      <c r="Q17" s="5">
        <f t="shared" si="4"/>
        <v>13.359512351145996</v>
      </c>
      <c r="R17" s="5">
        <f t="shared" si="5"/>
        <v>4.0483370761048478</v>
      </c>
    </row>
    <row r="18" spans="1:18" x14ac:dyDescent="0.3">
      <c r="A18" s="1">
        <v>17</v>
      </c>
      <c r="B18" s="1" t="s">
        <v>183</v>
      </c>
      <c r="C18" s="1" t="s">
        <v>491</v>
      </c>
      <c r="D18" s="1" t="s">
        <v>542</v>
      </c>
      <c r="E18" s="1">
        <v>3000</v>
      </c>
      <c r="F18" s="1" t="s">
        <v>485</v>
      </c>
      <c r="G18" s="1">
        <v>10</v>
      </c>
      <c r="H18" s="1">
        <v>99.5</v>
      </c>
      <c r="I18" s="1">
        <v>15.29</v>
      </c>
      <c r="J18" s="3">
        <f t="shared" si="0"/>
        <v>99.7</v>
      </c>
      <c r="K18" s="3">
        <f t="shared" si="1"/>
        <v>105.4</v>
      </c>
      <c r="L18" s="3">
        <f t="shared" si="2"/>
        <v>106.9</v>
      </c>
      <c r="M18" s="3">
        <f t="shared" si="3"/>
        <v>111.5</v>
      </c>
      <c r="N18" s="3">
        <v>3500</v>
      </c>
      <c r="P18" s="4">
        <f t="shared" si="7"/>
        <v>5.7880033611202766</v>
      </c>
      <c r="Q18" s="5">
        <f t="shared" si="4"/>
        <v>5.7880033611202766</v>
      </c>
      <c r="R18" s="5">
        <f t="shared" si="5"/>
        <v>1.9293344537067589</v>
      </c>
    </row>
    <row r="19" spans="1:18" x14ac:dyDescent="0.3">
      <c r="A19" s="1">
        <v>18</v>
      </c>
      <c r="B19" s="1" t="s">
        <v>372</v>
      </c>
      <c r="C19" s="1" t="s">
        <v>491</v>
      </c>
      <c r="D19" s="1" t="s">
        <v>544</v>
      </c>
      <c r="E19" s="1">
        <v>2900</v>
      </c>
      <c r="F19" s="3" t="s">
        <v>485</v>
      </c>
      <c r="G19" s="1">
        <v>16</v>
      </c>
      <c r="H19" s="3">
        <v>99.5</v>
      </c>
      <c r="I19" s="1">
        <v>11.48</v>
      </c>
      <c r="J19" s="3">
        <f t="shared" si="0"/>
        <v>99.7</v>
      </c>
      <c r="K19" s="3">
        <f t="shared" si="1"/>
        <v>105.4</v>
      </c>
      <c r="L19" s="3">
        <f t="shared" si="2"/>
        <v>106.9</v>
      </c>
      <c r="M19" s="3">
        <f t="shared" si="3"/>
        <v>111.5</v>
      </c>
      <c r="N19" s="3">
        <v>3500</v>
      </c>
      <c r="P19" s="4">
        <f t="shared" si="7"/>
        <v>8.8270690578711832</v>
      </c>
      <c r="Q19" s="5">
        <f t="shared" si="4"/>
        <v>8.8270690578711832</v>
      </c>
      <c r="R19" s="5">
        <f t="shared" si="5"/>
        <v>3.0438169165073048</v>
      </c>
    </row>
    <row r="20" spans="1:18" x14ac:dyDescent="0.3">
      <c r="A20" s="1">
        <v>19</v>
      </c>
      <c r="B20" s="1" t="s">
        <v>382</v>
      </c>
      <c r="C20" s="1" t="s">
        <v>491</v>
      </c>
      <c r="D20" s="1" t="s">
        <v>546</v>
      </c>
      <c r="E20" s="1">
        <v>2800</v>
      </c>
      <c r="F20" s="3" t="s">
        <v>485</v>
      </c>
      <c r="G20" s="1">
        <v>4</v>
      </c>
      <c r="H20" s="3">
        <v>99.5</v>
      </c>
      <c r="I20" s="1">
        <v>14.3</v>
      </c>
      <c r="J20" s="3">
        <f t="shared" si="0"/>
        <v>99.7</v>
      </c>
      <c r="K20" s="3">
        <f t="shared" si="1"/>
        <v>105.4</v>
      </c>
      <c r="L20" s="3">
        <f t="shared" si="2"/>
        <v>106.9</v>
      </c>
      <c r="M20" s="3">
        <f t="shared" si="3"/>
        <v>111.5</v>
      </c>
      <c r="N20" s="3">
        <v>3500</v>
      </c>
      <c r="P20" s="4">
        <f t="shared" si="7"/>
        <v>0.4776900277276126</v>
      </c>
      <c r="Q20" s="5">
        <f t="shared" si="4"/>
        <v>0.4776900277276126</v>
      </c>
      <c r="R20" s="5">
        <f t="shared" si="5"/>
        <v>0.17060358133129022</v>
      </c>
    </row>
    <row r="21" spans="1:18" x14ac:dyDescent="0.3">
      <c r="A21" s="1">
        <v>20</v>
      </c>
      <c r="B21" s="1" t="s">
        <v>18</v>
      </c>
      <c r="C21" s="1" t="s">
        <v>487</v>
      </c>
      <c r="D21" s="1" t="s">
        <v>544</v>
      </c>
      <c r="E21" s="1">
        <v>10700</v>
      </c>
      <c r="F21" s="3" t="s">
        <v>496</v>
      </c>
      <c r="G21" s="1">
        <v>37</v>
      </c>
      <c r="H21" s="3">
        <v>110.25</v>
      </c>
      <c r="I21" s="1">
        <v>39.89</v>
      </c>
      <c r="J21" s="3">
        <f t="shared" si="0"/>
        <v>100.4</v>
      </c>
      <c r="K21" s="3">
        <f t="shared" si="1"/>
        <v>102.5</v>
      </c>
      <c r="L21" s="3">
        <f t="shared" si="2"/>
        <v>107.9</v>
      </c>
      <c r="M21" s="3">
        <f t="shared" si="3"/>
        <v>108.8</v>
      </c>
      <c r="N21" s="3">
        <v>12600</v>
      </c>
      <c r="P21" s="4">
        <v>57.376606912566061</v>
      </c>
      <c r="Q21" s="5">
        <f t="shared" si="4"/>
        <v>57.376606912566061</v>
      </c>
      <c r="R21" s="5">
        <f t="shared" si="5"/>
        <v>5.3622997114547726</v>
      </c>
    </row>
    <row r="22" spans="1:18" x14ac:dyDescent="0.3">
      <c r="A22" s="1">
        <v>21</v>
      </c>
      <c r="B22" s="1" t="s">
        <v>53</v>
      </c>
      <c r="C22" s="1" t="s">
        <v>487</v>
      </c>
      <c r="D22" s="1" t="s">
        <v>543</v>
      </c>
      <c r="E22" s="1">
        <v>7200</v>
      </c>
      <c r="F22" s="3" t="s">
        <v>496</v>
      </c>
      <c r="G22" s="1">
        <v>34</v>
      </c>
      <c r="H22" s="3">
        <v>110.25</v>
      </c>
      <c r="I22" s="1">
        <v>24.03</v>
      </c>
      <c r="J22" s="3">
        <f t="shared" si="0"/>
        <v>100.4</v>
      </c>
      <c r="K22" s="3">
        <f t="shared" si="1"/>
        <v>102.5</v>
      </c>
      <c r="L22" s="3">
        <f t="shared" si="2"/>
        <v>107.9</v>
      </c>
      <c r="M22" s="3">
        <f t="shared" si="3"/>
        <v>108.8</v>
      </c>
      <c r="N22" s="3">
        <v>8300</v>
      </c>
      <c r="P22" s="4">
        <f t="shared" ref="P22:P39" si="8">-87.868852+(LN(E22))*9.365713+G22*0.73241+I22*0.27241+H22*0.0924+((J22+K22)/2)*0.015315+((L22+M22)/2)*-0.032803</f>
        <v>34.95043174564929</v>
      </c>
      <c r="Q22" s="5">
        <f t="shared" si="4"/>
        <v>34.95043174564929</v>
      </c>
      <c r="R22" s="5">
        <f t="shared" si="5"/>
        <v>4.854226631340179</v>
      </c>
    </row>
    <row r="23" spans="1:18" x14ac:dyDescent="0.3">
      <c r="A23" s="1">
        <v>22</v>
      </c>
      <c r="B23" s="1" t="s">
        <v>55</v>
      </c>
      <c r="C23" s="1" t="s">
        <v>487</v>
      </c>
      <c r="D23" s="1" t="s">
        <v>542</v>
      </c>
      <c r="E23" s="1">
        <v>7000</v>
      </c>
      <c r="F23" s="3" t="s">
        <v>496</v>
      </c>
      <c r="G23" s="1">
        <v>34</v>
      </c>
      <c r="H23" s="3">
        <v>110.25</v>
      </c>
      <c r="I23" s="1">
        <v>17.309999999999999</v>
      </c>
      <c r="J23" s="3">
        <f t="shared" si="0"/>
        <v>100.4</v>
      </c>
      <c r="K23" s="3">
        <f t="shared" si="1"/>
        <v>102.5</v>
      </c>
      <c r="L23" s="3">
        <f t="shared" si="2"/>
        <v>107.9</v>
      </c>
      <c r="M23" s="3">
        <f t="shared" si="3"/>
        <v>108.8</v>
      </c>
      <c r="N23" s="3">
        <v>8700</v>
      </c>
      <c r="P23" s="4">
        <f t="shared" si="8"/>
        <v>32.855996197020914</v>
      </c>
      <c r="Q23" s="5">
        <f t="shared" si="4"/>
        <v>32.855996197020914</v>
      </c>
      <c r="R23" s="5">
        <f t="shared" si="5"/>
        <v>4.6937137424315596</v>
      </c>
    </row>
    <row r="24" spans="1:18" x14ac:dyDescent="0.3">
      <c r="A24" s="1">
        <v>23</v>
      </c>
      <c r="B24" s="1" t="s">
        <v>375</v>
      </c>
      <c r="C24" s="1" t="s">
        <v>487</v>
      </c>
      <c r="D24" s="1" t="s">
        <v>544</v>
      </c>
      <c r="E24" s="1">
        <v>4800</v>
      </c>
      <c r="F24" s="3" t="s">
        <v>496</v>
      </c>
      <c r="G24" s="1">
        <v>33</v>
      </c>
      <c r="H24" s="3">
        <v>110.25</v>
      </c>
      <c r="I24" s="1">
        <v>21.02</v>
      </c>
      <c r="J24" s="3">
        <f t="shared" si="0"/>
        <v>100.4</v>
      </c>
      <c r="K24" s="3">
        <f t="shared" si="1"/>
        <v>102.5</v>
      </c>
      <c r="L24" s="3">
        <f t="shared" si="2"/>
        <v>107.9</v>
      </c>
      <c r="M24" s="3">
        <f t="shared" si="3"/>
        <v>108.8</v>
      </c>
      <c r="N24" s="3">
        <v>4500</v>
      </c>
      <c r="P24" s="4">
        <f t="shared" si="8"/>
        <v>29.600597811594255</v>
      </c>
      <c r="Q24" s="5">
        <f t="shared" si="4"/>
        <v>29.600597811594255</v>
      </c>
      <c r="R24" s="5">
        <f t="shared" si="5"/>
        <v>6.1667912107488032</v>
      </c>
    </row>
    <row r="25" spans="1:18" x14ac:dyDescent="0.3">
      <c r="A25" s="1">
        <v>24</v>
      </c>
      <c r="B25" s="1" t="s">
        <v>96</v>
      </c>
      <c r="C25" s="1" t="s">
        <v>487</v>
      </c>
      <c r="D25" s="1" t="s">
        <v>545</v>
      </c>
      <c r="E25" s="1">
        <v>4200</v>
      </c>
      <c r="F25" s="3" t="s">
        <v>496</v>
      </c>
      <c r="G25" s="1">
        <v>35</v>
      </c>
      <c r="H25" s="3">
        <v>110.25</v>
      </c>
      <c r="I25" s="1">
        <v>9.2200000000000006</v>
      </c>
      <c r="J25" s="3">
        <f t="shared" si="0"/>
        <v>100.4</v>
      </c>
      <c r="K25" s="3">
        <f t="shared" si="1"/>
        <v>102.5</v>
      </c>
      <c r="L25" s="3">
        <f t="shared" si="2"/>
        <v>107.9</v>
      </c>
      <c r="M25" s="3">
        <f t="shared" si="3"/>
        <v>108.8</v>
      </c>
      <c r="N25" s="3">
        <v>4600</v>
      </c>
      <c r="P25" s="4">
        <f t="shared" si="8"/>
        <v>26.600363111782666</v>
      </c>
      <c r="Q25" s="5">
        <f t="shared" si="4"/>
        <v>26.600363111782666</v>
      </c>
      <c r="R25" s="5">
        <f t="shared" si="5"/>
        <v>6.3334197885196826</v>
      </c>
    </row>
    <row r="26" spans="1:18" x14ac:dyDescent="0.3">
      <c r="A26" s="1">
        <v>25</v>
      </c>
      <c r="B26" s="1" t="s">
        <v>420</v>
      </c>
      <c r="C26" s="1" t="s">
        <v>487</v>
      </c>
      <c r="D26" s="1" t="s">
        <v>545</v>
      </c>
      <c r="E26" s="1">
        <v>3600</v>
      </c>
      <c r="F26" s="3" t="s">
        <v>496</v>
      </c>
      <c r="G26" s="1">
        <v>13</v>
      </c>
      <c r="H26" s="3">
        <v>110.25</v>
      </c>
      <c r="I26" s="1">
        <v>19.04</v>
      </c>
      <c r="J26" s="3">
        <f t="shared" si="0"/>
        <v>100.4</v>
      </c>
      <c r="K26" s="3">
        <f t="shared" si="1"/>
        <v>102.5</v>
      </c>
      <c r="L26" s="3">
        <f t="shared" si="2"/>
        <v>107.9</v>
      </c>
      <c r="M26" s="3">
        <f t="shared" si="3"/>
        <v>108.8</v>
      </c>
      <c r="N26" s="3">
        <v>3900</v>
      </c>
      <c r="P26" s="4">
        <f t="shared" si="8"/>
        <v>11.718678285765659</v>
      </c>
      <c r="Q26" s="5">
        <f t="shared" si="4"/>
        <v>11.718678285765659</v>
      </c>
      <c r="R26" s="5">
        <f t="shared" si="5"/>
        <v>3.2551884127126831</v>
      </c>
    </row>
    <row r="27" spans="1:18" x14ac:dyDescent="0.3">
      <c r="A27" s="1">
        <v>26</v>
      </c>
      <c r="B27" s="1" t="s">
        <v>529</v>
      </c>
      <c r="C27" s="1" t="s">
        <v>487</v>
      </c>
      <c r="D27" s="1" t="s">
        <v>546</v>
      </c>
      <c r="E27" s="1">
        <v>3500</v>
      </c>
      <c r="F27" s="3" t="s">
        <v>496</v>
      </c>
      <c r="G27" s="1">
        <v>24</v>
      </c>
      <c r="H27" s="1">
        <v>110.25</v>
      </c>
      <c r="I27" s="1">
        <v>13.66</v>
      </c>
      <c r="J27" s="3">
        <f t="shared" si="0"/>
        <v>100.4</v>
      </c>
      <c r="K27" s="3">
        <f t="shared" si="1"/>
        <v>102.5</v>
      </c>
      <c r="L27" s="3">
        <f t="shared" si="2"/>
        <v>107.9</v>
      </c>
      <c r="M27" s="3">
        <f t="shared" si="3"/>
        <v>108.8</v>
      </c>
      <c r="N27" s="3">
        <v>4200</v>
      </c>
      <c r="P27" s="4">
        <f t="shared" si="8"/>
        <v>18.045782137137284</v>
      </c>
      <c r="Q27" s="5">
        <f t="shared" si="4"/>
        <v>18.045782137137284</v>
      </c>
      <c r="R27" s="5">
        <f t="shared" si="5"/>
        <v>5.1559377534677955</v>
      </c>
    </row>
    <row r="28" spans="1:18" x14ac:dyDescent="0.3">
      <c r="A28" s="1">
        <v>27</v>
      </c>
      <c r="B28" s="1" t="s">
        <v>419</v>
      </c>
      <c r="C28" s="1" t="s">
        <v>487</v>
      </c>
      <c r="D28" s="1" t="s">
        <v>546</v>
      </c>
      <c r="E28" s="1">
        <v>3100</v>
      </c>
      <c r="F28" s="3" t="s">
        <v>496</v>
      </c>
      <c r="G28" s="1">
        <v>10</v>
      </c>
      <c r="H28" s="3">
        <v>110.25</v>
      </c>
      <c r="I28" s="1">
        <v>18.37</v>
      </c>
      <c r="J28" s="3">
        <f t="shared" si="0"/>
        <v>100.4</v>
      </c>
      <c r="K28" s="3">
        <f t="shared" si="1"/>
        <v>102.5</v>
      </c>
      <c r="L28" s="3">
        <f t="shared" si="2"/>
        <v>107.9</v>
      </c>
      <c r="M28" s="3">
        <f t="shared" si="3"/>
        <v>108.8</v>
      </c>
      <c r="N28" s="3">
        <v>3500</v>
      </c>
      <c r="P28" s="4">
        <f t="shared" si="8"/>
        <v>7.9384622810012644</v>
      </c>
      <c r="Q28" s="5">
        <f t="shared" si="4"/>
        <v>7.9384622810012644</v>
      </c>
      <c r="R28" s="5">
        <f t="shared" si="5"/>
        <v>2.5607942841939564</v>
      </c>
    </row>
    <row r="29" spans="1:18" x14ac:dyDescent="0.3">
      <c r="A29" s="1">
        <v>28</v>
      </c>
      <c r="B29" s="1" t="s">
        <v>226</v>
      </c>
      <c r="C29" s="1" t="s">
        <v>487</v>
      </c>
      <c r="D29" s="1" t="s">
        <v>544</v>
      </c>
      <c r="E29" s="1">
        <v>3000</v>
      </c>
      <c r="F29" s="3" t="s">
        <v>496</v>
      </c>
      <c r="G29" s="1">
        <v>16</v>
      </c>
      <c r="H29" s="3">
        <v>110.25</v>
      </c>
      <c r="I29" s="1">
        <v>14.47</v>
      </c>
      <c r="J29" s="3">
        <f t="shared" si="0"/>
        <v>100.4</v>
      </c>
      <c r="K29" s="3">
        <f t="shared" si="1"/>
        <v>102.5</v>
      </c>
      <c r="L29" s="3">
        <f t="shared" si="2"/>
        <v>107.9</v>
      </c>
      <c r="M29" s="3">
        <f t="shared" si="3"/>
        <v>108.8</v>
      </c>
      <c r="N29" s="3">
        <v>3600</v>
      </c>
      <c r="P29" s="4">
        <f t="shared" si="8"/>
        <v>10.963423211120276</v>
      </c>
      <c r="Q29" s="5">
        <f t="shared" si="4"/>
        <v>10.963423211120276</v>
      </c>
      <c r="R29" s="5">
        <f t="shared" si="5"/>
        <v>3.6544744037067587</v>
      </c>
    </row>
    <row r="30" spans="1:18" x14ac:dyDescent="0.3">
      <c r="A30" s="1">
        <v>29</v>
      </c>
      <c r="B30" s="1" t="s">
        <v>49</v>
      </c>
      <c r="C30" s="1" t="s">
        <v>487</v>
      </c>
      <c r="D30" s="1" t="s">
        <v>544</v>
      </c>
      <c r="E30" s="1">
        <v>2900</v>
      </c>
      <c r="F30" s="3" t="s">
        <v>496</v>
      </c>
      <c r="G30" s="1">
        <v>4</v>
      </c>
      <c r="H30" s="1">
        <v>110.25</v>
      </c>
      <c r="I30" s="1">
        <v>14.89</v>
      </c>
      <c r="J30" s="3">
        <f t="shared" si="0"/>
        <v>100.4</v>
      </c>
      <c r="K30" s="3">
        <f t="shared" si="1"/>
        <v>102.5</v>
      </c>
      <c r="L30" s="3">
        <f t="shared" si="2"/>
        <v>107.9</v>
      </c>
      <c r="M30" s="3">
        <f t="shared" si="3"/>
        <v>108.8</v>
      </c>
      <c r="N30" s="3">
        <v>3500</v>
      </c>
      <c r="P30" s="4">
        <f t="shared" si="8"/>
        <v>1.9714032078711807</v>
      </c>
      <c r="Q30" s="5">
        <f t="shared" si="4"/>
        <v>1.9714032078711807</v>
      </c>
      <c r="R30" s="5">
        <f t="shared" si="5"/>
        <v>0.67979420961075199</v>
      </c>
    </row>
    <row r="31" spans="1:18" x14ac:dyDescent="0.3">
      <c r="A31" s="1">
        <v>30</v>
      </c>
      <c r="B31" s="1" t="s">
        <v>70</v>
      </c>
      <c r="C31" s="1" t="s">
        <v>506</v>
      </c>
      <c r="D31" s="1" t="s">
        <v>545</v>
      </c>
      <c r="E31" s="1">
        <v>6300</v>
      </c>
      <c r="F31" s="3" t="s">
        <v>519</v>
      </c>
      <c r="G31" s="1">
        <v>26</v>
      </c>
      <c r="H31" s="3">
        <v>98</v>
      </c>
      <c r="I31" s="1">
        <v>23</v>
      </c>
      <c r="J31" s="3">
        <f t="shared" si="0"/>
        <v>100.4</v>
      </c>
      <c r="K31" s="3">
        <f t="shared" si="1"/>
        <v>102</v>
      </c>
      <c r="L31" s="3">
        <f t="shared" si="2"/>
        <v>104.2</v>
      </c>
      <c r="M31" s="3">
        <f t="shared" si="3"/>
        <v>110.1</v>
      </c>
      <c r="N31" s="3">
        <v>6400</v>
      </c>
      <c r="P31" s="4">
        <f t="shared" si="8"/>
        <v>26.463587595837687</v>
      </c>
      <c r="Q31" s="5">
        <f t="shared" si="4"/>
        <v>26.463587595837687</v>
      </c>
      <c r="R31" s="5">
        <f t="shared" si="5"/>
        <v>4.2005694596567755</v>
      </c>
    </row>
    <row r="32" spans="1:18" x14ac:dyDescent="0.3">
      <c r="A32" s="1">
        <v>31</v>
      </c>
      <c r="B32" s="1" t="s">
        <v>283</v>
      </c>
      <c r="C32" s="1" t="s">
        <v>506</v>
      </c>
      <c r="D32" s="1" t="s">
        <v>542</v>
      </c>
      <c r="E32" s="1">
        <v>6100</v>
      </c>
      <c r="F32" s="3" t="s">
        <v>519</v>
      </c>
      <c r="G32" s="1">
        <v>31</v>
      </c>
      <c r="H32" s="3">
        <v>98</v>
      </c>
      <c r="I32" s="1">
        <v>18.91</v>
      </c>
      <c r="J32" s="3">
        <f t="shared" si="0"/>
        <v>100.4</v>
      </c>
      <c r="K32" s="3">
        <f t="shared" si="1"/>
        <v>102</v>
      </c>
      <c r="L32" s="3">
        <f t="shared" si="2"/>
        <v>104.2</v>
      </c>
      <c r="M32" s="3">
        <f t="shared" si="3"/>
        <v>110.1</v>
      </c>
      <c r="N32" s="3">
        <v>6500</v>
      </c>
      <c r="P32" s="4">
        <f t="shared" si="8"/>
        <v>28.709334719169291</v>
      </c>
      <c r="Q32" s="5">
        <f t="shared" si="4"/>
        <v>28.709334719169291</v>
      </c>
      <c r="R32" s="5">
        <f t="shared" si="5"/>
        <v>4.7064483146179166</v>
      </c>
    </row>
    <row r="33" spans="1:18" x14ac:dyDescent="0.3">
      <c r="A33" s="1">
        <v>32</v>
      </c>
      <c r="B33" s="1" t="s">
        <v>403</v>
      </c>
      <c r="C33" s="1" t="s">
        <v>506</v>
      </c>
      <c r="D33" s="1" t="s">
        <v>545</v>
      </c>
      <c r="E33" s="1">
        <v>5900</v>
      </c>
      <c r="F33" s="3" t="s">
        <v>519</v>
      </c>
      <c r="G33" s="1">
        <v>33</v>
      </c>
      <c r="H33" s="3">
        <v>98</v>
      </c>
      <c r="I33" s="1">
        <v>17.55</v>
      </c>
      <c r="J33" s="3">
        <f t="shared" si="0"/>
        <v>100.4</v>
      </c>
      <c r="K33" s="3">
        <f t="shared" si="1"/>
        <v>102</v>
      </c>
      <c r="L33" s="3">
        <f t="shared" si="2"/>
        <v>104.2</v>
      </c>
      <c r="M33" s="3">
        <f t="shared" si="3"/>
        <v>110.1</v>
      </c>
      <c r="N33" s="3">
        <v>6400</v>
      </c>
      <c r="P33" s="4">
        <f t="shared" si="8"/>
        <v>29.491457774495643</v>
      </c>
      <c r="Q33" s="5">
        <f t="shared" si="4"/>
        <v>29.491457774495643</v>
      </c>
      <c r="R33" s="5">
        <f t="shared" si="5"/>
        <v>4.9985521651687526</v>
      </c>
    </row>
    <row r="34" spans="1:18" x14ac:dyDescent="0.3">
      <c r="A34" s="1">
        <v>33</v>
      </c>
      <c r="B34" s="1" t="s">
        <v>77</v>
      </c>
      <c r="C34" s="1" t="s">
        <v>506</v>
      </c>
      <c r="D34" s="1" t="s">
        <v>546</v>
      </c>
      <c r="E34" s="1">
        <v>5500</v>
      </c>
      <c r="F34" s="3" t="s">
        <v>519</v>
      </c>
      <c r="G34" s="1">
        <v>35</v>
      </c>
      <c r="H34" s="1">
        <v>98</v>
      </c>
      <c r="I34" s="1">
        <v>21.27</v>
      </c>
      <c r="J34" s="3">
        <f t="shared" ref="J34:J59" si="9">VLOOKUP(C34,$B$65:$E$94,2,FALSE)</f>
        <v>100.4</v>
      </c>
      <c r="K34" s="3">
        <f t="shared" ref="K34:K59" si="10">VLOOKUP(F34,$B$65:$E$94,2,FALSE)</f>
        <v>102</v>
      </c>
      <c r="L34" s="3">
        <f t="shared" ref="L34:L59" si="11">VLOOKUP(C34,$B$65:$E$94,4,FALSE)</f>
        <v>104.2</v>
      </c>
      <c r="M34" s="3">
        <f t="shared" ref="M34:M59" si="12">VLOOKUP(F34,$B$65:$E$94,3,FALSE)</f>
        <v>110.1</v>
      </c>
      <c r="N34" s="3">
        <v>6200</v>
      </c>
      <c r="P34" s="4">
        <f t="shared" si="8"/>
        <v>31.312130036384247</v>
      </c>
      <c r="Q34" s="5">
        <f t="shared" ref="Q34:Q59" si="13">P34-O34</f>
        <v>31.312130036384247</v>
      </c>
      <c r="R34" s="5">
        <f t="shared" ref="R34:R59" si="14">P34/(E34/1000)</f>
        <v>5.6931145520698632</v>
      </c>
    </row>
    <row r="35" spans="1:18" x14ac:dyDescent="0.3">
      <c r="A35" s="1">
        <v>34</v>
      </c>
      <c r="B35" s="1" t="s">
        <v>466</v>
      </c>
      <c r="C35" s="1" t="s">
        <v>506</v>
      </c>
      <c r="D35" s="1" t="s">
        <v>543</v>
      </c>
      <c r="E35" s="1">
        <v>4900</v>
      </c>
      <c r="F35" s="3" t="s">
        <v>519</v>
      </c>
      <c r="G35" s="1">
        <v>31</v>
      </c>
      <c r="H35" s="3">
        <v>98</v>
      </c>
      <c r="I35" s="1">
        <v>19.07</v>
      </c>
      <c r="J35" s="3">
        <f t="shared" si="9"/>
        <v>100.4</v>
      </c>
      <c r="K35" s="3">
        <f t="shared" si="10"/>
        <v>102</v>
      </c>
      <c r="L35" s="3">
        <f t="shared" si="11"/>
        <v>104.2</v>
      </c>
      <c r="M35" s="3">
        <f t="shared" si="12"/>
        <v>110.1</v>
      </c>
      <c r="N35" s="3">
        <v>5000</v>
      </c>
      <c r="P35" s="4">
        <f t="shared" si="8"/>
        <v>26.701327487799656</v>
      </c>
      <c r="Q35" s="5">
        <f t="shared" si="13"/>
        <v>26.701327487799656</v>
      </c>
      <c r="R35" s="5">
        <f t="shared" si="14"/>
        <v>5.4492505077142148</v>
      </c>
    </row>
    <row r="36" spans="1:18" x14ac:dyDescent="0.3">
      <c r="A36" s="1">
        <v>35</v>
      </c>
      <c r="B36" s="1" t="s">
        <v>210</v>
      </c>
      <c r="C36" s="1" t="s">
        <v>506</v>
      </c>
      <c r="D36" s="1" t="s">
        <v>546</v>
      </c>
      <c r="E36" s="1">
        <v>4100</v>
      </c>
      <c r="F36" s="3" t="s">
        <v>519</v>
      </c>
      <c r="G36" s="1">
        <v>18</v>
      </c>
      <c r="H36" s="3">
        <v>98</v>
      </c>
      <c r="I36" s="1">
        <v>25.88</v>
      </c>
      <c r="J36" s="3">
        <f t="shared" si="9"/>
        <v>100.4</v>
      </c>
      <c r="K36" s="3">
        <f t="shared" si="10"/>
        <v>102</v>
      </c>
      <c r="L36" s="3">
        <f t="shared" si="11"/>
        <v>104.2</v>
      </c>
      <c r="M36" s="3">
        <f t="shared" si="12"/>
        <v>110.1</v>
      </c>
      <c r="N36" s="3">
        <v>4300</v>
      </c>
      <c r="P36" s="4">
        <f t="shared" si="8"/>
        <v>17.365687809690474</v>
      </c>
      <c r="Q36" s="5">
        <f t="shared" si="13"/>
        <v>17.365687809690474</v>
      </c>
      <c r="R36" s="5">
        <f t="shared" si="14"/>
        <v>4.2355336121196281</v>
      </c>
    </row>
    <row r="37" spans="1:18" x14ac:dyDescent="0.3">
      <c r="A37" s="1">
        <v>36</v>
      </c>
      <c r="B37" s="1" t="s">
        <v>541</v>
      </c>
      <c r="C37" s="1" t="s">
        <v>506</v>
      </c>
      <c r="D37" s="1" t="s">
        <v>544</v>
      </c>
      <c r="E37" s="1">
        <v>4100</v>
      </c>
      <c r="F37" s="3" t="s">
        <v>519</v>
      </c>
      <c r="G37" s="1">
        <v>33</v>
      </c>
      <c r="H37" s="3">
        <v>98</v>
      </c>
      <c r="I37" s="1">
        <v>17.47</v>
      </c>
      <c r="J37" s="3">
        <f t="shared" si="9"/>
        <v>100.4</v>
      </c>
      <c r="K37" s="3">
        <f t="shared" si="10"/>
        <v>102</v>
      </c>
      <c r="L37" s="3">
        <f t="shared" si="11"/>
        <v>104.2</v>
      </c>
      <c r="M37" s="3">
        <f t="shared" si="12"/>
        <v>110.1</v>
      </c>
      <c r="N37" s="3">
        <v>3800</v>
      </c>
      <c r="P37" s="4">
        <f t="shared" si="8"/>
        <v>26.060869709690476</v>
      </c>
      <c r="Q37" s="5">
        <f t="shared" si="13"/>
        <v>26.060869709690476</v>
      </c>
      <c r="R37" s="5">
        <f t="shared" si="14"/>
        <v>6.35630968529036</v>
      </c>
    </row>
    <row r="38" spans="1:18" x14ac:dyDescent="0.3">
      <c r="A38" s="1">
        <v>37</v>
      </c>
      <c r="B38" s="1" t="s">
        <v>121</v>
      </c>
      <c r="C38" s="1" t="s">
        <v>506</v>
      </c>
      <c r="D38" s="1" t="s">
        <v>543</v>
      </c>
      <c r="E38" s="1">
        <v>4000</v>
      </c>
      <c r="F38" s="3" t="s">
        <v>519</v>
      </c>
      <c r="G38" s="1">
        <v>21</v>
      </c>
      <c r="H38" s="3">
        <v>98</v>
      </c>
      <c r="I38" s="1">
        <v>14.63</v>
      </c>
      <c r="J38" s="3">
        <f t="shared" si="9"/>
        <v>100.4</v>
      </c>
      <c r="K38" s="3">
        <f t="shared" si="10"/>
        <v>102</v>
      </c>
      <c r="L38" s="3">
        <f t="shared" si="11"/>
        <v>104.2</v>
      </c>
      <c r="M38" s="3">
        <f t="shared" si="12"/>
        <v>110.1</v>
      </c>
      <c r="N38" s="3">
        <v>4300</v>
      </c>
      <c r="P38" s="4">
        <f t="shared" si="8"/>
        <v>16.267041386948868</v>
      </c>
      <c r="Q38" s="5">
        <f t="shared" si="13"/>
        <v>16.267041386948868</v>
      </c>
      <c r="R38" s="5">
        <f t="shared" si="14"/>
        <v>4.0667603467372171</v>
      </c>
    </row>
    <row r="39" spans="1:18" x14ac:dyDescent="0.3">
      <c r="A39" s="1">
        <v>38</v>
      </c>
      <c r="B39" s="1" t="s">
        <v>151</v>
      </c>
      <c r="C39" s="1" t="s">
        <v>506</v>
      </c>
      <c r="D39" s="1" t="s">
        <v>546</v>
      </c>
      <c r="E39" s="1">
        <v>3300</v>
      </c>
      <c r="F39" s="3" t="s">
        <v>519</v>
      </c>
      <c r="G39" s="1">
        <v>12</v>
      </c>
      <c r="H39" s="3">
        <v>98</v>
      </c>
      <c r="I39" s="1">
        <v>15.69</v>
      </c>
      <c r="J39" s="3">
        <f t="shared" si="9"/>
        <v>100.4</v>
      </c>
      <c r="K39" s="3">
        <f t="shared" si="10"/>
        <v>102</v>
      </c>
      <c r="L39" s="3">
        <f t="shared" si="11"/>
        <v>104.2</v>
      </c>
      <c r="M39" s="3">
        <f t="shared" si="12"/>
        <v>110.1</v>
      </c>
      <c r="N39" s="3">
        <v>3500</v>
      </c>
      <c r="P39" s="4">
        <f t="shared" si="8"/>
        <v>8.1624060511459948</v>
      </c>
      <c r="Q39" s="5">
        <f t="shared" si="13"/>
        <v>8.1624060511459948</v>
      </c>
      <c r="R39" s="5">
        <f t="shared" si="14"/>
        <v>2.47345637913515</v>
      </c>
    </row>
    <row r="40" spans="1:18" x14ac:dyDescent="0.3">
      <c r="A40" s="1">
        <v>39</v>
      </c>
      <c r="B40" s="1" t="s">
        <v>363</v>
      </c>
      <c r="C40" s="1" t="s">
        <v>485</v>
      </c>
      <c r="D40" s="1" t="s">
        <v>546</v>
      </c>
      <c r="E40" s="1">
        <v>10500</v>
      </c>
      <c r="F40" s="3" t="s">
        <v>491</v>
      </c>
      <c r="G40" s="1">
        <v>33</v>
      </c>
      <c r="H40" s="3">
        <v>114.5</v>
      </c>
      <c r="I40" s="1">
        <v>33.369999999999997</v>
      </c>
      <c r="J40" s="3">
        <f t="shared" si="9"/>
        <v>105.4</v>
      </c>
      <c r="K40" s="3">
        <f t="shared" si="10"/>
        <v>99.7</v>
      </c>
      <c r="L40" s="3">
        <f t="shared" si="11"/>
        <v>103</v>
      </c>
      <c r="M40" s="3">
        <f t="shared" si="12"/>
        <v>106.1</v>
      </c>
      <c r="N40" s="3">
        <v>12900</v>
      </c>
      <c r="P40" s="4">
        <v>51.037698163844915</v>
      </c>
      <c r="Q40" s="5">
        <f t="shared" si="13"/>
        <v>51.037698163844915</v>
      </c>
      <c r="R40" s="5">
        <f t="shared" si="14"/>
        <v>4.8607331584614206</v>
      </c>
    </row>
    <row r="41" spans="1:18" x14ac:dyDescent="0.3">
      <c r="A41" s="1">
        <v>40</v>
      </c>
      <c r="B41" s="1" t="s">
        <v>388</v>
      </c>
      <c r="C41" s="1" t="s">
        <v>485</v>
      </c>
      <c r="D41" s="1" t="s">
        <v>544</v>
      </c>
      <c r="E41" s="1">
        <v>6700</v>
      </c>
      <c r="F41" s="3" t="s">
        <v>491</v>
      </c>
      <c r="G41" s="1">
        <v>33</v>
      </c>
      <c r="H41" s="3">
        <v>114.5</v>
      </c>
      <c r="I41" s="1">
        <v>25.8</v>
      </c>
      <c r="J41" s="3">
        <f t="shared" si="9"/>
        <v>105.4</v>
      </c>
      <c r="K41" s="3">
        <f t="shared" si="10"/>
        <v>99.7</v>
      </c>
      <c r="L41" s="3">
        <f t="shared" si="11"/>
        <v>103</v>
      </c>
      <c r="M41" s="3">
        <f t="shared" si="12"/>
        <v>106.1</v>
      </c>
      <c r="N41" s="3">
        <v>7100</v>
      </c>
      <c r="P41" s="4">
        <f t="shared" ref="P41:P49" si="15">-87.868852+(LN(E41))*9.365713+G41*0.73241+I41*0.27241+H41*0.0924+((J41+K41)/2)*0.015315+((L41+M41)/2)*-0.032803</f>
        <v>34.560302204555086</v>
      </c>
      <c r="Q41" s="5">
        <f t="shared" si="13"/>
        <v>34.560302204555086</v>
      </c>
      <c r="R41" s="5">
        <f t="shared" si="14"/>
        <v>5.1582540603813563</v>
      </c>
    </row>
    <row r="42" spans="1:18" x14ac:dyDescent="0.3">
      <c r="A42" s="1">
        <v>41</v>
      </c>
      <c r="B42" s="1" t="s">
        <v>467</v>
      </c>
      <c r="C42" s="1" t="s">
        <v>485</v>
      </c>
      <c r="D42" s="1" t="s">
        <v>543</v>
      </c>
      <c r="E42" s="1">
        <v>6500</v>
      </c>
      <c r="F42" s="3" t="s">
        <v>491</v>
      </c>
      <c r="G42" s="1">
        <v>31</v>
      </c>
      <c r="H42" s="3">
        <v>114.5</v>
      </c>
      <c r="I42" s="1">
        <v>24.31</v>
      </c>
      <c r="J42" s="3">
        <f t="shared" si="9"/>
        <v>105.4</v>
      </c>
      <c r="K42" s="3">
        <f t="shared" si="10"/>
        <v>99.7</v>
      </c>
      <c r="L42" s="3">
        <f t="shared" si="11"/>
        <v>103</v>
      </c>
      <c r="M42" s="3">
        <f t="shared" si="12"/>
        <v>106.1</v>
      </c>
      <c r="N42" s="3">
        <v>7600</v>
      </c>
      <c r="P42" s="4">
        <f t="shared" si="15"/>
        <v>32.405760098817147</v>
      </c>
      <c r="Q42" s="5">
        <f t="shared" si="13"/>
        <v>32.405760098817147</v>
      </c>
      <c r="R42" s="5">
        <f t="shared" si="14"/>
        <v>4.9855015536641769</v>
      </c>
    </row>
    <row r="43" spans="1:18" x14ac:dyDescent="0.3">
      <c r="A43" s="1">
        <v>42</v>
      </c>
      <c r="B43" s="1" t="s">
        <v>281</v>
      </c>
      <c r="C43" s="1" t="s">
        <v>485</v>
      </c>
      <c r="D43" s="1" t="s">
        <v>542</v>
      </c>
      <c r="E43" s="1">
        <v>5800</v>
      </c>
      <c r="F43" s="3" t="s">
        <v>491</v>
      </c>
      <c r="G43" s="1">
        <v>30</v>
      </c>
      <c r="H43" s="1">
        <v>114.5</v>
      </c>
      <c r="I43" s="1">
        <v>16.510000000000002</v>
      </c>
      <c r="J43" s="3">
        <f t="shared" si="9"/>
        <v>105.4</v>
      </c>
      <c r="K43" s="3">
        <f t="shared" si="10"/>
        <v>99.7</v>
      </c>
      <c r="L43" s="3">
        <f t="shared" si="11"/>
        <v>103</v>
      </c>
      <c r="M43" s="3">
        <f t="shared" si="12"/>
        <v>106.1</v>
      </c>
      <c r="N43" s="3">
        <v>6100</v>
      </c>
      <c r="P43" s="4">
        <f t="shared" si="15"/>
        <v>28.48138286775481</v>
      </c>
      <c r="Q43" s="5">
        <f t="shared" si="13"/>
        <v>28.48138286775481</v>
      </c>
      <c r="R43" s="5">
        <f t="shared" si="14"/>
        <v>4.9105832530611746</v>
      </c>
    </row>
    <row r="44" spans="1:18" x14ac:dyDescent="0.3">
      <c r="A44" s="1">
        <v>43</v>
      </c>
      <c r="B44" s="1" t="s">
        <v>414</v>
      </c>
      <c r="C44" s="1" t="s">
        <v>485</v>
      </c>
      <c r="D44" s="1" t="s">
        <v>546</v>
      </c>
      <c r="E44" s="1">
        <v>4400</v>
      </c>
      <c r="F44" s="3" t="s">
        <v>491</v>
      </c>
      <c r="G44" s="1">
        <v>20</v>
      </c>
      <c r="H44" s="3">
        <v>114.5</v>
      </c>
      <c r="I44" s="1">
        <v>21.43</v>
      </c>
      <c r="J44" s="3">
        <f t="shared" si="9"/>
        <v>105.4</v>
      </c>
      <c r="K44" s="3">
        <f t="shared" si="10"/>
        <v>99.7</v>
      </c>
      <c r="L44" s="3">
        <f t="shared" si="11"/>
        <v>103</v>
      </c>
      <c r="M44" s="3">
        <f t="shared" si="12"/>
        <v>106.1</v>
      </c>
      <c r="N44" s="3">
        <v>4300</v>
      </c>
      <c r="P44" s="4">
        <f t="shared" si="15"/>
        <v>19.910230226974587</v>
      </c>
      <c r="Q44" s="5">
        <f t="shared" si="13"/>
        <v>19.910230226974587</v>
      </c>
      <c r="R44" s="5">
        <f t="shared" si="14"/>
        <v>4.5250523243124059</v>
      </c>
    </row>
    <row r="45" spans="1:18" x14ac:dyDescent="0.3">
      <c r="A45" s="1">
        <v>44</v>
      </c>
      <c r="B45" s="1" t="s">
        <v>206</v>
      </c>
      <c r="C45" s="1" t="s">
        <v>485</v>
      </c>
      <c r="D45" s="1" t="s">
        <v>544</v>
      </c>
      <c r="E45" s="1">
        <v>4300</v>
      </c>
      <c r="F45" s="3" t="s">
        <v>491</v>
      </c>
      <c r="G45" s="1">
        <v>27</v>
      </c>
      <c r="H45" s="3">
        <v>114.5</v>
      </c>
      <c r="I45" s="1">
        <v>15.54</v>
      </c>
      <c r="J45" s="3">
        <f t="shared" si="9"/>
        <v>105.4</v>
      </c>
      <c r="K45" s="3">
        <f t="shared" si="10"/>
        <v>99.7</v>
      </c>
      <c r="L45" s="3">
        <f t="shared" si="11"/>
        <v>103</v>
      </c>
      <c r="M45" s="3">
        <f t="shared" si="12"/>
        <v>106.1</v>
      </c>
      <c r="N45" s="3">
        <v>4500</v>
      </c>
      <c r="P45" s="4">
        <f t="shared" si="15"/>
        <v>23.217292097273777</v>
      </c>
      <c r="Q45" s="5">
        <f t="shared" si="13"/>
        <v>23.217292097273777</v>
      </c>
      <c r="R45" s="5">
        <f t="shared" si="14"/>
        <v>5.3993702551799485</v>
      </c>
    </row>
    <row r="46" spans="1:18" x14ac:dyDescent="0.3">
      <c r="A46" s="1">
        <v>45</v>
      </c>
      <c r="B46" s="1" t="s">
        <v>110</v>
      </c>
      <c r="C46" s="1" t="s">
        <v>485</v>
      </c>
      <c r="D46" s="1" t="s">
        <v>544</v>
      </c>
      <c r="E46" s="1">
        <v>3900</v>
      </c>
      <c r="F46" s="3" t="s">
        <v>491</v>
      </c>
      <c r="G46" s="1">
        <v>23</v>
      </c>
      <c r="H46" s="3">
        <v>114.5</v>
      </c>
      <c r="I46" s="1">
        <v>13.95</v>
      </c>
      <c r="J46" s="3">
        <f t="shared" si="9"/>
        <v>105.4</v>
      </c>
      <c r="K46" s="3">
        <f t="shared" si="10"/>
        <v>99.7</v>
      </c>
      <c r="L46" s="3">
        <f t="shared" si="11"/>
        <v>103</v>
      </c>
      <c r="M46" s="3">
        <f t="shared" si="12"/>
        <v>106.1</v>
      </c>
      <c r="N46" s="3">
        <v>4600</v>
      </c>
      <c r="P46" s="4">
        <f t="shared" si="15"/>
        <v>18.940066313578903</v>
      </c>
      <c r="Q46" s="5">
        <f t="shared" si="13"/>
        <v>18.940066313578903</v>
      </c>
      <c r="R46" s="5">
        <f t="shared" si="14"/>
        <v>4.8564272598920262</v>
      </c>
    </row>
    <row r="47" spans="1:18" x14ac:dyDescent="0.3">
      <c r="A47" s="1">
        <v>46</v>
      </c>
      <c r="B47" s="1" t="s">
        <v>79</v>
      </c>
      <c r="C47" s="1" t="s">
        <v>485</v>
      </c>
      <c r="D47" s="1" t="s">
        <v>543</v>
      </c>
      <c r="E47" s="1">
        <v>3800</v>
      </c>
      <c r="F47" s="3" t="s">
        <v>491</v>
      </c>
      <c r="G47" s="1">
        <v>21</v>
      </c>
      <c r="H47" s="1">
        <v>114.5</v>
      </c>
      <c r="I47" s="1">
        <v>15.75</v>
      </c>
      <c r="J47" s="3">
        <f t="shared" si="9"/>
        <v>105.4</v>
      </c>
      <c r="K47" s="3">
        <f t="shared" si="10"/>
        <v>99.7</v>
      </c>
      <c r="L47" s="3">
        <f t="shared" si="11"/>
        <v>103</v>
      </c>
      <c r="M47" s="3">
        <f t="shared" si="12"/>
        <v>106.1</v>
      </c>
      <c r="N47" s="3">
        <v>4200</v>
      </c>
      <c r="P47" s="4">
        <f t="shared" si="15"/>
        <v>17.722305362890566</v>
      </c>
      <c r="Q47" s="5">
        <f t="shared" si="13"/>
        <v>17.722305362890566</v>
      </c>
      <c r="R47" s="5">
        <f t="shared" si="14"/>
        <v>4.663764569181728</v>
      </c>
    </row>
    <row r="48" spans="1:18" x14ac:dyDescent="0.3">
      <c r="A48" s="1">
        <v>47</v>
      </c>
      <c r="B48" s="1" t="s">
        <v>44</v>
      </c>
      <c r="C48" s="1" t="s">
        <v>485</v>
      </c>
      <c r="D48" s="1" t="s">
        <v>545</v>
      </c>
      <c r="E48" s="1">
        <v>3600</v>
      </c>
      <c r="F48" s="3" t="s">
        <v>491</v>
      </c>
      <c r="G48" s="1">
        <v>2</v>
      </c>
      <c r="H48" s="3">
        <v>114.5</v>
      </c>
      <c r="I48" s="1">
        <v>14.64</v>
      </c>
      <c r="J48" s="3">
        <f t="shared" si="9"/>
        <v>105.4</v>
      </c>
      <c r="K48" s="3">
        <f t="shared" si="10"/>
        <v>99.7</v>
      </c>
      <c r="L48" s="3">
        <f t="shared" si="11"/>
        <v>103</v>
      </c>
      <c r="M48" s="3">
        <f t="shared" si="12"/>
        <v>106.1</v>
      </c>
      <c r="N48" s="3">
        <v>4000</v>
      </c>
      <c r="P48" s="4">
        <f t="shared" si="15"/>
        <v>2.9977621857656578</v>
      </c>
      <c r="Q48" s="5">
        <f t="shared" si="13"/>
        <v>2.9977621857656578</v>
      </c>
      <c r="R48" s="5">
        <f t="shared" si="14"/>
        <v>0.8327117182682382</v>
      </c>
    </row>
    <row r="49" spans="1:18" x14ac:dyDescent="0.3">
      <c r="A49" s="1">
        <v>48</v>
      </c>
      <c r="B49" s="1" t="s">
        <v>257</v>
      </c>
      <c r="C49" s="1" t="s">
        <v>485</v>
      </c>
      <c r="D49" s="1" t="s">
        <v>545</v>
      </c>
      <c r="E49" s="1">
        <v>3100</v>
      </c>
      <c r="F49" s="3" t="s">
        <v>491</v>
      </c>
      <c r="G49" s="1">
        <v>20</v>
      </c>
      <c r="H49" s="3">
        <v>114.5</v>
      </c>
      <c r="I49" s="1">
        <v>15.42</v>
      </c>
      <c r="J49" s="3">
        <f t="shared" si="9"/>
        <v>105.4</v>
      </c>
      <c r="K49" s="3">
        <f t="shared" si="10"/>
        <v>99.7</v>
      </c>
      <c r="L49" s="3">
        <f t="shared" si="11"/>
        <v>103</v>
      </c>
      <c r="M49" s="3">
        <f t="shared" si="12"/>
        <v>106.1</v>
      </c>
      <c r="N49" s="3">
        <v>3500</v>
      </c>
      <c r="P49" s="4">
        <f t="shared" si="15"/>
        <v>14.993150681001264</v>
      </c>
      <c r="Q49" s="5">
        <f t="shared" si="13"/>
        <v>14.993150681001264</v>
      </c>
      <c r="R49" s="5">
        <f t="shared" si="14"/>
        <v>4.8365002196778271</v>
      </c>
    </row>
    <row r="50" spans="1:18" x14ac:dyDescent="0.3">
      <c r="A50" s="1">
        <v>49</v>
      </c>
      <c r="B50" s="1" t="s">
        <v>130</v>
      </c>
      <c r="C50" s="1" t="s">
        <v>496</v>
      </c>
      <c r="D50" s="1" t="s">
        <v>544</v>
      </c>
      <c r="E50" s="1">
        <v>8000</v>
      </c>
      <c r="F50" s="3" t="s">
        <v>487</v>
      </c>
      <c r="G50" s="1">
        <v>36</v>
      </c>
      <c r="H50" s="3">
        <v>103.25</v>
      </c>
      <c r="I50" s="1">
        <v>31.18</v>
      </c>
      <c r="J50" s="3">
        <f t="shared" si="9"/>
        <v>102.5</v>
      </c>
      <c r="K50" s="3">
        <f t="shared" si="10"/>
        <v>100.4</v>
      </c>
      <c r="L50" s="3">
        <f t="shared" si="11"/>
        <v>103.2</v>
      </c>
      <c r="M50" s="3">
        <f t="shared" si="12"/>
        <v>112.5</v>
      </c>
      <c r="N50" s="3">
        <v>8800</v>
      </c>
      <c r="P50" s="4">
        <v>39.106554707800825</v>
      </c>
      <c r="Q50" s="5">
        <f t="shared" si="13"/>
        <v>39.106554707800825</v>
      </c>
      <c r="R50" s="5">
        <f t="shared" si="14"/>
        <v>4.8883193384751031</v>
      </c>
    </row>
    <row r="51" spans="1:18" x14ac:dyDescent="0.3">
      <c r="A51" s="1">
        <v>50</v>
      </c>
      <c r="B51" s="1" t="s">
        <v>82</v>
      </c>
      <c r="C51" s="1" t="s">
        <v>496</v>
      </c>
      <c r="D51" s="1" t="s">
        <v>542</v>
      </c>
      <c r="E51" s="1">
        <v>7800</v>
      </c>
      <c r="F51" s="3" t="s">
        <v>487</v>
      </c>
      <c r="G51" s="1">
        <v>35</v>
      </c>
      <c r="H51" s="3">
        <v>103.25</v>
      </c>
      <c r="I51" s="1">
        <v>17.5</v>
      </c>
      <c r="J51" s="3">
        <f t="shared" si="9"/>
        <v>102.5</v>
      </c>
      <c r="K51" s="3">
        <f t="shared" si="10"/>
        <v>100.4</v>
      </c>
      <c r="L51" s="3">
        <f t="shared" si="11"/>
        <v>103.2</v>
      </c>
      <c r="M51" s="3">
        <f t="shared" si="12"/>
        <v>112.5</v>
      </c>
      <c r="N51" s="3">
        <v>9400</v>
      </c>
      <c r="P51" s="4">
        <f t="shared" ref="P51:P59" si="16">-87.868852+(LN(E51))*9.365713+G51*0.73241+I51*0.27241+H51*0.0924+((J51+K51)/2)*0.015315+((L51+M51)/2)*-0.032803</f>
        <v>34.023262973462536</v>
      </c>
      <c r="Q51" s="5">
        <f t="shared" si="13"/>
        <v>34.023262973462536</v>
      </c>
      <c r="R51" s="5">
        <f t="shared" si="14"/>
        <v>4.3619567914695558</v>
      </c>
    </row>
    <row r="52" spans="1:18" x14ac:dyDescent="0.3">
      <c r="A52" s="1">
        <v>51</v>
      </c>
      <c r="B52" s="1" t="s">
        <v>92</v>
      </c>
      <c r="C52" s="1" t="s">
        <v>496</v>
      </c>
      <c r="D52" s="1" t="s">
        <v>546</v>
      </c>
      <c r="E52" s="1">
        <v>6200</v>
      </c>
      <c r="F52" s="3" t="s">
        <v>487</v>
      </c>
      <c r="G52" s="1">
        <v>35</v>
      </c>
      <c r="H52" s="1">
        <v>103.25</v>
      </c>
      <c r="I52" s="1">
        <v>18.62</v>
      </c>
      <c r="J52" s="3">
        <f t="shared" si="9"/>
        <v>102.5</v>
      </c>
      <c r="K52" s="3">
        <f t="shared" si="10"/>
        <v>100.4</v>
      </c>
      <c r="L52" s="3">
        <f t="shared" si="11"/>
        <v>103.2</v>
      </c>
      <c r="M52" s="3">
        <f t="shared" si="12"/>
        <v>112.5</v>
      </c>
      <c r="N52" s="3">
        <v>6800</v>
      </c>
      <c r="P52" s="4">
        <f t="shared" si="16"/>
        <v>32.1782338408849</v>
      </c>
      <c r="Q52" s="5">
        <f t="shared" si="13"/>
        <v>32.1782338408849</v>
      </c>
      <c r="R52" s="5">
        <f t="shared" si="14"/>
        <v>5.1900377162717577</v>
      </c>
    </row>
    <row r="53" spans="1:18" x14ac:dyDescent="0.3">
      <c r="A53" s="1">
        <v>52</v>
      </c>
      <c r="B53" s="1" t="s">
        <v>332</v>
      </c>
      <c r="C53" s="1" t="s">
        <v>496</v>
      </c>
      <c r="D53" s="1" t="s">
        <v>543</v>
      </c>
      <c r="E53" s="1">
        <v>5700</v>
      </c>
      <c r="F53" s="3" t="s">
        <v>487</v>
      </c>
      <c r="G53" s="1">
        <v>33</v>
      </c>
      <c r="H53" s="1">
        <v>103.25</v>
      </c>
      <c r="I53" s="1">
        <v>24.12</v>
      </c>
      <c r="J53" s="3">
        <f t="shared" si="9"/>
        <v>102.5</v>
      </c>
      <c r="K53" s="3">
        <f t="shared" si="10"/>
        <v>100.4</v>
      </c>
      <c r="L53" s="3">
        <f t="shared" si="11"/>
        <v>103.2</v>
      </c>
      <c r="M53" s="3">
        <f t="shared" si="12"/>
        <v>112.5</v>
      </c>
      <c r="N53" s="3">
        <v>6500</v>
      </c>
      <c r="P53" s="4">
        <f t="shared" si="16"/>
        <v>31.424170496945607</v>
      </c>
      <c r="Q53" s="5">
        <f t="shared" si="13"/>
        <v>31.424170496945607</v>
      </c>
      <c r="R53" s="5">
        <f t="shared" si="14"/>
        <v>5.5130123678851941</v>
      </c>
    </row>
    <row r="54" spans="1:18" x14ac:dyDescent="0.3">
      <c r="A54" s="1">
        <v>53</v>
      </c>
      <c r="B54" s="1" t="s">
        <v>220</v>
      </c>
      <c r="C54" s="1" t="s">
        <v>496</v>
      </c>
      <c r="D54" s="1" t="s">
        <v>545</v>
      </c>
      <c r="E54" s="1">
        <v>5400</v>
      </c>
      <c r="F54" s="3" t="s">
        <v>487</v>
      </c>
      <c r="G54" s="1">
        <v>24</v>
      </c>
      <c r="H54" s="3">
        <v>103.25</v>
      </c>
      <c r="I54" s="1">
        <v>18.88</v>
      </c>
      <c r="J54" s="3">
        <f t="shared" si="9"/>
        <v>102.5</v>
      </c>
      <c r="K54" s="3">
        <f t="shared" si="10"/>
        <v>100.4</v>
      </c>
      <c r="L54" s="3">
        <f t="shared" si="11"/>
        <v>103.2</v>
      </c>
      <c r="M54" s="3">
        <f t="shared" si="12"/>
        <v>112.5</v>
      </c>
      <c r="N54" s="3">
        <v>7000</v>
      </c>
      <c r="P54" s="4">
        <f t="shared" si="16"/>
        <v>22.898674019820714</v>
      </c>
      <c r="Q54" s="5">
        <f t="shared" si="13"/>
        <v>22.898674019820714</v>
      </c>
      <c r="R54" s="5">
        <f t="shared" si="14"/>
        <v>4.2404951888556877</v>
      </c>
    </row>
    <row r="55" spans="1:18" x14ac:dyDescent="0.3">
      <c r="A55" s="1">
        <v>54</v>
      </c>
      <c r="B55" s="1" t="s">
        <v>427</v>
      </c>
      <c r="C55" s="1" t="s">
        <v>496</v>
      </c>
      <c r="D55" s="1" t="s">
        <v>546</v>
      </c>
      <c r="E55" s="1">
        <v>4500</v>
      </c>
      <c r="F55" s="3" t="s">
        <v>487</v>
      </c>
      <c r="G55" s="1">
        <v>26</v>
      </c>
      <c r="H55" s="1">
        <v>103.25</v>
      </c>
      <c r="I55" s="1">
        <v>18.77</v>
      </c>
      <c r="J55" s="3">
        <f t="shared" si="9"/>
        <v>102.5</v>
      </c>
      <c r="K55" s="3">
        <f t="shared" si="10"/>
        <v>100.4</v>
      </c>
      <c r="L55" s="3">
        <f t="shared" si="11"/>
        <v>103.2</v>
      </c>
      <c r="M55" s="3">
        <f t="shared" si="12"/>
        <v>112.5</v>
      </c>
      <c r="N55" s="3">
        <v>4600</v>
      </c>
      <c r="P55" s="4">
        <f t="shared" si="16"/>
        <v>22.625957545175329</v>
      </c>
      <c r="Q55" s="5">
        <f t="shared" si="13"/>
        <v>22.625957545175329</v>
      </c>
      <c r="R55" s="5">
        <f t="shared" si="14"/>
        <v>5.0279905655945178</v>
      </c>
    </row>
    <row r="56" spans="1:18" x14ac:dyDescent="0.3">
      <c r="A56" s="1">
        <v>55</v>
      </c>
      <c r="B56" s="1" t="s">
        <v>113</v>
      </c>
      <c r="C56" s="1" t="s">
        <v>496</v>
      </c>
      <c r="D56" s="1" t="s">
        <v>546</v>
      </c>
      <c r="E56" s="1">
        <v>3400</v>
      </c>
      <c r="F56" s="3" t="s">
        <v>487</v>
      </c>
      <c r="G56" s="1">
        <v>15</v>
      </c>
      <c r="H56" s="3">
        <v>103.25</v>
      </c>
      <c r="I56" s="1">
        <v>11.35</v>
      </c>
      <c r="J56" s="3">
        <f t="shared" si="9"/>
        <v>102.5</v>
      </c>
      <c r="K56" s="3">
        <f t="shared" si="10"/>
        <v>100.4</v>
      </c>
      <c r="L56" s="3">
        <f t="shared" si="11"/>
        <v>103.2</v>
      </c>
      <c r="M56" s="3">
        <f t="shared" si="12"/>
        <v>112.5</v>
      </c>
      <c r="N56" s="3">
        <v>3500</v>
      </c>
      <c r="P56" s="4">
        <f t="shared" si="16"/>
        <v>9.922937586205471</v>
      </c>
      <c r="Q56" s="5">
        <f t="shared" si="13"/>
        <v>9.922937586205471</v>
      </c>
      <c r="R56" s="5">
        <f t="shared" si="14"/>
        <v>2.9185110547663151</v>
      </c>
    </row>
    <row r="57" spans="1:18" x14ac:dyDescent="0.3">
      <c r="A57" s="1">
        <v>56</v>
      </c>
      <c r="B57" s="1" t="s">
        <v>170</v>
      </c>
      <c r="C57" s="1" t="s">
        <v>496</v>
      </c>
      <c r="D57" s="1" t="s">
        <v>543</v>
      </c>
      <c r="E57" s="1">
        <v>3100</v>
      </c>
      <c r="F57" s="1" t="s">
        <v>487</v>
      </c>
      <c r="G57" s="1">
        <v>10</v>
      </c>
      <c r="H57" s="1">
        <v>103.25</v>
      </c>
      <c r="I57" s="1">
        <v>20.09</v>
      </c>
      <c r="J57" s="3">
        <f t="shared" si="9"/>
        <v>102.5</v>
      </c>
      <c r="K57" s="3">
        <f t="shared" si="10"/>
        <v>100.4</v>
      </c>
      <c r="L57" s="3">
        <f t="shared" si="11"/>
        <v>103.2</v>
      </c>
      <c r="M57" s="3">
        <f t="shared" si="12"/>
        <v>112.5</v>
      </c>
      <c r="N57" s="3">
        <v>3900</v>
      </c>
      <c r="P57" s="4">
        <f t="shared" si="16"/>
        <v>7.7766089810012655</v>
      </c>
      <c r="Q57" s="5">
        <f t="shared" si="13"/>
        <v>7.7766089810012655</v>
      </c>
      <c r="R57" s="5">
        <f t="shared" si="14"/>
        <v>2.5085835422584726</v>
      </c>
    </row>
    <row r="58" spans="1:18" x14ac:dyDescent="0.3">
      <c r="A58" s="1">
        <v>57</v>
      </c>
      <c r="B58" s="1" t="s">
        <v>63</v>
      </c>
      <c r="C58" s="1" t="s">
        <v>496</v>
      </c>
      <c r="D58" s="1" t="s">
        <v>546</v>
      </c>
      <c r="E58" s="1">
        <v>3100</v>
      </c>
      <c r="F58" s="1" t="s">
        <v>487</v>
      </c>
      <c r="G58" s="1">
        <v>14</v>
      </c>
      <c r="H58" s="1">
        <v>103.25</v>
      </c>
      <c r="I58" s="1">
        <v>12.76</v>
      </c>
      <c r="J58" s="3">
        <f t="shared" si="9"/>
        <v>102.5</v>
      </c>
      <c r="K58" s="3">
        <f t="shared" si="10"/>
        <v>100.4</v>
      </c>
      <c r="L58" s="3">
        <f t="shared" si="11"/>
        <v>103.2</v>
      </c>
      <c r="M58" s="3">
        <f t="shared" si="12"/>
        <v>112.5</v>
      </c>
      <c r="N58" s="3">
        <v>3700</v>
      </c>
      <c r="P58" s="4">
        <f t="shared" si="16"/>
        <v>8.7094836810012666</v>
      </c>
      <c r="Q58" s="5">
        <f t="shared" si="13"/>
        <v>8.7094836810012666</v>
      </c>
      <c r="R58" s="5">
        <f t="shared" si="14"/>
        <v>2.809510864839118</v>
      </c>
    </row>
    <row r="59" spans="1:18" x14ac:dyDescent="0.3">
      <c r="A59" s="1">
        <v>58</v>
      </c>
      <c r="B59" s="1" t="s">
        <v>302</v>
      </c>
      <c r="C59" s="1" t="s">
        <v>496</v>
      </c>
      <c r="D59" s="1" t="s">
        <v>544</v>
      </c>
      <c r="E59" s="1">
        <v>3000</v>
      </c>
      <c r="F59" s="3" t="s">
        <v>487</v>
      </c>
      <c r="G59" s="1">
        <v>12</v>
      </c>
      <c r="H59" s="3">
        <v>103.25</v>
      </c>
      <c r="I59" s="1">
        <v>17.920000000000002</v>
      </c>
      <c r="J59" s="3">
        <f t="shared" si="9"/>
        <v>102.5</v>
      </c>
      <c r="K59" s="3">
        <f t="shared" si="10"/>
        <v>100.4</v>
      </c>
      <c r="L59" s="3">
        <f t="shared" si="11"/>
        <v>103.2</v>
      </c>
      <c r="M59" s="3">
        <f t="shared" si="12"/>
        <v>112.5</v>
      </c>
      <c r="N59" s="3">
        <v>3700</v>
      </c>
      <c r="P59" s="4">
        <f t="shared" si="16"/>
        <v>8.3431992111202788</v>
      </c>
      <c r="Q59" s="5">
        <f t="shared" si="13"/>
        <v>8.3431992111202788</v>
      </c>
      <c r="R59" s="5">
        <f t="shared" si="14"/>
        <v>2.7810664037067596</v>
      </c>
    </row>
    <row r="60" spans="1:18" x14ac:dyDescent="0.3">
      <c r="A60" s="3"/>
      <c r="J60" s="3"/>
      <c r="K60" s="3"/>
      <c r="L60" s="3"/>
      <c r="M60" s="3"/>
      <c r="N60" s="3"/>
      <c r="P60" s="4"/>
      <c r="Q60" s="5"/>
      <c r="R60" s="5"/>
    </row>
    <row r="63" spans="1:18" x14ac:dyDescent="0.3">
      <c r="A63" s="1" t="s">
        <v>565</v>
      </c>
    </row>
    <row r="64" spans="1:18" x14ac:dyDescent="0.3">
      <c r="A64" s="1" t="s">
        <v>509</v>
      </c>
      <c r="B64" s="1" t="s">
        <v>510</v>
      </c>
      <c r="C64" s="1" t="s">
        <v>566</v>
      </c>
      <c r="D64" s="1" t="s">
        <v>567</v>
      </c>
      <c r="E64" s="1" t="s">
        <v>568</v>
      </c>
      <c r="P64" s="1"/>
    </row>
    <row r="65" spans="1:16" x14ac:dyDescent="0.3">
      <c r="A65" s="1">
        <v>1</v>
      </c>
      <c r="B65" s="1" t="s">
        <v>507</v>
      </c>
      <c r="C65" s="1">
        <v>106.4</v>
      </c>
      <c r="D65" s="1">
        <v>105.5</v>
      </c>
      <c r="E65" s="1">
        <v>111.2</v>
      </c>
      <c r="P65" s="1"/>
    </row>
    <row r="66" spans="1:16" x14ac:dyDescent="0.3">
      <c r="A66" s="1">
        <v>2</v>
      </c>
      <c r="B66" s="1" t="s">
        <v>512</v>
      </c>
      <c r="C66" s="1">
        <v>103.4</v>
      </c>
      <c r="D66" s="1">
        <v>106.9</v>
      </c>
      <c r="E66" s="1">
        <v>107</v>
      </c>
      <c r="P66" s="1"/>
    </row>
    <row r="67" spans="1:16" x14ac:dyDescent="0.3">
      <c r="A67" s="1">
        <v>3</v>
      </c>
      <c r="B67" s="1" t="s">
        <v>519</v>
      </c>
      <c r="C67" s="1">
        <v>102</v>
      </c>
      <c r="D67" s="1">
        <v>110.1</v>
      </c>
      <c r="E67" s="1">
        <v>104.9</v>
      </c>
      <c r="P67" s="1"/>
    </row>
    <row r="68" spans="1:16" x14ac:dyDescent="0.3">
      <c r="A68" s="1">
        <v>4</v>
      </c>
      <c r="B68" s="1" t="s">
        <v>514</v>
      </c>
      <c r="C68" s="1">
        <v>101.1</v>
      </c>
      <c r="D68" s="1">
        <v>108.3</v>
      </c>
      <c r="E68" s="1">
        <v>110.2</v>
      </c>
      <c r="P68" s="1"/>
    </row>
    <row r="69" spans="1:16" x14ac:dyDescent="0.3">
      <c r="A69" s="1">
        <v>5</v>
      </c>
      <c r="B69" s="1" t="s">
        <v>499</v>
      </c>
      <c r="C69" s="1">
        <v>101.1</v>
      </c>
      <c r="D69" s="1">
        <v>102.5</v>
      </c>
      <c r="E69" s="1">
        <v>110.9</v>
      </c>
      <c r="P69" s="1"/>
    </row>
    <row r="70" spans="1:16" x14ac:dyDescent="0.3">
      <c r="A70" s="1">
        <v>6</v>
      </c>
      <c r="B70" s="1" t="s">
        <v>505</v>
      </c>
      <c r="C70" s="1">
        <v>98.9</v>
      </c>
      <c r="D70" s="1">
        <v>105</v>
      </c>
      <c r="E70" s="1">
        <v>115.1</v>
      </c>
      <c r="P70" s="1"/>
    </row>
    <row r="71" spans="1:16" x14ac:dyDescent="0.3">
      <c r="A71" s="1">
        <v>7</v>
      </c>
      <c r="B71" s="1" t="s">
        <v>518</v>
      </c>
      <c r="C71" s="1">
        <v>101.4</v>
      </c>
      <c r="D71" s="1">
        <v>106.6</v>
      </c>
      <c r="E71" s="1">
        <v>108.3</v>
      </c>
      <c r="P71" s="1"/>
    </row>
    <row r="72" spans="1:16" x14ac:dyDescent="0.3">
      <c r="A72" s="1">
        <v>8</v>
      </c>
      <c r="B72" s="1" t="s">
        <v>520</v>
      </c>
      <c r="C72" s="1">
        <v>100.1</v>
      </c>
      <c r="D72" s="1">
        <v>109.8</v>
      </c>
      <c r="E72" s="1">
        <v>106.8</v>
      </c>
      <c r="P72" s="1"/>
    </row>
    <row r="73" spans="1:16" x14ac:dyDescent="0.3">
      <c r="A73" s="1">
        <v>9</v>
      </c>
      <c r="B73" s="1" t="s">
        <v>491</v>
      </c>
      <c r="C73" s="1">
        <v>99.7</v>
      </c>
      <c r="D73" s="1">
        <v>106.1</v>
      </c>
      <c r="E73" s="1">
        <v>106.9</v>
      </c>
      <c r="P73" s="1"/>
    </row>
    <row r="74" spans="1:16" x14ac:dyDescent="0.3">
      <c r="A74" s="1">
        <v>10</v>
      </c>
      <c r="B74" s="1" t="s">
        <v>549</v>
      </c>
      <c r="C74" s="1">
        <v>103.2</v>
      </c>
      <c r="D74" s="1">
        <v>113.9</v>
      </c>
      <c r="E74" s="1">
        <v>106.5</v>
      </c>
      <c r="P74" s="1"/>
    </row>
    <row r="75" spans="1:16" x14ac:dyDescent="0.3">
      <c r="A75" s="1">
        <v>11</v>
      </c>
      <c r="B75" s="1" t="s">
        <v>487</v>
      </c>
      <c r="C75" s="1">
        <v>100.4</v>
      </c>
      <c r="D75" s="1">
        <v>112.5</v>
      </c>
      <c r="E75" s="1">
        <v>107.9</v>
      </c>
      <c r="P75" s="1"/>
    </row>
    <row r="76" spans="1:16" x14ac:dyDescent="0.3">
      <c r="A76" s="1">
        <v>12</v>
      </c>
      <c r="B76" s="1" t="s">
        <v>506</v>
      </c>
      <c r="C76" s="1">
        <v>100.4</v>
      </c>
      <c r="D76" s="1">
        <v>107.3</v>
      </c>
      <c r="E76" s="1">
        <v>104.2</v>
      </c>
      <c r="P76" s="1"/>
    </row>
    <row r="77" spans="1:16" x14ac:dyDescent="0.3">
      <c r="A77" s="1">
        <v>13</v>
      </c>
      <c r="B77" s="1" t="s">
        <v>498</v>
      </c>
      <c r="C77" s="1">
        <v>104.1</v>
      </c>
      <c r="D77" s="1">
        <v>109.7</v>
      </c>
      <c r="E77" s="1">
        <v>109</v>
      </c>
      <c r="P77" s="1"/>
    </row>
    <row r="78" spans="1:16" x14ac:dyDescent="0.3">
      <c r="A78" s="1">
        <v>14</v>
      </c>
      <c r="B78" s="1" t="s">
        <v>517</v>
      </c>
      <c r="C78" s="1">
        <v>105.5</v>
      </c>
      <c r="D78" s="1">
        <v>105.2</v>
      </c>
      <c r="E78" s="1">
        <v>107.3</v>
      </c>
      <c r="P78" s="1"/>
    </row>
    <row r="79" spans="1:16" x14ac:dyDescent="0.3">
      <c r="A79" s="1">
        <v>15</v>
      </c>
      <c r="B79" s="1" t="s">
        <v>495</v>
      </c>
      <c r="C79" s="1">
        <v>98.8</v>
      </c>
      <c r="D79" s="1">
        <v>103.8</v>
      </c>
      <c r="E79" s="1">
        <v>106.2</v>
      </c>
      <c r="P79" s="1"/>
    </row>
    <row r="80" spans="1:16" x14ac:dyDescent="0.3">
      <c r="A80" s="1">
        <v>16</v>
      </c>
      <c r="B80" s="1" t="s">
        <v>513</v>
      </c>
      <c r="C80" s="1">
        <v>100.7</v>
      </c>
      <c r="D80" s="1">
        <v>104.6</v>
      </c>
      <c r="E80" s="1">
        <v>105.1</v>
      </c>
      <c r="P80" s="1"/>
    </row>
    <row r="81" spans="1:16" x14ac:dyDescent="0.3">
      <c r="A81" s="1">
        <v>17</v>
      </c>
      <c r="B81" s="1" t="s">
        <v>485</v>
      </c>
      <c r="C81" s="1">
        <v>105.4</v>
      </c>
      <c r="D81" s="1">
        <v>111.5</v>
      </c>
      <c r="E81" s="1">
        <v>103</v>
      </c>
      <c r="P81" s="1"/>
    </row>
    <row r="82" spans="1:16" x14ac:dyDescent="0.3">
      <c r="A82" s="1">
        <v>18</v>
      </c>
      <c r="B82" s="1" t="s">
        <v>489</v>
      </c>
      <c r="C82" s="1">
        <v>102.8</v>
      </c>
      <c r="D82" s="1">
        <v>108.4</v>
      </c>
      <c r="E82" s="1">
        <v>110.2</v>
      </c>
      <c r="P82" s="1"/>
    </row>
    <row r="83" spans="1:16" x14ac:dyDescent="0.3">
      <c r="A83" s="1">
        <v>19</v>
      </c>
      <c r="B83" s="1" t="s">
        <v>564</v>
      </c>
      <c r="C83" s="1">
        <v>105.6</v>
      </c>
      <c r="D83" s="1">
        <v>108.6</v>
      </c>
      <c r="E83" s="1">
        <v>110.4</v>
      </c>
      <c r="P83" s="1"/>
    </row>
    <row r="84" spans="1:16" x14ac:dyDescent="0.3">
      <c r="A84" s="1">
        <v>20</v>
      </c>
      <c r="B84" s="1" t="s">
        <v>556</v>
      </c>
      <c r="C84" s="1">
        <v>102</v>
      </c>
      <c r="D84" s="1">
        <v>102.1</v>
      </c>
      <c r="E84" s="1">
        <v>110.9</v>
      </c>
      <c r="P84" s="1"/>
    </row>
    <row r="85" spans="1:16" x14ac:dyDescent="0.3">
      <c r="A85" s="1">
        <v>21</v>
      </c>
      <c r="B85" s="1" t="s">
        <v>486</v>
      </c>
      <c r="C85" s="1">
        <v>105.3</v>
      </c>
      <c r="D85" s="1">
        <v>107.6</v>
      </c>
      <c r="E85" s="1">
        <v>104.7</v>
      </c>
      <c r="P85" s="1"/>
    </row>
    <row r="86" spans="1:16" x14ac:dyDescent="0.3">
      <c r="A86" s="1">
        <v>22</v>
      </c>
      <c r="B86" s="1" t="s">
        <v>508</v>
      </c>
      <c r="C86" s="1">
        <v>100.3</v>
      </c>
      <c r="D86" s="1">
        <v>106.5</v>
      </c>
      <c r="E86" s="1">
        <v>105.8</v>
      </c>
      <c r="P86" s="1"/>
    </row>
    <row r="87" spans="1:16" x14ac:dyDescent="0.3">
      <c r="A87" s="1">
        <v>23</v>
      </c>
      <c r="B87" s="1" t="s">
        <v>488</v>
      </c>
      <c r="C87" s="1">
        <v>104</v>
      </c>
      <c r="D87" s="1">
        <v>110.4</v>
      </c>
      <c r="E87" s="1">
        <v>107.1</v>
      </c>
      <c r="P87" s="1"/>
    </row>
    <row r="88" spans="1:16" x14ac:dyDescent="0.3">
      <c r="A88" s="1">
        <v>24</v>
      </c>
      <c r="B88" s="1" t="s">
        <v>493</v>
      </c>
      <c r="C88" s="1">
        <v>102.9</v>
      </c>
      <c r="D88" s="1">
        <v>103.6</v>
      </c>
      <c r="E88" s="1">
        <v>112.2</v>
      </c>
      <c r="P88" s="1"/>
    </row>
    <row r="89" spans="1:16" x14ac:dyDescent="0.3">
      <c r="A89" s="1">
        <v>25</v>
      </c>
      <c r="B89" s="1" t="s">
        <v>492</v>
      </c>
      <c r="C89" s="1">
        <v>101.6</v>
      </c>
      <c r="D89" s="1">
        <v>111.4</v>
      </c>
      <c r="E89" s="1">
        <v>108.1</v>
      </c>
      <c r="P89" s="1"/>
    </row>
    <row r="90" spans="1:16" x14ac:dyDescent="0.3">
      <c r="A90" s="1">
        <v>26</v>
      </c>
      <c r="B90" s="1" t="s">
        <v>497</v>
      </c>
      <c r="C90" s="1">
        <v>105.5</v>
      </c>
      <c r="D90" s="1">
        <v>108.3</v>
      </c>
      <c r="E90" s="1">
        <v>108.7</v>
      </c>
      <c r="P90" s="1"/>
    </row>
    <row r="91" spans="1:16" x14ac:dyDescent="0.3">
      <c r="A91" s="1">
        <v>27</v>
      </c>
      <c r="B91" s="1" t="s">
        <v>557</v>
      </c>
      <c r="C91" s="1">
        <v>100.4</v>
      </c>
      <c r="D91" s="1">
        <v>111.1</v>
      </c>
      <c r="E91" s="1">
        <v>108.3</v>
      </c>
      <c r="P91" s="1"/>
    </row>
    <row r="92" spans="1:16" x14ac:dyDescent="0.3">
      <c r="A92" s="1">
        <v>28</v>
      </c>
      <c r="B92" s="1" t="s">
        <v>516</v>
      </c>
      <c r="C92" s="1">
        <v>102.5</v>
      </c>
      <c r="D92" s="1">
        <v>110.9</v>
      </c>
      <c r="E92" s="1">
        <v>104.3</v>
      </c>
      <c r="P92" s="1"/>
    </row>
    <row r="93" spans="1:16" x14ac:dyDescent="0.3">
      <c r="A93" s="1">
        <v>29</v>
      </c>
      <c r="B93" s="1" t="s">
        <v>496</v>
      </c>
      <c r="C93" s="1">
        <v>102.5</v>
      </c>
      <c r="D93" s="1">
        <v>108.8</v>
      </c>
      <c r="E93" s="1">
        <v>103.2</v>
      </c>
      <c r="P93" s="1"/>
    </row>
    <row r="94" spans="1:16" x14ac:dyDescent="0.3">
      <c r="A94" s="1">
        <v>30</v>
      </c>
      <c r="B94" s="1" t="s">
        <v>523</v>
      </c>
      <c r="C94" s="1">
        <v>103.7</v>
      </c>
      <c r="D94" s="1">
        <v>108.6</v>
      </c>
      <c r="E94" s="1">
        <v>111.3</v>
      </c>
      <c r="P94" s="1"/>
    </row>
  </sheetData>
  <sortState ref="B2:R60">
    <sortCondition ref="C2:C60"/>
    <sortCondition descending="1" ref="E2:E60"/>
  </sortState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zoomScaleNormal="100" workbookViewId="0">
      <pane xSplit="3" ySplit="1" topLeftCell="D30" activePane="bottomRight" state="frozen"/>
      <selection pane="topRight" activeCell="D1" sqref="D1"/>
      <selection pane="bottomLeft" activeCell="A2" sqref="A2"/>
      <selection pane="bottomRight" activeCell="F45" sqref="F45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168</v>
      </c>
      <c r="C2" s="1" t="s">
        <v>486</v>
      </c>
      <c r="D2" s="1" t="s">
        <v>543</v>
      </c>
      <c r="E2" s="1">
        <v>10200</v>
      </c>
      <c r="F2" s="3" t="s">
        <v>492</v>
      </c>
      <c r="G2" s="1">
        <v>38</v>
      </c>
      <c r="H2" s="3">
        <v>114.75</v>
      </c>
      <c r="I2" s="1">
        <v>34.299999999999997</v>
      </c>
      <c r="J2" s="3">
        <f t="shared" ref="J2:J33" si="0">VLOOKUP(C2,$B$65:$E$94,2,FALSE)</f>
        <v>105.3</v>
      </c>
      <c r="K2" s="3">
        <f t="shared" ref="K2:K33" si="1">VLOOKUP(F2,$B$65:$E$94,2,FALSE)</f>
        <v>101.6</v>
      </c>
      <c r="L2" s="3">
        <f t="shared" ref="L2:L33" si="2">VLOOKUP(C2,$B$65:$E$94,4,FALSE)</f>
        <v>104.7</v>
      </c>
      <c r="M2" s="3">
        <f t="shared" ref="M2:M33" si="3">VLOOKUP(F2,$B$65:$E$94,3,FALSE)</f>
        <v>111.4</v>
      </c>
      <c r="N2" s="3">
        <v>11800</v>
      </c>
      <c r="P2" s="4">
        <v>54.163283333775837</v>
      </c>
      <c r="Q2" s="5">
        <f t="shared" ref="Q2:Q33" si="4">P2-O2</f>
        <v>54.163283333775837</v>
      </c>
      <c r="R2" s="5">
        <f t="shared" ref="R2:R33" si="5">P2/(E2/1000)</f>
        <v>5.3101258170368473</v>
      </c>
    </row>
    <row r="3" spans="1:18" x14ac:dyDescent="0.3">
      <c r="A3" s="1">
        <v>2</v>
      </c>
      <c r="B3" s="1" t="s">
        <v>330</v>
      </c>
      <c r="C3" s="1" t="s">
        <v>492</v>
      </c>
      <c r="D3" s="1" t="s">
        <v>543</v>
      </c>
      <c r="E3" s="1">
        <v>9100</v>
      </c>
      <c r="F3" s="3" t="s">
        <v>486</v>
      </c>
      <c r="G3" s="1">
        <v>37</v>
      </c>
      <c r="H3" s="3">
        <v>106.75</v>
      </c>
      <c r="I3" s="1">
        <v>30.39</v>
      </c>
      <c r="J3" s="3">
        <f t="shared" si="0"/>
        <v>101.6</v>
      </c>
      <c r="K3" s="3">
        <f t="shared" si="1"/>
        <v>105.3</v>
      </c>
      <c r="L3" s="3">
        <f t="shared" si="2"/>
        <v>108.1</v>
      </c>
      <c r="M3" s="3">
        <f t="shared" si="3"/>
        <v>107.6</v>
      </c>
      <c r="N3" s="3">
        <v>10300</v>
      </c>
      <c r="P3" s="4">
        <v>49.279708606959986</v>
      </c>
      <c r="Q3" s="5">
        <f t="shared" si="4"/>
        <v>49.279708606959986</v>
      </c>
      <c r="R3" s="5">
        <f t="shared" si="5"/>
        <v>5.4153525941714271</v>
      </c>
    </row>
    <row r="4" spans="1:18" x14ac:dyDescent="0.3">
      <c r="A4" s="1">
        <v>3</v>
      </c>
      <c r="B4" s="1" t="s">
        <v>7</v>
      </c>
      <c r="C4" s="1" t="s">
        <v>519</v>
      </c>
      <c r="D4" s="1" t="s">
        <v>543</v>
      </c>
      <c r="E4" s="1">
        <v>8900</v>
      </c>
      <c r="F4" s="3" t="s">
        <v>506</v>
      </c>
      <c r="G4" s="1">
        <v>37</v>
      </c>
      <c r="H4" s="3">
        <v>100.75</v>
      </c>
      <c r="I4" s="1">
        <v>30.2</v>
      </c>
      <c r="J4" s="3">
        <f t="shared" si="0"/>
        <v>102</v>
      </c>
      <c r="K4" s="3">
        <f t="shared" si="1"/>
        <v>100.4</v>
      </c>
      <c r="L4" s="3">
        <f t="shared" si="2"/>
        <v>104.9</v>
      </c>
      <c r="M4" s="3">
        <f t="shared" si="3"/>
        <v>107.3</v>
      </c>
      <c r="N4" s="3">
        <v>9700</v>
      </c>
      <c r="P4" s="4">
        <v>48.391785929357106</v>
      </c>
      <c r="Q4" s="5">
        <f t="shared" si="4"/>
        <v>48.391785929357106</v>
      </c>
      <c r="R4" s="5">
        <f t="shared" si="5"/>
        <v>5.4372793179052925</v>
      </c>
    </row>
    <row r="5" spans="1:18" x14ac:dyDescent="0.3">
      <c r="A5" s="1">
        <v>4</v>
      </c>
      <c r="B5" s="1" t="s">
        <v>464</v>
      </c>
      <c r="C5" s="1" t="s">
        <v>486</v>
      </c>
      <c r="D5" s="1" t="s">
        <v>546</v>
      </c>
      <c r="E5" s="1">
        <v>8700</v>
      </c>
      <c r="F5" s="3" t="s">
        <v>492</v>
      </c>
      <c r="G5" s="1">
        <v>40</v>
      </c>
      <c r="H5" s="1">
        <v>114.75</v>
      </c>
      <c r="I5" s="1">
        <v>30.32</v>
      </c>
      <c r="J5" s="3">
        <f t="shared" si="0"/>
        <v>105.3</v>
      </c>
      <c r="K5" s="3">
        <f t="shared" si="1"/>
        <v>101.6</v>
      </c>
      <c r="L5" s="3">
        <f t="shared" si="2"/>
        <v>104.7</v>
      </c>
      <c r="M5" s="3">
        <f t="shared" si="3"/>
        <v>111.4</v>
      </c>
      <c r="N5" s="3">
        <v>10400</v>
      </c>
      <c r="P5" s="4">
        <v>47.503863251754218</v>
      </c>
      <c r="Q5" s="5">
        <f t="shared" si="4"/>
        <v>47.503863251754218</v>
      </c>
      <c r="R5" s="5">
        <f t="shared" si="5"/>
        <v>5.4602141668683011</v>
      </c>
    </row>
    <row r="6" spans="1:18" x14ac:dyDescent="0.3">
      <c r="A6" s="1">
        <v>5</v>
      </c>
      <c r="B6" s="1" t="s">
        <v>317</v>
      </c>
      <c r="C6" s="1" t="s">
        <v>516</v>
      </c>
      <c r="D6" s="1" t="s">
        <v>546</v>
      </c>
      <c r="E6" s="1">
        <v>8200</v>
      </c>
      <c r="F6" s="3" t="s">
        <v>508</v>
      </c>
      <c r="G6" s="1">
        <v>35</v>
      </c>
      <c r="H6" s="1">
        <v>108.25</v>
      </c>
      <c r="I6" s="1">
        <v>29.53</v>
      </c>
      <c r="J6" s="3">
        <f t="shared" si="0"/>
        <v>102.5</v>
      </c>
      <c r="K6" s="3">
        <f t="shared" si="1"/>
        <v>100.3</v>
      </c>
      <c r="L6" s="3">
        <f t="shared" si="2"/>
        <v>104.3</v>
      </c>
      <c r="M6" s="3">
        <f t="shared" si="3"/>
        <v>106.5</v>
      </c>
      <c r="N6" s="3">
        <v>9700</v>
      </c>
      <c r="P6" s="4">
        <v>45.284056557747007</v>
      </c>
      <c r="Q6" s="5">
        <f t="shared" si="4"/>
        <v>45.284056557747007</v>
      </c>
      <c r="R6" s="5">
        <f t="shared" si="5"/>
        <v>5.5224459216764652</v>
      </c>
    </row>
    <row r="7" spans="1:18" x14ac:dyDescent="0.3">
      <c r="A7" s="1">
        <v>6</v>
      </c>
      <c r="B7" s="1" t="s">
        <v>376</v>
      </c>
      <c r="C7" s="1" t="s">
        <v>508</v>
      </c>
      <c r="D7" s="1" t="s">
        <v>542</v>
      </c>
      <c r="E7" s="1">
        <v>7800</v>
      </c>
      <c r="F7" s="3" t="s">
        <v>516</v>
      </c>
      <c r="G7" s="1">
        <v>34</v>
      </c>
      <c r="H7" s="3">
        <v>102.25</v>
      </c>
      <c r="I7" s="1">
        <v>27.09</v>
      </c>
      <c r="J7" s="3">
        <f t="shared" si="0"/>
        <v>100.3</v>
      </c>
      <c r="K7" s="3">
        <f t="shared" si="1"/>
        <v>102.5</v>
      </c>
      <c r="L7" s="3">
        <f t="shared" si="2"/>
        <v>105.8</v>
      </c>
      <c r="M7" s="3">
        <f t="shared" si="3"/>
        <v>110.9</v>
      </c>
      <c r="N7" s="3">
        <v>8700</v>
      </c>
      <c r="P7" s="4">
        <f t="shared" ref="P7:P33" si="6">-87.868852+(LN(E7))*9.365713+G7*0.73241+I7*0.27241+H7*0.0924+((J7+K7)/2)*0.015315+((L7+M7)/2)*-0.032803</f>
        <v>35.793697623462528</v>
      </c>
      <c r="Q7" s="5">
        <f t="shared" si="4"/>
        <v>35.793697623462528</v>
      </c>
      <c r="R7" s="5">
        <f t="shared" si="5"/>
        <v>4.5889355927516062</v>
      </c>
    </row>
    <row r="8" spans="1:18" x14ac:dyDescent="0.3">
      <c r="A8" s="1">
        <v>7</v>
      </c>
      <c r="B8" s="1" t="s">
        <v>291</v>
      </c>
      <c r="C8" s="1" t="s">
        <v>516</v>
      </c>
      <c r="D8" s="1" t="s">
        <v>545</v>
      </c>
      <c r="E8" s="1">
        <v>7300</v>
      </c>
      <c r="F8" s="3" t="s">
        <v>508</v>
      </c>
      <c r="G8" s="1">
        <v>35</v>
      </c>
      <c r="H8" s="3">
        <v>108.25</v>
      </c>
      <c r="I8" s="1">
        <v>20.66</v>
      </c>
      <c r="J8" s="3">
        <f t="shared" si="0"/>
        <v>102.5</v>
      </c>
      <c r="K8" s="3">
        <f t="shared" si="1"/>
        <v>100.3</v>
      </c>
      <c r="L8" s="3">
        <f t="shared" si="2"/>
        <v>104.3</v>
      </c>
      <c r="M8" s="3">
        <f t="shared" si="3"/>
        <v>106.5</v>
      </c>
      <c r="N8" s="3">
        <v>8500</v>
      </c>
      <c r="P8" s="4">
        <f t="shared" si="6"/>
        <v>34.805207442057295</v>
      </c>
      <c r="Q8" s="5">
        <f t="shared" si="4"/>
        <v>34.805207442057295</v>
      </c>
      <c r="R8" s="5">
        <f t="shared" si="5"/>
        <v>4.7678366358982593</v>
      </c>
    </row>
    <row r="9" spans="1:18" x14ac:dyDescent="0.3">
      <c r="A9" s="1">
        <v>8</v>
      </c>
      <c r="B9" s="1" t="s">
        <v>54</v>
      </c>
      <c r="C9" s="1" t="s">
        <v>492</v>
      </c>
      <c r="D9" s="1" t="s">
        <v>544</v>
      </c>
      <c r="E9" s="1">
        <v>6900</v>
      </c>
      <c r="F9" s="3" t="s">
        <v>486</v>
      </c>
      <c r="G9" s="1">
        <v>36</v>
      </c>
      <c r="H9" s="3">
        <v>106.75</v>
      </c>
      <c r="I9" s="1">
        <v>25.51</v>
      </c>
      <c r="J9" s="3">
        <f t="shared" si="0"/>
        <v>101.6</v>
      </c>
      <c r="K9" s="3">
        <f t="shared" si="1"/>
        <v>105.3</v>
      </c>
      <c r="L9" s="3">
        <f t="shared" si="2"/>
        <v>108.1</v>
      </c>
      <c r="M9" s="3">
        <f t="shared" si="3"/>
        <v>107.6</v>
      </c>
      <c r="N9" s="3">
        <v>8000</v>
      </c>
      <c r="P9" s="4">
        <f t="shared" si="6"/>
        <v>36.143448911612182</v>
      </c>
      <c r="Q9" s="5">
        <f t="shared" si="4"/>
        <v>36.143448911612182</v>
      </c>
      <c r="R9" s="5">
        <f t="shared" si="5"/>
        <v>5.2381810016829249</v>
      </c>
    </row>
    <row r="10" spans="1:18" x14ac:dyDescent="0.3">
      <c r="A10" s="1">
        <v>9</v>
      </c>
      <c r="B10" s="1" t="s">
        <v>392</v>
      </c>
      <c r="C10" s="1" t="s">
        <v>516</v>
      </c>
      <c r="D10" s="1" t="s">
        <v>543</v>
      </c>
      <c r="E10" s="1">
        <v>6800</v>
      </c>
      <c r="F10" s="3" t="s">
        <v>508</v>
      </c>
      <c r="G10" s="1">
        <v>35</v>
      </c>
      <c r="H10" s="1">
        <v>108.25</v>
      </c>
      <c r="I10" s="1">
        <v>21.44</v>
      </c>
      <c r="J10" s="3">
        <f t="shared" si="0"/>
        <v>102.5</v>
      </c>
      <c r="K10" s="3">
        <f t="shared" si="1"/>
        <v>100.3</v>
      </c>
      <c r="L10" s="3">
        <f t="shared" si="2"/>
        <v>104.3</v>
      </c>
      <c r="M10" s="3">
        <f t="shared" si="3"/>
        <v>106.5</v>
      </c>
      <c r="N10" s="3">
        <v>7800</v>
      </c>
      <c r="P10" s="4">
        <f t="shared" si="6"/>
        <v>34.353173646089104</v>
      </c>
      <c r="Q10" s="5">
        <f t="shared" si="4"/>
        <v>34.353173646089104</v>
      </c>
      <c r="R10" s="5">
        <f t="shared" si="5"/>
        <v>5.0519373008954567</v>
      </c>
    </row>
    <row r="11" spans="1:18" x14ac:dyDescent="0.3">
      <c r="A11" s="1">
        <v>10</v>
      </c>
      <c r="B11" s="1" t="s">
        <v>473</v>
      </c>
      <c r="C11" s="1" t="s">
        <v>492</v>
      </c>
      <c r="D11" s="1" t="s">
        <v>542</v>
      </c>
      <c r="E11" s="1">
        <v>6500</v>
      </c>
      <c r="F11" s="3" t="s">
        <v>486</v>
      </c>
      <c r="G11" s="1">
        <v>28</v>
      </c>
      <c r="H11" s="3">
        <v>106.75</v>
      </c>
      <c r="I11" s="1">
        <v>22.53</v>
      </c>
      <c r="J11" s="3">
        <f t="shared" si="0"/>
        <v>101.6</v>
      </c>
      <c r="K11" s="3">
        <f t="shared" si="1"/>
        <v>105.3</v>
      </c>
      <c r="L11" s="3">
        <f t="shared" si="2"/>
        <v>108.1</v>
      </c>
      <c r="M11" s="3">
        <f t="shared" si="3"/>
        <v>107.6</v>
      </c>
      <c r="N11" s="3">
        <v>7300</v>
      </c>
      <c r="P11" s="4">
        <f t="shared" si="6"/>
        <v>28.913073898817146</v>
      </c>
      <c r="Q11" s="5">
        <f t="shared" si="4"/>
        <v>28.913073898817146</v>
      </c>
      <c r="R11" s="5">
        <f t="shared" si="5"/>
        <v>4.4481652152026374</v>
      </c>
    </row>
    <row r="12" spans="1:18" x14ac:dyDescent="0.3">
      <c r="A12" s="1">
        <v>11</v>
      </c>
      <c r="B12" s="1" t="s">
        <v>190</v>
      </c>
      <c r="C12" s="1" t="s">
        <v>519</v>
      </c>
      <c r="D12" s="1" t="s">
        <v>542</v>
      </c>
      <c r="E12" s="1">
        <v>6400</v>
      </c>
      <c r="F12" s="3" t="s">
        <v>506</v>
      </c>
      <c r="G12" s="1">
        <v>34</v>
      </c>
      <c r="H12" s="3">
        <v>100.75</v>
      </c>
      <c r="I12" s="1">
        <v>19.32</v>
      </c>
      <c r="J12" s="3">
        <f t="shared" si="0"/>
        <v>102</v>
      </c>
      <c r="K12" s="3">
        <f t="shared" si="1"/>
        <v>100.4</v>
      </c>
      <c r="L12" s="3">
        <f t="shared" si="2"/>
        <v>104.9</v>
      </c>
      <c r="M12" s="3">
        <f t="shared" si="3"/>
        <v>107.3</v>
      </c>
      <c r="N12" s="3">
        <v>6700</v>
      </c>
      <c r="P12" s="4">
        <f t="shared" si="6"/>
        <v>31.756436537422825</v>
      </c>
      <c r="Q12" s="5">
        <f t="shared" si="4"/>
        <v>31.756436537422825</v>
      </c>
      <c r="R12" s="5">
        <f t="shared" si="5"/>
        <v>4.9619432089723166</v>
      </c>
    </row>
    <row r="13" spans="1:18" x14ac:dyDescent="0.3">
      <c r="A13" s="1">
        <v>12</v>
      </c>
      <c r="B13" s="1" t="s">
        <v>246</v>
      </c>
      <c r="C13" s="1" t="s">
        <v>508</v>
      </c>
      <c r="D13" s="1" t="s">
        <v>545</v>
      </c>
      <c r="E13" s="1">
        <v>6200</v>
      </c>
      <c r="F13" s="3" t="s">
        <v>516</v>
      </c>
      <c r="G13" s="1">
        <v>36</v>
      </c>
      <c r="H13" s="3">
        <v>102.25</v>
      </c>
      <c r="I13" s="1">
        <v>21.42</v>
      </c>
      <c r="J13" s="3">
        <f t="shared" si="0"/>
        <v>100.3</v>
      </c>
      <c r="K13" s="3">
        <f t="shared" si="1"/>
        <v>102.5</v>
      </c>
      <c r="L13" s="3">
        <f t="shared" si="2"/>
        <v>105.8</v>
      </c>
      <c r="M13" s="3">
        <f t="shared" si="3"/>
        <v>110.9</v>
      </c>
      <c r="N13" s="3">
        <v>6700</v>
      </c>
      <c r="P13" s="4">
        <f t="shared" si="6"/>
        <v>33.563824590884892</v>
      </c>
      <c r="Q13" s="5">
        <f t="shared" si="4"/>
        <v>33.563824590884892</v>
      </c>
      <c r="R13" s="5">
        <f t="shared" si="5"/>
        <v>5.4135200953040146</v>
      </c>
    </row>
    <row r="14" spans="1:18" x14ac:dyDescent="0.3">
      <c r="A14" s="1">
        <v>13</v>
      </c>
      <c r="B14" s="1" t="s">
        <v>129</v>
      </c>
      <c r="C14" s="1" t="s">
        <v>519</v>
      </c>
      <c r="D14" s="1" t="s">
        <v>545</v>
      </c>
      <c r="E14" s="1">
        <v>6100</v>
      </c>
      <c r="F14" s="3" t="s">
        <v>506</v>
      </c>
      <c r="G14" s="1">
        <v>36</v>
      </c>
      <c r="H14" s="3">
        <v>100.75</v>
      </c>
      <c r="I14" s="1">
        <v>21.53</v>
      </c>
      <c r="J14" s="3">
        <f t="shared" si="0"/>
        <v>102</v>
      </c>
      <c r="K14" s="3">
        <f t="shared" si="1"/>
        <v>100.4</v>
      </c>
      <c r="L14" s="3">
        <f t="shared" si="2"/>
        <v>104.9</v>
      </c>
      <c r="M14" s="3">
        <f t="shared" si="3"/>
        <v>107.3</v>
      </c>
      <c r="N14" s="3">
        <v>6800</v>
      </c>
      <c r="P14" s="4">
        <f t="shared" si="6"/>
        <v>33.373642069169293</v>
      </c>
      <c r="Q14" s="5">
        <f t="shared" si="4"/>
        <v>33.373642069169293</v>
      </c>
      <c r="R14" s="5">
        <f t="shared" si="5"/>
        <v>5.4710888637982453</v>
      </c>
    </row>
    <row r="15" spans="1:18" x14ac:dyDescent="0.3">
      <c r="A15" s="1">
        <v>14</v>
      </c>
      <c r="B15" s="1" t="s">
        <v>77</v>
      </c>
      <c r="C15" s="1" t="s">
        <v>506</v>
      </c>
      <c r="D15" s="1" t="s">
        <v>546</v>
      </c>
      <c r="E15" s="1">
        <v>6000</v>
      </c>
      <c r="F15" s="3" t="s">
        <v>519</v>
      </c>
      <c r="G15" s="1">
        <v>35</v>
      </c>
      <c r="H15" s="3">
        <v>103.25</v>
      </c>
      <c r="I15" s="1">
        <v>21.36</v>
      </c>
      <c r="J15" s="3">
        <f t="shared" si="0"/>
        <v>100.4</v>
      </c>
      <c r="K15" s="3">
        <f t="shared" si="1"/>
        <v>102</v>
      </c>
      <c r="L15" s="3">
        <f t="shared" si="2"/>
        <v>104.2</v>
      </c>
      <c r="M15" s="3">
        <f t="shared" si="3"/>
        <v>110.1</v>
      </c>
      <c r="N15" s="3">
        <v>6500</v>
      </c>
      <c r="P15" s="4">
        <f t="shared" si="6"/>
        <v>32.636670521003907</v>
      </c>
      <c r="Q15" s="5">
        <f t="shared" si="4"/>
        <v>32.636670521003907</v>
      </c>
      <c r="R15" s="5">
        <f t="shared" si="5"/>
        <v>5.4394450868339845</v>
      </c>
    </row>
    <row r="16" spans="1:18" x14ac:dyDescent="0.3">
      <c r="A16" s="1">
        <v>15</v>
      </c>
      <c r="B16" s="1" t="s">
        <v>403</v>
      </c>
      <c r="C16" s="1" t="s">
        <v>506</v>
      </c>
      <c r="D16" s="1" t="s">
        <v>545</v>
      </c>
      <c r="E16" s="1">
        <v>6000</v>
      </c>
      <c r="F16" s="3" t="s">
        <v>519</v>
      </c>
      <c r="G16" s="1">
        <v>34</v>
      </c>
      <c r="H16" s="1">
        <v>103.25</v>
      </c>
      <c r="I16" s="1">
        <v>17.55</v>
      </c>
      <c r="J16" s="3">
        <f t="shared" si="0"/>
        <v>100.4</v>
      </c>
      <c r="K16" s="3">
        <f t="shared" si="1"/>
        <v>102</v>
      </c>
      <c r="L16" s="3">
        <f t="shared" si="2"/>
        <v>104.2</v>
      </c>
      <c r="M16" s="3">
        <f t="shared" si="3"/>
        <v>110.1</v>
      </c>
      <c r="N16" s="3">
        <v>7100</v>
      </c>
      <c r="P16" s="4">
        <f t="shared" si="6"/>
        <v>30.866378421003908</v>
      </c>
      <c r="Q16" s="5">
        <f t="shared" si="4"/>
        <v>30.866378421003908</v>
      </c>
      <c r="R16" s="5">
        <f t="shared" si="5"/>
        <v>5.1443964035006511</v>
      </c>
    </row>
    <row r="17" spans="1:18" x14ac:dyDescent="0.3">
      <c r="A17" s="1">
        <v>16</v>
      </c>
      <c r="B17" s="1" t="s">
        <v>358</v>
      </c>
      <c r="C17" s="1" t="s">
        <v>486</v>
      </c>
      <c r="D17" s="1" t="s">
        <v>542</v>
      </c>
      <c r="E17" s="1">
        <v>5900</v>
      </c>
      <c r="F17" s="3" t="s">
        <v>492</v>
      </c>
      <c r="G17" s="1">
        <v>34</v>
      </c>
      <c r="H17" s="3">
        <v>114.75</v>
      </c>
      <c r="I17" s="1">
        <v>16.760000000000002</v>
      </c>
      <c r="J17" s="3">
        <f t="shared" si="0"/>
        <v>105.3</v>
      </c>
      <c r="K17" s="3">
        <f t="shared" si="1"/>
        <v>101.6</v>
      </c>
      <c r="L17" s="3">
        <f t="shared" si="2"/>
        <v>104.7</v>
      </c>
      <c r="M17" s="3">
        <f t="shared" si="3"/>
        <v>111.4</v>
      </c>
      <c r="N17" s="3">
        <v>6900</v>
      </c>
      <c r="P17" s="4">
        <f t="shared" si="6"/>
        <v>31.561299924495636</v>
      </c>
      <c r="Q17" s="5">
        <f t="shared" si="4"/>
        <v>31.561299924495636</v>
      </c>
      <c r="R17" s="5">
        <f t="shared" si="5"/>
        <v>5.3493728685585822</v>
      </c>
    </row>
    <row r="18" spans="1:18" x14ac:dyDescent="0.3">
      <c r="A18" s="1">
        <v>17</v>
      </c>
      <c r="B18" s="1" t="s">
        <v>70</v>
      </c>
      <c r="C18" s="1" t="s">
        <v>506</v>
      </c>
      <c r="D18" s="1" t="s">
        <v>545</v>
      </c>
      <c r="E18" s="1">
        <v>5800</v>
      </c>
      <c r="F18" s="3" t="s">
        <v>519</v>
      </c>
      <c r="G18" s="1">
        <v>24</v>
      </c>
      <c r="H18" s="3">
        <v>103.25</v>
      </c>
      <c r="I18" s="1">
        <v>22.81</v>
      </c>
      <c r="J18" s="3">
        <f t="shared" si="0"/>
        <v>100.4</v>
      </c>
      <c r="K18" s="3">
        <f t="shared" si="1"/>
        <v>102</v>
      </c>
      <c r="L18" s="3">
        <f t="shared" si="2"/>
        <v>104.2</v>
      </c>
      <c r="M18" s="3">
        <f t="shared" si="3"/>
        <v>110.1</v>
      </c>
      <c r="N18" s="3">
        <v>5800</v>
      </c>
      <c r="P18" s="4">
        <f t="shared" si="6"/>
        <v>24.657642817754812</v>
      </c>
      <c r="Q18" s="5">
        <f t="shared" si="4"/>
        <v>24.657642817754812</v>
      </c>
      <c r="R18" s="5">
        <f t="shared" si="5"/>
        <v>4.2513177271991056</v>
      </c>
    </row>
    <row r="19" spans="1:18" x14ac:dyDescent="0.3">
      <c r="A19" s="1">
        <v>18</v>
      </c>
      <c r="B19" s="1" t="s">
        <v>283</v>
      </c>
      <c r="C19" s="1" t="s">
        <v>506</v>
      </c>
      <c r="D19" s="1" t="s">
        <v>542</v>
      </c>
      <c r="E19" s="1">
        <v>5700</v>
      </c>
      <c r="F19" s="3" t="s">
        <v>519</v>
      </c>
      <c r="G19" s="1">
        <v>31</v>
      </c>
      <c r="H19" s="3">
        <v>103.25</v>
      </c>
      <c r="I19" s="1">
        <v>18.8</v>
      </c>
      <c r="J19" s="3">
        <f t="shared" si="0"/>
        <v>100.4</v>
      </c>
      <c r="K19" s="3">
        <f t="shared" si="1"/>
        <v>102</v>
      </c>
      <c r="L19" s="3">
        <f t="shared" si="2"/>
        <v>104.2</v>
      </c>
      <c r="M19" s="3">
        <f t="shared" si="3"/>
        <v>110.1</v>
      </c>
      <c r="N19" s="3">
        <v>6100</v>
      </c>
      <c r="P19" s="4">
        <f t="shared" si="6"/>
        <v>28.529262646945604</v>
      </c>
      <c r="Q19" s="5">
        <f t="shared" si="4"/>
        <v>28.529262646945604</v>
      </c>
      <c r="R19" s="5">
        <f t="shared" si="5"/>
        <v>5.005133797709755</v>
      </c>
    </row>
    <row r="20" spans="1:18" x14ac:dyDescent="0.3">
      <c r="A20" s="1">
        <v>19</v>
      </c>
      <c r="B20" s="1" t="s">
        <v>154</v>
      </c>
      <c r="C20" s="1" t="s">
        <v>516</v>
      </c>
      <c r="D20" s="1" t="s">
        <v>545</v>
      </c>
      <c r="E20" s="1">
        <v>5600</v>
      </c>
      <c r="F20" s="3" t="s">
        <v>508</v>
      </c>
      <c r="G20" s="1">
        <v>24</v>
      </c>
      <c r="H20" s="3">
        <v>108.25</v>
      </c>
      <c r="I20" s="1">
        <v>21.83</v>
      </c>
      <c r="J20" s="3">
        <f t="shared" si="0"/>
        <v>102.5</v>
      </c>
      <c r="K20" s="3">
        <f t="shared" si="1"/>
        <v>100.3</v>
      </c>
      <c r="L20" s="3">
        <f t="shared" si="2"/>
        <v>104.3</v>
      </c>
      <c r="M20" s="3">
        <f t="shared" si="3"/>
        <v>106.5</v>
      </c>
      <c r="N20" s="3">
        <v>5300</v>
      </c>
      <c r="P20" s="4">
        <f t="shared" si="6"/>
        <v>24.584494037611258</v>
      </c>
      <c r="Q20" s="5">
        <f t="shared" si="4"/>
        <v>24.584494037611258</v>
      </c>
      <c r="R20" s="5">
        <f t="shared" si="5"/>
        <v>4.3900882210020109</v>
      </c>
    </row>
    <row r="21" spans="1:18" x14ac:dyDescent="0.3">
      <c r="A21" s="1">
        <v>20</v>
      </c>
      <c r="B21" s="1" t="s">
        <v>232</v>
      </c>
      <c r="C21" s="1" t="s">
        <v>508</v>
      </c>
      <c r="D21" s="1" t="s">
        <v>543</v>
      </c>
      <c r="E21" s="1">
        <v>5500</v>
      </c>
      <c r="F21" s="3" t="s">
        <v>516</v>
      </c>
      <c r="G21" s="1">
        <v>32</v>
      </c>
      <c r="H21" s="3">
        <v>102.25</v>
      </c>
      <c r="I21" s="1">
        <v>18.37</v>
      </c>
      <c r="J21" s="3">
        <f t="shared" si="0"/>
        <v>100.3</v>
      </c>
      <c r="K21" s="3">
        <f t="shared" si="1"/>
        <v>102.5</v>
      </c>
      <c r="L21" s="3">
        <f t="shared" si="2"/>
        <v>105.8</v>
      </c>
      <c r="M21" s="3">
        <f t="shared" si="3"/>
        <v>110.9</v>
      </c>
      <c r="N21" s="3">
        <v>6000</v>
      </c>
      <c r="P21" s="4">
        <f t="shared" si="6"/>
        <v>28.681310436384237</v>
      </c>
      <c r="Q21" s="5">
        <f t="shared" si="4"/>
        <v>28.681310436384237</v>
      </c>
      <c r="R21" s="5">
        <f t="shared" si="5"/>
        <v>5.2147837157062247</v>
      </c>
    </row>
    <row r="22" spans="1:18" x14ac:dyDescent="0.3">
      <c r="A22" s="1">
        <v>21</v>
      </c>
      <c r="B22" s="1" t="s">
        <v>227</v>
      </c>
      <c r="C22" s="1" t="s">
        <v>516</v>
      </c>
      <c r="D22" s="1" t="s">
        <v>542</v>
      </c>
      <c r="E22" s="1">
        <v>5500</v>
      </c>
      <c r="F22" s="3" t="s">
        <v>508</v>
      </c>
      <c r="G22" s="1">
        <v>27</v>
      </c>
      <c r="H22" s="3">
        <v>108.25</v>
      </c>
      <c r="I22" s="1">
        <v>20.39</v>
      </c>
      <c r="J22" s="3">
        <f t="shared" si="0"/>
        <v>102.5</v>
      </c>
      <c r="K22" s="3">
        <f t="shared" si="1"/>
        <v>100.3</v>
      </c>
      <c r="L22" s="3">
        <f t="shared" si="2"/>
        <v>104.3</v>
      </c>
      <c r="M22" s="3">
        <f t="shared" si="3"/>
        <v>106.5</v>
      </c>
      <c r="N22" s="3">
        <v>6200</v>
      </c>
      <c r="P22" s="4">
        <f t="shared" si="6"/>
        <v>26.220697486384239</v>
      </c>
      <c r="Q22" s="5">
        <f t="shared" si="4"/>
        <v>26.220697486384239</v>
      </c>
      <c r="R22" s="5">
        <f t="shared" si="5"/>
        <v>4.7673995429789526</v>
      </c>
    </row>
    <row r="23" spans="1:18" x14ac:dyDescent="0.3">
      <c r="A23" s="1">
        <v>22</v>
      </c>
      <c r="B23" s="1" t="s">
        <v>285</v>
      </c>
      <c r="C23" s="1" t="s">
        <v>508</v>
      </c>
      <c r="D23" s="1" t="s">
        <v>544</v>
      </c>
      <c r="E23" s="1">
        <v>5400</v>
      </c>
      <c r="F23" s="3" t="s">
        <v>516</v>
      </c>
      <c r="G23" s="1">
        <v>35</v>
      </c>
      <c r="H23" s="3">
        <v>102.25</v>
      </c>
      <c r="I23" s="1">
        <v>21.83</v>
      </c>
      <c r="J23" s="3">
        <f t="shared" si="0"/>
        <v>100.3</v>
      </c>
      <c r="K23" s="3">
        <f t="shared" si="1"/>
        <v>102.5</v>
      </c>
      <c r="L23" s="3">
        <f t="shared" si="2"/>
        <v>105.8</v>
      </c>
      <c r="M23" s="3">
        <f t="shared" si="3"/>
        <v>110.9</v>
      </c>
      <c r="N23" s="3">
        <v>5100</v>
      </c>
      <c r="P23" s="4">
        <f t="shared" si="6"/>
        <v>31.649226269820709</v>
      </c>
      <c r="Q23" s="5">
        <f t="shared" si="4"/>
        <v>31.649226269820709</v>
      </c>
      <c r="R23" s="5">
        <f t="shared" si="5"/>
        <v>5.8609678277445756</v>
      </c>
    </row>
    <row r="24" spans="1:18" x14ac:dyDescent="0.3">
      <c r="A24" s="1">
        <v>23</v>
      </c>
      <c r="B24" s="1" t="s">
        <v>93</v>
      </c>
      <c r="C24" s="1" t="s">
        <v>519</v>
      </c>
      <c r="D24" s="1" t="s">
        <v>546</v>
      </c>
      <c r="E24" s="1">
        <v>5300</v>
      </c>
      <c r="F24" s="3" t="s">
        <v>506</v>
      </c>
      <c r="G24" s="1">
        <v>28</v>
      </c>
      <c r="H24" s="3">
        <v>100.75</v>
      </c>
      <c r="I24" s="1">
        <v>19.350000000000001</v>
      </c>
      <c r="J24" s="3">
        <f t="shared" si="0"/>
        <v>102</v>
      </c>
      <c r="K24" s="3">
        <f t="shared" si="1"/>
        <v>100.4</v>
      </c>
      <c r="L24" s="3">
        <f t="shared" si="2"/>
        <v>104.9</v>
      </c>
      <c r="M24" s="3">
        <f t="shared" si="3"/>
        <v>107.3</v>
      </c>
      <c r="N24" s="3">
        <v>5800</v>
      </c>
      <c r="P24" s="4">
        <f t="shared" si="6"/>
        <v>25.603858066671052</v>
      </c>
      <c r="Q24" s="5">
        <f t="shared" si="4"/>
        <v>25.603858066671052</v>
      </c>
      <c r="R24" s="5">
        <f t="shared" si="5"/>
        <v>4.8309166163530284</v>
      </c>
    </row>
    <row r="25" spans="1:18" x14ac:dyDescent="0.3">
      <c r="A25" s="1">
        <v>24</v>
      </c>
      <c r="B25" s="1" t="s">
        <v>211</v>
      </c>
      <c r="C25" s="1" t="s">
        <v>486</v>
      </c>
      <c r="D25" s="1" t="s">
        <v>544</v>
      </c>
      <c r="E25" s="1">
        <v>5200</v>
      </c>
      <c r="F25" s="3" t="s">
        <v>492</v>
      </c>
      <c r="G25" s="1">
        <v>26</v>
      </c>
      <c r="H25" s="3">
        <v>114.75</v>
      </c>
      <c r="I25" s="1">
        <v>25.45</v>
      </c>
      <c r="J25" s="3">
        <f t="shared" si="0"/>
        <v>105.3</v>
      </c>
      <c r="K25" s="3">
        <f t="shared" si="1"/>
        <v>101.6</v>
      </c>
      <c r="L25" s="3">
        <f t="shared" si="2"/>
        <v>104.7</v>
      </c>
      <c r="M25" s="3">
        <f t="shared" si="3"/>
        <v>111.4</v>
      </c>
      <c r="N25" s="3">
        <v>5000</v>
      </c>
      <c r="P25" s="4">
        <f t="shared" si="6"/>
        <v>26.886432039407495</v>
      </c>
      <c r="Q25" s="5">
        <f t="shared" si="4"/>
        <v>26.886432039407495</v>
      </c>
      <c r="R25" s="5">
        <f t="shared" si="5"/>
        <v>5.1704676998860561</v>
      </c>
    </row>
    <row r="26" spans="1:18" x14ac:dyDescent="0.3">
      <c r="A26" s="1">
        <v>25</v>
      </c>
      <c r="B26" s="1" t="s">
        <v>272</v>
      </c>
      <c r="C26" s="1" t="s">
        <v>486</v>
      </c>
      <c r="D26" s="1" t="s">
        <v>545</v>
      </c>
      <c r="E26" s="1">
        <v>5200</v>
      </c>
      <c r="F26" s="3" t="s">
        <v>492</v>
      </c>
      <c r="G26" s="1">
        <v>34</v>
      </c>
      <c r="H26" s="3">
        <v>114.75</v>
      </c>
      <c r="I26" s="1">
        <v>15.44</v>
      </c>
      <c r="J26" s="3">
        <f t="shared" si="0"/>
        <v>105.3</v>
      </c>
      <c r="K26" s="3">
        <f t="shared" si="1"/>
        <v>101.6</v>
      </c>
      <c r="L26" s="3">
        <f t="shared" si="2"/>
        <v>104.7</v>
      </c>
      <c r="M26" s="3">
        <f t="shared" si="3"/>
        <v>111.4</v>
      </c>
      <c r="N26" s="3">
        <v>5500</v>
      </c>
      <c r="P26" s="4">
        <f t="shared" si="6"/>
        <v>30.018887939407492</v>
      </c>
      <c r="Q26" s="5">
        <f t="shared" si="4"/>
        <v>30.018887939407492</v>
      </c>
      <c r="R26" s="5">
        <f t="shared" si="5"/>
        <v>5.7728630652706716</v>
      </c>
    </row>
    <row r="27" spans="1:18" x14ac:dyDescent="0.3">
      <c r="A27" s="1">
        <v>26</v>
      </c>
      <c r="B27" s="1" t="s">
        <v>244</v>
      </c>
      <c r="C27" s="1" t="s">
        <v>508</v>
      </c>
      <c r="D27" s="1" t="s">
        <v>544</v>
      </c>
      <c r="E27" s="1">
        <v>5000</v>
      </c>
      <c r="F27" s="3" t="s">
        <v>516</v>
      </c>
      <c r="G27" s="1">
        <v>27</v>
      </c>
      <c r="H27" s="3">
        <v>102.25</v>
      </c>
      <c r="I27" s="1">
        <v>22.76</v>
      </c>
      <c r="J27" s="3">
        <f t="shared" si="0"/>
        <v>100.3</v>
      </c>
      <c r="K27" s="3">
        <f t="shared" si="1"/>
        <v>102.5</v>
      </c>
      <c r="L27" s="3">
        <f t="shared" si="2"/>
        <v>105.8</v>
      </c>
      <c r="M27" s="3">
        <f t="shared" si="3"/>
        <v>110.9</v>
      </c>
      <c r="N27" s="3">
        <v>5500</v>
      </c>
      <c r="P27" s="4">
        <f t="shared" si="6"/>
        <v>25.322492546358536</v>
      </c>
      <c r="Q27" s="5">
        <f t="shared" si="4"/>
        <v>25.322492546358536</v>
      </c>
      <c r="R27" s="5">
        <f t="shared" si="5"/>
        <v>5.064498509271707</v>
      </c>
    </row>
    <row r="28" spans="1:18" x14ac:dyDescent="0.3">
      <c r="A28" s="1">
        <v>27</v>
      </c>
      <c r="B28" s="1" t="s">
        <v>61</v>
      </c>
      <c r="C28" s="1" t="s">
        <v>492</v>
      </c>
      <c r="D28" s="1" t="s">
        <v>545</v>
      </c>
      <c r="E28" s="1">
        <v>4900</v>
      </c>
      <c r="F28" s="3" t="s">
        <v>486</v>
      </c>
      <c r="G28" s="1">
        <v>30</v>
      </c>
      <c r="H28" s="3">
        <v>106.75</v>
      </c>
      <c r="I28" s="1">
        <v>13.51</v>
      </c>
      <c r="J28" s="3">
        <f t="shared" si="0"/>
        <v>101.6</v>
      </c>
      <c r="K28" s="3">
        <f t="shared" si="1"/>
        <v>105.3</v>
      </c>
      <c r="L28" s="3">
        <f t="shared" si="2"/>
        <v>108.1</v>
      </c>
      <c r="M28" s="3">
        <f t="shared" si="3"/>
        <v>107.6</v>
      </c>
      <c r="N28" s="3">
        <v>5400</v>
      </c>
      <c r="P28" s="4">
        <f t="shared" si="6"/>
        <v>25.274314537799654</v>
      </c>
      <c r="Q28" s="5">
        <f t="shared" si="4"/>
        <v>25.274314537799654</v>
      </c>
      <c r="R28" s="5">
        <f t="shared" si="5"/>
        <v>5.1580233750611537</v>
      </c>
    </row>
    <row r="29" spans="1:18" x14ac:dyDescent="0.3">
      <c r="A29" s="1">
        <v>28</v>
      </c>
      <c r="B29" s="1" t="s">
        <v>450</v>
      </c>
      <c r="C29" s="1" t="s">
        <v>519</v>
      </c>
      <c r="D29" s="1" t="s">
        <v>544</v>
      </c>
      <c r="E29" s="1">
        <v>4800</v>
      </c>
      <c r="F29" s="1" t="s">
        <v>506</v>
      </c>
      <c r="G29" s="1">
        <v>28</v>
      </c>
      <c r="H29" s="1">
        <v>100.75</v>
      </c>
      <c r="I29" s="1">
        <v>20.9</v>
      </c>
      <c r="J29" s="3">
        <f t="shared" si="0"/>
        <v>102</v>
      </c>
      <c r="K29" s="3">
        <f t="shared" si="1"/>
        <v>100.4</v>
      </c>
      <c r="L29" s="3">
        <f t="shared" si="2"/>
        <v>104.9</v>
      </c>
      <c r="M29" s="3">
        <f t="shared" si="3"/>
        <v>107.3</v>
      </c>
      <c r="N29" s="3">
        <v>4400</v>
      </c>
      <c r="P29" s="4">
        <f t="shared" si="6"/>
        <v>25.098036611594253</v>
      </c>
      <c r="Q29" s="5">
        <f t="shared" si="4"/>
        <v>25.098036611594253</v>
      </c>
      <c r="R29" s="5">
        <f t="shared" si="5"/>
        <v>5.2287576274154697</v>
      </c>
    </row>
    <row r="30" spans="1:18" x14ac:dyDescent="0.3">
      <c r="A30" s="1">
        <v>29</v>
      </c>
      <c r="B30" s="1" t="s">
        <v>104</v>
      </c>
      <c r="C30" s="1" t="s">
        <v>519</v>
      </c>
      <c r="D30" s="1" t="s">
        <v>545</v>
      </c>
      <c r="E30" s="1">
        <v>4700</v>
      </c>
      <c r="F30" s="3" t="s">
        <v>506</v>
      </c>
      <c r="G30" s="1">
        <v>26</v>
      </c>
      <c r="H30" s="3">
        <v>100.75</v>
      </c>
      <c r="I30" s="1">
        <v>20.05</v>
      </c>
      <c r="J30" s="3">
        <f t="shared" si="0"/>
        <v>102</v>
      </c>
      <c r="K30" s="3">
        <f t="shared" si="1"/>
        <v>100.4</v>
      </c>
      <c r="L30" s="3">
        <f t="shared" si="2"/>
        <v>104.9</v>
      </c>
      <c r="M30" s="3">
        <f t="shared" si="3"/>
        <v>107.3</v>
      </c>
      <c r="N30" s="3">
        <v>5100</v>
      </c>
      <c r="P30" s="4">
        <f t="shared" si="6"/>
        <v>23.204487923375783</v>
      </c>
      <c r="Q30" s="5">
        <f t="shared" si="4"/>
        <v>23.204487923375783</v>
      </c>
      <c r="R30" s="5">
        <f t="shared" si="5"/>
        <v>4.9371250900799533</v>
      </c>
    </row>
    <row r="31" spans="1:18" x14ac:dyDescent="0.3">
      <c r="A31" s="1">
        <v>30</v>
      </c>
      <c r="B31" s="1" t="s">
        <v>466</v>
      </c>
      <c r="C31" s="1" t="s">
        <v>506</v>
      </c>
      <c r="D31" s="1" t="s">
        <v>543</v>
      </c>
      <c r="E31" s="1">
        <v>4600</v>
      </c>
      <c r="F31" s="3" t="s">
        <v>519</v>
      </c>
      <c r="G31" s="1">
        <v>33</v>
      </c>
      <c r="H31" s="1">
        <v>103.25</v>
      </c>
      <c r="I31" s="1">
        <v>19.04</v>
      </c>
      <c r="J31" s="3">
        <f t="shared" si="0"/>
        <v>100.4</v>
      </c>
      <c r="K31" s="3">
        <f t="shared" si="1"/>
        <v>102</v>
      </c>
      <c r="L31" s="3">
        <f t="shared" si="2"/>
        <v>104.2</v>
      </c>
      <c r="M31" s="3">
        <f t="shared" si="3"/>
        <v>110.1</v>
      </c>
      <c r="N31" s="3">
        <v>4500</v>
      </c>
      <c r="P31" s="4">
        <f t="shared" si="6"/>
        <v>28.051359727557163</v>
      </c>
      <c r="Q31" s="5">
        <f t="shared" si="4"/>
        <v>28.051359727557163</v>
      </c>
      <c r="R31" s="5">
        <f t="shared" si="5"/>
        <v>6.0981216799037314</v>
      </c>
    </row>
    <row r="32" spans="1:18" x14ac:dyDescent="0.3">
      <c r="A32" s="1">
        <v>31</v>
      </c>
      <c r="B32" s="1" t="s">
        <v>181</v>
      </c>
      <c r="C32" s="1" t="s">
        <v>508</v>
      </c>
      <c r="D32" s="1" t="s">
        <v>546</v>
      </c>
      <c r="E32" s="1">
        <v>4600</v>
      </c>
      <c r="F32" s="3" t="s">
        <v>516</v>
      </c>
      <c r="G32" s="1">
        <v>33</v>
      </c>
      <c r="H32" s="3">
        <v>102.25</v>
      </c>
      <c r="I32" s="1">
        <v>15.42</v>
      </c>
      <c r="J32" s="3">
        <f t="shared" si="0"/>
        <v>100.3</v>
      </c>
      <c r="K32" s="3">
        <f t="shared" si="1"/>
        <v>102.5</v>
      </c>
      <c r="L32" s="3">
        <f t="shared" si="2"/>
        <v>105.8</v>
      </c>
      <c r="M32" s="3">
        <f t="shared" si="3"/>
        <v>110.9</v>
      </c>
      <c r="N32" s="3">
        <v>5100</v>
      </c>
      <c r="P32" s="4">
        <f t="shared" si="6"/>
        <v>26.936534927557158</v>
      </c>
      <c r="Q32" s="5">
        <f t="shared" si="4"/>
        <v>26.936534927557158</v>
      </c>
      <c r="R32" s="5">
        <f t="shared" si="5"/>
        <v>5.855768462512426</v>
      </c>
    </row>
    <row r="33" spans="1:18" x14ac:dyDescent="0.3">
      <c r="A33" s="1">
        <v>32</v>
      </c>
      <c r="B33" s="1" t="s">
        <v>306</v>
      </c>
      <c r="C33" s="1" t="s">
        <v>492</v>
      </c>
      <c r="D33" s="1" t="s">
        <v>546</v>
      </c>
      <c r="E33" s="1">
        <v>4500</v>
      </c>
      <c r="F33" s="3" t="s">
        <v>486</v>
      </c>
      <c r="G33" s="1">
        <v>28</v>
      </c>
      <c r="H33" s="3">
        <v>106.75</v>
      </c>
      <c r="I33" s="1">
        <v>13.81</v>
      </c>
      <c r="J33" s="3">
        <f t="shared" si="0"/>
        <v>101.6</v>
      </c>
      <c r="K33" s="3">
        <f t="shared" si="1"/>
        <v>105.3</v>
      </c>
      <c r="L33" s="3">
        <f t="shared" si="2"/>
        <v>108.1</v>
      </c>
      <c r="M33" s="3">
        <f t="shared" si="3"/>
        <v>107.6</v>
      </c>
      <c r="N33" s="3">
        <v>5300</v>
      </c>
      <c r="P33" s="4">
        <f t="shared" si="6"/>
        <v>23.093653945175326</v>
      </c>
      <c r="Q33" s="5">
        <f t="shared" si="4"/>
        <v>23.093653945175326</v>
      </c>
      <c r="R33" s="5">
        <f t="shared" si="5"/>
        <v>5.1319230989278504</v>
      </c>
    </row>
    <row r="34" spans="1:18" x14ac:dyDescent="0.3">
      <c r="A34" s="1">
        <v>33</v>
      </c>
      <c r="B34" s="1" t="s">
        <v>315</v>
      </c>
      <c r="C34" s="1" t="s">
        <v>519</v>
      </c>
      <c r="D34" s="1" t="s">
        <v>543</v>
      </c>
      <c r="E34" s="1">
        <v>4400</v>
      </c>
      <c r="F34" s="3" t="s">
        <v>506</v>
      </c>
      <c r="G34" s="1">
        <v>21</v>
      </c>
      <c r="H34" s="3">
        <v>100.75</v>
      </c>
      <c r="I34" s="1">
        <v>19.010000000000002</v>
      </c>
      <c r="J34" s="3">
        <f t="shared" ref="J34:J58" si="7">VLOOKUP(C34,$B$65:$E$94,2,FALSE)</f>
        <v>102</v>
      </c>
      <c r="K34" s="3">
        <f t="shared" ref="K34:K58" si="8">VLOOKUP(F34,$B$65:$E$94,2,FALSE)</f>
        <v>100.4</v>
      </c>
      <c r="L34" s="3">
        <f t="shared" ref="L34:L58" si="9">VLOOKUP(C34,$B$65:$E$94,4,FALSE)</f>
        <v>104.9</v>
      </c>
      <c r="M34" s="3">
        <f t="shared" ref="M34:M58" si="10">VLOOKUP(F34,$B$65:$E$94,3,FALSE)</f>
        <v>107.3</v>
      </c>
      <c r="N34" s="3">
        <v>3900</v>
      </c>
      <c r="P34" s="4">
        <f t="shared" ref="P34:P58" si="11">-87.868852+(LN(E34))*9.365713+G34*0.73241+I34*0.27241+H34*0.0924+((J34+K34)/2)*0.015315+((L34+M34)/2)*-0.032803</f>
        <v>18.64138812697459</v>
      </c>
      <c r="Q34" s="5">
        <f t="shared" ref="Q34:Q58" si="12">P34-O34</f>
        <v>18.64138812697459</v>
      </c>
      <c r="R34" s="5">
        <f t="shared" ref="R34:R58" si="13">P34/(E34/1000)</f>
        <v>4.2366791197669516</v>
      </c>
    </row>
    <row r="35" spans="1:18" x14ac:dyDescent="0.3">
      <c r="A35" s="1">
        <v>34</v>
      </c>
      <c r="B35" s="1" t="s">
        <v>337</v>
      </c>
      <c r="C35" s="1" t="s">
        <v>516</v>
      </c>
      <c r="D35" s="1" t="s">
        <v>543</v>
      </c>
      <c r="E35" s="1">
        <v>4300</v>
      </c>
      <c r="F35" s="3" t="s">
        <v>508</v>
      </c>
      <c r="G35" s="1">
        <v>26</v>
      </c>
      <c r="H35" s="3">
        <v>108.25</v>
      </c>
      <c r="I35" s="1">
        <v>18.84</v>
      </c>
      <c r="J35" s="3">
        <f t="shared" si="7"/>
        <v>102.5</v>
      </c>
      <c r="K35" s="3">
        <f t="shared" si="8"/>
        <v>100.3</v>
      </c>
      <c r="L35" s="3">
        <f t="shared" si="9"/>
        <v>104.3</v>
      </c>
      <c r="M35" s="3">
        <f t="shared" si="10"/>
        <v>106.5</v>
      </c>
      <c r="N35" s="3">
        <v>4200</v>
      </c>
      <c r="P35" s="4">
        <f t="shared" si="11"/>
        <v>22.760840297273781</v>
      </c>
      <c r="Q35" s="5">
        <f t="shared" si="12"/>
        <v>22.760840297273781</v>
      </c>
      <c r="R35" s="5">
        <f t="shared" si="13"/>
        <v>5.2932186737846001</v>
      </c>
    </row>
    <row r="36" spans="1:18" x14ac:dyDescent="0.3">
      <c r="A36" s="1">
        <v>35</v>
      </c>
      <c r="B36" s="1" t="s">
        <v>187</v>
      </c>
      <c r="C36" s="1" t="s">
        <v>516</v>
      </c>
      <c r="D36" s="1" t="s">
        <v>544</v>
      </c>
      <c r="E36" s="1">
        <v>4200</v>
      </c>
      <c r="F36" s="3" t="s">
        <v>508</v>
      </c>
      <c r="G36" s="1">
        <v>29</v>
      </c>
      <c r="H36" s="3">
        <v>108.25</v>
      </c>
      <c r="I36" s="1">
        <v>13.8</v>
      </c>
      <c r="J36" s="3">
        <f t="shared" si="7"/>
        <v>102.5</v>
      </c>
      <c r="K36" s="3">
        <f t="shared" si="8"/>
        <v>100.3</v>
      </c>
      <c r="L36" s="3">
        <f t="shared" si="9"/>
        <v>104.3</v>
      </c>
      <c r="M36" s="3">
        <f t="shared" si="10"/>
        <v>106.5</v>
      </c>
      <c r="N36" s="3">
        <v>4300</v>
      </c>
      <c r="P36" s="4">
        <f t="shared" si="11"/>
        <v>23.364744011782662</v>
      </c>
      <c r="Q36" s="5">
        <f t="shared" si="12"/>
        <v>23.364744011782662</v>
      </c>
      <c r="R36" s="5">
        <f t="shared" si="13"/>
        <v>5.5630342885196811</v>
      </c>
    </row>
    <row r="37" spans="1:18" x14ac:dyDescent="0.3">
      <c r="A37" s="1">
        <v>36</v>
      </c>
      <c r="B37" s="1" t="s">
        <v>223</v>
      </c>
      <c r="C37" s="1" t="s">
        <v>508</v>
      </c>
      <c r="D37" s="1" t="s">
        <v>543</v>
      </c>
      <c r="E37" s="1">
        <v>4000</v>
      </c>
      <c r="F37" s="3" t="s">
        <v>516</v>
      </c>
      <c r="G37" s="1">
        <v>17</v>
      </c>
      <c r="H37" s="3">
        <v>102.25</v>
      </c>
      <c r="I37" s="1">
        <v>20.37</v>
      </c>
      <c r="J37" s="3">
        <f t="shared" si="7"/>
        <v>100.3</v>
      </c>
      <c r="K37" s="3">
        <f t="shared" si="8"/>
        <v>102.5</v>
      </c>
      <c r="L37" s="3">
        <f t="shared" si="9"/>
        <v>105.8</v>
      </c>
      <c r="M37" s="3">
        <f t="shared" si="10"/>
        <v>110.9</v>
      </c>
      <c r="N37" s="3">
        <v>4100</v>
      </c>
      <c r="P37" s="4">
        <f t="shared" si="11"/>
        <v>15.257434186948867</v>
      </c>
      <c r="Q37" s="5">
        <f t="shared" si="12"/>
        <v>15.257434186948867</v>
      </c>
      <c r="R37" s="5">
        <f t="shared" si="13"/>
        <v>3.8143585467372167</v>
      </c>
    </row>
    <row r="38" spans="1:18" x14ac:dyDescent="0.3">
      <c r="A38" s="1">
        <v>37</v>
      </c>
      <c r="B38" s="1" t="s">
        <v>210</v>
      </c>
      <c r="C38" s="1" t="s">
        <v>506</v>
      </c>
      <c r="D38" s="1" t="s">
        <v>546</v>
      </c>
      <c r="E38" s="1">
        <v>4000</v>
      </c>
      <c r="F38" s="1" t="s">
        <v>519</v>
      </c>
      <c r="G38" s="1">
        <v>18</v>
      </c>
      <c r="H38" s="1">
        <v>103.25</v>
      </c>
      <c r="I38" s="1">
        <v>25.87</v>
      </c>
      <c r="J38" s="3">
        <f t="shared" si="7"/>
        <v>100.4</v>
      </c>
      <c r="K38" s="3">
        <f t="shared" si="8"/>
        <v>102</v>
      </c>
      <c r="L38" s="3">
        <f t="shared" si="9"/>
        <v>104.2</v>
      </c>
      <c r="M38" s="3">
        <f t="shared" si="10"/>
        <v>110.1</v>
      </c>
      <c r="N38" s="3">
        <v>4700</v>
      </c>
      <c r="P38" s="4">
        <f t="shared" si="11"/>
        <v>17.616799786948867</v>
      </c>
      <c r="Q38" s="5">
        <f t="shared" si="12"/>
        <v>17.616799786948867</v>
      </c>
      <c r="R38" s="5">
        <f t="shared" si="13"/>
        <v>4.4041999467372168</v>
      </c>
    </row>
    <row r="39" spans="1:18" x14ac:dyDescent="0.3">
      <c r="A39" s="1">
        <v>38</v>
      </c>
      <c r="B39" s="1" t="s">
        <v>541</v>
      </c>
      <c r="C39" s="1" t="s">
        <v>506</v>
      </c>
      <c r="D39" s="1" t="s">
        <v>544</v>
      </c>
      <c r="E39" s="1">
        <v>3900</v>
      </c>
      <c r="F39" s="3" t="s">
        <v>519</v>
      </c>
      <c r="G39" s="1">
        <v>33</v>
      </c>
      <c r="H39" s="3">
        <v>103.25</v>
      </c>
      <c r="I39" s="1">
        <v>17.46</v>
      </c>
      <c r="J39" s="3">
        <f t="shared" si="7"/>
        <v>100.4</v>
      </c>
      <c r="K39" s="3">
        <f t="shared" si="8"/>
        <v>102</v>
      </c>
      <c r="L39" s="3">
        <f t="shared" si="9"/>
        <v>104.2</v>
      </c>
      <c r="M39" s="3">
        <f t="shared" si="10"/>
        <v>110.1</v>
      </c>
      <c r="N39" s="3">
        <v>3800</v>
      </c>
      <c r="P39" s="4">
        <f t="shared" si="11"/>
        <v>26.074862363578909</v>
      </c>
      <c r="Q39" s="5">
        <f t="shared" si="12"/>
        <v>26.074862363578909</v>
      </c>
      <c r="R39" s="5">
        <f t="shared" si="13"/>
        <v>6.6858621445074125</v>
      </c>
    </row>
    <row r="40" spans="1:18" x14ac:dyDescent="0.3">
      <c r="A40" s="1">
        <v>39</v>
      </c>
      <c r="B40" s="1" t="s">
        <v>454</v>
      </c>
      <c r="C40" s="1" t="s">
        <v>519</v>
      </c>
      <c r="D40" s="1" t="s">
        <v>542</v>
      </c>
      <c r="E40" s="1">
        <v>3800</v>
      </c>
      <c r="F40" s="3" t="s">
        <v>506</v>
      </c>
      <c r="G40" s="1">
        <v>20</v>
      </c>
      <c r="H40" s="3">
        <v>100.75</v>
      </c>
      <c r="I40" s="1">
        <v>14.71</v>
      </c>
      <c r="J40" s="3">
        <f t="shared" si="7"/>
        <v>102</v>
      </c>
      <c r="K40" s="3">
        <f t="shared" si="8"/>
        <v>100.4</v>
      </c>
      <c r="L40" s="3">
        <f t="shared" si="9"/>
        <v>104.9</v>
      </c>
      <c r="M40" s="3">
        <f t="shared" si="10"/>
        <v>107.3</v>
      </c>
      <c r="N40" s="3">
        <v>4000</v>
      </c>
      <c r="P40" s="4">
        <f t="shared" si="11"/>
        <v>15.364569062890565</v>
      </c>
      <c r="Q40" s="5">
        <f t="shared" si="12"/>
        <v>15.364569062890565</v>
      </c>
      <c r="R40" s="5">
        <f t="shared" si="13"/>
        <v>4.0433076481290966</v>
      </c>
    </row>
    <row r="41" spans="1:18" x14ac:dyDescent="0.3">
      <c r="A41" s="1">
        <v>40</v>
      </c>
      <c r="B41" s="1" t="s">
        <v>121</v>
      </c>
      <c r="C41" s="1" t="s">
        <v>506</v>
      </c>
      <c r="D41" s="1" t="s">
        <v>543</v>
      </c>
      <c r="E41" s="1">
        <v>3700</v>
      </c>
      <c r="F41" s="3" t="s">
        <v>519</v>
      </c>
      <c r="G41" s="1">
        <v>21</v>
      </c>
      <c r="H41" s="3">
        <v>103.25</v>
      </c>
      <c r="I41" s="1">
        <v>14.6</v>
      </c>
      <c r="J41" s="3">
        <f t="shared" si="7"/>
        <v>100.4</v>
      </c>
      <c r="K41" s="3">
        <f t="shared" si="8"/>
        <v>102</v>
      </c>
      <c r="L41" s="3">
        <f t="shared" si="9"/>
        <v>104.2</v>
      </c>
      <c r="M41" s="3">
        <f t="shared" si="10"/>
        <v>110.1</v>
      </c>
      <c r="N41" s="3">
        <v>4100</v>
      </c>
      <c r="P41" s="4">
        <f t="shared" si="11"/>
        <v>16.01380366450595</v>
      </c>
      <c r="Q41" s="5">
        <f t="shared" si="12"/>
        <v>16.01380366450595</v>
      </c>
      <c r="R41" s="5">
        <f t="shared" si="13"/>
        <v>4.3280550444610677</v>
      </c>
    </row>
    <row r="42" spans="1:18" x14ac:dyDescent="0.3">
      <c r="A42" s="1">
        <v>41</v>
      </c>
      <c r="B42" s="1" t="s">
        <v>213</v>
      </c>
      <c r="C42" s="1" t="s">
        <v>492</v>
      </c>
      <c r="D42" s="1" t="s">
        <v>546</v>
      </c>
      <c r="E42" s="1">
        <v>3500</v>
      </c>
      <c r="F42" s="3" t="s">
        <v>486</v>
      </c>
      <c r="G42" s="1">
        <v>12</v>
      </c>
      <c r="H42" s="3">
        <v>106.75</v>
      </c>
      <c r="I42" s="1">
        <v>17.309999999999999</v>
      </c>
      <c r="J42" s="3">
        <f t="shared" si="7"/>
        <v>101.6</v>
      </c>
      <c r="K42" s="3">
        <f t="shared" si="8"/>
        <v>105.3</v>
      </c>
      <c r="L42" s="3">
        <f t="shared" si="9"/>
        <v>108.1</v>
      </c>
      <c r="M42" s="3">
        <f t="shared" si="10"/>
        <v>107.6</v>
      </c>
      <c r="N42" s="3">
        <v>3800</v>
      </c>
      <c r="P42" s="4">
        <f t="shared" si="11"/>
        <v>9.9747901371372834</v>
      </c>
      <c r="Q42" s="5">
        <f t="shared" si="12"/>
        <v>9.9747901371372834</v>
      </c>
      <c r="R42" s="5">
        <f t="shared" si="13"/>
        <v>2.8499400391820808</v>
      </c>
    </row>
    <row r="43" spans="1:18" x14ac:dyDescent="0.3">
      <c r="A43" s="1">
        <v>42</v>
      </c>
      <c r="B43" s="1" t="s">
        <v>379</v>
      </c>
      <c r="C43" s="1" t="s">
        <v>486</v>
      </c>
      <c r="D43" s="1" t="s">
        <v>542</v>
      </c>
      <c r="E43" s="1">
        <v>3400</v>
      </c>
      <c r="F43" s="3" t="s">
        <v>492</v>
      </c>
      <c r="G43" s="1">
        <v>13</v>
      </c>
      <c r="H43" s="1">
        <v>114.75</v>
      </c>
      <c r="I43" s="1">
        <v>14.21</v>
      </c>
      <c r="J43" s="3">
        <f t="shared" si="7"/>
        <v>105.3</v>
      </c>
      <c r="K43" s="3">
        <f t="shared" si="8"/>
        <v>101.6</v>
      </c>
      <c r="L43" s="3">
        <f t="shared" si="9"/>
        <v>104.7</v>
      </c>
      <c r="M43" s="3">
        <f t="shared" si="10"/>
        <v>111.4</v>
      </c>
      <c r="N43" s="3">
        <v>3500</v>
      </c>
      <c r="P43" s="4">
        <f t="shared" si="11"/>
        <v>10.323879586205472</v>
      </c>
      <c r="Q43" s="5">
        <f t="shared" si="12"/>
        <v>10.323879586205472</v>
      </c>
      <c r="R43" s="5">
        <f t="shared" si="13"/>
        <v>3.0364351724133742</v>
      </c>
    </row>
    <row r="44" spans="1:18" x14ac:dyDescent="0.3">
      <c r="A44" s="1">
        <v>43</v>
      </c>
      <c r="B44" s="1" t="s">
        <v>416</v>
      </c>
      <c r="C44" s="1" t="s">
        <v>516</v>
      </c>
      <c r="D44" s="1" t="s">
        <v>546</v>
      </c>
      <c r="E44" s="1">
        <v>3400</v>
      </c>
      <c r="F44" s="3" t="s">
        <v>508</v>
      </c>
      <c r="G44" s="1">
        <v>19</v>
      </c>
      <c r="H44" s="1">
        <v>108.25</v>
      </c>
      <c r="I44" s="1">
        <v>18.600000000000001</v>
      </c>
      <c r="J44" s="3">
        <f t="shared" si="7"/>
        <v>102.5</v>
      </c>
      <c r="K44" s="3">
        <f t="shared" si="8"/>
        <v>100.3</v>
      </c>
      <c r="L44" s="3">
        <f t="shared" si="9"/>
        <v>104.3</v>
      </c>
      <c r="M44" s="3">
        <f t="shared" si="10"/>
        <v>106.5</v>
      </c>
      <c r="N44" s="3">
        <v>3700</v>
      </c>
      <c r="P44" s="4">
        <f t="shared" si="11"/>
        <v>15.36915168620547</v>
      </c>
      <c r="Q44" s="5">
        <f t="shared" si="12"/>
        <v>15.36915168620547</v>
      </c>
      <c r="R44" s="5">
        <f t="shared" si="13"/>
        <v>4.5203387312369028</v>
      </c>
    </row>
    <row r="45" spans="1:18" x14ac:dyDescent="0.3">
      <c r="A45" s="1">
        <v>44</v>
      </c>
      <c r="B45" s="1" t="s">
        <v>280</v>
      </c>
      <c r="C45" s="1" t="s">
        <v>492</v>
      </c>
      <c r="D45" s="1" t="s">
        <v>546</v>
      </c>
      <c r="E45" s="1">
        <v>3400</v>
      </c>
      <c r="F45" s="3" t="s">
        <v>486</v>
      </c>
      <c r="G45" s="1">
        <v>22</v>
      </c>
      <c r="H45" s="3">
        <v>106.75</v>
      </c>
      <c r="I45" s="1">
        <v>17.52</v>
      </c>
      <c r="J45" s="3">
        <f t="shared" si="7"/>
        <v>101.6</v>
      </c>
      <c r="K45" s="3">
        <f t="shared" si="8"/>
        <v>105.3</v>
      </c>
      <c r="L45" s="3">
        <f t="shared" si="9"/>
        <v>108.1</v>
      </c>
      <c r="M45" s="3">
        <f t="shared" si="10"/>
        <v>107.6</v>
      </c>
      <c r="N45" s="3">
        <v>3500</v>
      </c>
      <c r="P45" s="4">
        <f t="shared" si="11"/>
        <v>17.084607286205468</v>
      </c>
      <c r="Q45" s="5">
        <f t="shared" si="12"/>
        <v>17.084607286205468</v>
      </c>
      <c r="R45" s="5">
        <f t="shared" si="13"/>
        <v>5.0248844959427847</v>
      </c>
    </row>
    <row r="46" spans="1:18" x14ac:dyDescent="0.3">
      <c r="A46" s="1">
        <v>45</v>
      </c>
      <c r="B46" s="1" t="s">
        <v>10</v>
      </c>
      <c r="C46" s="1" t="s">
        <v>492</v>
      </c>
      <c r="D46" s="1" t="s">
        <v>543</v>
      </c>
      <c r="E46" s="1">
        <v>3400</v>
      </c>
      <c r="F46" s="3" t="s">
        <v>486</v>
      </c>
      <c r="G46" s="1">
        <v>15</v>
      </c>
      <c r="H46" s="3">
        <v>106.75</v>
      </c>
      <c r="I46" s="1">
        <v>16.239999999999998</v>
      </c>
      <c r="J46" s="3">
        <f t="shared" si="7"/>
        <v>101.6</v>
      </c>
      <c r="K46" s="3">
        <f t="shared" si="8"/>
        <v>105.3</v>
      </c>
      <c r="L46" s="3">
        <f t="shared" si="9"/>
        <v>108.1</v>
      </c>
      <c r="M46" s="3">
        <f t="shared" si="10"/>
        <v>107.6</v>
      </c>
      <c r="N46" s="3">
        <v>3600</v>
      </c>
      <c r="P46" s="4">
        <f t="shared" si="11"/>
        <v>11.609052486205471</v>
      </c>
      <c r="Q46" s="5">
        <f t="shared" si="12"/>
        <v>11.609052486205471</v>
      </c>
      <c r="R46" s="5">
        <f t="shared" si="13"/>
        <v>3.4144272018251387</v>
      </c>
    </row>
    <row r="47" spans="1:18" x14ac:dyDescent="0.3">
      <c r="A47" s="1">
        <v>46</v>
      </c>
      <c r="B47" s="1" t="s">
        <v>125</v>
      </c>
      <c r="C47" s="1" t="s">
        <v>492</v>
      </c>
      <c r="D47" s="1" t="s">
        <v>545</v>
      </c>
      <c r="E47" s="1">
        <v>3300</v>
      </c>
      <c r="F47" s="3" t="s">
        <v>486</v>
      </c>
      <c r="G47" s="1">
        <v>12</v>
      </c>
      <c r="H47" s="3">
        <v>106.75</v>
      </c>
      <c r="I47" s="1">
        <v>16.39</v>
      </c>
      <c r="J47" s="3">
        <f t="shared" si="7"/>
        <v>101.6</v>
      </c>
      <c r="K47" s="3">
        <f t="shared" si="8"/>
        <v>105.3</v>
      </c>
      <c r="L47" s="3">
        <f t="shared" si="9"/>
        <v>108.1</v>
      </c>
      <c r="M47" s="3">
        <f t="shared" si="10"/>
        <v>107.6</v>
      </c>
      <c r="N47" s="3">
        <v>3800</v>
      </c>
      <c r="P47" s="4">
        <f t="shared" si="11"/>
        <v>9.1730897011459991</v>
      </c>
      <c r="Q47" s="5">
        <f t="shared" si="12"/>
        <v>9.1730897011459991</v>
      </c>
      <c r="R47" s="5">
        <f t="shared" si="13"/>
        <v>2.7797241518624243</v>
      </c>
    </row>
    <row r="48" spans="1:18" x14ac:dyDescent="0.3">
      <c r="A48" s="1">
        <v>47</v>
      </c>
      <c r="B48" s="1" t="s">
        <v>151</v>
      </c>
      <c r="C48" s="1" t="s">
        <v>506</v>
      </c>
      <c r="D48" s="1" t="s">
        <v>546</v>
      </c>
      <c r="E48" s="1">
        <v>3200</v>
      </c>
      <c r="F48" s="3" t="s">
        <v>519</v>
      </c>
      <c r="G48" s="1">
        <v>11</v>
      </c>
      <c r="H48" s="3">
        <v>103.25</v>
      </c>
      <c r="I48" s="1">
        <v>15.69</v>
      </c>
      <c r="J48" s="3">
        <f t="shared" si="7"/>
        <v>100.4</v>
      </c>
      <c r="K48" s="3">
        <f t="shared" si="8"/>
        <v>102</v>
      </c>
      <c r="L48" s="3">
        <f t="shared" si="9"/>
        <v>104.2</v>
      </c>
      <c r="M48" s="3">
        <f t="shared" si="10"/>
        <v>110.1</v>
      </c>
      <c r="N48" s="3">
        <v>3500</v>
      </c>
      <c r="P48" s="4">
        <f t="shared" si="11"/>
        <v>7.6268975275392155</v>
      </c>
      <c r="Q48" s="5">
        <f t="shared" si="12"/>
        <v>7.6268975275392155</v>
      </c>
      <c r="R48" s="5">
        <f t="shared" si="13"/>
        <v>2.3834054773560047</v>
      </c>
    </row>
    <row r="49" spans="1:18" x14ac:dyDescent="0.3">
      <c r="A49" s="1">
        <v>48</v>
      </c>
      <c r="B49" s="1" t="s">
        <v>335</v>
      </c>
      <c r="C49" s="1" t="s">
        <v>508</v>
      </c>
      <c r="D49" s="1" t="s">
        <v>545</v>
      </c>
      <c r="E49" s="1">
        <v>3200</v>
      </c>
      <c r="F49" s="3" t="s">
        <v>516</v>
      </c>
      <c r="G49" s="1">
        <v>14</v>
      </c>
      <c r="H49" s="3">
        <v>102.25</v>
      </c>
      <c r="I49" s="1">
        <v>13.8</v>
      </c>
      <c r="J49" s="3">
        <f t="shared" si="7"/>
        <v>100.3</v>
      </c>
      <c r="K49" s="3">
        <f t="shared" si="8"/>
        <v>102.5</v>
      </c>
      <c r="L49" s="3">
        <f t="shared" si="9"/>
        <v>105.8</v>
      </c>
      <c r="M49" s="3">
        <f t="shared" si="10"/>
        <v>110.9</v>
      </c>
      <c r="N49" s="3">
        <v>3600</v>
      </c>
      <c r="P49" s="4">
        <f t="shared" si="11"/>
        <v>9.1805720275392169</v>
      </c>
      <c r="Q49" s="5">
        <f t="shared" si="12"/>
        <v>9.1805720275392169</v>
      </c>
      <c r="R49" s="5">
        <f t="shared" si="13"/>
        <v>2.868928758606005</v>
      </c>
    </row>
    <row r="50" spans="1:18" x14ac:dyDescent="0.3">
      <c r="A50" s="1">
        <v>49</v>
      </c>
      <c r="B50" s="1" t="s">
        <v>264</v>
      </c>
      <c r="C50" s="1" t="s">
        <v>486</v>
      </c>
      <c r="D50" s="1" t="s">
        <v>545</v>
      </c>
      <c r="E50" s="1">
        <v>3200</v>
      </c>
      <c r="F50" s="3" t="s">
        <v>492</v>
      </c>
      <c r="G50" s="1">
        <v>12</v>
      </c>
      <c r="H50" s="3">
        <v>114.75</v>
      </c>
      <c r="I50" s="1">
        <v>18.989999999999998</v>
      </c>
      <c r="J50" s="3">
        <f t="shared" si="7"/>
        <v>105.3</v>
      </c>
      <c r="K50" s="3">
        <f t="shared" si="8"/>
        <v>101.6</v>
      </c>
      <c r="L50" s="3">
        <f t="shared" si="9"/>
        <v>104.7</v>
      </c>
      <c r="M50" s="3">
        <f t="shared" si="10"/>
        <v>111.4</v>
      </c>
      <c r="N50" s="3">
        <v>3900</v>
      </c>
      <c r="P50" s="4">
        <f t="shared" si="11"/>
        <v>10.325796577539217</v>
      </c>
      <c r="Q50" s="5">
        <f t="shared" si="12"/>
        <v>10.325796577539217</v>
      </c>
      <c r="R50" s="5">
        <f t="shared" si="13"/>
        <v>3.2268114304810052</v>
      </c>
    </row>
    <row r="51" spans="1:18" x14ac:dyDescent="0.3">
      <c r="A51" s="1">
        <v>50</v>
      </c>
      <c r="B51" s="1" t="s">
        <v>229</v>
      </c>
      <c r="C51" s="1" t="s">
        <v>486</v>
      </c>
      <c r="D51" s="1" t="s">
        <v>544</v>
      </c>
      <c r="E51" s="1">
        <v>3200</v>
      </c>
      <c r="F51" s="3" t="s">
        <v>492</v>
      </c>
      <c r="G51" s="1">
        <v>28</v>
      </c>
      <c r="H51" s="3">
        <v>114.75</v>
      </c>
      <c r="I51" s="1">
        <v>10.91</v>
      </c>
      <c r="J51" s="3">
        <f t="shared" si="7"/>
        <v>105.3</v>
      </c>
      <c r="K51" s="3">
        <f t="shared" si="8"/>
        <v>101.6</v>
      </c>
      <c r="L51" s="3">
        <f t="shared" si="9"/>
        <v>104.7</v>
      </c>
      <c r="M51" s="3">
        <f t="shared" si="10"/>
        <v>111.4</v>
      </c>
      <c r="N51" s="3">
        <v>3500</v>
      </c>
      <c r="P51" s="4">
        <f t="shared" si="11"/>
        <v>19.843283777539213</v>
      </c>
      <c r="Q51" s="5">
        <f t="shared" si="12"/>
        <v>19.843283777539213</v>
      </c>
      <c r="R51" s="5">
        <f t="shared" si="13"/>
        <v>6.2010261804810041</v>
      </c>
    </row>
    <row r="52" spans="1:18" x14ac:dyDescent="0.3">
      <c r="A52" s="1">
        <v>51</v>
      </c>
      <c r="B52" s="1" t="s">
        <v>239</v>
      </c>
      <c r="C52" s="1" t="s">
        <v>492</v>
      </c>
      <c r="D52" s="1" t="s">
        <v>546</v>
      </c>
      <c r="E52" s="1">
        <v>3100</v>
      </c>
      <c r="F52" s="3" t="s">
        <v>486</v>
      </c>
      <c r="G52" s="1">
        <v>8</v>
      </c>
      <c r="H52" s="1">
        <v>106.75</v>
      </c>
      <c r="I52" s="1">
        <v>15.63</v>
      </c>
      <c r="J52" s="3">
        <f t="shared" si="7"/>
        <v>101.6</v>
      </c>
      <c r="K52" s="3">
        <f t="shared" si="8"/>
        <v>105.3</v>
      </c>
      <c r="L52" s="3">
        <f t="shared" si="9"/>
        <v>108.1</v>
      </c>
      <c r="M52" s="3">
        <f t="shared" si="10"/>
        <v>107.6</v>
      </c>
      <c r="N52" s="3">
        <v>3500</v>
      </c>
      <c r="P52" s="4">
        <f t="shared" si="11"/>
        <v>5.4508703810012662</v>
      </c>
      <c r="Q52" s="5">
        <f t="shared" si="12"/>
        <v>5.4508703810012662</v>
      </c>
      <c r="R52" s="5">
        <f t="shared" si="13"/>
        <v>1.7583452841939569</v>
      </c>
    </row>
    <row r="53" spans="1:18" x14ac:dyDescent="0.3">
      <c r="A53" s="1">
        <v>52</v>
      </c>
      <c r="B53" s="1" t="s">
        <v>444</v>
      </c>
      <c r="C53" s="1" t="s">
        <v>492</v>
      </c>
      <c r="D53" s="1" t="s">
        <v>545</v>
      </c>
      <c r="E53" s="1">
        <v>3100</v>
      </c>
      <c r="F53" s="3" t="s">
        <v>486</v>
      </c>
      <c r="G53" s="1">
        <v>12</v>
      </c>
      <c r="H53" s="3">
        <v>106.75</v>
      </c>
      <c r="I53" s="1">
        <v>15.07</v>
      </c>
      <c r="J53" s="3">
        <f t="shared" si="7"/>
        <v>101.6</v>
      </c>
      <c r="K53" s="3">
        <f t="shared" si="8"/>
        <v>105.3</v>
      </c>
      <c r="L53" s="3">
        <f t="shared" si="9"/>
        <v>108.1</v>
      </c>
      <c r="M53" s="3">
        <f t="shared" si="10"/>
        <v>107.6</v>
      </c>
      <c r="N53" s="3">
        <v>3500</v>
      </c>
      <c r="P53" s="4">
        <f t="shared" si="11"/>
        <v>8.2279607810012667</v>
      </c>
      <c r="Q53" s="5">
        <f t="shared" si="12"/>
        <v>8.2279607810012667</v>
      </c>
      <c r="R53" s="5">
        <f t="shared" si="13"/>
        <v>2.6541808970971825</v>
      </c>
    </row>
    <row r="54" spans="1:18" x14ac:dyDescent="0.3">
      <c r="A54" s="1">
        <v>53</v>
      </c>
      <c r="B54" s="1" t="s">
        <v>117</v>
      </c>
      <c r="C54" s="1" t="s">
        <v>519</v>
      </c>
      <c r="D54" s="1" t="s">
        <v>545</v>
      </c>
      <c r="E54" s="1">
        <v>3000</v>
      </c>
      <c r="F54" s="3" t="s">
        <v>506</v>
      </c>
      <c r="G54" s="1">
        <v>10</v>
      </c>
      <c r="H54" s="3">
        <v>100.75</v>
      </c>
      <c r="I54" s="1">
        <v>15.59</v>
      </c>
      <c r="J54" s="3">
        <f t="shared" si="7"/>
        <v>102</v>
      </c>
      <c r="K54" s="3">
        <f t="shared" si="8"/>
        <v>100.4</v>
      </c>
      <c r="L54" s="3">
        <f t="shared" si="9"/>
        <v>104.9</v>
      </c>
      <c r="M54" s="3">
        <f t="shared" si="10"/>
        <v>107.3</v>
      </c>
      <c r="N54" s="3">
        <v>3500</v>
      </c>
      <c r="P54" s="4">
        <f t="shared" si="11"/>
        <v>6.0662404111202779</v>
      </c>
      <c r="Q54" s="5">
        <f t="shared" si="12"/>
        <v>6.0662404111202779</v>
      </c>
      <c r="R54" s="5">
        <f t="shared" si="13"/>
        <v>2.0220801370400925</v>
      </c>
    </row>
    <row r="55" spans="1:18" x14ac:dyDescent="0.3">
      <c r="A55" s="1">
        <v>54</v>
      </c>
      <c r="B55" s="1" t="s">
        <v>212</v>
      </c>
      <c r="C55" s="1" t="s">
        <v>516</v>
      </c>
      <c r="D55" s="1" t="s">
        <v>544</v>
      </c>
      <c r="E55" s="1">
        <v>3000</v>
      </c>
      <c r="F55" s="3" t="s">
        <v>508</v>
      </c>
      <c r="G55" s="1">
        <v>3</v>
      </c>
      <c r="H55" s="3">
        <v>108.25</v>
      </c>
      <c r="I55" s="1">
        <v>17.649999999999999</v>
      </c>
      <c r="J55" s="3">
        <f t="shared" si="7"/>
        <v>102.5</v>
      </c>
      <c r="K55" s="3">
        <f t="shared" si="8"/>
        <v>100.3</v>
      </c>
      <c r="L55" s="3">
        <f t="shared" si="9"/>
        <v>104.3</v>
      </c>
      <c r="M55" s="3">
        <f t="shared" si="10"/>
        <v>106.5</v>
      </c>
      <c r="N55" s="3">
        <v>3500</v>
      </c>
      <c r="P55" s="4">
        <f t="shared" si="11"/>
        <v>2.219560111120277</v>
      </c>
      <c r="Q55" s="5">
        <f t="shared" si="12"/>
        <v>2.219560111120277</v>
      </c>
      <c r="R55" s="5">
        <f t="shared" si="13"/>
        <v>0.73985337037342569</v>
      </c>
    </row>
    <row r="56" spans="1:18" x14ac:dyDescent="0.3">
      <c r="A56" s="1">
        <v>55</v>
      </c>
      <c r="B56" s="1" t="s">
        <v>355</v>
      </c>
      <c r="C56" s="1" t="s">
        <v>486</v>
      </c>
      <c r="D56" s="1" t="s">
        <v>543</v>
      </c>
      <c r="E56" s="1">
        <v>3000</v>
      </c>
      <c r="F56" s="3" t="s">
        <v>492</v>
      </c>
      <c r="G56" s="1">
        <v>15</v>
      </c>
      <c r="H56" s="3">
        <v>114.75</v>
      </c>
      <c r="I56" s="1">
        <v>17.82</v>
      </c>
      <c r="J56" s="3">
        <f t="shared" si="7"/>
        <v>105.3</v>
      </c>
      <c r="K56" s="3">
        <f t="shared" si="8"/>
        <v>101.6</v>
      </c>
      <c r="L56" s="3">
        <f t="shared" si="9"/>
        <v>104.7</v>
      </c>
      <c r="M56" s="3">
        <f t="shared" si="10"/>
        <v>111.4</v>
      </c>
      <c r="N56" s="3">
        <v>3500</v>
      </c>
      <c r="P56" s="4">
        <f t="shared" si="11"/>
        <v>11.599857611120278</v>
      </c>
      <c r="Q56" s="5">
        <f t="shared" si="12"/>
        <v>11.599857611120278</v>
      </c>
      <c r="R56" s="5">
        <f t="shared" si="13"/>
        <v>3.8666192037067595</v>
      </c>
    </row>
    <row r="57" spans="1:18" x14ac:dyDescent="0.3">
      <c r="A57" s="3">
        <v>56</v>
      </c>
      <c r="B57" s="1" t="s">
        <v>421</v>
      </c>
      <c r="C57" s="1" t="s">
        <v>508</v>
      </c>
      <c r="D57" s="1" t="s">
        <v>546</v>
      </c>
      <c r="E57" s="1">
        <v>3000</v>
      </c>
      <c r="F57" s="1" t="s">
        <v>516</v>
      </c>
      <c r="G57" s="1">
        <v>12</v>
      </c>
      <c r="H57" s="1">
        <v>102.25</v>
      </c>
      <c r="I57" s="1">
        <v>12.57</v>
      </c>
      <c r="J57" s="3">
        <f t="shared" si="7"/>
        <v>100.3</v>
      </c>
      <c r="K57" s="3">
        <f t="shared" si="8"/>
        <v>102.5</v>
      </c>
      <c r="L57" s="3">
        <f t="shared" si="9"/>
        <v>105.8</v>
      </c>
      <c r="M57" s="3">
        <f t="shared" si="10"/>
        <v>110.9</v>
      </c>
      <c r="N57" s="3">
        <v>3500</v>
      </c>
      <c r="P57" s="4">
        <f t="shared" si="11"/>
        <v>6.7762384611202773</v>
      </c>
      <c r="Q57" s="5">
        <f t="shared" si="12"/>
        <v>6.7762384611202773</v>
      </c>
      <c r="R57" s="5">
        <f t="shared" si="13"/>
        <v>2.2587461537067592</v>
      </c>
    </row>
    <row r="58" spans="1:18" x14ac:dyDescent="0.3">
      <c r="A58" s="3">
        <v>57</v>
      </c>
      <c r="B58" s="1" t="s">
        <v>563</v>
      </c>
      <c r="C58" s="1" t="s">
        <v>516</v>
      </c>
      <c r="D58" s="1" t="s">
        <v>544</v>
      </c>
      <c r="E58" s="1">
        <v>2500</v>
      </c>
      <c r="F58" s="3" t="s">
        <v>508</v>
      </c>
      <c r="G58" s="1">
        <v>7</v>
      </c>
      <c r="H58" s="1">
        <v>108.25</v>
      </c>
      <c r="I58" s="1">
        <v>9.68</v>
      </c>
      <c r="J58" s="3">
        <f t="shared" si="7"/>
        <v>102.5</v>
      </c>
      <c r="K58" s="3">
        <f t="shared" si="8"/>
        <v>100.3</v>
      </c>
      <c r="L58" s="3">
        <f t="shared" si="9"/>
        <v>104.3</v>
      </c>
      <c r="M58" s="3">
        <f t="shared" si="10"/>
        <v>106.5</v>
      </c>
      <c r="N58" s="3">
        <v>3500</v>
      </c>
      <c r="P58" s="4">
        <f t="shared" si="11"/>
        <v>1.2705210364749089</v>
      </c>
      <c r="Q58" s="5">
        <f t="shared" si="12"/>
        <v>1.2705210364749089</v>
      </c>
      <c r="R58" s="5">
        <f t="shared" si="13"/>
        <v>0.50820841458996358</v>
      </c>
    </row>
    <row r="59" spans="1:18" x14ac:dyDescent="0.3">
      <c r="A59" s="3"/>
      <c r="F59" s="3"/>
      <c r="H59" s="3"/>
      <c r="J59" s="3"/>
      <c r="K59" s="3"/>
      <c r="L59" s="3"/>
      <c r="M59" s="3"/>
      <c r="N59" s="3"/>
      <c r="P59" s="4"/>
      <c r="Q59" s="5"/>
      <c r="R59" s="5"/>
    </row>
    <row r="60" spans="1:18" x14ac:dyDescent="0.3">
      <c r="A60" s="3"/>
      <c r="J60" s="3"/>
      <c r="K60" s="3"/>
      <c r="L60" s="3"/>
      <c r="M60" s="3"/>
      <c r="N60" s="3"/>
      <c r="P60" s="4"/>
      <c r="Q60" s="5"/>
      <c r="R60" s="5"/>
    </row>
    <row r="63" spans="1:18" x14ac:dyDescent="0.3">
      <c r="A63" s="1" t="s">
        <v>565</v>
      </c>
    </row>
    <row r="64" spans="1:18" x14ac:dyDescent="0.3">
      <c r="A64" s="1" t="s">
        <v>509</v>
      </c>
      <c r="B64" s="1" t="s">
        <v>510</v>
      </c>
      <c r="C64" s="1" t="s">
        <v>566</v>
      </c>
      <c r="D64" s="1" t="s">
        <v>567</v>
      </c>
      <c r="E64" s="1" t="s">
        <v>568</v>
      </c>
      <c r="P64" s="1"/>
    </row>
    <row r="65" spans="1:16" x14ac:dyDescent="0.3">
      <c r="A65" s="1">
        <v>1</v>
      </c>
      <c r="B65" s="1" t="s">
        <v>507</v>
      </c>
      <c r="C65" s="1">
        <v>106.4</v>
      </c>
      <c r="D65" s="1">
        <v>105.5</v>
      </c>
      <c r="E65" s="1">
        <v>111.2</v>
      </c>
      <c r="P65" s="1"/>
    </row>
    <row r="66" spans="1:16" x14ac:dyDescent="0.3">
      <c r="A66" s="1">
        <v>2</v>
      </c>
      <c r="B66" s="1" t="s">
        <v>512</v>
      </c>
      <c r="C66" s="1">
        <v>103.4</v>
      </c>
      <c r="D66" s="1">
        <v>106.9</v>
      </c>
      <c r="E66" s="1">
        <v>107</v>
      </c>
      <c r="P66" s="1"/>
    </row>
    <row r="67" spans="1:16" x14ac:dyDescent="0.3">
      <c r="A67" s="1">
        <v>3</v>
      </c>
      <c r="B67" s="1" t="s">
        <v>519</v>
      </c>
      <c r="C67" s="1">
        <v>102</v>
      </c>
      <c r="D67" s="1">
        <v>110.1</v>
      </c>
      <c r="E67" s="1">
        <v>104.9</v>
      </c>
      <c r="P67" s="1"/>
    </row>
    <row r="68" spans="1:16" x14ac:dyDescent="0.3">
      <c r="A68" s="1">
        <v>4</v>
      </c>
      <c r="B68" s="1" t="s">
        <v>514</v>
      </c>
      <c r="C68" s="1">
        <v>101.1</v>
      </c>
      <c r="D68" s="1">
        <v>108.3</v>
      </c>
      <c r="E68" s="1">
        <v>110.2</v>
      </c>
      <c r="P68" s="1"/>
    </row>
    <row r="69" spans="1:16" x14ac:dyDescent="0.3">
      <c r="A69" s="1">
        <v>5</v>
      </c>
      <c r="B69" s="1" t="s">
        <v>499</v>
      </c>
      <c r="C69" s="1">
        <v>101.1</v>
      </c>
      <c r="D69" s="1">
        <v>102.5</v>
      </c>
      <c r="E69" s="1">
        <v>110.9</v>
      </c>
      <c r="P69" s="1"/>
    </row>
    <row r="70" spans="1:16" x14ac:dyDescent="0.3">
      <c r="A70" s="1">
        <v>6</v>
      </c>
      <c r="B70" s="1" t="s">
        <v>505</v>
      </c>
      <c r="C70" s="1">
        <v>98.9</v>
      </c>
      <c r="D70" s="1">
        <v>105</v>
      </c>
      <c r="E70" s="1">
        <v>115.1</v>
      </c>
      <c r="P70" s="1"/>
    </row>
    <row r="71" spans="1:16" x14ac:dyDescent="0.3">
      <c r="A71" s="1">
        <v>7</v>
      </c>
      <c r="B71" s="1" t="s">
        <v>518</v>
      </c>
      <c r="C71" s="1">
        <v>101.4</v>
      </c>
      <c r="D71" s="1">
        <v>106.6</v>
      </c>
      <c r="E71" s="1">
        <v>108.3</v>
      </c>
      <c r="P71" s="1"/>
    </row>
    <row r="72" spans="1:16" x14ac:dyDescent="0.3">
      <c r="A72" s="1">
        <v>8</v>
      </c>
      <c r="B72" s="1" t="s">
        <v>520</v>
      </c>
      <c r="C72" s="1">
        <v>100.1</v>
      </c>
      <c r="D72" s="1">
        <v>109.8</v>
      </c>
      <c r="E72" s="1">
        <v>106.8</v>
      </c>
      <c r="P72" s="1"/>
    </row>
    <row r="73" spans="1:16" x14ac:dyDescent="0.3">
      <c r="A73" s="1">
        <v>9</v>
      </c>
      <c r="B73" s="1" t="s">
        <v>491</v>
      </c>
      <c r="C73" s="1">
        <v>99.7</v>
      </c>
      <c r="D73" s="1">
        <v>106.1</v>
      </c>
      <c r="E73" s="1">
        <v>106.9</v>
      </c>
      <c r="P73" s="1"/>
    </row>
    <row r="74" spans="1:16" x14ac:dyDescent="0.3">
      <c r="A74" s="1">
        <v>10</v>
      </c>
      <c r="B74" s="1" t="s">
        <v>549</v>
      </c>
      <c r="C74" s="1">
        <v>103.2</v>
      </c>
      <c r="D74" s="1">
        <v>113.9</v>
      </c>
      <c r="E74" s="1">
        <v>106.5</v>
      </c>
      <c r="P74" s="1"/>
    </row>
    <row r="75" spans="1:16" x14ac:dyDescent="0.3">
      <c r="A75" s="1">
        <v>11</v>
      </c>
      <c r="B75" s="1" t="s">
        <v>487</v>
      </c>
      <c r="C75" s="1">
        <v>100.4</v>
      </c>
      <c r="D75" s="1">
        <v>112.5</v>
      </c>
      <c r="E75" s="1">
        <v>107.9</v>
      </c>
      <c r="P75" s="1"/>
    </row>
    <row r="76" spans="1:16" x14ac:dyDescent="0.3">
      <c r="A76" s="1">
        <v>12</v>
      </c>
      <c r="B76" s="1" t="s">
        <v>506</v>
      </c>
      <c r="C76" s="1">
        <v>100.4</v>
      </c>
      <c r="D76" s="1">
        <v>107.3</v>
      </c>
      <c r="E76" s="1">
        <v>104.2</v>
      </c>
      <c r="P76" s="1"/>
    </row>
    <row r="77" spans="1:16" x14ac:dyDescent="0.3">
      <c r="A77" s="1">
        <v>13</v>
      </c>
      <c r="B77" s="1" t="s">
        <v>498</v>
      </c>
      <c r="C77" s="1">
        <v>104.1</v>
      </c>
      <c r="D77" s="1">
        <v>109.7</v>
      </c>
      <c r="E77" s="1">
        <v>109</v>
      </c>
      <c r="P77" s="1"/>
    </row>
    <row r="78" spans="1:16" x14ac:dyDescent="0.3">
      <c r="A78" s="1">
        <v>14</v>
      </c>
      <c r="B78" s="1" t="s">
        <v>517</v>
      </c>
      <c r="C78" s="1">
        <v>105.5</v>
      </c>
      <c r="D78" s="1">
        <v>105.2</v>
      </c>
      <c r="E78" s="1">
        <v>107.3</v>
      </c>
      <c r="P78" s="1"/>
    </row>
    <row r="79" spans="1:16" x14ac:dyDescent="0.3">
      <c r="A79" s="1">
        <v>15</v>
      </c>
      <c r="B79" s="1" t="s">
        <v>495</v>
      </c>
      <c r="C79" s="1">
        <v>98.8</v>
      </c>
      <c r="D79" s="1">
        <v>103.8</v>
      </c>
      <c r="E79" s="1">
        <v>106.2</v>
      </c>
      <c r="P79" s="1"/>
    </row>
    <row r="80" spans="1:16" x14ac:dyDescent="0.3">
      <c r="A80" s="1">
        <v>16</v>
      </c>
      <c r="B80" s="1" t="s">
        <v>513</v>
      </c>
      <c r="C80" s="1">
        <v>100.7</v>
      </c>
      <c r="D80" s="1">
        <v>104.6</v>
      </c>
      <c r="E80" s="1">
        <v>105.1</v>
      </c>
      <c r="P80" s="1"/>
    </row>
    <row r="81" spans="1:16" x14ac:dyDescent="0.3">
      <c r="A81" s="1">
        <v>17</v>
      </c>
      <c r="B81" s="1" t="s">
        <v>485</v>
      </c>
      <c r="C81" s="1">
        <v>105.4</v>
      </c>
      <c r="D81" s="1">
        <v>111.5</v>
      </c>
      <c r="E81" s="1">
        <v>103</v>
      </c>
      <c r="P81" s="1"/>
    </row>
    <row r="82" spans="1:16" x14ac:dyDescent="0.3">
      <c r="A82" s="1">
        <v>18</v>
      </c>
      <c r="B82" s="1" t="s">
        <v>489</v>
      </c>
      <c r="C82" s="1">
        <v>102.8</v>
      </c>
      <c r="D82" s="1">
        <v>108.4</v>
      </c>
      <c r="E82" s="1">
        <v>110.2</v>
      </c>
      <c r="P82" s="1"/>
    </row>
    <row r="83" spans="1:16" x14ac:dyDescent="0.3">
      <c r="A83" s="1">
        <v>19</v>
      </c>
      <c r="B83" s="1" t="s">
        <v>564</v>
      </c>
      <c r="C83" s="1">
        <v>105.6</v>
      </c>
      <c r="D83" s="1">
        <v>108.6</v>
      </c>
      <c r="E83" s="1">
        <v>110.4</v>
      </c>
      <c r="P83" s="1"/>
    </row>
    <row r="84" spans="1:16" x14ac:dyDescent="0.3">
      <c r="A84" s="1">
        <v>20</v>
      </c>
      <c r="B84" s="1" t="s">
        <v>556</v>
      </c>
      <c r="C84" s="1">
        <v>102</v>
      </c>
      <c r="D84" s="1">
        <v>102.1</v>
      </c>
      <c r="E84" s="1">
        <v>110.9</v>
      </c>
      <c r="P84" s="1"/>
    </row>
    <row r="85" spans="1:16" x14ac:dyDescent="0.3">
      <c r="A85" s="1">
        <v>21</v>
      </c>
      <c r="B85" s="1" t="s">
        <v>486</v>
      </c>
      <c r="C85" s="1">
        <v>105.3</v>
      </c>
      <c r="D85" s="1">
        <v>107.6</v>
      </c>
      <c r="E85" s="1">
        <v>104.7</v>
      </c>
      <c r="P85" s="1"/>
    </row>
    <row r="86" spans="1:16" x14ac:dyDescent="0.3">
      <c r="A86" s="1">
        <v>22</v>
      </c>
      <c r="B86" s="1" t="s">
        <v>508</v>
      </c>
      <c r="C86" s="1">
        <v>100.3</v>
      </c>
      <c r="D86" s="1">
        <v>106.5</v>
      </c>
      <c r="E86" s="1">
        <v>105.8</v>
      </c>
      <c r="P86" s="1"/>
    </row>
    <row r="87" spans="1:16" x14ac:dyDescent="0.3">
      <c r="A87" s="1">
        <v>23</v>
      </c>
      <c r="B87" s="1" t="s">
        <v>488</v>
      </c>
      <c r="C87" s="1">
        <v>104</v>
      </c>
      <c r="D87" s="1">
        <v>110.4</v>
      </c>
      <c r="E87" s="1">
        <v>107.1</v>
      </c>
      <c r="P87" s="1"/>
    </row>
    <row r="88" spans="1:16" x14ac:dyDescent="0.3">
      <c r="A88" s="1">
        <v>24</v>
      </c>
      <c r="B88" s="1" t="s">
        <v>493</v>
      </c>
      <c r="C88" s="1">
        <v>102.9</v>
      </c>
      <c r="D88" s="1">
        <v>103.6</v>
      </c>
      <c r="E88" s="1">
        <v>112.2</v>
      </c>
      <c r="P88" s="1"/>
    </row>
    <row r="89" spans="1:16" x14ac:dyDescent="0.3">
      <c r="A89" s="1">
        <v>25</v>
      </c>
      <c r="B89" s="1" t="s">
        <v>492</v>
      </c>
      <c r="C89" s="1">
        <v>101.6</v>
      </c>
      <c r="D89" s="1">
        <v>111.4</v>
      </c>
      <c r="E89" s="1">
        <v>108.1</v>
      </c>
      <c r="P89" s="1"/>
    </row>
    <row r="90" spans="1:16" x14ac:dyDescent="0.3">
      <c r="A90" s="1">
        <v>26</v>
      </c>
      <c r="B90" s="1" t="s">
        <v>497</v>
      </c>
      <c r="C90" s="1">
        <v>105.5</v>
      </c>
      <c r="D90" s="1">
        <v>108.3</v>
      </c>
      <c r="E90" s="1">
        <v>108.7</v>
      </c>
      <c r="P90" s="1"/>
    </row>
    <row r="91" spans="1:16" x14ac:dyDescent="0.3">
      <c r="A91" s="1">
        <v>27</v>
      </c>
      <c r="B91" s="1" t="s">
        <v>557</v>
      </c>
      <c r="C91" s="1">
        <v>100.4</v>
      </c>
      <c r="D91" s="1">
        <v>111.1</v>
      </c>
      <c r="E91" s="1">
        <v>108.3</v>
      </c>
      <c r="P91" s="1"/>
    </row>
    <row r="92" spans="1:16" x14ac:dyDescent="0.3">
      <c r="A92" s="1">
        <v>28</v>
      </c>
      <c r="B92" s="1" t="s">
        <v>516</v>
      </c>
      <c r="C92" s="1">
        <v>102.5</v>
      </c>
      <c r="D92" s="1">
        <v>110.9</v>
      </c>
      <c r="E92" s="1">
        <v>104.3</v>
      </c>
      <c r="P92" s="1"/>
    </row>
    <row r="93" spans="1:16" x14ac:dyDescent="0.3">
      <c r="A93" s="1">
        <v>29</v>
      </c>
      <c r="B93" s="1" t="s">
        <v>496</v>
      </c>
      <c r="C93" s="1">
        <v>102.5</v>
      </c>
      <c r="D93" s="1">
        <v>108.8</v>
      </c>
      <c r="E93" s="1">
        <v>103.2</v>
      </c>
      <c r="P93" s="1"/>
    </row>
    <row r="94" spans="1:16" x14ac:dyDescent="0.3">
      <c r="A94" s="1">
        <v>30</v>
      </c>
      <c r="B94" s="1" t="s">
        <v>523</v>
      </c>
      <c r="C94" s="1">
        <v>103.7</v>
      </c>
      <c r="D94" s="1">
        <v>108.6</v>
      </c>
      <c r="E94" s="1">
        <v>111.3</v>
      </c>
      <c r="P94" s="1"/>
    </row>
  </sheetData>
  <sortState ref="B2:R58">
    <sortCondition descending="1" ref="E2:E58"/>
  </sortState>
  <pageMargins left="0.7" right="0.7" top="0.75" bottom="0.75" header="0.3" footer="0.3"/>
  <pageSetup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zoomScaleNormal="100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P2" sqref="P2:P81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544</v>
      </c>
      <c r="E2" s="1">
        <v>10800</v>
      </c>
      <c r="F2" s="3" t="s">
        <v>496</v>
      </c>
      <c r="G2" s="1">
        <v>36</v>
      </c>
      <c r="H2" s="3">
        <v>106.5</v>
      </c>
      <c r="I2" s="1">
        <v>39.94</v>
      </c>
      <c r="J2" s="3">
        <f t="shared" ref="J2:J33" si="0">VLOOKUP(C2,$B$88:$E$117,2,FALSE)</f>
        <v>100.4</v>
      </c>
      <c r="K2" s="3">
        <f t="shared" ref="K2:K33" si="1">VLOOKUP(F2,$B$88:$E$117,2,FALSE)</f>
        <v>102.5</v>
      </c>
      <c r="L2" s="3">
        <f t="shared" ref="L2:L33" si="2">VLOOKUP(C2,$B$88:$E$117,4,FALSE)</f>
        <v>107.9</v>
      </c>
      <c r="M2" s="3">
        <f t="shared" ref="M2:M33" si="3">VLOOKUP(F2,$B$88:$E$117,3,FALSE)</f>
        <v>108.8</v>
      </c>
      <c r="N2" s="3">
        <v>11700</v>
      </c>
      <c r="P2" s="4">
        <v>56.576338790021559</v>
      </c>
      <c r="Q2" s="5">
        <f t="shared" ref="Q2:Q33" si="4">P2-O2</f>
        <v>56.576338790021559</v>
      </c>
      <c r="R2" s="5">
        <f t="shared" ref="R2:R33" si="5">P2/(E2/1000)</f>
        <v>5.2385498879649592</v>
      </c>
    </row>
    <row r="3" spans="1:18" x14ac:dyDescent="0.3">
      <c r="A3" s="1">
        <v>2</v>
      </c>
      <c r="B3" s="1" t="s">
        <v>363</v>
      </c>
      <c r="C3" s="1" t="s">
        <v>485</v>
      </c>
      <c r="D3" s="1" t="s">
        <v>546</v>
      </c>
      <c r="E3" s="1">
        <v>10500</v>
      </c>
      <c r="F3" s="1" t="s">
        <v>491</v>
      </c>
      <c r="G3" s="1">
        <v>35</v>
      </c>
      <c r="H3" s="1">
        <v>112.75</v>
      </c>
      <c r="I3" s="1">
        <v>33.4</v>
      </c>
      <c r="J3" s="3">
        <f t="shared" si="0"/>
        <v>105.4</v>
      </c>
      <c r="K3" s="3">
        <f t="shared" si="1"/>
        <v>99.7</v>
      </c>
      <c r="L3" s="3">
        <f t="shared" si="2"/>
        <v>103</v>
      </c>
      <c r="M3" s="3">
        <f t="shared" si="3"/>
        <v>106.1</v>
      </c>
      <c r="N3" s="3">
        <v>11500</v>
      </c>
      <c r="P3" s="4">
        <v>52.676813538844911</v>
      </c>
      <c r="Q3" s="5">
        <f t="shared" si="4"/>
        <v>52.676813538844911</v>
      </c>
      <c r="R3" s="5">
        <f t="shared" si="5"/>
        <v>5.0168393846518962</v>
      </c>
    </row>
    <row r="4" spans="1:18" x14ac:dyDescent="0.3">
      <c r="A4" s="1">
        <v>3</v>
      </c>
      <c r="B4" s="1" t="s">
        <v>144</v>
      </c>
      <c r="C4" s="1" t="s">
        <v>520</v>
      </c>
      <c r="D4" s="1" t="s">
        <v>542</v>
      </c>
      <c r="E4" s="1">
        <v>9300</v>
      </c>
      <c r="F4" s="3" t="s">
        <v>557</v>
      </c>
      <c r="G4" s="1">
        <v>35</v>
      </c>
      <c r="H4" s="1">
        <v>102</v>
      </c>
      <c r="I4" s="1">
        <v>28.43</v>
      </c>
      <c r="J4" s="3">
        <f t="shared" si="0"/>
        <v>100.1</v>
      </c>
      <c r="K4" s="3">
        <f t="shared" si="1"/>
        <v>100.4</v>
      </c>
      <c r="L4" s="3">
        <f t="shared" si="2"/>
        <v>106.8</v>
      </c>
      <c r="M4" s="3">
        <f t="shared" si="3"/>
        <v>111.1</v>
      </c>
      <c r="N4" s="3">
        <v>10400</v>
      </c>
      <c r="P4" s="4">
        <v>43.480235456682131</v>
      </c>
      <c r="Q4" s="5">
        <f t="shared" si="4"/>
        <v>43.480235456682131</v>
      </c>
      <c r="R4" s="5">
        <f t="shared" si="5"/>
        <v>4.6752941351271105</v>
      </c>
    </row>
    <row r="5" spans="1:18" x14ac:dyDescent="0.3">
      <c r="A5" s="1">
        <v>4</v>
      </c>
      <c r="B5" s="1" t="s">
        <v>142</v>
      </c>
      <c r="C5" s="1" t="s">
        <v>491</v>
      </c>
      <c r="D5" s="1" t="s">
        <v>542</v>
      </c>
      <c r="E5" s="1">
        <v>8900</v>
      </c>
      <c r="F5" s="3" t="s">
        <v>485</v>
      </c>
      <c r="G5" s="1">
        <v>33</v>
      </c>
      <c r="H5" s="3">
        <v>103.75</v>
      </c>
      <c r="I5" s="1">
        <v>21.87</v>
      </c>
      <c r="J5" s="3">
        <f t="shared" si="0"/>
        <v>99.7</v>
      </c>
      <c r="K5" s="3">
        <f t="shared" si="1"/>
        <v>105.4</v>
      </c>
      <c r="L5" s="3">
        <f t="shared" si="2"/>
        <v>106.9</v>
      </c>
      <c r="M5" s="3">
        <f t="shared" si="3"/>
        <v>111.5</v>
      </c>
      <c r="N5" s="3">
        <v>9800</v>
      </c>
      <c r="P5" s="4">
        <v>38.153523564949666</v>
      </c>
      <c r="Q5" s="5">
        <f t="shared" si="4"/>
        <v>38.153523564949666</v>
      </c>
      <c r="R5" s="5">
        <f t="shared" si="5"/>
        <v>4.2869127601067039</v>
      </c>
    </row>
    <row r="6" spans="1:18" x14ac:dyDescent="0.3">
      <c r="A6" s="1">
        <v>5</v>
      </c>
      <c r="B6" s="1" t="s">
        <v>101</v>
      </c>
      <c r="C6" s="1" t="s">
        <v>488</v>
      </c>
      <c r="D6" s="1" t="s">
        <v>543</v>
      </c>
      <c r="E6" s="1">
        <v>8500</v>
      </c>
      <c r="F6" s="3" t="s">
        <v>512</v>
      </c>
      <c r="G6" s="1">
        <v>36</v>
      </c>
      <c r="H6" s="3">
        <v>116.25</v>
      </c>
      <c r="I6" s="1">
        <v>24.16</v>
      </c>
      <c r="J6" s="3">
        <f t="shared" si="0"/>
        <v>104</v>
      </c>
      <c r="K6" s="3">
        <f t="shared" si="1"/>
        <v>103.4</v>
      </c>
      <c r="L6" s="3">
        <f t="shared" si="2"/>
        <v>107.1</v>
      </c>
      <c r="M6" s="3">
        <f t="shared" si="3"/>
        <v>106.9</v>
      </c>
      <c r="N6" s="3">
        <v>10300</v>
      </c>
      <c r="P6" s="4">
        <v>40.570295855773722</v>
      </c>
      <c r="Q6" s="5">
        <f t="shared" si="4"/>
        <v>40.570295855773722</v>
      </c>
      <c r="R6" s="5">
        <f t="shared" si="5"/>
        <v>4.7729759830322029</v>
      </c>
    </row>
    <row r="7" spans="1:18" x14ac:dyDescent="0.3">
      <c r="A7" s="1">
        <v>6</v>
      </c>
      <c r="B7" s="1" t="s">
        <v>326</v>
      </c>
      <c r="C7" s="1" t="s">
        <v>512</v>
      </c>
      <c r="D7" s="1" t="s">
        <v>544</v>
      </c>
      <c r="E7" s="1">
        <v>8100</v>
      </c>
      <c r="F7" s="3" t="s">
        <v>488</v>
      </c>
      <c r="G7" s="1">
        <v>32</v>
      </c>
      <c r="H7" s="3">
        <v>114.75</v>
      </c>
      <c r="I7" s="1">
        <v>33.6</v>
      </c>
      <c r="J7" s="3">
        <f t="shared" si="0"/>
        <v>103.4</v>
      </c>
      <c r="K7" s="3">
        <f t="shared" si="1"/>
        <v>104</v>
      </c>
      <c r="L7" s="3">
        <f t="shared" si="2"/>
        <v>107</v>
      </c>
      <c r="M7" s="3">
        <f t="shared" si="3"/>
        <v>110.4</v>
      </c>
      <c r="N7" s="3">
        <v>8100</v>
      </c>
      <c r="P7" s="4">
        <v>38.010820006414505</v>
      </c>
      <c r="Q7" s="5">
        <f t="shared" si="4"/>
        <v>38.010820006414505</v>
      </c>
      <c r="R7" s="5">
        <f t="shared" si="5"/>
        <v>4.6926938279524082</v>
      </c>
    </row>
    <row r="8" spans="1:18" x14ac:dyDescent="0.3">
      <c r="A8" s="1">
        <v>7</v>
      </c>
      <c r="B8" s="1" t="s">
        <v>82</v>
      </c>
      <c r="C8" s="1" t="s">
        <v>496</v>
      </c>
      <c r="D8" s="1" t="s">
        <v>542</v>
      </c>
      <c r="E8" s="1">
        <v>8000</v>
      </c>
      <c r="F8" s="3" t="s">
        <v>487</v>
      </c>
      <c r="G8" s="1">
        <v>35</v>
      </c>
      <c r="H8" s="1">
        <v>109</v>
      </c>
      <c r="I8" s="1">
        <v>17.43</v>
      </c>
      <c r="J8" s="3">
        <f t="shared" si="0"/>
        <v>102.5</v>
      </c>
      <c r="K8" s="3">
        <f t="shared" si="1"/>
        <v>100.4</v>
      </c>
      <c r="L8" s="3">
        <f t="shared" si="2"/>
        <v>103.2</v>
      </c>
      <c r="M8" s="3">
        <f t="shared" si="3"/>
        <v>112.5</v>
      </c>
      <c r="N8" s="3">
        <v>9000</v>
      </c>
      <c r="P8" s="4">
        <v>35.120339732800829</v>
      </c>
      <c r="Q8" s="5">
        <f t="shared" si="4"/>
        <v>35.120339732800829</v>
      </c>
      <c r="R8" s="5">
        <f t="shared" si="5"/>
        <v>4.3900424666001037</v>
      </c>
    </row>
    <row r="9" spans="1:18" x14ac:dyDescent="0.3">
      <c r="A9" s="1">
        <v>8</v>
      </c>
      <c r="B9" s="1" t="s">
        <v>81</v>
      </c>
      <c r="C9" s="1" t="s">
        <v>557</v>
      </c>
      <c r="D9" s="1" t="s">
        <v>544</v>
      </c>
      <c r="E9" s="1">
        <v>7900</v>
      </c>
      <c r="F9" s="3" t="s">
        <v>520</v>
      </c>
      <c r="G9" s="1">
        <v>34</v>
      </c>
      <c r="H9" s="3">
        <v>106</v>
      </c>
      <c r="I9" s="1">
        <v>27.67</v>
      </c>
      <c r="J9" s="3">
        <f t="shared" si="0"/>
        <v>100.4</v>
      </c>
      <c r="K9" s="3">
        <f t="shared" si="1"/>
        <v>100.1</v>
      </c>
      <c r="L9" s="3">
        <f t="shared" si="2"/>
        <v>108.3</v>
      </c>
      <c r="M9" s="3">
        <f t="shared" si="3"/>
        <v>109.8</v>
      </c>
      <c r="N9" s="3">
        <v>9400</v>
      </c>
      <c r="P9" s="4">
        <f t="shared" ref="P9:P40" si="6">-87.868852+(LN(E9))*9.365713+G9*0.73241+I9*0.27241+H9*0.0924+((J9+K9)/2)*0.015315+((L9+M9)/2)*-0.032803</f>
        <v>36.376931132793544</v>
      </c>
      <c r="Q9" s="5">
        <f t="shared" si="4"/>
        <v>36.376931132793544</v>
      </c>
      <c r="R9" s="5">
        <f t="shared" si="5"/>
        <v>4.6046748269358915</v>
      </c>
    </row>
    <row r="10" spans="1:18" x14ac:dyDescent="0.3">
      <c r="A10" s="1">
        <v>9</v>
      </c>
      <c r="B10" s="1" t="s">
        <v>114</v>
      </c>
      <c r="C10" s="1" t="s">
        <v>557</v>
      </c>
      <c r="D10" s="1" t="s">
        <v>545</v>
      </c>
      <c r="E10" s="1">
        <v>7800</v>
      </c>
      <c r="F10" s="3" t="s">
        <v>520</v>
      </c>
      <c r="G10" s="1">
        <v>35</v>
      </c>
      <c r="H10" s="3">
        <v>106</v>
      </c>
      <c r="I10" s="1">
        <v>25.4</v>
      </c>
      <c r="J10" s="3">
        <f t="shared" si="0"/>
        <v>100.4</v>
      </c>
      <c r="K10" s="3">
        <f t="shared" si="1"/>
        <v>100.1</v>
      </c>
      <c r="L10" s="3">
        <f t="shared" si="2"/>
        <v>108.3</v>
      </c>
      <c r="M10" s="3">
        <f t="shared" si="3"/>
        <v>109.8</v>
      </c>
      <c r="N10" s="3">
        <v>8400</v>
      </c>
      <c r="P10" s="4">
        <f t="shared" si="6"/>
        <v>36.371660373462532</v>
      </c>
      <c r="Q10" s="5">
        <f t="shared" si="4"/>
        <v>36.371660373462532</v>
      </c>
      <c r="R10" s="5">
        <f t="shared" si="5"/>
        <v>4.663033381213145</v>
      </c>
    </row>
    <row r="11" spans="1:18" x14ac:dyDescent="0.3">
      <c r="A11" s="1">
        <v>10</v>
      </c>
      <c r="B11" s="1" t="s">
        <v>130</v>
      </c>
      <c r="C11" s="1" t="s">
        <v>496</v>
      </c>
      <c r="D11" s="1" t="s">
        <v>544</v>
      </c>
      <c r="E11" s="1">
        <v>7700</v>
      </c>
      <c r="F11" s="3" t="s">
        <v>487</v>
      </c>
      <c r="G11" s="1">
        <v>35</v>
      </c>
      <c r="H11" s="3">
        <v>109</v>
      </c>
      <c r="I11" s="1">
        <v>31.14</v>
      </c>
      <c r="J11" s="3">
        <f t="shared" si="0"/>
        <v>102.5</v>
      </c>
      <c r="K11" s="3">
        <f t="shared" si="1"/>
        <v>100.4</v>
      </c>
      <c r="L11" s="3">
        <f t="shared" si="2"/>
        <v>103.2</v>
      </c>
      <c r="M11" s="3">
        <f t="shared" si="3"/>
        <v>112.5</v>
      </c>
      <c r="N11" s="3">
        <v>8500</v>
      </c>
      <c r="P11" s="4">
        <f t="shared" si="6"/>
        <v>38.149385787046619</v>
      </c>
      <c r="Q11" s="5">
        <f t="shared" si="4"/>
        <v>38.149385787046619</v>
      </c>
      <c r="R11" s="5">
        <f t="shared" si="5"/>
        <v>4.9544656866294305</v>
      </c>
    </row>
    <row r="12" spans="1:18" x14ac:dyDescent="0.3">
      <c r="A12" s="1">
        <v>11</v>
      </c>
      <c r="B12" s="1" t="s">
        <v>97</v>
      </c>
      <c r="C12" s="1" t="s">
        <v>491</v>
      </c>
      <c r="D12" s="1" t="s">
        <v>545</v>
      </c>
      <c r="E12" s="1">
        <v>7400</v>
      </c>
      <c r="F12" s="3" t="s">
        <v>485</v>
      </c>
      <c r="G12" s="1">
        <v>33</v>
      </c>
      <c r="H12" s="1">
        <v>103.75</v>
      </c>
      <c r="I12" s="1">
        <v>29.94</v>
      </c>
      <c r="J12" s="3">
        <f t="shared" si="0"/>
        <v>99.7</v>
      </c>
      <c r="K12" s="3">
        <f t="shared" si="1"/>
        <v>105.4</v>
      </c>
      <c r="L12" s="3">
        <f t="shared" si="2"/>
        <v>106.9</v>
      </c>
      <c r="M12" s="3">
        <f t="shared" si="3"/>
        <v>111.5</v>
      </c>
      <c r="N12" s="3">
        <v>8200</v>
      </c>
      <c r="P12" s="4">
        <f t="shared" si="6"/>
        <v>35.472939724389576</v>
      </c>
      <c r="Q12" s="5">
        <f t="shared" si="4"/>
        <v>35.472939724389576</v>
      </c>
      <c r="R12" s="5">
        <f t="shared" si="5"/>
        <v>4.7936405032958884</v>
      </c>
    </row>
    <row r="13" spans="1:18" x14ac:dyDescent="0.3">
      <c r="A13" s="1">
        <v>12</v>
      </c>
      <c r="B13" s="1" t="s">
        <v>55</v>
      </c>
      <c r="C13" s="1" t="s">
        <v>487</v>
      </c>
      <c r="D13" s="1" t="s">
        <v>542</v>
      </c>
      <c r="E13" s="1">
        <v>7300</v>
      </c>
      <c r="F13" s="3" t="s">
        <v>496</v>
      </c>
      <c r="G13" s="1">
        <v>33</v>
      </c>
      <c r="H13" s="3">
        <v>106.5</v>
      </c>
      <c r="I13" s="1">
        <v>17.2</v>
      </c>
      <c r="J13" s="3">
        <f t="shared" si="0"/>
        <v>100.4</v>
      </c>
      <c r="K13" s="3">
        <f t="shared" si="1"/>
        <v>102.5</v>
      </c>
      <c r="L13" s="3">
        <f t="shared" si="2"/>
        <v>107.9</v>
      </c>
      <c r="M13" s="3">
        <f t="shared" si="3"/>
        <v>108.8</v>
      </c>
      <c r="N13" s="3">
        <v>8300</v>
      </c>
      <c r="P13" s="4">
        <f t="shared" si="6"/>
        <v>32.140145742057307</v>
      </c>
      <c r="Q13" s="5">
        <f t="shared" si="4"/>
        <v>32.140145742057307</v>
      </c>
      <c r="R13" s="5">
        <f t="shared" si="5"/>
        <v>4.4027596906927817</v>
      </c>
    </row>
    <row r="14" spans="1:18" x14ac:dyDescent="0.3">
      <c r="A14" s="1">
        <v>13</v>
      </c>
      <c r="B14" s="1" t="s">
        <v>172</v>
      </c>
      <c r="C14" s="1" t="s">
        <v>488</v>
      </c>
      <c r="D14" s="1" t="s">
        <v>544</v>
      </c>
      <c r="E14" s="1">
        <v>7200</v>
      </c>
      <c r="F14" s="3" t="s">
        <v>512</v>
      </c>
      <c r="G14" s="1">
        <v>35</v>
      </c>
      <c r="H14" s="3">
        <v>116.25</v>
      </c>
      <c r="I14" s="1">
        <v>22.84</v>
      </c>
      <c r="J14" s="3">
        <f t="shared" si="0"/>
        <v>104</v>
      </c>
      <c r="K14" s="3">
        <f t="shared" si="1"/>
        <v>103.4</v>
      </c>
      <c r="L14" s="3">
        <f t="shared" si="2"/>
        <v>107.1</v>
      </c>
      <c r="M14" s="3">
        <f t="shared" si="3"/>
        <v>106.9</v>
      </c>
      <c r="N14" s="3">
        <v>7800</v>
      </c>
      <c r="P14" s="4">
        <f t="shared" si="6"/>
        <v>35.991816645649294</v>
      </c>
      <c r="Q14" s="5">
        <f t="shared" si="4"/>
        <v>35.991816645649294</v>
      </c>
      <c r="R14" s="5">
        <f t="shared" si="5"/>
        <v>4.9988634230068465</v>
      </c>
    </row>
    <row r="15" spans="1:18" x14ac:dyDescent="0.3">
      <c r="A15" s="1">
        <v>14</v>
      </c>
      <c r="B15" s="1" t="s">
        <v>53</v>
      </c>
      <c r="C15" s="1" t="s">
        <v>487</v>
      </c>
      <c r="D15" s="1" t="s">
        <v>543</v>
      </c>
      <c r="E15" s="1">
        <v>7000</v>
      </c>
      <c r="F15" s="3" t="s">
        <v>496</v>
      </c>
      <c r="G15" s="1">
        <v>34</v>
      </c>
      <c r="H15" s="3">
        <v>106.5</v>
      </c>
      <c r="I15" s="1">
        <v>24.11</v>
      </c>
      <c r="J15" s="3">
        <f t="shared" si="0"/>
        <v>100.4</v>
      </c>
      <c r="K15" s="3">
        <f t="shared" si="1"/>
        <v>102.5</v>
      </c>
      <c r="L15" s="3">
        <f t="shared" si="2"/>
        <v>107.9</v>
      </c>
      <c r="M15" s="3">
        <f t="shared" si="3"/>
        <v>108.8</v>
      </c>
      <c r="N15" s="3">
        <v>7900</v>
      </c>
      <c r="P15" s="4">
        <f t="shared" si="6"/>
        <v>34.361884197020913</v>
      </c>
      <c r="Q15" s="5">
        <f t="shared" si="4"/>
        <v>34.361884197020913</v>
      </c>
      <c r="R15" s="5">
        <f t="shared" si="5"/>
        <v>4.9088405995744164</v>
      </c>
    </row>
    <row r="16" spans="1:18" x14ac:dyDescent="0.3">
      <c r="A16" s="1">
        <v>15</v>
      </c>
      <c r="B16" s="1" t="s">
        <v>388</v>
      </c>
      <c r="C16" s="1" t="s">
        <v>485</v>
      </c>
      <c r="D16" s="1" t="s">
        <v>544</v>
      </c>
      <c r="E16" s="1">
        <v>6800</v>
      </c>
      <c r="F16" s="3" t="s">
        <v>491</v>
      </c>
      <c r="G16" s="1">
        <v>32</v>
      </c>
      <c r="H16" s="3">
        <v>112.75</v>
      </c>
      <c r="I16" s="1">
        <v>25.83</v>
      </c>
      <c r="J16" s="3">
        <f t="shared" si="0"/>
        <v>105.4</v>
      </c>
      <c r="K16" s="3">
        <f t="shared" si="1"/>
        <v>99.7</v>
      </c>
      <c r="L16" s="3">
        <f t="shared" si="2"/>
        <v>103</v>
      </c>
      <c r="M16" s="3">
        <f t="shared" si="3"/>
        <v>106.1</v>
      </c>
      <c r="N16" s="3">
        <v>7600</v>
      </c>
      <c r="P16" s="4">
        <f t="shared" si="6"/>
        <v>33.813118346089098</v>
      </c>
      <c r="Q16" s="5">
        <f t="shared" si="4"/>
        <v>33.813118346089098</v>
      </c>
      <c r="R16" s="5">
        <f t="shared" si="5"/>
        <v>4.9725174038366324</v>
      </c>
    </row>
    <row r="17" spans="1:18" x14ac:dyDescent="0.3">
      <c r="A17" s="1">
        <v>16</v>
      </c>
      <c r="B17" s="1" t="s">
        <v>467</v>
      </c>
      <c r="C17" s="1" t="s">
        <v>485</v>
      </c>
      <c r="D17" s="1" t="s">
        <v>543</v>
      </c>
      <c r="E17" s="1">
        <v>6600</v>
      </c>
      <c r="F17" s="3" t="s">
        <v>491</v>
      </c>
      <c r="G17" s="1">
        <v>32</v>
      </c>
      <c r="H17" s="3">
        <v>112.75</v>
      </c>
      <c r="I17" s="1">
        <v>24.42</v>
      </c>
      <c r="J17" s="3">
        <f t="shared" si="0"/>
        <v>105.4</v>
      </c>
      <c r="K17" s="3">
        <f t="shared" si="1"/>
        <v>99.7</v>
      </c>
      <c r="L17" s="3">
        <f t="shared" si="2"/>
        <v>103</v>
      </c>
      <c r="M17" s="3">
        <f t="shared" si="3"/>
        <v>106.1</v>
      </c>
      <c r="N17" s="3">
        <v>8000</v>
      </c>
      <c r="P17" s="4">
        <f t="shared" si="6"/>
        <v>33.149425961029607</v>
      </c>
      <c r="Q17" s="5">
        <f t="shared" si="4"/>
        <v>33.149425961029607</v>
      </c>
      <c r="R17" s="5">
        <f t="shared" si="5"/>
        <v>5.0226402971256983</v>
      </c>
    </row>
    <row r="18" spans="1:18" x14ac:dyDescent="0.3">
      <c r="A18" s="1">
        <v>17</v>
      </c>
      <c r="B18" s="1" t="s">
        <v>115</v>
      </c>
      <c r="C18" s="1" t="s">
        <v>488</v>
      </c>
      <c r="D18" s="1" t="s">
        <v>545</v>
      </c>
      <c r="E18" s="1">
        <v>6500</v>
      </c>
      <c r="F18" s="3" t="s">
        <v>512</v>
      </c>
      <c r="G18" s="1">
        <v>36</v>
      </c>
      <c r="H18" s="1">
        <v>116.25</v>
      </c>
      <c r="I18" s="1">
        <v>22.53</v>
      </c>
      <c r="J18" s="3">
        <f t="shared" si="0"/>
        <v>104</v>
      </c>
      <c r="K18" s="3">
        <f t="shared" si="1"/>
        <v>103.4</v>
      </c>
      <c r="L18" s="3">
        <f t="shared" si="2"/>
        <v>107.1</v>
      </c>
      <c r="M18" s="3">
        <f t="shared" si="3"/>
        <v>106.9</v>
      </c>
      <c r="N18" s="3">
        <v>7700</v>
      </c>
      <c r="P18" s="4">
        <f t="shared" si="6"/>
        <v>35.68186519881715</v>
      </c>
      <c r="Q18" s="5">
        <f t="shared" si="4"/>
        <v>35.68186519881715</v>
      </c>
      <c r="R18" s="5">
        <f t="shared" si="5"/>
        <v>5.4895177228949459</v>
      </c>
    </row>
    <row r="19" spans="1:18" x14ac:dyDescent="0.3">
      <c r="A19" s="1">
        <v>18</v>
      </c>
      <c r="B19" s="1" t="s">
        <v>201</v>
      </c>
      <c r="C19" s="1" t="s">
        <v>520</v>
      </c>
      <c r="D19" s="1" t="s">
        <v>543</v>
      </c>
      <c r="E19" s="1">
        <v>6300</v>
      </c>
      <c r="F19" s="3" t="s">
        <v>557</v>
      </c>
      <c r="G19" s="1">
        <v>32</v>
      </c>
      <c r="H19" s="3">
        <v>102</v>
      </c>
      <c r="I19" s="1">
        <v>25.23</v>
      </c>
      <c r="J19" s="3">
        <f t="shared" si="0"/>
        <v>100.1</v>
      </c>
      <c r="K19" s="3">
        <f t="shared" si="1"/>
        <v>100.4</v>
      </c>
      <c r="L19" s="3">
        <f t="shared" si="2"/>
        <v>106.8</v>
      </c>
      <c r="M19" s="3">
        <f t="shared" si="3"/>
        <v>111.1</v>
      </c>
      <c r="N19" s="3">
        <v>7300</v>
      </c>
      <c r="P19" s="4">
        <f t="shared" si="6"/>
        <v>31.761527245837684</v>
      </c>
      <c r="Q19" s="5">
        <f t="shared" si="4"/>
        <v>31.761527245837684</v>
      </c>
      <c r="R19" s="5">
        <f t="shared" si="5"/>
        <v>5.041512261244077</v>
      </c>
    </row>
    <row r="20" spans="1:18" x14ac:dyDescent="0.3">
      <c r="A20" s="1">
        <v>19</v>
      </c>
      <c r="B20" s="1" t="s">
        <v>332</v>
      </c>
      <c r="C20" s="1" t="s">
        <v>496</v>
      </c>
      <c r="D20" s="1" t="s">
        <v>543</v>
      </c>
      <c r="E20" s="1">
        <v>6000</v>
      </c>
      <c r="F20" s="3" t="s">
        <v>487</v>
      </c>
      <c r="G20" s="1">
        <v>29</v>
      </c>
      <c r="H20" s="1">
        <v>109</v>
      </c>
      <c r="I20" s="1">
        <v>24.2</v>
      </c>
      <c r="J20" s="3">
        <f t="shared" si="0"/>
        <v>102.5</v>
      </c>
      <c r="K20" s="3">
        <f t="shared" si="1"/>
        <v>100.4</v>
      </c>
      <c r="L20" s="3">
        <f t="shared" si="2"/>
        <v>103.2</v>
      </c>
      <c r="M20" s="3">
        <f t="shared" si="3"/>
        <v>112.5</v>
      </c>
      <c r="N20" s="3">
        <v>7100</v>
      </c>
      <c r="P20" s="4">
        <f t="shared" si="6"/>
        <v>29.528021571003904</v>
      </c>
      <c r="Q20" s="5">
        <f t="shared" si="4"/>
        <v>29.528021571003904</v>
      </c>
      <c r="R20" s="5">
        <f t="shared" si="5"/>
        <v>4.9213369285006507</v>
      </c>
    </row>
    <row r="21" spans="1:18" x14ac:dyDescent="0.3">
      <c r="A21" s="1">
        <v>20</v>
      </c>
      <c r="B21" s="1" t="s">
        <v>92</v>
      </c>
      <c r="C21" s="1" t="s">
        <v>496</v>
      </c>
      <c r="D21" s="1" t="s">
        <v>546</v>
      </c>
      <c r="E21" s="1">
        <v>5800</v>
      </c>
      <c r="F21" s="3" t="s">
        <v>487</v>
      </c>
      <c r="G21" s="1">
        <v>33</v>
      </c>
      <c r="H21" s="1">
        <v>109</v>
      </c>
      <c r="I21" s="1">
        <v>18.559999999999999</v>
      </c>
      <c r="J21" s="3">
        <f t="shared" si="0"/>
        <v>102.5</v>
      </c>
      <c r="K21" s="3">
        <f t="shared" si="1"/>
        <v>100.4</v>
      </c>
      <c r="L21" s="3">
        <f t="shared" si="2"/>
        <v>103.2</v>
      </c>
      <c r="M21" s="3">
        <f t="shared" si="3"/>
        <v>112.5</v>
      </c>
      <c r="N21" s="3">
        <v>6300</v>
      </c>
      <c r="P21" s="4">
        <f t="shared" si="6"/>
        <v>30.603756967754812</v>
      </c>
      <c r="Q21" s="5">
        <f t="shared" si="4"/>
        <v>30.603756967754812</v>
      </c>
      <c r="R21" s="5">
        <f t="shared" si="5"/>
        <v>5.2765098220266919</v>
      </c>
    </row>
    <row r="22" spans="1:18" x14ac:dyDescent="0.3">
      <c r="A22" s="1">
        <v>21</v>
      </c>
      <c r="B22" s="1" t="s">
        <v>27</v>
      </c>
      <c r="C22" s="1" t="s">
        <v>557</v>
      </c>
      <c r="D22" s="1" t="s">
        <v>543</v>
      </c>
      <c r="E22" s="1">
        <v>5700</v>
      </c>
      <c r="F22" s="3" t="s">
        <v>520</v>
      </c>
      <c r="G22" s="1">
        <v>32</v>
      </c>
      <c r="H22" s="3">
        <v>106</v>
      </c>
      <c r="I22" s="1">
        <v>18.43</v>
      </c>
      <c r="J22" s="3">
        <f t="shared" si="0"/>
        <v>100.4</v>
      </c>
      <c r="K22" s="3">
        <f t="shared" si="1"/>
        <v>100.1</v>
      </c>
      <c r="L22" s="3">
        <f t="shared" si="2"/>
        <v>108.3</v>
      </c>
      <c r="M22" s="3">
        <f t="shared" si="3"/>
        <v>109.8</v>
      </c>
      <c r="N22" s="3">
        <v>6500</v>
      </c>
      <c r="P22" s="4">
        <f t="shared" si="6"/>
        <v>29.3381059969456</v>
      </c>
      <c r="Q22" s="5">
        <f t="shared" si="4"/>
        <v>29.3381059969456</v>
      </c>
      <c r="R22" s="5">
        <f t="shared" si="5"/>
        <v>5.1470361398150173</v>
      </c>
    </row>
    <row r="23" spans="1:18" x14ac:dyDescent="0.3">
      <c r="A23" s="1">
        <v>22</v>
      </c>
      <c r="B23" s="1" t="s">
        <v>220</v>
      </c>
      <c r="C23" s="1" t="s">
        <v>496</v>
      </c>
      <c r="D23" s="1" t="s">
        <v>545</v>
      </c>
      <c r="E23" s="1">
        <v>5600</v>
      </c>
      <c r="F23" s="3" t="s">
        <v>487</v>
      </c>
      <c r="G23" s="1">
        <v>27</v>
      </c>
      <c r="H23" s="3">
        <v>109</v>
      </c>
      <c r="I23" s="1">
        <v>18.920000000000002</v>
      </c>
      <c r="J23" s="3">
        <f t="shared" si="0"/>
        <v>102.5</v>
      </c>
      <c r="K23" s="3">
        <f t="shared" si="1"/>
        <v>100.4</v>
      </c>
      <c r="L23" s="3">
        <f t="shared" si="2"/>
        <v>103.2</v>
      </c>
      <c r="M23" s="3">
        <f t="shared" si="3"/>
        <v>112.5</v>
      </c>
      <c r="N23" s="3">
        <v>7500</v>
      </c>
      <c r="P23" s="4">
        <f t="shared" si="6"/>
        <v>25.978709337611257</v>
      </c>
      <c r="Q23" s="5">
        <f t="shared" si="4"/>
        <v>25.978709337611257</v>
      </c>
      <c r="R23" s="5">
        <f t="shared" si="5"/>
        <v>4.6390552388591528</v>
      </c>
    </row>
    <row r="24" spans="1:18" x14ac:dyDescent="0.3">
      <c r="A24" s="1">
        <v>23</v>
      </c>
      <c r="B24" s="1" t="s">
        <v>359</v>
      </c>
      <c r="C24" s="1" t="s">
        <v>512</v>
      </c>
      <c r="D24" s="1" t="s">
        <v>544</v>
      </c>
      <c r="E24" s="1">
        <v>5500</v>
      </c>
      <c r="F24" s="3" t="s">
        <v>488</v>
      </c>
      <c r="G24" s="1">
        <v>28</v>
      </c>
      <c r="H24" s="1">
        <v>114.75</v>
      </c>
      <c r="I24" s="1">
        <v>25.1</v>
      </c>
      <c r="J24" s="3">
        <f t="shared" si="0"/>
        <v>103.4</v>
      </c>
      <c r="K24" s="3">
        <f t="shared" si="1"/>
        <v>104</v>
      </c>
      <c r="L24" s="3">
        <f t="shared" si="2"/>
        <v>107</v>
      </c>
      <c r="M24" s="3">
        <f t="shared" si="3"/>
        <v>110.4</v>
      </c>
      <c r="N24" s="3">
        <v>6400</v>
      </c>
      <c r="P24" s="4">
        <f t="shared" si="6"/>
        <v>28.763733186384243</v>
      </c>
      <c r="Q24" s="5">
        <f t="shared" si="4"/>
        <v>28.763733186384243</v>
      </c>
      <c r="R24" s="5">
        <f t="shared" si="5"/>
        <v>5.2297696702516809</v>
      </c>
    </row>
    <row r="25" spans="1:18" x14ac:dyDescent="0.3">
      <c r="A25" s="1">
        <v>24</v>
      </c>
      <c r="B25" s="1" t="s">
        <v>433</v>
      </c>
      <c r="C25" s="1" t="s">
        <v>520</v>
      </c>
      <c r="D25" s="1" t="s">
        <v>545</v>
      </c>
      <c r="E25" s="1">
        <v>5500</v>
      </c>
      <c r="F25" s="3" t="s">
        <v>557</v>
      </c>
      <c r="G25" s="1">
        <v>32</v>
      </c>
      <c r="H25" s="1">
        <v>102</v>
      </c>
      <c r="I25" s="1">
        <v>19.22</v>
      </c>
      <c r="J25" s="3">
        <f t="shared" si="0"/>
        <v>100.1</v>
      </c>
      <c r="K25" s="3">
        <f t="shared" si="1"/>
        <v>100.4</v>
      </c>
      <c r="L25" s="3">
        <f t="shared" si="2"/>
        <v>106.8</v>
      </c>
      <c r="M25" s="3">
        <f t="shared" si="3"/>
        <v>111.1</v>
      </c>
      <c r="N25" s="3">
        <v>6000</v>
      </c>
      <c r="P25" s="4">
        <f t="shared" si="6"/>
        <v>28.85246488638424</v>
      </c>
      <c r="Q25" s="5">
        <f t="shared" si="4"/>
        <v>28.85246488638424</v>
      </c>
      <c r="R25" s="5">
        <f t="shared" si="5"/>
        <v>5.2459027066153165</v>
      </c>
    </row>
    <row r="26" spans="1:18" x14ac:dyDescent="0.3">
      <c r="A26" s="1">
        <v>25</v>
      </c>
      <c r="B26" s="1" t="s">
        <v>281</v>
      </c>
      <c r="C26" s="1" t="s">
        <v>485</v>
      </c>
      <c r="D26" s="1" t="s">
        <v>542</v>
      </c>
      <c r="E26" s="1">
        <v>5400</v>
      </c>
      <c r="F26" s="3" t="s">
        <v>491</v>
      </c>
      <c r="G26" s="1">
        <v>28</v>
      </c>
      <c r="H26" s="3">
        <v>112.75</v>
      </c>
      <c r="I26" s="1">
        <v>16.440000000000001</v>
      </c>
      <c r="J26" s="3">
        <f t="shared" si="0"/>
        <v>105.4</v>
      </c>
      <c r="K26" s="3">
        <f t="shared" si="1"/>
        <v>99.7</v>
      </c>
      <c r="L26" s="3">
        <f t="shared" si="2"/>
        <v>103</v>
      </c>
      <c r="M26" s="3">
        <f t="shared" si="3"/>
        <v>106.1</v>
      </c>
      <c r="N26" s="3">
        <v>5900</v>
      </c>
      <c r="P26" s="4">
        <f t="shared" si="6"/>
        <v>26.166530019820712</v>
      </c>
      <c r="Q26" s="5">
        <f t="shared" si="4"/>
        <v>26.166530019820712</v>
      </c>
      <c r="R26" s="5">
        <f t="shared" si="5"/>
        <v>4.8456537073742059</v>
      </c>
    </row>
    <row r="27" spans="1:18" x14ac:dyDescent="0.3">
      <c r="A27" s="1">
        <v>26</v>
      </c>
      <c r="B27" s="1" t="s">
        <v>233</v>
      </c>
      <c r="C27" s="1" t="s">
        <v>491</v>
      </c>
      <c r="D27" s="1" t="s">
        <v>543</v>
      </c>
      <c r="E27" s="1">
        <v>5400</v>
      </c>
      <c r="F27" s="3" t="s">
        <v>485</v>
      </c>
      <c r="G27" s="1">
        <v>28</v>
      </c>
      <c r="H27" s="1">
        <v>103.75</v>
      </c>
      <c r="I27" s="1">
        <v>24.84</v>
      </c>
      <c r="J27" s="3">
        <f t="shared" si="0"/>
        <v>99.7</v>
      </c>
      <c r="K27" s="3">
        <f t="shared" si="1"/>
        <v>105.4</v>
      </c>
      <c r="L27" s="3">
        <f t="shared" si="2"/>
        <v>106.9</v>
      </c>
      <c r="M27" s="3">
        <f t="shared" si="3"/>
        <v>111.5</v>
      </c>
      <c r="N27" s="3">
        <v>5700</v>
      </c>
      <c r="P27" s="4">
        <f t="shared" si="6"/>
        <v>27.470640069820707</v>
      </c>
      <c r="Q27" s="5">
        <f t="shared" si="4"/>
        <v>27.470640069820707</v>
      </c>
      <c r="R27" s="5">
        <f t="shared" si="5"/>
        <v>5.0871555684853158</v>
      </c>
    </row>
    <row r="28" spans="1:18" x14ac:dyDescent="0.3">
      <c r="A28" s="1">
        <v>27</v>
      </c>
      <c r="B28" s="1" t="s">
        <v>471</v>
      </c>
      <c r="C28" s="1" t="s">
        <v>520</v>
      </c>
      <c r="D28" s="1" t="s">
        <v>544</v>
      </c>
      <c r="E28" s="1">
        <v>5300</v>
      </c>
      <c r="F28" s="3" t="s">
        <v>557</v>
      </c>
      <c r="G28" s="1">
        <v>32</v>
      </c>
      <c r="H28" s="3">
        <v>102</v>
      </c>
      <c r="I28" s="1">
        <v>19.670000000000002</v>
      </c>
      <c r="J28" s="3">
        <f t="shared" si="0"/>
        <v>100.1</v>
      </c>
      <c r="K28" s="3">
        <f t="shared" si="1"/>
        <v>100.4</v>
      </c>
      <c r="L28" s="3">
        <f t="shared" si="2"/>
        <v>106.8</v>
      </c>
      <c r="M28" s="3">
        <f t="shared" si="3"/>
        <v>111.1</v>
      </c>
      <c r="N28" s="3">
        <v>5600</v>
      </c>
      <c r="P28" s="4">
        <f t="shared" si="6"/>
        <v>28.62813146667105</v>
      </c>
      <c r="Q28" s="5">
        <f t="shared" si="4"/>
        <v>28.62813146667105</v>
      </c>
      <c r="R28" s="5">
        <f t="shared" si="5"/>
        <v>5.4015342389945378</v>
      </c>
    </row>
    <row r="29" spans="1:18" x14ac:dyDescent="0.3">
      <c r="A29" s="1">
        <v>28</v>
      </c>
      <c r="B29" s="1" t="s">
        <v>432</v>
      </c>
      <c r="C29" s="1" t="s">
        <v>491</v>
      </c>
      <c r="D29" s="1" t="s">
        <v>544</v>
      </c>
      <c r="E29" s="1">
        <v>5200</v>
      </c>
      <c r="F29" s="3" t="s">
        <v>485</v>
      </c>
      <c r="G29" s="1">
        <v>35</v>
      </c>
      <c r="H29" s="1">
        <v>103.75</v>
      </c>
      <c r="I29" s="1">
        <v>17.98</v>
      </c>
      <c r="J29" s="3">
        <f t="shared" si="0"/>
        <v>99.7</v>
      </c>
      <c r="K29" s="3">
        <f t="shared" si="1"/>
        <v>105.4</v>
      </c>
      <c r="L29" s="3">
        <f t="shared" si="2"/>
        <v>106.9</v>
      </c>
      <c r="M29" s="3">
        <f t="shared" si="3"/>
        <v>111.5</v>
      </c>
      <c r="N29" s="3">
        <v>5200</v>
      </c>
      <c r="P29" s="4">
        <f t="shared" si="6"/>
        <v>30.375312389407497</v>
      </c>
      <c r="Q29" s="5">
        <f t="shared" si="4"/>
        <v>30.375312389407497</v>
      </c>
      <c r="R29" s="5">
        <f t="shared" si="5"/>
        <v>5.841406228732211</v>
      </c>
    </row>
    <row r="30" spans="1:18" x14ac:dyDescent="0.3">
      <c r="A30" s="1">
        <v>29</v>
      </c>
      <c r="B30" s="1" t="s">
        <v>207</v>
      </c>
      <c r="C30" s="1" t="s">
        <v>557</v>
      </c>
      <c r="D30" s="1" t="s">
        <v>546</v>
      </c>
      <c r="E30" s="1">
        <v>5100</v>
      </c>
      <c r="F30" s="3" t="s">
        <v>520</v>
      </c>
      <c r="G30" s="1">
        <v>24</v>
      </c>
      <c r="H30" s="1">
        <v>106</v>
      </c>
      <c r="I30" s="1">
        <v>21.32</v>
      </c>
      <c r="J30" s="3">
        <f t="shared" si="0"/>
        <v>100.4</v>
      </c>
      <c r="K30" s="3">
        <f t="shared" si="1"/>
        <v>100.1</v>
      </c>
      <c r="L30" s="3">
        <f t="shared" si="2"/>
        <v>108.3</v>
      </c>
      <c r="M30" s="3">
        <f t="shared" si="3"/>
        <v>109.8</v>
      </c>
      <c r="N30" s="3">
        <v>5200</v>
      </c>
      <c r="P30" s="4">
        <f t="shared" si="6"/>
        <v>23.224383520260524</v>
      </c>
      <c r="Q30" s="5">
        <f t="shared" si="4"/>
        <v>23.224383520260524</v>
      </c>
      <c r="R30" s="5">
        <f t="shared" si="5"/>
        <v>4.5538006902471615</v>
      </c>
    </row>
    <row r="31" spans="1:18" x14ac:dyDescent="0.3">
      <c r="A31" s="1">
        <v>30</v>
      </c>
      <c r="B31" s="1" t="s">
        <v>407</v>
      </c>
      <c r="C31" s="1" t="s">
        <v>488</v>
      </c>
      <c r="D31" s="1" t="s">
        <v>546</v>
      </c>
      <c r="E31" s="1">
        <v>5000</v>
      </c>
      <c r="F31" s="3" t="s">
        <v>512</v>
      </c>
      <c r="G31" s="1">
        <v>32</v>
      </c>
      <c r="H31" s="3">
        <v>116.25</v>
      </c>
      <c r="I31" s="1">
        <v>22.04</v>
      </c>
      <c r="J31" s="3">
        <f t="shared" si="0"/>
        <v>104</v>
      </c>
      <c r="K31" s="3">
        <f t="shared" si="1"/>
        <v>103.4</v>
      </c>
      <c r="L31" s="3">
        <f t="shared" si="2"/>
        <v>107.1</v>
      </c>
      <c r="M31" s="3">
        <f t="shared" si="3"/>
        <v>106.9</v>
      </c>
      <c r="N31" s="3">
        <v>5500</v>
      </c>
      <c r="P31" s="4">
        <f t="shared" si="6"/>
        <v>30.161515896358544</v>
      </c>
      <c r="Q31" s="5">
        <f t="shared" si="4"/>
        <v>30.161515896358544</v>
      </c>
      <c r="R31" s="5">
        <f t="shared" si="5"/>
        <v>6.0323031792717092</v>
      </c>
    </row>
    <row r="32" spans="1:18" x14ac:dyDescent="0.3">
      <c r="A32" s="1">
        <v>31</v>
      </c>
      <c r="B32" s="1" t="s">
        <v>111</v>
      </c>
      <c r="C32" s="1" t="s">
        <v>512</v>
      </c>
      <c r="D32" s="1" t="s">
        <v>543</v>
      </c>
      <c r="E32" s="1">
        <v>5000</v>
      </c>
      <c r="F32" s="3" t="s">
        <v>488</v>
      </c>
      <c r="G32" s="1">
        <v>29</v>
      </c>
      <c r="H32" s="1">
        <v>114.75</v>
      </c>
      <c r="I32" s="1">
        <v>25.89</v>
      </c>
      <c r="J32" s="3">
        <f t="shared" si="0"/>
        <v>103.4</v>
      </c>
      <c r="K32" s="3">
        <f t="shared" si="1"/>
        <v>104</v>
      </c>
      <c r="L32" s="3">
        <f t="shared" si="2"/>
        <v>107</v>
      </c>
      <c r="M32" s="3">
        <f t="shared" si="3"/>
        <v>110.4</v>
      </c>
      <c r="N32" s="3">
        <v>4700</v>
      </c>
      <c r="P32" s="4">
        <f t="shared" si="6"/>
        <v>28.818699296358538</v>
      </c>
      <c r="Q32" s="5">
        <f t="shared" si="4"/>
        <v>28.818699296358538</v>
      </c>
      <c r="R32" s="5">
        <f t="shared" si="5"/>
        <v>5.7637398592717073</v>
      </c>
    </row>
    <row r="33" spans="1:18" x14ac:dyDescent="0.3">
      <c r="A33" s="1">
        <v>32</v>
      </c>
      <c r="B33" s="1" t="s">
        <v>22</v>
      </c>
      <c r="C33" s="1" t="s">
        <v>488</v>
      </c>
      <c r="D33" s="1" t="s">
        <v>542</v>
      </c>
      <c r="E33" s="1">
        <v>4900</v>
      </c>
      <c r="F33" s="3" t="s">
        <v>512</v>
      </c>
      <c r="G33" s="1">
        <v>19</v>
      </c>
      <c r="H33" s="1">
        <v>116.25</v>
      </c>
      <c r="I33" s="1">
        <v>23.68</v>
      </c>
      <c r="J33" s="3">
        <f t="shared" si="0"/>
        <v>104</v>
      </c>
      <c r="K33" s="3">
        <f t="shared" si="1"/>
        <v>103.4</v>
      </c>
      <c r="L33" s="3">
        <f t="shared" si="2"/>
        <v>107.1</v>
      </c>
      <c r="M33" s="3">
        <f t="shared" si="3"/>
        <v>106.9</v>
      </c>
      <c r="N33" s="3">
        <v>5800</v>
      </c>
      <c r="P33" s="4">
        <f t="shared" si="6"/>
        <v>20.897725537799655</v>
      </c>
      <c r="Q33" s="5">
        <f t="shared" si="4"/>
        <v>20.897725537799655</v>
      </c>
      <c r="R33" s="5">
        <f t="shared" si="5"/>
        <v>4.2648419464897254</v>
      </c>
    </row>
    <row r="34" spans="1:18" x14ac:dyDescent="0.3">
      <c r="A34" s="1">
        <v>33</v>
      </c>
      <c r="B34" s="1" t="s">
        <v>375</v>
      </c>
      <c r="C34" s="1" t="s">
        <v>487</v>
      </c>
      <c r="D34" s="1" t="s">
        <v>544</v>
      </c>
      <c r="E34" s="1">
        <v>4900</v>
      </c>
      <c r="F34" s="3" t="s">
        <v>496</v>
      </c>
      <c r="G34" s="1">
        <v>29</v>
      </c>
      <c r="H34" s="3">
        <v>106.5</v>
      </c>
      <c r="I34" s="1">
        <v>20.96</v>
      </c>
      <c r="J34" s="3">
        <f t="shared" ref="J34:J65" si="7">VLOOKUP(C34,$B$88:$E$117,2,FALSE)</f>
        <v>100.4</v>
      </c>
      <c r="K34" s="3">
        <f t="shared" ref="K34:K65" si="8">VLOOKUP(F34,$B$88:$E$117,2,FALSE)</f>
        <v>102.5</v>
      </c>
      <c r="L34" s="3">
        <f t="shared" ref="L34:L65" si="9">VLOOKUP(C34,$B$88:$E$117,4,FALSE)</f>
        <v>107.9</v>
      </c>
      <c r="M34" s="3">
        <f t="shared" ref="M34:M65" si="10">VLOOKUP(F34,$B$88:$E$117,3,FALSE)</f>
        <v>108.8</v>
      </c>
      <c r="N34" s="3">
        <v>5100</v>
      </c>
      <c r="P34" s="4">
        <f t="shared" si="6"/>
        <v>26.501227537799654</v>
      </c>
      <c r="Q34" s="5">
        <f t="shared" ref="Q34:Q65" si="11">P34-O34</f>
        <v>26.501227537799654</v>
      </c>
      <c r="R34" s="5">
        <f t="shared" ref="R34:R65" si="12">P34/(E34/1000)</f>
        <v>5.408413783224419</v>
      </c>
    </row>
    <row r="35" spans="1:18" x14ac:dyDescent="0.3">
      <c r="A35" s="1">
        <v>34</v>
      </c>
      <c r="B35" s="1" t="s">
        <v>404</v>
      </c>
      <c r="C35" s="1" t="s">
        <v>520</v>
      </c>
      <c r="D35" s="1" t="s">
        <v>546</v>
      </c>
      <c r="E35" s="1">
        <v>4800</v>
      </c>
      <c r="F35" s="3" t="s">
        <v>557</v>
      </c>
      <c r="G35" s="1">
        <v>26</v>
      </c>
      <c r="H35" s="1">
        <v>102</v>
      </c>
      <c r="I35" s="1">
        <v>20.11</v>
      </c>
      <c r="J35" s="3">
        <f t="shared" si="7"/>
        <v>100.1</v>
      </c>
      <c r="K35" s="3">
        <f t="shared" si="8"/>
        <v>100.4</v>
      </c>
      <c r="L35" s="3">
        <f t="shared" si="9"/>
        <v>106.8</v>
      </c>
      <c r="M35" s="3">
        <f t="shared" si="10"/>
        <v>111.1</v>
      </c>
      <c r="N35" s="3">
        <v>5000</v>
      </c>
      <c r="P35" s="4">
        <f t="shared" si="6"/>
        <v>23.425474911594254</v>
      </c>
      <c r="Q35" s="5">
        <f t="shared" si="11"/>
        <v>23.425474911594254</v>
      </c>
      <c r="R35" s="5">
        <f t="shared" si="12"/>
        <v>4.8803072732488033</v>
      </c>
    </row>
    <row r="36" spans="1:18" x14ac:dyDescent="0.3">
      <c r="A36" s="1">
        <v>35</v>
      </c>
      <c r="B36" s="1" t="s">
        <v>303</v>
      </c>
      <c r="C36" s="1" t="s">
        <v>512</v>
      </c>
      <c r="D36" s="1" t="s">
        <v>542</v>
      </c>
      <c r="E36" s="1">
        <v>4700</v>
      </c>
      <c r="F36" s="3" t="s">
        <v>488</v>
      </c>
      <c r="G36" s="1">
        <v>26</v>
      </c>
      <c r="H36" s="3">
        <v>114.75</v>
      </c>
      <c r="I36" s="1">
        <v>15.92</v>
      </c>
      <c r="J36" s="3">
        <f t="shared" si="7"/>
        <v>103.4</v>
      </c>
      <c r="K36" s="3">
        <f t="shared" si="8"/>
        <v>104</v>
      </c>
      <c r="L36" s="3">
        <f t="shared" si="9"/>
        <v>107</v>
      </c>
      <c r="M36" s="3">
        <f t="shared" si="10"/>
        <v>110.4</v>
      </c>
      <c r="N36" s="3">
        <v>5100</v>
      </c>
      <c r="P36" s="4">
        <f t="shared" si="6"/>
        <v>23.326034323375783</v>
      </c>
      <c r="Q36" s="5">
        <f t="shared" si="11"/>
        <v>23.326034323375783</v>
      </c>
      <c r="R36" s="5">
        <f t="shared" si="12"/>
        <v>4.9629860262501664</v>
      </c>
    </row>
    <row r="37" spans="1:18" x14ac:dyDescent="0.3">
      <c r="A37" s="1">
        <v>36</v>
      </c>
      <c r="B37" s="1" t="s">
        <v>96</v>
      </c>
      <c r="C37" s="1" t="s">
        <v>487</v>
      </c>
      <c r="D37" s="1" t="s">
        <v>545</v>
      </c>
      <c r="E37" s="1">
        <v>4500</v>
      </c>
      <c r="F37" s="3" t="s">
        <v>496</v>
      </c>
      <c r="G37" s="1">
        <v>32</v>
      </c>
      <c r="H37" s="1">
        <v>106.5</v>
      </c>
      <c r="I37" s="1">
        <v>9.25</v>
      </c>
      <c r="J37" s="3">
        <f t="shared" si="7"/>
        <v>100.4</v>
      </c>
      <c r="K37" s="3">
        <f t="shared" si="8"/>
        <v>102.5</v>
      </c>
      <c r="L37" s="3">
        <f t="shared" si="9"/>
        <v>107.9</v>
      </c>
      <c r="M37" s="3">
        <f t="shared" si="10"/>
        <v>108.8</v>
      </c>
      <c r="N37" s="3">
        <v>5300</v>
      </c>
      <c r="P37" s="4">
        <f t="shared" si="6"/>
        <v>24.710972845175331</v>
      </c>
      <c r="Q37" s="5">
        <f t="shared" si="11"/>
        <v>24.710972845175331</v>
      </c>
      <c r="R37" s="5">
        <f t="shared" si="12"/>
        <v>5.4913272989278514</v>
      </c>
    </row>
    <row r="38" spans="1:18" x14ac:dyDescent="0.3">
      <c r="A38" s="1">
        <v>37</v>
      </c>
      <c r="B38" s="1" t="s">
        <v>110</v>
      </c>
      <c r="C38" s="1" t="s">
        <v>485</v>
      </c>
      <c r="D38" s="1" t="s">
        <v>544</v>
      </c>
      <c r="E38" s="1">
        <v>4500</v>
      </c>
      <c r="F38" s="3" t="s">
        <v>491</v>
      </c>
      <c r="G38" s="1">
        <v>24</v>
      </c>
      <c r="H38" s="1">
        <v>112.75</v>
      </c>
      <c r="I38" s="1">
        <v>13.95</v>
      </c>
      <c r="J38" s="3">
        <f t="shared" si="7"/>
        <v>105.4</v>
      </c>
      <c r="K38" s="3">
        <f t="shared" si="8"/>
        <v>99.7</v>
      </c>
      <c r="L38" s="3">
        <f t="shared" si="9"/>
        <v>103</v>
      </c>
      <c r="M38" s="3">
        <f t="shared" si="10"/>
        <v>106.1</v>
      </c>
      <c r="N38" s="3">
        <v>5400</v>
      </c>
      <c r="P38" s="4">
        <f t="shared" si="6"/>
        <v>20.851017745175326</v>
      </c>
      <c r="Q38" s="5">
        <f t="shared" si="11"/>
        <v>20.851017745175326</v>
      </c>
      <c r="R38" s="5">
        <f t="shared" si="12"/>
        <v>4.6335594989278501</v>
      </c>
    </row>
    <row r="39" spans="1:18" x14ac:dyDescent="0.3">
      <c r="A39" s="1">
        <v>38</v>
      </c>
      <c r="B39" s="1" t="s">
        <v>262</v>
      </c>
      <c r="C39" s="1" t="s">
        <v>512</v>
      </c>
      <c r="D39" s="1" t="s">
        <v>546</v>
      </c>
      <c r="E39" s="1">
        <v>4400</v>
      </c>
      <c r="F39" s="3" t="s">
        <v>488</v>
      </c>
      <c r="G39" s="1">
        <v>32</v>
      </c>
      <c r="H39" s="1">
        <v>114.75</v>
      </c>
      <c r="I39" s="1">
        <v>17.07</v>
      </c>
      <c r="J39" s="3">
        <f t="shared" si="7"/>
        <v>103.4</v>
      </c>
      <c r="K39" s="3">
        <f t="shared" si="8"/>
        <v>104</v>
      </c>
      <c r="L39" s="3">
        <f t="shared" si="9"/>
        <v>107</v>
      </c>
      <c r="M39" s="3">
        <f t="shared" si="10"/>
        <v>110.4</v>
      </c>
      <c r="N39" s="3">
        <v>4000</v>
      </c>
      <c r="P39" s="4">
        <f t="shared" si="6"/>
        <v>27.416022426974589</v>
      </c>
      <c r="Q39" s="5">
        <f t="shared" si="11"/>
        <v>27.416022426974589</v>
      </c>
      <c r="R39" s="5">
        <f t="shared" si="12"/>
        <v>6.2309141879487697</v>
      </c>
    </row>
    <row r="40" spans="1:18" x14ac:dyDescent="0.3">
      <c r="A40" s="1">
        <v>39</v>
      </c>
      <c r="B40" s="1" t="s">
        <v>206</v>
      </c>
      <c r="C40" s="1" t="s">
        <v>485</v>
      </c>
      <c r="D40" s="1" t="s">
        <v>544</v>
      </c>
      <c r="E40" s="1">
        <v>4400</v>
      </c>
      <c r="F40" s="3" t="s">
        <v>491</v>
      </c>
      <c r="G40" s="1">
        <v>28</v>
      </c>
      <c r="H40" s="1">
        <v>112.75</v>
      </c>
      <c r="I40" s="1">
        <v>15.49</v>
      </c>
      <c r="J40" s="3">
        <f t="shared" si="7"/>
        <v>105.4</v>
      </c>
      <c r="K40" s="3">
        <f t="shared" si="8"/>
        <v>99.7</v>
      </c>
      <c r="L40" s="3">
        <f t="shared" si="9"/>
        <v>103</v>
      </c>
      <c r="M40" s="3">
        <f t="shared" si="10"/>
        <v>106.1</v>
      </c>
      <c r="N40" s="3">
        <v>3900</v>
      </c>
      <c r="P40" s="4">
        <f t="shared" si="6"/>
        <v>23.989694826974588</v>
      </c>
      <c r="Q40" s="5">
        <f t="shared" si="11"/>
        <v>23.989694826974588</v>
      </c>
      <c r="R40" s="5">
        <f t="shared" si="12"/>
        <v>5.4522033697669512</v>
      </c>
    </row>
    <row r="41" spans="1:18" x14ac:dyDescent="0.3">
      <c r="A41" s="1">
        <v>40</v>
      </c>
      <c r="B41" s="1" t="s">
        <v>410</v>
      </c>
      <c r="C41" s="1" t="s">
        <v>488</v>
      </c>
      <c r="D41" s="1" t="s">
        <v>542</v>
      </c>
      <c r="E41" s="1">
        <v>4300</v>
      </c>
      <c r="F41" s="3" t="s">
        <v>512</v>
      </c>
      <c r="G41" s="1">
        <v>24</v>
      </c>
      <c r="H41" s="1">
        <v>116.25</v>
      </c>
      <c r="I41" s="1">
        <v>21.76</v>
      </c>
      <c r="J41" s="3">
        <f t="shared" si="7"/>
        <v>104</v>
      </c>
      <c r="K41" s="3">
        <f t="shared" si="8"/>
        <v>103.4</v>
      </c>
      <c r="L41" s="3">
        <f t="shared" si="9"/>
        <v>107.1</v>
      </c>
      <c r="M41" s="3">
        <f t="shared" si="10"/>
        <v>106.9</v>
      </c>
      <c r="N41" s="3">
        <v>5300</v>
      </c>
      <c r="P41" s="4">
        <f t="shared" ref="P41:P72" si="13">-87.868852+(LN(E41))*9.365713+G41*0.73241+I41*0.27241+H41*0.0924+((J41+K41)/2)*0.015315+((L41+M41)/2)*-0.032803</f>
        <v>22.813397197273783</v>
      </c>
      <c r="Q41" s="5">
        <f t="shared" si="11"/>
        <v>22.813397197273783</v>
      </c>
      <c r="R41" s="5">
        <f t="shared" si="12"/>
        <v>5.3054412086683218</v>
      </c>
    </row>
    <row r="42" spans="1:18" x14ac:dyDescent="0.3">
      <c r="A42" s="1">
        <v>41</v>
      </c>
      <c r="B42" s="1" t="s">
        <v>440</v>
      </c>
      <c r="C42" s="1" t="s">
        <v>512</v>
      </c>
      <c r="D42" s="1" t="s">
        <v>546</v>
      </c>
      <c r="E42" s="1">
        <v>4200</v>
      </c>
      <c r="F42" s="3" t="s">
        <v>488</v>
      </c>
      <c r="G42" s="1">
        <v>30</v>
      </c>
      <c r="H42" s="3">
        <v>114.75</v>
      </c>
      <c r="I42" s="1">
        <v>18.2</v>
      </c>
      <c r="J42" s="3">
        <f t="shared" si="7"/>
        <v>103.4</v>
      </c>
      <c r="K42" s="3">
        <f t="shared" si="8"/>
        <v>104</v>
      </c>
      <c r="L42" s="3">
        <f t="shared" si="9"/>
        <v>107</v>
      </c>
      <c r="M42" s="3">
        <f t="shared" si="10"/>
        <v>110.4</v>
      </c>
      <c r="N42" s="3">
        <v>4400</v>
      </c>
      <c r="P42" s="4">
        <f t="shared" si="13"/>
        <v>25.823332611782664</v>
      </c>
      <c r="Q42" s="5">
        <f t="shared" si="11"/>
        <v>25.823332611782664</v>
      </c>
      <c r="R42" s="5">
        <f t="shared" si="12"/>
        <v>6.1484125266149201</v>
      </c>
    </row>
    <row r="43" spans="1:18" x14ac:dyDescent="0.3">
      <c r="A43" s="1">
        <v>42</v>
      </c>
      <c r="B43" s="1" t="s">
        <v>116</v>
      </c>
      <c r="C43" s="1" t="s">
        <v>491</v>
      </c>
      <c r="D43" s="1" t="s">
        <v>544</v>
      </c>
      <c r="E43" s="1">
        <v>4200</v>
      </c>
      <c r="F43" s="3" t="s">
        <v>485</v>
      </c>
      <c r="G43" s="1">
        <v>28</v>
      </c>
      <c r="H43" s="1">
        <v>103.75</v>
      </c>
      <c r="I43" s="1">
        <v>16.62</v>
      </c>
      <c r="J43" s="3">
        <f t="shared" si="7"/>
        <v>99.7</v>
      </c>
      <c r="K43" s="3">
        <f t="shared" si="8"/>
        <v>105.4</v>
      </c>
      <c r="L43" s="3">
        <f t="shared" si="9"/>
        <v>106.9</v>
      </c>
      <c r="M43" s="3">
        <f t="shared" si="10"/>
        <v>111.5</v>
      </c>
      <c r="N43" s="3">
        <v>3800</v>
      </c>
      <c r="P43" s="4">
        <f t="shared" si="13"/>
        <v>22.877691061782667</v>
      </c>
      <c r="Q43" s="5">
        <f t="shared" si="11"/>
        <v>22.877691061782667</v>
      </c>
      <c r="R43" s="5">
        <f t="shared" si="12"/>
        <v>5.4470693004244444</v>
      </c>
    </row>
    <row r="44" spans="1:18" x14ac:dyDescent="0.3">
      <c r="A44" s="1">
        <v>43</v>
      </c>
      <c r="B44" s="1" t="s">
        <v>427</v>
      </c>
      <c r="C44" s="1" t="s">
        <v>496</v>
      </c>
      <c r="D44" s="1" t="s">
        <v>546</v>
      </c>
      <c r="E44" s="1">
        <v>4100</v>
      </c>
      <c r="F44" s="3" t="s">
        <v>487</v>
      </c>
      <c r="G44" s="1">
        <v>28</v>
      </c>
      <c r="H44" s="3">
        <v>109</v>
      </c>
      <c r="I44" s="1">
        <v>18.77</v>
      </c>
      <c r="J44" s="3">
        <f t="shared" si="7"/>
        <v>102.5</v>
      </c>
      <c r="K44" s="3">
        <f t="shared" si="8"/>
        <v>100.4</v>
      </c>
      <c r="L44" s="3">
        <f t="shared" si="9"/>
        <v>103.2</v>
      </c>
      <c r="M44" s="3">
        <f t="shared" si="10"/>
        <v>112.5</v>
      </c>
      <c r="N44" s="3">
        <v>4200</v>
      </c>
      <c r="P44" s="4">
        <f t="shared" si="13"/>
        <v>23.750219359690476</v>
      </c>
      <c r="Q44" s="5">
        <f t="shared" si="11"/>
        <v>23.750219359690476</v>
      </c>
      <c r="R44" s="5">
        <f t="shared" si="12"/>
        <v>5.7927364291927992</v>
      </c>
    </row>
    <row r="45" spans="1:18" x14ac:dyDescent="0.3">
      <c r="A45" s="1">
        <v>44</v>
      </c>
      <c r="B45" s="1" t="s">
        <v>152</v>
      </c>
      <c r="C45" s="1" t="s">
        <v>557</v>
      </c>
      <c r="D45" s="1" t="s">
        <v>543</v>
      </c>
      <c r="E45" s="1">
        <v>4000</v>
      </c>
      <c r="F45" s="3" t="s">
        <v>520</v>
      </c>
      <c r="G45" s="1">
        <v>30</v>
      </c>
      <c r="H45" s="3">
        <v>106</v>
      </c>
      <c r="I45" s="1">
        <v>16.66</v>
      </c>
      <c r="J45" s="3">
        <f t="shared" si="7"/>
        <v>100.4</v>
      </c>
      <c r="K45" s="3">
        <f t="shared" si="8"/>
        <v>100.1</v>
      </c>
      <c r="L45" s="3">
        <f t="shared" si="9"/>
        <v>108.3</v>
      </c>
      <c r="M45" s="3">
        <f t="shared" si="10"/>
        <v>109.8</v>
      </c>
      <c r="N45" s="3">
        <v>4400</v>
      </c>
      <c r="P45" s="4">
        <f t="shared" si="13"/>
        <v>24.074048736948871</v>
      </c>
      <c r="Q45" s="5">
        <f t="shared" si="11"/>
        <v>24.074048736948871</v>
      </c>
      <c r="R45" s="5">
        <f t="shared" si="12"/>
        <v>6.0185121842372178</v>
      </c>
    </row>
    <row r="46" spans="1:18" x14ac:dyDescent="0.3">
      <c r="A46" s="1">
        <v>45</v>
      </c>
      <c r="B46" s="1" t="s">
        <v>122</v>
      </c>
      <c r="C46" s="1" t="s">
        <v>557</v>
      </c>
      <c r="D46" s="1" t="s">
        <v>542</v>
      </c>
      <c r="E46" s="1">
        <v>4000</v>
      </c>
      <c r="F46" s="3" t="s">
        <v>520</v>
      </c>
      <c r="G46" s="1">
        <v>29</v>
      </c>
      <c r="H46" s="3">
        <v>106</v>
      </c>
      <c r="I46" s="1">
        <v>12.74</v>
      </c>
      <c r="J46" s="3">
        <f t="shared" si="7"/>
        <v>100.4</v>
      </c>
      <c r="K46" s="3">
        <f t="shared" si="8"/>
        <v>100.1</v>
      </c>
      <c r="L46" s="3">
        <f t="shared" si="9"/>
        <v>108.3</v>
      </c>
      <c r="M46" s="3">
        <f t="shared" si="10"/>
        <v>109.8</v>
      </c>
      <c r="N46" s="3">
        <v>4900</v>
      </c>
      <c r="P46" s="4">
        <f t="shared" si="13"/>
        <v>22.273791536948867</v>
      </c>
      <c r="Q46" s="5">
        <f t="shared" si="11"/>
        <v>22.273791536948867</v>
      </c>
      <c r="R46" s="5">
        <f t="shared" si="12"/>
        <v>5.5684478842372167</v>
      </c>
    </row>
    <row r="47" spans="1:18" x14ac:dyDescent="0.3">
      <c r="A47" s="1">
        <v>46</v>
      </c>
      <c r="B47" s="1" t="s">
        <v>415</v>
      </c>
      <c r="C47" s="1" t="s">
        <v>520</v>
      </c>
      <c r="D47" s="1" t="s">
        <v>542</v>
      </c>
      <c r="E47" s="1">
        <v>4000</v>
      </c>
      <c r="F47" s="3" t="s">
        <v>557</v>
      </c>
      <c r="G47" s="1">
        <v>20</v>
      </c>
      <c r="H47" s="3">
        <v>102</v>
      </c>
      <c r="I47" s="1">
        <v>16.920000000000002</v>
      </c>
      <c r="J47" s="3">
        <f t="shared" si="7"/>
        <v>100.1</v>
      </c>
      <c r="K47" s="3">
        <f t="shared" si="8"/>
        <v>100.4</v>
      </c>
      <c r="L47" s="3">
        <f t="shared" si="9"/>
        <v>106.8</v>
      </c>
      <c r="M47" s="3">
        <f t="shared" si="10"/>
        <v>111.1</v>
      </c>
      <c r="N47" s="3">
        <v>3900</v>
      </c>
      <c r="P47" s="4">
        <f t="shared" si="13"/>
        <v>16.454455636948868</v>
      </c>
      <c r="Q47" s="5">
        <f t="shared" si="11"/>
        <v>16.454455636948868</v>
      </c>
      <c r="R47" s="5">
        <f t="shared" si="12"/>
        <v>4.113613909237217</v>
      </c>
    </row>
    <row r="48" spans="1:18" x14ac:dyDescent="0.3">
      <c r="A48" s="1">
        <v>47</v>
      </c>
      <c r="B48" s="1" t="s">
        <v>550</v>
      </c>
      <c r="C48" s="1" t="s">
        <v>491</v>
      </c>
      <c r="D48" s="1" t="s">
        <v>543</v>
      </c>
      <c r="E48" s="1">
        <v>3900</v>
      </c>
      <c r="F48" s="3" t="s">
        <v>485</v>
      </c>
      <c r="G48" s="1">
        <v>20</v>
      </c>
      <c r="H48" s="3">
        <v>103.75</v>
      </c>
      <c r="I48" s="1">
        <v>20.72</v>
      </c>
      <c r="J48" s="3">
        <f t="shared" si="7"/>
        <v>99.7</v>
      </c>
      <c r="K48" s="3">
        <f t="shared" si="8"/>
        <v>105.4</v>
      </c>
      <c r="L48" s="3">
        <f t="shared" si="9"/>
        <v>106.9</v>
      </c>
      <c r="M48" s="3">
        <f t="shared" si="10"/>
        <v>111.5</v>
      </c>
      <c r="N48" s="3">
        <v>4300</v>
      </c>
      <c r="P48" s="4">
        <f t="shared" si="13"/>
        <v>17.441218063578898</v>
      </c>
      <c r="Q48" s="5">
        <f t="shared" si="11"/>
        <v>17.441218063578898</v>
      </c>
      <c r="R48" s="5">
        <f t="shared" si="12"/>
        <v>4.4721071957894614</v>
      </c>
    </row>
    <row r="49" spans="1:18" x14ac:dyDescent="0.3">
      <c r="A49" s="1">
        <v>48</v>
      </c>
      <c r="B49" s="1" t="s">
        <v>414</v>
      </c>
      <c r="C49" s="1" t="s">
        <v>485</v>
      </c>
      <c r="D49" s="1" t="s">
        <v>546</v>
      </c>
      <c r="E49" s="1">
        <v>3900</v>
      </c>
      <c r="F49" s="3" t="s">
        <v>491</v>
      </c>
      <c r="G49" s="1">
        <v>16</v>
      </c>
      <c r="H49" s="1">
        <v>112.75</v>
      </c>
      <c r="I49" s="1">
        <v>21.4</v>
      </c>
      <c r="J49" s="3">
        <f t="shared" si="7"/>
        <v>105.4</v>
      </c>
      <c r="K49" s="3">
        <f t="shared" si="8"/>
        <v>99.7</v>
      </c>
      <c r="L49" s="3">
        <f t="shared" si="9"/>
        <v>103</v>
      </c>
      <c r="M49" s="3">
        <f t="shared" si="10"/>
        <v>106.1</v>
      </c>
      <c r="N49" s="3">
        <v>3700</v>
      </c>
      <c r="P49" s="4">
        <f t="shared" si="13"/>
        <v>15.680950813578903</v>
      </c>
      <c r="Q49" s="5">
        <f t="shared" si="11"/>
        <v>15.680950813578903</v>
      </c>
      <c r="R49" s="5">
        <f t="shared" si="12"/>
        <v>4.0207566188663852</v>
      </c>
    </row>
    <row r="50" spans="1:18" x14ac:dyDescent="0.3">
      <c r="A50" s="1">
        <v>49</v>
      </c>
      <c r="B50" s="1" t="s">
        <v>79</v>
      </c>
      <c r="C50" s="1" t="s">
        <v>485</v>
      </c>
      <c r="D50" s="1" t="s">
        <v>543</v>
      </c>
      <c r="E50" s="1">
        <v>3800</v>
      </c>
      <c r="F50" s="3" t="s">
        <v>491</v>
      </c>
      <c r="G50" s="1">
        <v>23</v>
      </c>
      <c r="H50" s="3">
        <v>112.75</v>
      </c>
      <c r="I50" s="1">
        <v>15.73</v>
      </c>
      <c r="J50" s="3">
        <f t="shared" si="7"/>
        <v>105.4</v>
      </c>
      <c r="K50" s="3">
        <f t="shared" si="8"/>
        <v>99.7</v>
      </c>
      <c r="L50" s="3">
        <f t="shared" si="9"/>
        <v>103</v>
      </c>
      <c r="M50" s="3">
        <f t="shared" si="10"/>
        <v>106.1</v>
      </c>
      <c r="N50" s="3">
        <v>4500</v>
      </c>
      <c r="P50" s="4">
        <f t="shared" si="13"/>
        <v>19.019977162890566</v>
      </c>
      <c r="Q50" s="5">
        <f t="shared" si="11"/>
        <v>19.019977162890566</v>
      </c>
      <c r="R50" s="5">
        <f t="shared" si="12"/>
        <v>5.0052571481290968</v>
      </c>
    </row>
    <row r="51" spans="1:18" x14ac:dyDescent="0.3">
      <c r="A51" s="1">
        <v>50</v>
      </c>
      <c r="B51" s="1" t="s">
        <v>405</v>
      </c>
      <c r="C51" s="1" t="s">
        <v>520</v>
      </c>
      <c r="D51" s="1" t="s">
        <v>544</v>
      </c>
      <c r="E51" s="1">
        <v>3800</v>
      </c>
      <c r="F51" s="3" t="s">
        <v>557</v>
      </c>
      <c r="G51" s="1">
        <v>24</v>
      </c>
      <c r="H51" s="3">
        <v>102</v>
      </c>
      <c r="I51" s="1">
        <v>18.21</v>
      </c>
      <c r="J51" s="3">
        <f t="shared" si="7"/>
        <v>100.1</v>
      </c>
      <c r="K51" s="3">
        <f t="shared" si="8"/>
        <v>100.4</v>
      </c>
      <c r="L51" s="3">
        <f t="shared" si="9"/>
        <v>106.8</v>
      </c>
      <c r="M51" s="3">
        <f t="shared" si="10"/>
        <v>111.1</v>
      </c>
      <c r="N51" s="3">
        <v>4700</v>
      </c>
      <c r="P51" s="4">
        <f t="shared" si="13"/>
        <v>19.255106262890568</v>
      </c>
      <c r="Q51" s="5">
        <f t="shared" si="11"/>
        <v>19.255106262890568</v>
      </c>
      <c r="R51" s="5">
        <f t="shared" si="12"/>
        <v>5.0671332270764653</v>
      </c>
    </row>
    <row r="52" spans="1:18" x14ac:dyDescent="0.3">
      <c r="A52" s="1">
        <v>51</v>
      </c>
      <c r="B52" s="1" t="s">
        <v>465</v>
      </c>
      <c r="C52" s="1" t="s">
        <v>520</v>
      </c>
      <c r="D52" s="1" t="s">
        <v>544</v>
      </c>
      <c r="E52" s="1">
        <v>3800</v>
      </c>
      <c r="F52" s="1" t="s">
        <v>557</v>
      </c>
      <c r="G52" s="1">
        <v>24</v>
      </c>
      <c r="H52" s="1">
        <v>102</v>
      </c>
      <c r="I52" s="1">
        <v>18.05</v>
      </c>
      <c r="J52" s="3">
        <f t="shared" si="7"/>
        <v>100.1</v>
      </c>
      <c r="K52" s="3">
        <f t="shared" si="8"/>
        <v>100.4</v>
      </c>
      <c r="L52" s="3">
        <f t="shared" si="9"/>
        <v>106.8</v>
      </c>
      <c r="M52" s="3">
        <f t="shared" si="10"/>
        <v>111.1</v>
      </c>
      <c r="N52" s="3">
        <v>4300</v>
      </c>
      <c r="P52" s="4">
        <f t="shared" si="13"/>
        <v>19.211520662890567</v>
      </c>
      <c r="Q52" s="5">
        <f t="shared" si="11"/>
        <v>19.211520662890567</v>
      </c>
      <c r="R52" s="5">
        <f t="shared" si="12"/>
        <v>5.0556633323396234</v>
      </c>
    </row>
    <row r="53" spans="1:18" x14ac:dyDescent="0.3">
      <c r="A53" s="1">
        <v>52</v>
      </c>
      <c r="B53" s="1" t="s">
        <v>339</v>
      </c>
      <c r="C53" s="1" t="s">
        <v>512</v>
      </c>
      <c r="D53" s="1" t="s">
        <v>545</v>
      </c>
      <c r="E53" s="1">
        <v>3700</v>
      </c>
      <c r="F53" s="3" t="s">
        <v>488</v>
      </c>
      <c r="G53" s="1">
        <v>15</v>
      </c>
      <c r="H53" s="3">
        <v>114.75</v>
      </c>
      <c r="I53" s="1">
        <v>12.64</v>
      </c>
      <c r="J53" s="3">
        <f t="shared" si="7"/>
        <v>103.4</v>
      </c>
      <c r="K53" s="3">
        <f t="shared" si="8"/>
        <v>104</v>
      </c>
      <c r="L53" s="3">
        <f t="shared" si="9"/>
        <v>107</v>
      </c>
      <c r="M53" s="3">
        <f t="shared" si="10"/>
        <v>110.4</v>
      </c>
      <c r="N53" s="3">
        <v>3700</v>
      </c>
      <c r="P53" s="4">
        <f t="shared" si="13"/>
        <v>12.135462914505947</v>
      </c>
      <c r="Q53" s="5">
        <f t="shared" si="11"/>
        <v>12.135462914505947</v>
      </c>
      <c r="R53" s="5">
        <f t="shared" si="12"/>
        <v>3.2798548417583637</v>
      </c>
    </row>
    <row r="54" spans="1:18" x14ac:dyDescent="0.3">
      <c r="A54" s="1">
        <v>53</v>
      </c>
      <c r="B54" s="1" t="s">
        <v>113</v>
      </c>
      <c r="C54" s="1" t="s">
        <v>496</v>
      </c>
      <c r="D54" s="1" t="s">
        <v>546</v>
      </c>
      <c r="E54" s="1">
        <v>3600</v>
      </c>
      <c r="F54" s="3" t="s">
        <v>487</v>
      </c>
      <c r="G54" s="1">
        <v>20</v>
      </c>
      <c r="H54" s="1">
        <v>109</v>
      </c>
      <c r="I54" s="1">
        <v>11.5</v>
      </c>
      <c r="J54" s="3">
        <f t="shared" si="7"/>
        <v>102.5</v>
      </c>
      <c r="K54" s="3">
        <f t="shared" si="8"/>
        <v>100.4</v>
      </c>
      <c r="L54" s="3">
        <f t="shared" si="9"/>
        <v>103.2</v>
      </c>
      <c r="M54" s="3">
        <f t="shared" si="10"/>
        <v>112.5</v>
      </c>
      <c r="N54" s="3">
        <v>4100</v>
      </c>
      <c r="P54" s="4">
        <f t="shared" si="13"/>
        <v>14.692478385765657</v>
      </c>
      <c r="Q54" s="5">
        <f t="shared" si="11"/>
        <v>14.692478385765657</v>
      </c>
      <c r="R54" s="5">
        <f t="shared" si="12"/>
        <v>4.0812439960460161</v>
      </c>
    </row>
    <row r="55" spans="1:18" x14ac:dyDescent="0.3">
      <c r="A55" s="1">
        <v>54</v>
      </c>
      <c r="B55" s="1" t="s">
        <v>529</v>
      </c>
      <c r="C55" s="1" t="s">
        <v>487</v>
      </c>
      <c r="D55" s="1" t="s">
        <v>546</v>
      </c>
      <c r="E55" s="1">
        <v>3500</v>
      </c>
      <c r="F55" s="3" t="s">
        <v>496</v>
      </c>
      <c r="G55" s="1">
        <v>19</v>
      </c>
      <c r="H55" s="3">
        <v>106.5</v>
      </c>
      <c r="I55" s="1">
        <v>13.71</v>
      </c>
      <c r="J55" s="3">
        <f t="shared" si="7"/>
        <v>100.4</v>
      </c>
      <c r="K55" s="3">
        <f t="shared" si="8"/>
        <v>102.5</v>
      </c>
      <c r="L55" s="3">
        <f t="shared" si="9"/>
        <v>107.9</v>
      </c>
      <c r="M55" s="3">
        <f t="shared" si="10"/>
        <v>108.8</v>
      </c>
      <c r="N55" s="3">
        <v>4100</v>
      </c>
      <c r="P55" s="4">
        <f t="shared" si="13"/>
        <v>14.050852637137282</v>
      </c>
      <c r="Q55" s="5">
        <f t="shared" si="11"/>
        <v>14.050852637137282</v>
      </c>
      <c r="R55" s="5">
        <f t="shared" si="12"/>
        <v>4.0145293248963663</v>
      </c>
    </row>
    <row r="56" spans="1:18" x14ac:dyDescent="0.3">
      <c r="A56" s="1">
        <v>55</v>
      </c>
      <c r="B56" s="1" t="s">
        <v>320</v>
      </c>
      <c r="C56" s="1" t="s">
        <v>488</v>
      </c>
      <c r="D56" s="1" t="s">
        <v>545</v>
      </c>
      <c r="E56" s="1">
        <v>3500</v>
      </c>
      <c r="F56" s="3" t="s">
        <v>512</v>
      </c>
      <c r="G56" s="1">
        <v>23</v>
      </c>
      <c r="H56" s="3">
        <v>116.25</v>
      </c>
      <c r="I56" s="1">
        <v>14.14</v>
      </c>
      <c r="J56" s="3">
        <f t="shared" si="7"/>
        <v>104</v>
      </c>
      <c r="K56" s="3">
        <f t="shared" si="8"/>
        <v>103.4</v>
      </c>
      <c r="L56" s="3">
        <f t="shared" si="9"/>
        <v>107.1</v>
      </c>
      <c r="M56" s="3">
        <f t="shared" si="10"/>
        <v>106.9</v>
      </c>
      <c r="N56" s="3">
        <v>4000</v>
      </c>
      <c r="P56" s="4">
        <f t="shared" si="13"/>
        <v>18.077271737137284</v>
      </c>
      <c r="Q56" s="5">
        <f t="shared" si="11"/>
        <v>18.077271737137284</v>
      </c>
      <c r="R56" s="5">
        <f t="shared" si="12"/>
        <v>5.1649347820392242</v>
      </c>
    </row>
    <row r="57" spans="1:18" x14ac:dyDescent="0.3">
      <c r="A57" s="3">
        <v>56</v>
      </c>
      <c r="B57" s="1" t="s">
        <v>41</v>
      </c>
      <c r="C57" s="1" t="s">
        <v>512</v>
      </c>
      <c r="D57" s="1" t="s">
        <v>545</v>
      </c>
      <c r="E57" s="1">
        <v>3500</v>
      </c>
      <c r="F57" s="3" t="s">
        <v>488</v>
      </c>
      <c r="G57" s="1">
        <v>13</v>
      </c>
      <c r="H57" s="1">
        <v>114.75</v>
      </c>
      <c r="I57" s="1">
        <v>21.91</v>
      </c>
      <c r="J57" s="3">
        <f t="shared" si="7"/>
        <v>103.4</v>
      </c>
      <c r="K57" s="3">
        <f t="shared" si="8"/>
        <v>104</v>
      </c>
      <c r="L57" s="3">
        <f t="shared" si="9"/>
        <v>107</v>
      </c>
      <c r="M57" s="3">
        <f t="shared" si="10"/>
        <v>110.4</v>
      </c>
      <c r="N57" s="3">
        <v>4500</v>
      </c>
      <c r="P57" s="4">
        <f t="shared" si="13"/>
        <v>12.675432337137281</v>
      </c>
      <c r="Q57" s="5">
        <f t="shared" si="11"/>
        <v>12.675432337137281</v>
      </c>
      <c r="R57" s="5">
        <f t="shared" si="12"/>
        <v>3.6215520963249372</v>
      </c>
    </row>
    <row r="58" spans="1:18" x14ac:dyDescent="0.3">
      <c r="A58" s="3">
        <v>57</v>
      </c>
      <c r="B58" s="1" t="s">
        <v>182</v>
      </c>
      <c r="C58" s="1" t="s">
        <v>491</v>
      </c>
      <c r="D58" s="1" t="s">
        <v>542</v>
      </c>
      <c r="E58" s="1">
        <v>3500</v>
      </c>
      <c r="F58" s="3" t="s">
        <v>485</v>
      </c>
      <c r="G58" s="1">
        <v>19</v>
      </c>
      <c r="H58" s="1">
        <v>103.75</v>
      </c>
      <c r="I58" s="1">
        <v>14.76</v>
      </c>
      <c r="J58" s="3">
        <f t="shared" si="7"/>
        <v>99.7</v>
      </c>
      <c r="K58" s="3">
        <f t="shared" si="8"/>
        <v>105.4</v>
      </c>
      <c r="L58" s="3">
        <f t="shared" si="9"/>
        <v>106.9</v>
      </c>
      <c r="M58" s="3">
        <f t="shared" si="10"/>
        <v>111.5</v>
      </c>
      <c r="N58" s="3">
        <v>3900</v>
      </c>
      <c r="P58" s="4">
        <f t="shared" si="13"/>
        <v>14.071747087137281</v>
      </c>
      <c r="Q58" s="5">
        <f t="shared" si="11"/>
        <v>14.071747087137281</v>
      </c>
      <c r="R58" s="5">
        <f t="shared" si="12"/>
        <v>4.0204991677535089</v>
      </c>
    </row>
    <row r="59" spans="1:18" x14ac:dyDescent="0.3">
      <c r="A59" s="3">
        <v>58</v>
      </c>
      <c r="B59" s="1" t="s">
        <v>44</v>
      </c>
      <c r="C59" s="1" t="s">
        <v>485</v>
      </c>
      <c r="D59" s="1" t="s">
        <v>545</v>
      </c>
      <c r="E59" s="1">
        <v>3400</v>
      </c>
      <c r="F59" s="3" t="s">
        <v>491</v>
      </c>
      <c r="G59" s="1">
        <v>4</v>
      </c>
      <c r="H59" s="3">
        <v>112.75</v>
      </c>
      <c r="I59" s="1">
        <v>14.61</v>
      </c>
      <c r="J59" s="3">
        <f t="shared" si="7"/>
        <v>105.4</v>
      </c>
      <c r="K59" s="3">
        <f t="shared" si="8"/>
        <v>99.7</v>
      </c>
      <c r="L59" s="3">
        <f t="shared" si="9"/>
        <v>103</v>
      </c>
      <c r="M59" s="3">
        <f t="shared" si="10"/>
        <v>106.1</v>
      </c>
      <c r="N59" s="3">
        <v>3800</v>
      </c>
      <c r="P59" s="4">
        <f t="shared" si="13"/>
        <v>3.7573805862054686</v>
      </c>
      <c r="Q59" s="5">
        <f t="shared" si="11"/>
        <v>3.7573805862054686</v>
      </c>
      <c r="R59" s="5">
        <f t="shared" si="12"/>
        <v>1.1051119371192555</v>
      </c>
    </row>
    <row r="60" spans="1:18" x14ac:dyDescent="0.3">
      <c r="A60" s="3">
        <v>59</v>
      </c>
      <c r="B60" s="1" t="s">
        <v>257</v>
      </c>
      <c r="C60" s="1" t="s">
        <v>485</v>
      </c>
      <c r="D60" s="1" t="s">
        <v>545</v>
      </c>
      <c r="E60" s="1">
        <v>3400</v>
      </c>
      <c r="F60" s="3" t="s">
        <v>491</v>
      </c>
      <c r="G60" s="1">
        <v>18</v>
      </c>
      <c r="H60" s="3">
        <v>112.75</v>
      </c>
      <c r="I60" s="1">
        <v>15.33</v>
      </c>
      <c r="J60" s="3">
        <f t="shared" si="7"/>
        <v>105.4</v>
      </c>
      <c r="K60" s="3">
        <f t="shared" si="8"/>
        <v>99.7</v>
      </c>
      <c r="L60" s="3">
        <f t="shared" si="9"/>
        <v>103</v>
      </c>
      <c r="M60" s="3">
        <f t="shared" si="10"/>
        <v>106.1</v>
      </c>
      <c r="N60" s="3">
        <v>4000</v>
      </c>
      <c r="P60" s="4">
        <f t="shared" si="13"/>
        <v>14.207255786205472</v>
      </c>
      <c r="Q60" s="5">
        <f t="shared" si="11"/>
        <v>14.207255786205472</v>
      </c>
      <c r="R60" s="5">
        <f t="shared" si="12"/>
        <v>4.1786046430016093</v>
      </c>
    </row>
    <row r="61" spans="1:18" x14ac:dyDescent="0.3">
      <c r="A61" s="3">
        <v>60</v>
      </c>
      <c r="B61" s="1" t="s">
        <v>131</v>
      </c>
      <c r="C61" s="1" t="s">
        <v>488</v>
      </c>
      <c r="D61" s="1" t="s">
        <v>545</v>
      </c>
      <c r="E61" s="1">
        <v>3400</v>
      </c>
      <c r="F61" s="3" t="s">
        <v>512</v>
      </c>
      <c r="G61" s="1">
        <v>4</v>
      </c>
      <c r="H61" s="3">
        <v>116.25</v>
      </c>
      <c r="I61" s="1">
        <v>13.87</v>
      </c>
      <c r="J61" s="3">
        <f t="shared" si="7"/>
        <v>104</v>
      </c>
      <c r="K61" s="3">
        <f t="shared" si="8"/>
        <v>103.4</v>
      </c>
      <c r="L61" s="3">
        <f t="shared" si="9"/>
        <v>107.1</v>
      </c>
      <c r="M61" s="3">
        <f t="shared" si="10"/>
        <v>106.9</v>
      </c>
      <c r="N61" s="3">
        <v>3700</v>
      </c>
      <c r="P61" s="4">
        <f t="shared" si="13"/>
        <v>3.8164420862054702</v>
      </c>
      <c r="Q61" s="5">
        <f t="shared" si="11"/>
        <v>3.8164420862054702</v>
      </c>
      <c r="R61" s="5">
        <f t="shared" si="12"/>
        <v>1.1224829665310208</v>
      </c>
    </row>
    <row r="62" spans="1:18" x14ac:dyDescent="0.3">
      <c r="A62" s="3">
        <v>61</v>
      </c>
      <c r="B62" s="1" t="s">
        <v>420</v>
      </c>
      <c r="C62" s="1" t="s">
        <v>487</v>
      </c>
      <c r="D62" s="1" t="s">
        <v>545</v>
      </c>
      <c r="E62" s="1">
        <v>3400</v>
      </c>
      <c r="F62" s="3" t="s">
        <v>496</v>
      </c>
      <c r="G62" s="1">
        <v>15</v>
      </c>
      <c r="H62" s="3">
        <v>106.5</v>
      </c>
      <c r="I62" s="1">
        <v>18.88</v>
      </c>
      <c r="J62" s="3">
        <f t="shared" si="7"/>
        <v>100.4</v>
      </c>
      <c r="K62" s="3">
        <f t="shared" si="8"/>
        <v>102.5</v>
      </c>
      <c r="L62" s="3">
        <f t="shared" si="9"/>
        <v>107.9</v>
      </c>
      <c r="M62" s="3">
        <f t="shared" si="10"/>
        <v>108.8</v>
      </c>
      <c r="N62" s="3">
        <v>4000</v>
      </c>
      <c r="P62" s="4">
        <f t="shared" si="13"/>
        <v>12.25808338620547</v>
      </c>
      <c r="Q62" s="5">
        <f t="shared" si="11"/>
        <v>12.25808338620547</v>
      </c>
      <c r="R62" s="5">
        <f t="shared" si="12"/>
        <v>3.6053186430016089</v>
      </c>
    </row>
    <row r="63" spans="1:18" x14ac:dyDescent="0.3">
      <c r="A63" s="3">
        <v>62</v>
      </c>
      <c r="B63" s="1" t="s">
        <v>164</v>
      </c>
      <c r="C63" s="1" t="s">
        <v>491</v>
      </c>
      <c r="D63" s="1" t="s">
        <v>544</v>
      </c>
      <c r="E63" s="1">
        <v>3400</v>
      </c>
      <c r="F63" s="3" t="s">
        <v>485</v>
      </c>
      <c r="G63" s="1">
        <v>21</v>
      </c>
      <c r="H63" s="3">
        <v>103.75</v>
      </c>
      <c r="I63" s="1">
        <v>15.52</v>
      </c>
      <c r="J63" s="3">
        <f t="shared" si="7"/>
        <v>99.7</v>
      </c>
      <c r="K63" s="3">
        <f t="shared" si="8"/>
        <v>105.4</v>
      </c>
      <c r="L63" s="3">
        <f t="shared" si="9"/>
        <v>106.9</v>
      </c>
      <c r="M63" s="3">
        <f t="shared" si="10"/>
        <v>111.5</v>
      </c>
      <c r="N63" s="3">
        <v>3700</v>
      </c>
      <c r="P63" s="4">
        <f t="shared" si="13"/>
        <v>15.47210973620547</v>
      </c>
      <c r="Q63" s="5">
        <f t="shared" si="11"/>
        <v>15.47210973620547</v>
      </c>
      <c r="R63" s="5">
        <f t="shared" si="12"/>
        <v>4.5506205106486677</v>
      </c>
    </row>
    <row r="64" spans="1:18" x14ac:dyDescent="0.3">
      <c r="A64" s="3">
        <v>63</v>
      </c>
      <c r="B64" s="1" t="s">
        <v>255</v>
      </c>
      <c r="C64" s="1" t="s">
        <v>512</v>
      </c>
      <c r="D64" s="1" t="s">
        <v>545</v>
      </c>
      <c r="E64" s="1">
        <v>3300</v>
      </c>
      <c r="F64" s="3" t="s">
        <v>488</v>
      </c>
      <c r="G64" s="1">
        <v>20</v>
      </c>
      <c r="H64" s="1">
        <v>114.75</v>
      </c>
      <c r="I64" s="1">
        <v>17.98</v>
      </c>
      <c r="J64" s="3">
        <f t="shared" si="7"/>
        <v>103.4</v>
      </c>
      <c r="K64" s="3">
        <f t="shared" si="8"/>
        <v>104</v>
      </c>
      <c r="L64" s="3">
        <f t="shared" si="9"/>
        <v>107</v>
      </c>
      <c r="M64" s="3">
        <f t="shared" si="10"/>
        <v>110.4</v>
      </c>
      <c r="N64" s="3">
        <v>3700</v>
      </c>
      <c r="P64" s="4">
        <f t="shared" si="13"/>
        <v>16.180647801145994</v>
      </c>
      <c r="Q64" s="5">
        <f t="shared" si="11"/>
        <v>16.180647801145994</v>
      </c>
      <c r="R64" s="5">
        <f t="shared" si="12"/>
        <v>4.9032266064078778</v>
      </c>
    </row>
    <row r="65" spans="1:18" x14ac:dyDescent="0.3">
      <c r="A65" s="3">
        <v>64</v>
      </c>
      <c r="B65" s="1" t="s">
        <v>289</v>
      </c>
      <c r="C65" s="1" t="s">
        <v>520</v>
      </c>
      <c r="D65" s="1" t="s">
        <v>544</v>
      </c>
      <c r="E65" s="1">
        <v>3300</v>
      </c>
      <c r="F65" s="3" t="s">
        <v>557</v>
      </c>
      <c r="G65" s="1">
        <v>15</v>
      </c>
      <c r="H65" s="1">
        <v>102</v>
      </c>
      <c r="I65" s="1">
        <v>12.31</v>
      </c>
      <c r="J65" s="3">
        <f t="shared" si="7"/>
        <v>100.1</v>
      </c>
      <c r="K65" s="3">
        <f t="shared" si="8"/>
        <v>100.4</v>
      </c>
      <c r="L65" s="3">
        <f t="shared" si="9"/>
        <v>106.8</v>
      </c>
      <c r="M65" s="3">
        <f t="shared" si="10"/>
        <v>111.1</v>
      </c>
      <c r="N65" s="3">
        <v>3800</v>
      </c>
      <c r="P65" s="4">
        <f t="shared" si="13"/>
        <v>9.7348956011459968</v>
      </c>
      <c r="Q65" s="5">
        <f t="shared" si="11"/>
        <v>9.7348956011459968</v>
      </c>
      <c r="R65" s="5">
        <f t="shared" si="12"/>
        <v>2.9499683639836354</v>
      </c>
    </row>
    <row r="66" spans="1:18" x14ac:dyDescent="0.3">
      <c r="A66" s="3">
        <v>65</v>
      </c>
      <c r="B66" s="1" t="s">
        <v>331</v>
      </c>
      <c r="C66" s="1" t="s">
        <v>557</v>
      </c>
      <c r="D66" s="1" t="s">
        <v>543</v>
      </c>
      <c r="E66" s="1">
        <v>3200</v>
      </c>
      <c r="F66" s="3" t="s">
        <v>520</v>
      </c>
      <c r="G66" s="1">
        <v>22</v>
      </c>
      <c r="H66" s="1">
        <v>106</v>
      </c>
      <c r="I66" s="1">
        <v>18.28</v>
      </c>
      <c r="J66" s="3">
        <f t="shared" ref="J66:J81" si="14">VLOOKUP(C66,$B$88:$E$117,2,FALSE)</f>
        <v>100.4</v>
      </c>
      <c r="K66" s="3">
        <f t="shared" ref="K66:K81" si="15">VLOOKUP(F66,$B$88:$E$117,2,FALSE)</f>
        <v>100.1</v>
      </c>
      <c r="L66" s="3">
        <f t="shared" ref="L66:L81" si="16">VLOOKUP(C66,$B$88:$E$117,4,FALSE)</f>
        <v>108.3</v>
      </c>
      <c r="M66" s="3">
        <f t="shared" ref="M66:M81" si="17">VLOOKUP(F66,$B$88:$E$117,3,FALSE)</f>
        <v>109.8</v>
      </c>
      <c r="N66" s="3">
        <v>3800</v>
      </c>
      <c r="P66" s="4">
        <f t="shared" si="13"/>
        <v>16.566174477539214</v>
      </c>
      <c r="Q66" s="5">
        <f t="shared" ref="Q66:Q81" si="18">P66-O66</f>
        <v>16.566174477539214</v>
      </c>
      <c r="R66" s="5">
        <f t="shared" ref="R66:R81" si="19">P66/(E66/1000)</f>
        <v>5.1769295242310038</v>
      </c>
    </row>
    <row r="67" spans="1:18" x14ac:dyDescent="0.3">
      <c r="A67" s="3">
        <v>66</v>
      </c>
      <c r="B67" s="1" t="s">
        <v>372</v>
      </c>
      <c r="C67" s="1" t="s">
        <v>491</v>
      </c>
      <c r="D67" s="1" t="s">
        <v>544</v>
      </c>
      <c r="E67" s="1">
        <v>3100</v>
      </c>
      <c r="F67" s="3" t="s">
        <v>485</v>
      </c>
      <c r="G67" s="1">
        <v>17</v>
      </c>
      <c r="H67" s="3">
        <v>103.75</v>
      </c>
      <c r="I67" s="1">
        <v>11.49</v>
      </c>
      <c r="J67" s="3">
        <f t="shared" si="14"/>
        <v>99.7</v>
      </c>
      <c r="K67" s="3">
        <f t="shared" si="15"/>
        <v>105.4</v>
      </c>
      <c r="L67" s="3">
        <f t="shared" si="16"/>
        <v>106.9</v>
      </c>
      <c r="M67" s="3">
        <f t="shared" si="17"/>
        <v>111.5</v>
      </c>
      <c r="N67" s="3">
        <v>3600</v>
      </c>
      <c r="P67" s="4">
        <f t="shared" si="13"/>
        <v>10.579515431001264</v>
      </c>
      <c r="Q67" s="5">
        <f t="shared" si="18"/>
        <v>10.579515431001264</v>
      </c>
      <c r="R67" s="5">
        <f t="shared" si="19"/>
        <v>3.412746913226214</v>
      </c>
    </row>
    <row r="68" spans="1:18" x14ac:dyDescent="0.3">
      <c r="A68" s="3">
        <v>67</v>
      </c>
      <c r="B68" s="1" t="s">
        <v>368</v>
      </c>
      <c r="C68" s="1" t="s">
        <v>557</v>
      </c>
      <c r="D68" s="1" t="s">
        <v>546</v>
      </c>
      <c r="E68" s="1">
        <v>3100</v>
      </c>
      <c r="F68" s="3" t="s">
        <v>520</v>
      </c>
      <c r="G68" s="1">
        <v>12</v>
      </c>
      <c r="H68" s="1">
        <v>106</v>
      </c>
      <c r="I68" s="1">
        <v>13.48</v>
      </c>
      <c r="J68" s="3">
        <f t="shared" si="14"/>
        <v>100.4</v>
      </c>
      <c r="K68" s="3">
        <f t="shared" si="15"/>
        <v>100.1</v>
      </c>
      <c r="L68" s="3">
        <f t="shared" si="16"/>
        <v>108.3</v>
      </c>
      <c r="M68" s="3">
        <f t="shared" si="17"/>
        <v>109.8</v>
      </c>
      <c r="N68" s="3">
        <v>3700</v>
      </c>
      <c r="P68" s="4">
        <f t="shared" si="13"/>
        <v>7.6371572810012651</v>
      </c>
      <c r="Q68" s="5">
        <f t="shared" si="18"/>
        <v>7.6371572810012651</v>
      </c>
      <c r="R68" s="5">
        <f t="shared" si="19"/>
        <v>2.4635991229036338</v>
      </c>
    </row>
    <row r="69" spans="1:18" x14ac:dyDescent="0.3">
      <c r="A69" s="3">
        <v>68</v>
      </c>
      <c r="B69" s="1" t="s">
        <v>419</v>
      </c>
      <c r="C69" s="1" t="s">
        <v>487</v>
      </c>
      <c r="D69" s="1" t="s">
        <v>546</v>
      </c>
      <c r="E69" s="1">
        <v>3100</v>
      </c>
      <c r="F69" s="3" t="s">
        <v>496</v>
      </c>
      <c r="G69" s="1">
        <v>12</v>
      </c>
      <c r="H69" s="3">
        <v>106.5</v>
      </c>
      <c r="I69" s="1">
        <v>18.329999999999998</v>
      </c>
      <c r="J69" s="3">
        <f t="shared" si="14"/>
        <v>100.4</v>
      </c>
      <c r="K69" s="3">
        <f t="shared" si="15"/>
        <v>102.5</v>
      </c>
      <c r="L69" s="3">
        <f t="shared" si="16"/>
        <v>107.9</v>
      </c>
      <c r="M69" s="3">
        <f t="shared" si="17"/>
        <v>108.8</v>
      </c>
      <c r="N69" s="3">
        <v>3500</v>
      </c>
      <c r="P69" s="4">
        <f t="shared" si="13"/>
        <v>9.045885881001265</v>
      </c>
      <c r="Q69" s="5">
        <f t="shared" si="18"/>
        <v>9.045885881001265</v>
      </c>
      <c r="R69" s="5">
        <f t="shared" si="19"/>
        <v>2.9180277035487951</v>
      </c>
    </row>
    <row r="70" spans="1:18" x14ac:dyDescent="0.3">
      <c r="A70" s="3">
        <v>69</v>
      </c>
      <c r="B70" s="1" t="s">
        <v>534</v>
      </c>
      <c r="C70" s="1" t="s">
        <v>488</v>
      </c>
      <c r="D70" s="1" t="s">
        <v>546</v>
      </c>
      <c r="E70" s="1">
        <v>3100</v>
      </c>
      <c r="F70" s="1" t="s">
        <v>512</v>
      </c>
      <c r="G70" s="1">
        <v>20</v>
      </c>
      <c r="H70" s="1">
        <v>116.25</v>
      </c>
      <c r="I70" s="1">
        <v>12.38</v>
      </c>
      <c r="J70" s="3">
        <f t="shared" si="14"/>
        <v>104</v>
      </c>
      <c r="K70" s="3">
        <f t="shared" si="15"/>
        <v>103.4</v>
      </c>
      <c r="L70" s="3">
        <f t="shared" si="16"/>
        <v>107.1</v>
      </c>
      <c r="M70" s="3">
        <f t="shared" si="17"/>
        <v>106.9</v>
      </c>
      <c r="N70" s="3">
        <v>3600</v>
      </c>
      <c r="P70" s="4">
        <f t="shared" si="13"/>
        <v>14.263969181001263</v>
      </c>
      <c r="Q70" s="5">
        <f t="shared" si="18"/>
        <v>14.263969181001263</v>
      </c>
      <c r="R70" s="5">
        <f t="shared" si="19"/>
        <v>4.6012803809681495</v>
      </c>
    </row>
    <row r="71" spans="1:18" x14ac:dyDescent="0.3">
      <c r="A71" s="3">
        <v>70</v>
      </c>
      <c r="B71" s="1" t="s">
        <v>169</v>
      </c>
      <c r="C71" s="1" t="s">
        <v>512</v>
      </c>
      <c r="D71" s="1" t="s">
        <v>546</v>
      </c>
      <c r="E71" s="1">
        <v>3100</v>
      </c>
      <c r="F71" s="3" t="s">
        <v>488</v>
      </c>
      <c r="G71" s="1">
        <v>14</v>
      </c>
      <c r="H71" s="3">
        <v>114.75</v>
      </c>
      <c r="I71" s="1">
        <v>10.72</v>
      </c>
      <c r="J71" s="3">
        <f t="shared" si="14"/>
        <v>103.4</v>
      </c>
      <c r="K71" s="3">
        <f t="shared" si="15"/>
        <v>104</v>
      </c>
      <c r="L71" s="3">
        <f t="shared" si="16"/>
        <v>107</v>
      </c>
      <c r="M71" s="3">
        <f t="shared" si="17"/>
        <v>110.4</v>
      </c>
      <c r="N71" s="3">
        <v>3600</v>
      </c>
      <c r="P71" s="4">
        <f t="shared" si="13"/>
        <v>9.2229434810012663</v>
      </c>
      <c r="Q71" s="5">
        <f t="shared" si="18"/>
        <v>9.2229434810012663</v>
      </c>
      <c r="R71" s="5">
        <f t="shared" si="19"/>
        <v>2.9751430583875051</v>
      </c>
    </row>
    <row r="72" spans="1:18" x14ac:dyDescent="0.3">
      <c r="A72" s="3">
        <v>71</v>
      </c>
      <c r="B72" s="1" t="s">
        <v>380</v>
      </c>
      <c r="C72" s="1" t="s">
        <v>557</v>
      </c>
      <c r="D72" s="1" t="s">
        <v>544</v>
      </c>
      <c r="E72" s="1">
        <v>3100</v>
      </c>
      <c r="F72" s="3" t="s">
        <v>520</v>
      </c>
      <c r="G72" s="1">
        <v>22</v>
      </c>
      <c r="H72" s="3">
        <v>106</v>
      </c>
      <c r="I72" s="1">
        <v>18.850000000000001</v>
      </c>
      <c r="J72" s="3">
        <f t="shared" si="14"/>
        <v>100.4</v>
      </c>
      <c r="K72" s="3">
        <f t="shared" si="15"/>
        <v>100.1</v>
      </c>
      <c r="L72" s="3">
        <f t="shared" si="16"/>
        <v>108.3</v>
      </c>
      <c r="M72" s="3">
        <f t="shared" si="17"/>
        <v>109.8</v>
      </c>
      <c r="N72" s="3">
        <v>3500</v>
      </c>
      <c r="P72" s="4">
        <f t="shared" si="13"/>
        <v>16.424098981001265</v>
      </c>
      <c r="Q72" s="5">
        <f t="shared" si="18"/>
        <v>16.424098981001265</v>
      </c>
      <c r="R72" s="5">
        <f t="shared" si="19"/>
        <v>5.2980964454842789</v>
      </c>
    </row>
    <row r="73" spans="1:18" x14ac:dyDescent="0.3">
      <c r="A73" s="3">
        <v>72</v>
      </c>
      <c r="B73" s="1" t="s">
        <v>362</v>
      </c>
      <c r="C73" s="1" t="s">
        <v>488</v>
      </c>
      <c r="D73" s="1" t="s">
        <v>543</v>
      </c>
      <c r="E73" s="1">
        <v>3100</v>
      </c>
      <c r="F73" s="3" t="s">
        <v>512</v>
      </c>
      <c r="G73" s="1">
        <v>7</v>
      </c>
      <c r="H73" s="1">
        <v>116.25</v>
      </c>
      <c r="I73" s="1">
        <v>16.66</v>
      </c>
      <c r="J73" s="3">
        <f t="shared" si="14"/>
        <v>104</v>
      </c>
      <c r="K73" s="3">
        <f t="shared" si="15"/>
        <v>103.4</v>
      </c>
      <c r="L73" s="3">
        <f t="shared" si="16"/>
        <v>107.1</v>
      </c>
      <c r="M73" s="3">
        <f t="shared" si="17"/>
        <v>106.9</v>
      </c>
      <c r="N73" s="3">
        <v>3500</v>
      </c>
      <c r="P73" s="4">
        <f t="shared" ref="P73:P81" si="20">-87.868852+(LN(E73))*9.365713+G73*0.73241+I73*0.27241+H73*0.0924+((J73+K73)/2)*0.015315+((L73+M73)/2)*-0.032803</f>
        <v>5.9085539810012655</v>
      </c>
      <c r="Q73" s="5">
        <f t="shared" si="18"/>
        <v>5.9085539810012655</v>
      </c>
      <c r="R73" s="5">
        <f t="shared" si="19"/>
        <v>1.9059851551616984</v>
      </c>
    </row>
    <row r="74" spans="1:18" x14ac:dyDescent="0.3">
      <c r="A74" s="3">
        <v>73</v>
      </c>
      <c r="B74" s="1" t="s">
        <v>413</v>
      </c>
      <c r="C74" s="1" t="s">
        <v>512</v>
      </c>
      <c r="D74" s="1" t="s">
        <v>544</v>
      </c>
      <c r="E74" s="1">
        <v>3100</v>
      </c>
      <c r="F74" s="3" t="s">
        <v>488</v>
      </c>
      <c r="G74" s="1">
        <v>16</v>
      </c>
      <c r="H74" s="1">
        <v>114.75</v>
      </c>
      <c r="I74" s="1">
        <v>12.46</v>
      </c>
      <c r="J74" s="3">
        <f t="shared" si="14"/>
        <v>103.4</v>
      </c>
      <c r="K74" s="3">
        <f t="shared" si="15"/>
        <v>104</v>
      </c>
      <c r="L74" s="3">
        <f t="shared" si="16"/>
        <v>107</v>
      </c>
      <c r="M74" s="3">
        <f t="shared" si="17"/>
        <v>110.4</v>
      </c>
      <c r="N74" s="3">
        <v>3600</v>
      </c>
      <c r="P74" s="4">
        <f t="shared" si="20"/>
        <v>11.161756881001267</v>
      </c>
      <c r="Q74" s="5">
        <f t="shared" si="18"/>
        <v>11.161756881001267</v>
      </c>
      <c r="R74" s="5">
        <f t="shared" si="19"/>
        <v>3.60056673580686</v>
      </c>
    </row>
    <row r="75" spans="1:18" x14ac:dyDescent="0.3">
      <c r="A75" s="3">
        <v>74</v>
      </c>
      <c r="B75" s="1" t="s">
        <v>226</v>
      </c>
      <c r="C75" s="1" t="s">
        <v>487</v>
      </c>
      <c r="D75" s="1" t="s">
        <v>544</v>
      </c>
      <c r="E75" s="1">
        <v>3000</v>
      </c>
      <c r="F75" s="3" t="s">
        <v>496</v>
      </c>
      <c r="G75" s="1">
        <v>18</v>
      </c>
      <c r="H75" s="3">
        <v>106.5</v>
      </c>
      <c r="I75" s="1">
        <v>14.5</v>
      </c>
      <c r="J75" s="3">
        <f t="shared" si="14"/>
        <v>100.4</v>
      </c>
      <c r="K75" s="3">
        <f t="shared" si="15"/>
        <v>102.5</v>
      </c>
      <c r="L75" s="3">
        <f t="shared" si="16"/>
        <v>107.9</v>
      </c>
      <c r="M75" s="3">
        <f t="shared" si="17"/>
        <v>108.8</v>
      </c>
      <c r="N75" s="3">
        <v>3600</v>
      </c>
      <c r="P75" s="4">
        <f t="shared" si="20"/>
        <v>12.089915511120276</v>
      </c>
      <c r="Q75" s="5">
        <f t="shared" si="18"/>
        <v>12.089915511120276</v>
      </c>
      <c r="R75" s="5">
        <f t="shared" si="19"/>
        <v>4.0299718370400921</v>
      </c>
    </row>
    <row r="76" spans="1:18" x14ac:dyDescent="0.3">
      <c r="A76" s="3">
        <v>75</v>
      </c>
      <c r="B76" s="1" t="s">
        <v>382</v>
      </c>
      <c r="C76" s="1" t="s">
        <v>491</v>
      </c>
      <c r="D76" s="1" t="s">
        <v>546</v>
      </c>
      <c r="E76" s="1">
        <v>3000</v>
      </c>
      <c r="F76" s="3" t="s">
        <v>485</v>
      </c>
      <c r="G76" s="1">
        <v>6</v>
      </c>
      <c r="H76" s="3">
        <v>103.75</v>
      </c>
      <c r="I76" s="1">
        <v>14.68</v>
      </c>
      <c r="J76" s="3">
        <f t="shared" si="14"/>
        <v>99.7</v>
      </c>
      <c r="K76" s="3">
        <f t="shared" si="15"/>
        <v>105.4</v>
      </c>
      <c r="L76" s="3">
        <f t="shared" si="16"/>
        <v>106.9</v>
      </c>
      <c r="M76" s="3">
        <f t="shared" si="17"/>
        <v>111.5</v>
      </c>
      <c r="N76" s="3">
        <v>3600</v>
      </c>
      <c r="P76" s="4">
        <f t="shared" si="20"/>
        <v>3.0848932611202762</v>
      </c>
      <c r="Q76" s="5">
        <f t="shared" si="18"/>
        <v>3.0848932611202762</v>
      </c>
      <c r="R76" s="5">
        <f t="shared" si="19"/>
        <v>1.0282977537067588</v>
      </c>
    </row>
    <row r="77" spans="1:18" x14ac:dyDescent="0.3">
      <c r="A77" s="3">
        <v>76</v>
      </c>
      <c r="B77" s="1" t="s">
        <v>158</v>
      </c>
      <c r="C77" s="1" t="s">
        <v>488</v>
      </c>
      <c r="D77" s="1" t="s">
        <v>546</v>
      </c>
      <c r="E77" s="1">
        <v>3000</v>
      </c>
      <c r="F77" s="3" t="s">
        <v>512</v>
      </c>
      <c r="G77" s="1">
        <v>4</v>
      </c>
      <c r="H77" s="3">
        <v>116.25</v>
      </c>
      <c r="I77" s="1">
        <v>18.96</v>
      </c>
      <c r="J77" s="3">
        <f t="shared" si="14"/>
        <v>104</v>
      </c>
      <c r="K77" s="3">
        <f t="shared" si="15"/>
        <v>103.4</v>
      </c>
      <c r="L77" s="3">
        <f t="shared" si="16"/>
        <v>107.1</v>
      </c>
      <c r="M77" s="3">
        <f t="shared" si="17"/>
        <v>106.9</v>
      </c>
      <c r="N77" s="3">
        <v>3500</v>
      </c>
      <c r="P77" s="4">
        <f t="shared" si="20"/>
        <v>4.030766911120276</v>
      </c>
      <c r="Q77" s="5">
        <f t="shared" si="18"/>
        <v>4.030766911120276</v>
      </c>
      <c r="R77" s="5">
        <f t="shared" si="19"/>
        <v>1.3435889703734254</v>
      </c>
    </row>
    <row r="78" spans="1:18" x14ac:dyDescent="0.3">
      <c r="A78" s="3">
        <v>77</v>
      </c>
      <c r="B78" s="1" t="s">
        <v>302</v>
      </c>
      <c r="C78" s="1" t="s">
        <v>496</v>
      </c>
      <c r="D78" s="1" t="s">
        <v>544</v>
      </c>
      <c r="E78" s="1">
        <v>3000</v>
      </c>
      <c r="F78" s="3" t="s">
        <v>487</v>
      </c>
      <c r="G78" s="1">
        <v>14</v>
      </c>
      <c r="H78" s="3">
        <v>109</v>
      </c>
      <c r="I78" s="1">
        <v>17.95</v>
      </c>
      <c r="J78" s="3">
        <f t="shared" si="14"/>
        <v>102.5</v>
      </c>
      <c r="K78" s="3">
        <f t="shared" si="15"/>
        <v>100.4</v>
      </c>
      <c r="L78" s="3">
        <f t="shared" si="16"/>
        <v>103.2</v>
      </c>
      <c r="M78" s="3">
        <f t="shared" si="17"/>
        <v>112.5</v>
      </c>
      <c r="N78" s="3">
        <v>3600</v>
      </c>
      <c r="P78" s="4">
        <f t="shared" si="20"/>
        <v>10.347491511120278</v>
      </c>
      <c r="Q78" s="5">
        <f t="shared" si="18"/>
        <v>10.347491511120278</v>
      </c>
      <c r="R78" s="5">
        <f t="shared" si="19"/>
        <v>3.4491638370400928</v>
      </c>
    </row>
    <row r="79" spans="1:18" x14ac:dyDescent="0.3">
      <c r="A79" s="3">
        <v>78</v>
      </c>
      <c r="B79" s="1" t="s">
        <v>170</v>
      </c>
      <c r="C79" s="1" t="s">
        <v>496</v>
      </c>
      <c r="D79" s="1" t="s">
        <v>543</v>
      </c>
      <c r="E79" s="1">
        <v>3000</v>
      </c>
      <c r="F79" s="3" t="s">
        <v>487</v>
      </c>
      <c r="G79" s="1">
        <v>7</v>
      </c>
      <c r="H79" s="1">
        <v>109</v>
      </c>
      <c r="I79" s="1">
        <v>20.13</v>
      </c>
      <c r="J79" s="3">
        <f t="shared" si="14"/>
        <v>102.5</v>
      </c>
      <c r="K79" s="3">
        <f t="shared" si="15"/>
        <v>100.4</v>
      </c>
      <c r="L79" s="3">
        <f t="shared" si="16"/>
        <v>103.2</v>
      </c>
      <c r="M79" s="3">
        <f t="shared" si="17"/>
        <v>112.5</v>
      </c>
      <c r="N79" s="3">
        <v>3600</v>
      </c>
      <c r="P79" s="4">
        <f t="shared" si="20"/>
        <v>5.8144753111202778</v>
      </c>
      <c r="Q79" s="5">
        <f t="shared" si="18"/>
        <v>5.8144753111202778</v>
      </c>
      <c r="R79" s="5">
        <f t="shared" si="19"/>
        <v>1.9381584370400926</v>
      </c>
    </row>
    <row r="80" spans="1:18" x14ac:dyDescent="0.3">
      <c r="A80" s="3">
        <v>79</v>
      </c>
      <c r="B80" s="1" t="s">
        <v>63</v>
      </c>
      <c r="C80" s="1" t="s">
        <v>496</v>
      </c>
      <c r="D80" s="1" t="s">
        <v>546</v>
      </c>
      <c r="E80" s="1">
        <v>3000</v>
      </c>
      <c r="F80" s="3" t="s">
        <v>487</v>
      </c>
      <c r="G80" s="1">
        <v>12</v>
      </c>
      <c r="H80" s="1">
        <v>109</v>
      </c>
      <c r="I80" s="1">
        <v>12.8</v>
      </c>
      <c r="J80" s="3">
        <f t="shared" si="14"/>
        <v>102.5</v>
      </c>
      <c r="K80" s="3">
        <f t="shared" si="15"/>
        <v>100.4</v>
      </c>
      <c r="L80" s="3">
        <f t="shared" si="16"/>
        <v>103.2</v>
      </c>
      <c r="M80" s="3">
        <f t="shared" si="17"/>
        <v>112.5</v>
      </c>
      <c r="N80" s="3">
        <v>3700</v>
      </c>
      <c r="P80" s="4">
        <f t="shared" si="20"/>
        <v>7.4797600111202787</v>
      </c>
      <c r="Q80" s="5">
        <f t="shared" si="18"/>
        <v>7.4797600111202787</v>
      </c>
      <c r="R80" s="5">
        <f t="shared" si="19"/>
        <v>2.4932533370400929</v>
      </c>
    </row>
    <row r="81" spans="1:18" x14ac:dyDescent="0.3">
      <c r="A81" s="3">
        <v>80</v>
      </c>
      <c r="B81" s="1" t="s">
        <v>49</v>
      </c>
      <c r="C81" s="1" t="s">
        <v>487</v>
      </c>
      <c r="D81" s="1" t="s">
        <v>544</v>
      </c>
      <c r="E81" s="1">
        <v>2900</v>
      </c>
      <c r="F81" s="3" t="s">
        <v>496</v>
      </c>
      <c r="G81" s="1">
        <v>12</v>
      </c>
      <c r="H81" s="3">
        <v>106.5</v>
      </c>
      <c r="I81" s="1">
        <v>14.82</v>
      </c>
      <c r="J81" s="3">
        <f t="shared" si="14"/>
        <v>100.4</v>
      </c>
      <c r="K81" s="3">
        <f t="shared" si="15"/>
        <v>102.5</v>
      </c>
      <c r="L81" s="3">
        <f t="shared" si="16"/>
        <v>107.9</v>
      </c>
      <c r="M81" s="3">
        <f t="shared" si="17"/>
        <v>108.8</v>
      </c>
      <c r="N81" s="3">
        <v>3500</v>
      </c>
      <c r="P81" s="4">
        <f t="shared" si="20"/>
        <v>7.4651145078711831</v>
      </c>
      <c r="Q81" s="5">
        <f t="shared" si="18"/>
        <v>7.4651145078711831</v>
      </c>
      <c r="R81" s="5">
        <f t="shared" si="19"/>
        <v>2.5741774165073048</v>
      </c>
    </row>
    <row r="82" spans="1:18" x14ac:dyDescent="0.3">
      <c r="A82" s="3"/>
      <c r="F82" s="3"/>
      <c r="H82" s="3"/>
      <c r="J82" s="3"/>
      <c r="K82" s="3"/>
      <c r="L82" s="3"/>
      <c r="M82" s="3"/>
      <c r="N82" s="3"/>
      <c r="P82" s="4"/>
      <c r="Q82" s="5"/>
      <c r="R82" s="5"/>
    </row>
    <row r="83" spans="1:18" x14ac:dyDescent="0.3">
      <c r="A83" s="3"/>
      <c r="J83" s="3"/>
      <c r="K83" s="3"/>
      <c r="L83" s="3"/>
      <c r="M83" s="3"/>
      <c r="N83" s="3"/>
      <c r="P83" s="4"/>
      <c r="Q83" s="5"/>
      <c r="R83" s="5"/>
    </row>
    <row r="86" spans="1:18" x14ac:dyDescent="0.3">
      <c r="A86" s="1" t="s">
        <v>565</v>
      </c>
    </row>
    <row r="87" spans="1:18" x14ac:dyDescent="0.3">
      <c r="A87" s="1" t="s">
        <v>509</v>
      </c>
      <c r="B87" s="1" t="s">
        <v>510</v>
      </c>
      <c r="C87" s="1" t="s">
        <v>566</v>
      </c>
      <c r="D87" s="1" t="s">
        <v>567</v>
      </c>
      <c r="E87" s="1" t="s">
        <v>568</v>
      </c>
      <c r="P87" s="1"/>
    </row>
    <row r="88" spans="1:18" x14ac:dyDescent="0.3">
      <c r="A88" s="1">
        <v>1</v>
      </c>
      <c r="B88" s="1" t="s">
        <v>507</v>
      </c>
      <c r="C88" s="1">
        <v>106.4</v>
      </c>
      <c r="D88" s="1">
        <v>105.5</v>
      </c>
      <c r="E88" s="1">
        <v>111.2</v>
      </c>
      <c r="P88" s="1"/>
    </row>
    <row r="89" spans="1:18" x14ac:dyDescent="0.3">
      <c r="A89" s="1">
        <v>2</v>
      </c>
      <c r="B89" s="1" t="s">
        <v>512</v>
      </c>
      <c r="C89" s="1">
        <v>103.4</v>
      </c>
      <c r="D89" s="1">
        <v>106.9</v>
      </c>
      <c r="E89" s="1">
        <v>107</v>
      </c>
      <c r="P89" s="1"/>
    </row>
    <row r="90" spans="1:18" x14ac:dyDescent="0.3">
      <c r="A90" s="1">
        <v>3</v>
      </c>
      <c r="B90" s="1" t="s">
        <v>519</v>
      </c>
      <c r="C90" s="1">
        <v>102</v>
      </c>
      <c r="D90" s="1">
        <v>110.1</v>
      </c>
      <c r="E90" s="1">
        <v>104.9</v>
      </c>
      <c r="P90" s="1"/>
    </row>
    <row r="91" spans="1:18" x14ac:dyDescent="0.3">
      <c r="A91" s="1">
        <v>4</v>
      </c>
      <c r="B91" s="1" t="s">
        <v>514</v>
      </c>
      <c r="C91" s="1">
        <v>101.1</v>
      </c>
      <c r="D91" s="1">
        <v>108.3</v>
      </c>
      <c r="E91" s="1">
        <v>110.2</v>
      </c>
      <c r="P91" s="1"/>
    </row>
    <row r="92" spans="1:18" x14ac:dyDescent="0.3">
      <c r="A92" s="1">
        <v>5</v>
      </c>
      <c r="B92" s="1" t="s">
        <v>499</v>
      </c>
      <c r="C92" s="1">
        <v>101.1</v>
      </c>
      <c r="D92" s="1">
        <v>102.5</v>
      </c>
      <c r="E92" s="1">
        <v>110.9</v>
      </c>
      <c r="P92" s="1"/>
    </row>
    <row r="93" spans="1:18" x14ac:dyDescent="0.3">
      <c r="A93" s="1">
        <v>6</v>
      </c>
      <c r="B93" s="1" t="s">
        <v>505</v>
      </c>
      <c r="C93" s="1">
        <v>98.9</v>
      </c>
      <c r="D93" s="1">
        <v>105</v>
      </c>
      <c r="E93" s="1">
        <v>115.1</v>
      </c>
      <c r="P93" s="1"/>
    </row>
    <row r="94" spans="1:18" x14ac:dyDescent="0.3">
      <c r="A94" s="1">
        <v>7</v>
      </c>
      <c r="B94" s="1" t="s">
        <v>518</v>
      </c>
      <c r="C94" s="1">
        <v>101.4</v>
      </c>
      <c r="D94" s="1">
        <v>106.6</v>
      </c>
      <c r="E94" s="1">
        <v>108.3</v>
      </c>
      <c r="P94" s="1"/>
    </row>
    <row r="95" spans="1:18" x14ac:dyDescent="0.3">
      <c r="A95" s="1">
        <v>8</v>
      </c>
      <c r="B95" s="1" t="s">
        <v>520</v>
      </c>
      <c r="C95" s="1">
        <v>100.1</v>
      </c>
      <c r="D95" s="1">
        <v>109.8</v>
      </c>
      <c r="E95" s="1">
        <v>106.8</v>
      </c>
      <c r="P95" s="1"/>
    </row>
    <row r="96" spans="1:18" x14ac:dyDescent="0.3">
      <c r="A96" s="1">
        <v>9</v>
      </c>
      <c r="B96" s="1" t="s">
        <v>491</v>
      </c>
      <c r="C96" s="1">
        <v>99.7</v>
      </c>
      <c r="D96" s="1">
        <v>106.1</v>
      </c>
      <c r="E96" s="1">
        <v>106.9</v>
      </c>
      <c r="P96" s="1"/>
    </row>
    <row r="97" spans="1:16" x14ac:dyDescent="0.3">
      <c r="A97" s="1">
        <v>10</v>
      </c>
      <c r="B97" s="1" t="s">
        <v>549</v>
      </c>
      <c r="C97" s="1">
        <v>103.2</v>
      </c>
      <c r="D97" s="1">
        <v>113.9</v>
      </c>
      <c r="E97" s="1">
        <v>106.5</v>
      </c>
      <c r="P97" s="1"/>
    </row>
    <row r="98" spans="1:16" x14ac:dyDescent="0.3">
      <c r="A98" s="1">
        <v>11</v>
      </c>
      <c r="B98" s="1" t="s">
        <v>487</v>
      </c>
      <c r="C98" s="1">
        <v>100.4</v>
      </c>
      <c r="D98" s="1">
        <v>112.5</v>
      </c>
      <c r="E98" s="1">
        <v>107.9</v>
      </c>
      <c r="P98" s="1"/>
    </row>
    <row r="99" spans="1:16" x14ac:dyDescent="0.3">
      <c r="A99" s="1">
        <v>12</v>
      </c>
      <c r="B99" s="1" t="s">
        <v>506</v>
      </c>
      <c r="C99" s="1">
        <v>100.4</v>
      </c>
      <c r="D99" s="1">
        <v>107.3</v>
      </c>
      <c r="E99" s="1">
        <v>104.2</v>
      </c>
      <c r="P99" s="1"/>
    </row>
    <row r="100" spans="1:16" x14ac:dyDescent="0.3">
      <c r="A100" s="1">
        <v>13</v>
      </c>
      <c r="B100" s="1" t="s">
        <v>498</v>
      </c>
      <c r="C100" s="1">
        <v>104.1</v>
      </c>
      <c r="D100" s="1">
        <v>109.7</v>
      </c>
      <c r="E100" s="1">
        <v>109</v>
      </c>
      <c r="P100" s="1"/>
    </row>
    <row r="101" spans="1:16" x14ac:dyDescent="0.3">
      <c r="A101" s="1">
        <v>14</v>
      </c>
      <c r="B101" s="1" t="s">
        <v>517</v>
      </c>
      <c r="C101" s="1">
        <v>105.5</v>
      </c>
      <c r="D101" s="1">
        <v>105.2</v>
      </c>
      <c r="E101" s="1">
        <v>107.3</v>
      </c>
      <c r="P101" s="1"/>
    </row>
    <row r="102" spans="1:16" x14ac:dyDescent="0.3">
      <c r="A102" s="1">
        <v>15</v>
      </c>
      <c r="B102" s="1" t="s">
        <v>495</v>
      </c>
      <c r="C102" s="1">
        <v>98.8</v>
      </c>
      <c r="D102" s="1">
        <v>103.8</v>
      </c>
      <c r="E102" s="1">
        <v>106.2</v>
      </c>
      <c r="P102" s="1"/>
    </row>
    <row r="103" spans="1:16" x14ac:dyDescent="0.3">
      <c r="A103" s="1">
        <v>16</v>
      </c>
      <c r="B103" s="1" t="s">
        <v>513</v>
      </c>
      <c r="C103" s="1">
        <v>100.7</v>
      </c>
      <c r="D103" s="1">
        <v>104.6</v>
      </c>
      <c r="E103" s="1">
        <v>105.1</v>
      </c>
      <c r="P103" s="1"/>
    </row>
    <row r="104" spans="1:16" x14ac:dyDescent="0.3">
      <c r="A104" s="1">
        <v>17</v>
      </c>
      <c r="B104" s="1" t="s">
        <v>485</v>
      </c>
      <c r="C104" s="1">
        <v>105.4</v>
      </c>
      <c r="D104" s="1">
        <v>111.5</v>
      </c>
      <c r="E104" s="1">
        <v>103</v>
      </c>
      <c r="P104" s="1"/>
    </row>
    <row r="105" spans="1:16" x14ac:dyDescent="0.3">
      <c r="A105" s="1">
        <v>18</v>
      </c>
      <c r="B105" s="1" t="s">
        <v>489</v>
      </c>
      <c r="C105" s="1">
        <v>102.8</v>
      </c>
      <c r="D105" s="1">
        <v>108.4</v>
      </c>
      <c r="E105" s="1">
        <v>110.2</v>
      </c>
      <c r="P105" s="1"/>
    </row>
    <row r="106" spans="1:16" x14ac:dyDescent="0.3">
      <c r="A106" s="1">
        <v>19</v>
      </c>
      <c r="B106" s="1" t="s">
        <v>564</v>
      </c>
      <c r="C106" s="1">
        <v>105.6</v>
      </c>
      <c r="D106" s="1">
        <v>108.6</v>
      </c>
      <c r="E106" s="1">
        <v>110.4</v>
      </c>
      <c r="P106" s="1"/>
    </row>
    <row r="107" spans="1:16" x14ac:dyDescent="0.3">
      <c r="A107" s="1">
        <v>20</v>
      </c>
      <c r="B107" s="1" t="s">
        <v>556</v>
      </c>
      <c r="C107" s="1">
        <v>102</v>
      </c>
      <c r="D107" s="1">
        <v>102.1</v>
      </c>
      <c r="E107" s="1">
        <v>110.9</v>
      </c>
      <c r="P107" s="1"/>
    </row>
    <row r="108" spans="1:16" x14ac:dyDescent="0.3">
      <c r="A108" s="1">
        <v>21</v>
      </c>
      <c r="B108" s="1" t="s">
        <v>486</v>
      </c>
      <c r="C108" s="1">
        <v>105.3</v>
      </c>
      <c r="D108" s="1">
        <v>107.6</v>
      </c>
      <c r="E108" s="1">
        <v>104.7</v>
      </c>
      <c r="P108" s="1"/>
    </row>
    <row r="109" spans="1:16" x14ac:dyDescent="0.3">
      <c r="A109" s="1">
        <v>22</v>
      </c>
      <c r="B109" s="1" t="s">
        <v>508</v>
      </c>
      <c r="C109" s="1">
        <v>100.3</v>
      </c>
      <c r="D109" s="1">
        <v>106.5</v>
      </c>
      <c r="E109" s="1">
        <v>105.8</v>
      </c>
      <c r="P109" s="1"/>
    </row>
    <row r="110" spans="1:16" x14ac:dyDescent="0.3">
      <c r="A110" s="1">
        <v>23</v>
      </c>
      <c r="B110" s="1" t="s">
        <v>488</v>
      </c>
      <c r="C110" s="1">
        <v>104</v>
      </c>
      <c r="D110" s="1">
        <v>110.4</v>
      </c>
      <c r="E110" s="1">
        <v>107.1</v>
      </c>
      <c r="P110" s="1"/>
    </row>
    <row r="111" spans="1:16" x14ac:dyDescent="0.3">
      <c r="A111" s="1">
        <v>24</v>
      </c>
      <c r="B111" s="1" t="s">
        <v>493</v>
      </c>
      <c r="C111" s="1">
        <v>102.9</v>
      </c>
      <c r="D111" s="1">
        <v>103.6</v>
      </c>
      <c r="E111" s="1">
        <v>112.2</v>
      </c>
      <c r="P111" s="1"/>
    </row>
    <row r="112" spans="1:16" x14ac:dyDescent="0.3">
      <c r="A112" s="1">
        <v>25</v>
      </c>
      <c r="B112" s="1" t="s">
        <v>492</v>
      </c>
      <c r="C112" s="1">
        <v>101.6</v>
      </c>
      <c r="D112" s="1">
        <v>111.4</v>
      </c>
      <c r="E112" s="1">
        <v>108.1</v>
      </c>
      <c r="P112" s="1"/>
    </row>
    <row r="113" spans="1:16" x14ac:dyDescent="0.3">
      <c r="A113" s="1">
        <v>26</v>
      </c>
      <c r="B113" s="1" t="s">
        <v>497</v>
      </c>
      <c r="C113" s="1">
        <v>105.5</v>
      </c>
      <c r="D113" s="1">
        <v>108.3</v>
      </c>
      <c r="E113" s="1">
        <v>108.7</v>
      </c>
      <c r="P113" s="1"/>
    </row>
    <row r="114" spans="1:16" x14ac:dyDescent="0.3">
      <c r="A114" s="1">
        <v>27</v>
      </c>
      <c r="B114" s="1" t="s">
        <v>557</v>
      </c>
      <c r="C114" s="1">
        <v>100.4</v>
      </c>
      <c r="D114" s="1">
        <v>111.1</v>
      </c>
      <c r="E114" s="1">
        <v>108.3</v>
      </c>
      <c r="P114" s="1"/>
    </row>
    <row r="115" spans="1:16" x14ac:dyDescent="0.3">
      <c r="A115" s="1">
        <v>28</v>
      </c>
      <c r="B115" s="1" t="s">
        <v>516</v>
      </c>
      <c r="C115" s="1">
        <v>102.5</v>
      </c>
      <c r="D115" s="1">
        <v>110.9</v>
      </c>
      <c r="E115" s="1">
        <v>104.3</v>
      </c>
      <c r="P115" s="1"/>
    </row>
    <row r="116" spans="1:16" x14ac:dyDescent="0.3">
      <c r="A116" s="1">
        <v>29</v>
      </c>
      <c r="B116" s="1" t="s">
        <v>496</v>
      </c>
      <c r="C116" s="1">
        <v>102.5</v>
      </c>
      <c r="D116" s="1">
        <v>108.8</v>
      </c>
      <c r="E116" s="1">
        <v>103.2</v>
      </c>
      <c r="P116" s="1"/>
    </row>
    <row r="117" spans="1:16" x14ac:dyDescent="0.3">
      <c r="A117" s="1">
        <v>30</v>
      </c>
      <c r="B117" s="1" t="s">
        <v>523</v>
      </c>
      <c r="C117" s="1">
        <v>103.7</v>
      </c>
      <c r="D117" s="1">
        <v>108.6</v>
      </c>
      <c r="E117" s="1">
        <v>111.3</v>
      </c>
      <c r="P117" s="1"/>
    </row>
  </sheetData>
  <sortState ref="B2:R81">
    <sortCondition descending="1" ref="E2:E81"/>
  </sortState>
  <pageMargins left="0.7" right="0.7" top="0.75" bottom="0.75" header="0.3" footer="0.3"/>
  <pageSetup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39" sqref="R39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168</v>
      </c>
      <c r="C2" s="1" t="s">
        <v>486</v>
      </c>
      <c r="D2" s="1" t="s">
        <v>543</v>
      </c>
      <c r="E2" s="1">
        <v>10500</v>
      </c>
      <c r="F2" s="3" t="s">
        <v>492</v>
      </c>
      <c r="G2" s="1">
        <v>38</v>
      </c>
      <c r="H2" s="3">
        <v>114</v>
      </c>
      <c r="I2" s="1">
        <v>34.33</v>
      </c>
      <c r="J2" s="3">
        <f t="shared" ref="J2:J33" si="0">VLOOKUP(C2,$B$84:$E$113,2,FALSE)</f>
        <v>105.3</v>
      </c>
      <c r="K2" s="3">
        <f t="shared" ref="K2:K33" si="1">VLOOKUP(F2,$B$84:$E$113,2,FALSE)</f>
        <v>101.6</v>
      </c>
      <c r="L2" s="3">
        <f t="shared" ref="L2:L33" si="2">VLOOKUP(C2,$B$84:$E$113,4,FALSE)</f>
        <v>104.7</v>
      </c>
      <c r="M2" s="3">
        <f t="shared" ref="M2:M33" si="3">VLOOKUP(F2,$B$84:$E$113,3,FALSE)</f>
        <v>111.4</v>
      </c>
      <c r="N2" s="3">
        <v>11800</v>
      </c>
      <c r="P2" s="4">
        <v>55.75811891384491</v>
      </c>
      <c r="Q2" s="5">
        <f t="shared" ref="Q2:Q33" si="4">P2-O2</f>
        <v>55.75811891384491</v>
      </c>
      <c r="R2" s="5">
        <f>P2/(N2/1000)</f>
        <v>4.7252643147326197</v>
      </c>
    </row>
    <row r="3" spans="1:18" x14ac:dyDescent="0.3">
      <c r="A3" s="1">
        <v>2</v>
      </c>
      <c r="B3" s="1" t="s">
        <v>330</v>
      </c>
      <c r="C3" s="1" t="s">
        <v>492</v>
      </c>
      <c r="D3" s="1" t="s">
        <v>543</v>
      </c>
      <c r="E3" s="1">
        <v>9200</v>
      </c>
      <c r="F3" s="3" t="s">
        <v>486</v>
      </c>
      <c r="G3" s="1">
        <v>37</v>
      </c>
      <c r="H3" s="3">
        <v>108.5</v>
      </c>
      <c r="I3" s="1">
        <v>30.44</v>
      </c>
      <c r="J3" s="3">
        <f t="shared" si="0"/>
        <v>101.6</v>
      </c>
      <c r="K3" s="3">
        <f t="shared" si="1"/>
        <v>105.3</v>
      </c>
      <c r="L3" s="3">
        <f t="shared" si="2"/>
        <v>108.1</v>
      </c>
      <c r="M3" s="3">
        <f t="shared" si="3"/>
        <v>107.6</v>
      </c>
      <c r="N3" s="3">
        <v>10000</v>
      </c>
      <c r="P3" s="4">
        <v>46.003874489933686</v>
      </c>
      <c r="Q3" s="5">
        <f t="shared" si="4"/>
        <v>46.003874489933686</v>
      </c>
      <c r="R3" s="5">
        <f t="shared" ref="R3:R66" si="5">P3/(N3/1000)</f>
        <v>4.6003874489933683</v>
      </c>
    </row>
    <row r="4" spans="1:18" x14ac:dyDescent="0.3">
      <c r="A4" s="1">
        <v>3</v>
      </c>
      <c r="B4" s="1" t="s">
        <v>7</v>
      </c>
      <c r="C4" s="1" t="s">
        <v>519</v>
      </c>
      <c r="D4" s="1" t="s">
        <v>543</v>
      </c>
      <c r="E4" s="1">
        <v>9000</v>
      </c>
      <c r="F4" s="3" t="s">
        <v>506</v>
      </c>
      <c r="G4" s="1">
        <v>34</v>
      </c>
      <c r="H4" s="3">
        <v>103.5</v>
      </c>
      <c r="I4" s="1">
        <v>30.14</v>
      </c>
      <c r="J4" s="3">
        <f t="shared" si="0"/>
        <v>102</v>
      </c>
      <c r="K4" s="3">
        <f t="shared" si="1"/>
        <v>100.4</v>
      </c>
      <c r="L4" s="3">
        <f t="shared" si="2"/>
        <v>104.9</v>
      </c>
      <c r="M4" s="3">
        <f t="shared" si="3"/>
        <v>107.3</v>
      </c>
      <c r="N4" s="3">
        <v>9700</v>
      </c>
      <c r="P4" s="4">
        <v>41.966136635564858</v>
      </c>
      <c r="Q4" s="5">
        <f t="shared" si="4"/>
        <v>41.966136635564858</v>
      </c>
      <c r="R4" s="5">
        <f t="shared" si="5"/>
        <v>4.3264058387180269</v>
      </c>
    </row>
    <row r="5" spans="1:18" x14ac:dyDescent="0.3">
      <c r="A5" s="1">
        <v>4</v>
      </c>
      <c r="B5" s="1" t="s">
        <v>464</v>
      </c>
      <c r="C5" s="1" t="s">
        <v>486</v>
      </c>
      <c r="D5" s="1" t="s">
        <v>546</v>
      </c>
      <c r="E5" s="1">
        <v>8900</v>
      </c>
      <c r="F5" s="3" t="s">
        <v>492</v>
      </c>
      <c r="G5" s="1">
        <v>38</v>
      </c>
      <c r="H5" s="1">
        <v>114</v>
      </c>
      <c r="I5" s="1">
        <v>30.27</v>
      </c>
      <c r="J5" s="3">
        <f t="shared" si="0"/>
        <v>105.3</v>
      </c>
      <c r="K5" s="3">
        <f t="shared" si="1"/>
        <v>101.6</v>
      </c>
      <c r="L5" s="3">
        <f t="shared" si="2"/>
        <v>104.7</v>
      </c>
      <c r="M5" s="3">
        <f t="shared" si="3"/>
        <v>111.4</v>
      </c>
      <c r="N5" s="3">
        <v>10400</v>
      </c>
      <c r="P5" s="4">
        <v>45.727825600449663</v>
      </c>
      <c r="Q5" s="5">
        <f t="shared" si="4"/>
        <v>45.727825600449663</v>
      </c>
      <c r="R5" s="5">
        <f t="shared" si="5"/>
        <v>4.3969063077355441</v>
      </c>
    </row>
    <row r="6" spans="1:18" x14ac:dyDescent="0.3">
      <c r="A6" s="1">
        <v>5</v>
      </c>
      <c r="B6" s="1" t="s">
        <v>128</v>
      </c>
      <c r="C6" s="1" t="s">
        <v>549</v>
      </c>
      <c r="D6" s="1" t="s">
        <v>543</v>
      </c>
      <c r="E6" s="1">
        <v>8800</v>
      </c>
      <c r="F6" s="3" t="s">
        <v>498</v>
      </c>
      <c r="G6" s="1">
        <v>35</v>
      </c>
      <c r="H6" s="1">
        <v>122.75</v>
      </c>
      <c r="I6" s="1">
        <v>30.57</v>
      </c>
      <c r="J6" s="3">
        <f t="shared" si="0"/>
        <v>103.2</v>
      </c>
      <c r="K6" s="3">
        <f t="shared" si="1"/>
        <v>104.1</v>
      </c>
      <c r="L6" s="3">
        <f t="shared" si="2"/>
        <v>106.5</v>
      </c>
      <c r="M6" s="3">
        <f t="shared" si="3"/>
        <v>109.7</v>
      </c>
      <c r="N6" s="3">
        <v>10200</v>
      </c>
      <c r="P6" s="4">
        <v>43.783978719806882</v>
      </c>
      <c r="Q6" s="5">
        <f t="shared" si="4"/>
        <v>43.783978719806882</v>
      </c>
      <c r="R6" s="5">
        <f t="shared" si="5"/>
        <v>4.2925469333144006</v>
      </c>
    </row>
    <row r="7" spans="1:18" x14ac:dyDescent="0.3">
      <c r="A7" s="1">
        <v>6</v>
      </c>
      <c r="B7" s="1" t="s">
        <v>30</v>
      </c>
      <c r="C7" s="1" t="s">
        <v>549</v>
      </c>
      <c r="D7" s="1" t="s">
        <v>546</v>
      </c>
      <c r="E7" s="1">
        <v>8600</v>
      </c>
      <c r="F7" s="3" t="s">
        <v>498</v>
      </c>
      <c r="G7" s="1">
        <v>35</v>
      </c>
      <c r="H7" s="1">
        <v>122.75</v>
      </c>
      <c r="I7" s="1">
        <v>29.48</v>
      </c>
      <c r="J7" s="3">
        <f t="shared" si="0"/>
        <v>103.2</v>
      </c>
      <c r="K7" s="3">
        <f t="shared" si="1"/>
        <v>104.1</v>
      </c>
      <c r="L7" s="3">
        <f t="shared" si="2"/>
        <v>106.5</v>
      </c>
      <c r="M7" s="3">
        <f t="shared" si="3"/>
        <v>109.7</v>
      </c>
      <c r="N7" s="3">
        <v>10000</v>
      </c>
      <c r="P7" s="4">
        <v>42.430189761586853</v>
      </c>
      <c r="Q7" s="5">
        <f t="shared" si="4"/>
        <v>42.430189761586853</v>
      </c>
      <c r="R7" s="5">
        <f t="shared" si="5"/>
        <v>4.2430189761586856</v>
      </c>
    </row>
    <row r="8" spans="1:18" x14ac:dyDescent="0.3">
      <c r="A8" s="1">
        <v>7</v>
      </c>
      <c r="B8" s="1" t="s">
        <v>376</v>
      </c>
      <c r="C8" s="1" t="s">
        <v>508</v>
      </c>
      <c r="D8" s="1" t="s">
        <v>542</v>
      </c>
      <c r="E8" s="1">
        <v>8000</v>
      </c>
      <c r="F8" s="3" t="s">
        <v>516</v>
      </c>
      <c r="G8" s="1">
        <v>36</v>
      </c>
      <c r="H8" s="1">
        <v>101</v>
      </c>
      <c r="I8" s="1">
        <v>27.03</v>
      </c>
      <c r="J8" s="3">
        <f t="shared" si="0"/>
        <v>100.3</v>
      </c>
      <c r="K8" s="3">
        <f t="shared" si="1"/>
        <v>102.5</v>
      </c>
      <c r="L8" s="3">
        <f t="shared" si="2"/>
        <v>105.8</v>
      </c>
      <c r="M8" s="3">
        <f t="shared" si="3"/>
        <v>110.9</v>
      </c>
      <c r="N8" s="3">
        <v>9000</v>
      </c>
      <c r="P8" s="4">
        <v>37.73743027030082</v>
      </c>
      <c r="Q8" s="5">
        <f t="shared" si="4"/>
        <v>37.73743027030082</v>
      </c>
      <c r="R8" s="5">
        <f t="shared" si="5"/>
        <v>4.1930478078112019</v>
      </c>
    </row>
    <row r="9" spans="1:18" x14ac:dyDescent="0.3">
      <c r="A9" s="1">
        <v>8</v>
      </c>
      <c r="B9" s="1" t="s">
        <v>317</v>
      </c>
      <c r="C9" s="1" t="s">
        <v>516</v>
      </c>
      <c r="D9" s="1" t="s">
        <v>546</v>
      </c>
      <c r="E9" s="1">
        <v>7900</v>
      </c>
      <c r="F9" s="3" t="s">
        <v>508</v>
      </c>
      <c r="G9" s="1">
        <v>36</v>
      </c>
      <c r="H9" s="3">
        <v>106.5</v>
      </c>
      <c r="I9" s="1">
        <v>29.56</v>
      </c>
      <c r="J9" s="3">
        <f t="shared" si="0"/>
        <v>102.5</v>
      </c>
      <c r="K9" s="3">
        <f t="shared" si="1"/>
        <v>100.3</v>
      </c>
      <c r="L9" s="3">
        <f t="shared" si="2"/>
        <v>104.3</v>
      </c>
      <c r="M9" s="3">
        <f t="shared" si="3"/>
        <v>106.5</v>
      </c>
      <c r="N9" s="3">
        <v>9600</v>
      </c>
      <c r="P9" s="4">
        <f t="shared" ref="P9:P40" si="6">-87.868852+(LN(E9))*9.365713+G9*0.73241+I9*0.27241+H9*0.0924+((J9+K9)/2)*0.015315+((L9+M9)/2)*-0.032803</f>
        <v>38.540149232793539</v>
      </c>
      <c r="Q9" s="5">
        <f t="shared" si="4"/>
        <v>38.540149232793539</v>
      </c>
      <c r="R9" s="5">
        <f t="shared" si="5"/>
        <v>4.0145988784159936</v>
      </c>
    </row>
    <row r="10" spans="1:18" x14ac:dyDescent="0.3">
      <c r="A10" s="1">
        <v>9</v>
      </c>
      <c r="B10" s="1" t="s">
        <v>291</v>
      </c>
      <c r="C10" s="1" t="s">
        <v>516</v>
      </c>
      <c r="D10" s="1" t="s">
        <v>545</v>
      </c>
      <c r="E10" s="1">
        <v>7600</v>
      </c>
      <c r="F10" s="3" t="s">
        <v>508</v>
      </c>
      <c r="G10" s="1">
        <v>36</v>
      </c>
      <c r="H10" s="3">
        <v>106.5</v>
      </c>
      <c r="I10" s="1">
        <v>20.67</v>
      </c>
      <c r="J10" s="3">
        <f t="shared" si="0"/>
        <v>102.5</v>
      </c>
      <c r="K10" s="3">
        <f t="shared" si="1"/>
        <v>100.3</v>
      </c>
      <c r="L10" s="3">
        <f t="shared" si="2"/>
        <v>104.3</v>
      </c>
      <c r="M10" s="3">
        <f t="shared" si="3"/>
        <v>106.5</v>
      </c>
      <c r="N10" s="3">
        <v>8700</v>
      </c>
      <c r="P10" s="4">
        <f t="shared" si="6"/>
        <v>35.755835322774189</v>
      </c>
      <c r="Q10" s="5">
        <f t="shared" si="4"/>
        <v>35.755835322774189</v>
      </c>
      <c r="R10" s="5">
        <f t="shared" si="5"/>
        <v>4.1098661290545051</v>
      </c>
    </row>
    <row r="11" spans="1:18" x14ac:dyDescent="0.3">
      <c r="A11" s="1">
        <v>10</v>
      </c>
      <c r="B11" s="1" t="s">
        <v>537</v>
      </c>
      <c r="C11" s="1" t="s">
        <v>498</v>
      </c>
      <c r="D11" s="1" t="s">
        <v>544</v>
      </c>
      <c r="E11" s="1">
        <v>7300</v>
      </c>
      <c r="F11" s="3" t="s">
        <v>549</v>
      </c>
      <c r="G11" s="1">
        <v>30</v>
      </c>
      <c r="H11" s="3">
        <v>113.25</v>
      </c>
      <c r="I11" s="1">
        <v>33.58</v>
      </c>
      <c r="J11" s="3">
        <f t="shared" si="0"/>
        <v>104.1</v>
      </c>
      <c r="K11" s="3">
        <f t="shared" si="1"/>
        <v>103.2</v>
      </c>
      <c r="L11" s="3">
        <f t="shared" si="2"/>
        <v>109</v>
      </c>
      <c r="M11" s="3">
        <f t="shared" si="3"/>
        <v>113.9</v>
      </c>
      <c r="N11" s="3">
        <v>8400</v>
      </c>
      <c r="P11" s="4">
        <f t="shared" si="6"/>
        <v>34.960695242057305</v>
      </c>
      <c r="Q11" s="5">
        <f t="shared" si="4"/>
        <v>34.960695242057305</v>
      </c>
      <c r="R11" s="5">
        <f t="shared" si="5"/>
        <v>4.1619875288163453</v>
      </c>
    </row>
    <row r="12" spans="1:18" x14ac:dyDescent="0.3">
      <c r="A12" s="1">
        <v>11</v>
      </c>
      <c r="B12" s="1" t="s">
        <v>54</v>
      </c>
      <c r="C12" s="1" t="s">
        <v>492</v>
      </c>
      <c r="D12" s="1" t="s">
        <v>544</v>
      </c>
      <c r="E12" s="1">
        <v>7100</v>
      </c>
      <c r="F12" s="3" t="s">
        <v>486</v>
      </c>
      <c r="G12" s="1">
        <v>37</v>
      </c>
      <c r="H12" s="3">
        <v>108.5</v>
      </c>
      <c r="I12" s="1">
        <v>25.51</v>
      </c>
      <c r="J12" s="3">
        <f t="shared" si="0"/>
        <v>101.6</v>
      </c>
      <c r="K12" s="3">
        <f t="shared" si="1"/>
        <v>105.3</v>
      </c>
      <c r="L12" s="3">
        <f t="shared" si="2"/>
        <v>108.1</v>
      </c>
      <c r="M12" s="3">
        <f t="shared" si="3"/>
        <v>107.6</v>
      </c>
      <c r="N12" s="3">
        <v>8300</v>
      </c>
      <c r="P12" s="4">
        <f t="shared" si="6"/>
        <v>37.305168917365322</v>
      </c>
      <c r="Q12" s="5">
        <f t="shared" si="4"/>
        <v>37.305168917365322</v>
      </c>
      <c r="R12" s="5">
        <f t="shared" si="5"/>
        <v>4.4945986647428091</v>
      </c>
    </row>
    <row r="13" spans="1:18" x14ac:dyDescent="0.3">
      <c r="A13" s="1">
        <v>12</v>
      </c>
      <c r="B13" s="1" t="s">
        <v>392</v>
      </c>
      <c r="C13" s="1" t="s">
        <v>516</v>
      </c>
      <c r="D13" s="1" t="s">
        <v>543</v>
      </c>
      <c r="E13" s="1">
        <v>7000</v>
      </c>
      <c r="F13" s="3" t="s">
        <v>508</v>
      </c>
      <c r="G13" s="1">
        <v>35</v>
      </c>
      <c r="H13" s="1">
        <v>106.5</v>
      </c>
      <c r="I13" s="1">
        <v>21.37</v>
      </c>
      <c r="J13" s="3">
        <f t="shared" si="0"/>
        <v>102.5</v>
      </c>
      <c r="K13" s="3">
        <f t="shared" si="1"/>
        <v>100.3</v>
      </c>
      <c r="L13" s="3">
        <f t="shared" si="2"/>
        <v>104.3</v>
      </c>
      <c r="M13" s="3">
        <f t="shared" si="3"/>
        <v>106.5</v>
      </c>
      <c r="N13" s="3">
        <v>8000</v>
      </c>
      <c r="P13" s="4">
        <f t="shared" si="6"/>
        <v>34.443893897020914</v>
      </c>
      <c r="Q13" s="5">
        <f t="shared" si="4"/>
        <v>34.443893897020914</v>
      </c>
      <c r="R13" s="5">
        <f t="shared" si="5"/>
        <v>4.3054867371276142</v>
      </c>
    </row>
    <row r="14" spans="1:18" x14ac:dyDescent="0.3">
      <c r="A14" s="1">
        <v>13</v>
      </c>
      <c r="B14" s="1" t="s">
        <v>153</v>
      </c>
      <c r="C14" s="1" t="s">
        <v>549</v>
      </c>
      <c r="D14" s="1" t="s">
        <v>545</v>
      </c>
      <c r="E14" s="1">
        <v>6800</v>
      </c>
      <c r="F14" s="3" t="s">
        <v>498</v>
      </c>
      <c r="G14" s="1">
        <v>32</v>
      </c>
      <c r="H14" s="1">
        <v>122.75</v>
      </c>
      <c r="I14" s="1">
        <v>15.4</v>
      </c>
      <c r="J14" s="3">
        <f t="shared" si="0"/>
        <v>103.2</v>
      </c>
      <c r="K14" s="3">
        <f t="shared" si="1"/>
        <v>104.1</v>
      </c>
      <c r="L14" s="3">
        <f t="shared" si="2"/>
        <v>106.5</v>
      </c>
      <c r="M14" s="3">
        <f t="shared" si="3"/>
        <v>109.7</v>
      </c>
      <c r="N14" s="3">
        <v>8700</v>
      </c>
      <c r="P14" s="4">
        <f t="shared" si="6"/>
        <v>31.796277896089101</v>
      </c>
      <c r="Q14" s="5">
        <f t="shared" si="4"/>
        <v>31.796277896089101</v>
      </c>
      <c r="R14" s="5">
        <f t="shared" si="5"/>
        <v>3.6547445857573684</v>
      </c>
    </row>
    <row r="15" spans="1:18" x14ac:dyDescent="0.3">
      <c r="A15" s="1">
        <v>14</v>
      </c>
      <c r="B15" s="1" t="s">
        <v>308</v>
      </c>
      <c r="C15" s="1" t="s">
        <v>498</v>
      </c>
      <c r="D15" s="1" t="s">
        <v>546</v>
      </c>
      <c r="E15" s="1">
        <v>6700</v>
      </c>
      <c r="F15" s="3" t="s">
        <v>549</v>
      </c>
      <c r="G15" s="1">
        <v>33</v>
      </c>
      <c r="H15" s="3">
        <v>113.25</v>
      </c>
      <c r="I15" s="1">
        <v>23.84</v>
      </c>
      <c r="J15" s="3">
        <f t="shared" si="0"/>
        <v>104.1</v>
      </c>
      <c r="K15" s="3">
        <f t="shared" si="1"/>
        <v>103.2</v>
      </c>
      <c r="L15" s="3">
        <f t="shared" si="2"/>
        <v>109</v>
      </c>
      <c r="M15" s="3">
        <f t="shared" si="3"/>
        <v>113.9</v>
      </c>
      <c r="N15" s="3">
        <v>7700</v>
      </c>
      <c r="P15" s="4">
        <f t="shared" si="6"/>
        <v>33.701384404555093</v>
      </c>
      <c r="Q15" s="5">
        <f t="shared" si="4"/>
        <v>33.701384404555093</v>
      </c>
      <c r="R15" s="5">
        <f t="shared" si="5"/>
        <v>4.3768031694227396</v>
      </c>
    </row>
    <row r="16" spans="1:18" x14ac:dyDescent="0.3">
      <c r="A16" s="1">
        <v>15</v>
      </c>
      <c r="B16" s="1" t="s">
        <v>190</v>
      </c>
      <c r="C16" s="1" t="s">
        <v>519</v>
      </c>
      <c r="D16" s="1" t="s">
        <v>542</v>
      </c>
      <c r="E16" s="1">
        <v>6600</v>
      </c>
      <c r="F16" s="1" t="s">
        <v>506</v>
      </c>
      <c r="G16" s="1">
        <v>34</v>
      </c>
      <c r="H16" s="1">
        <v>103.5</v>
      </c>
      <c r="I16" s="1">
        <v>19.3</v>
      </c>
      <c r="J16" s="3">
        <f t="shared" si="0"/>
        <v>102</v>
      </c>
      <c r="K16" s="3">
        <f t="shared" si="1"/>
        <v>100.4</v>
      </c>
      <c r="L16" s="3">
        <f t="shared" si="2"/>
        <v>104.9</v>
      </c>
      <c r="M16" s="3">
        <f t="shared" si="3"/>
        <v>107.3</v>
      </c>
      <c r="N16" s="3">
        <v>6700</v>
      </c>
      <c r="P16" s="4">
        <f t="shared" si="6"/>
        <v>32.293286861029614</v>
      </c>
      <c r="Q16" s="5">
        <f t="shared" si="4"/>
        <v>32.293286861029614</v>
      </c>
      <c r="R16" s="5">
        <f t="shared" si="5"/>
        <v>4.8198935613477039</v>
      </c>
    </row>
    <row r="17" spans="1:18" x14ac:dyDescent="0.3">
      <c r="A17" s="1">
        <v>16</v>
      </c>
      <c r="B17" s="1" t="s">
        <v>124</v>
      </c>
      <c r="C17" s="1" t="s">
        <v>498</v>
      </c>
      <c r="D17" s="1" t="s">
        <v>545</v>
      </c>
      <c r="E17" s="1">
        <v>6500</v>
      </c>
      <c r="F17" s="3" t="s">
        <v>549</v>
      </c>
      <c r="G17" s="1">
        <v>28</v>
      </c>
      <c r="H17" s="3">
        <v>113.25</v>
      </c>
      <c r="I17" s="1">
        <v>23.25</v>
      </c>
      <c r="J17" s="3">
        <f t="shared" si="0"/>
        <v>104.1</v>
      </c>
      <c r="K17" s="3">
        <f t="shared" si="1"/>
        <v>103.2</v>
      </c>
      <c r="L17" s="3">
        <f t="shared" si="2"/>
        <v>109</v>
      </c>
      <c r="M17" s="3">
        <f t="shared" si="3"/>
        <v>113.9</v>
      </c>
      <c r="N17" s="3">
        <v>7800</v>
      </c>
      <c r="P17" s="4">
        <f t="shared" si="6"/>
        <v>29.59478129881715</v>
      </c>
      <c r="Q17" s="5">
        <f t="shared" si="4"/>
        <v>29.59478129881715</v>
      </c>
      <c r="R17" s="5">
        <f t="shared" si="5"/>
        <v>3.7942027306175836</v>
      </c>
    </row>
    <row r="18" spans="1:18" x14ac:dyDescent="0.3">
      <c r="A18" s="1">
        <v>17</v>
      </c>
      <c r="B18" s="1" t="s">
        <v>246</v>
      </c>
      <c r="C18" s="1" t="s">
        <v>508</v>
      </c>
      <c r="D18" s="1" t="s">
        <v>545</v>
      </c>
      <c r="E18" s="1">
        <v>6400</v>
      </c>
      <c r="F18" s="3" t="s">
        <v>516</v>
      </c>
      <c r="G18" s="1">
        <v>34</v>
      </c>
      <c r="H18" s="3">
        <v>101</v>
      </c>
      <c r="I18" s="1">
        <v>21.41</v>
      </c>
      <c r="J18" s="3">
        <f t="shared" si="0"/>
        <v>100.3</v>
      </c>
      <c r="K18" s="3">
        <f t="shared" si="1"/>
        <v>102.5</v>
      </c>
      <c r="L18" s="3">
        <f t="shared" si="2"/>
        <v>105.8</v>
      </c>
      <c r="M18" s="3">
        <f t="shared" si="3"/>
        <v>110.9</v>
      </c>
      <c r="N18" s="3">
        <v>6700</v>
      </c>
      <c r="P18" s="4">
        <f t="shared" si="6"/>
        <v>32.278129687422826</v>
      </c>
      <c r="Q18" s="5">
        <f t="shared" si="4"/>
        <v>32.278129687422826</v>
      </c>
      <c r="R18" s="5">
        <f t="shared" si="5"/>
        <v>4.8176312966302728</v>
      </c>
    </row>
    <row r="19" spans="1:18" x14ac:dyDescent="0.3">
      <c r="A19" s="1">
        <v>18</v>
      </c>
      <c r="B19" s="1" t="s">
        <v>77</v>
      </c>
      <c r="C19" s="1" t="s">
        <v>506</v>
      </c>
      <c r="D19" s="1" t="s">
        <v>546</v>
      </c>
      <c r="E19" s="1">
        <v>6300</v>
      </c>
      <c r="F19" s="3" t="s">
        <v>519</v>
      </c>
      <c r="G19" s="1">
        <v>33</v>
      </c>
      <c r="H19" s="3">
        <v>100.5</v>
      </c>
      <c r="I19" s="1">
        <v>21.33</v>
      </c>
      <c r="J19" s="3">
        <f t="shared" si="0"/>
        <v>100.4</v>
      </c>
      <c r="K19" s="3">
        <f t="shared" si="1"/>
        <v>102</v>
      </c>
      <c r="L19" s="3">
        <f t="shared" si="2"/>
        <v>104.2</v>
      </c>
      <c r="M19" s="3">
        <f t="shared" si="3"/>
        <v>110.1</v>
      </c>
      <c r="N19" s="3">
        <v>6900</v>
      </c>
      <c r="P19" s="4">
        <f t="shared" si="6"/>
        <v>31.366532895837686</v>
      </c>
      <c r="Q19" s="5">
        <f t="shared" si="4"/>
        <v>31.366532895837686</v>
      </c>
      <c r="R19" s="5">
        <f t="shared" si="5"/>
        <v>4.545874332730099</v>
      </c>
    </row>
    <row r="20" spans="1:18" x14ac:dyDescent="0.3">
      <c r="A20" s="1">
        <v>19</v>
      </c>
      <c r="B20" s="1" t="s">
        <v>473</v>
      </c>
      <c r="C20" s="1" t="s">
        <v>492</v>
      </c>
      <c r="D20" s="1" t="s">
        <v>542</v>
      </c>
      <c r="E20" s="1">
        <v>6200</v>
      </c>
      <c r="F20" s="3" t="s">
        <v>486</v>
      </c>
      <c r="G20" s="1">
        <v>29</v>
      </c>
      <c r="H20" s="3">
        <v>108.5</v>
      </c>
      <c r="I20" s="1">
        <v>22.53</v>
      </c>
      <c r="J20" s="3">
        <f t="shared" si="0"/>
        <v>101.6</v>
      </c>
      <c r="K20" s="3">
        <f t="shared" si="1"/>
        <v>105.3</v>
      </c>
      <c r="L20" s="3">
        <f t="shared" si="2"/>
        <v>108.1</v>
      </c>
      <c r="M20" s="3">
        <f t="shared" si="3"/>
        <v>107.6</v>
      </c>
      <c r="N20" s="3">
        <v>6900</v>
      </c>
      <c r="P20" s="4">
        <f t="shared" si="6"/>
        <v>29.364626940884889</v>
      </c>
      <c r="Q20" s="5">
        <f t="shared" si="4"/>
        <v>29.364626940884889</v>
      </c>
      <c r="R20" s="5">
        <f t="shared" si="5"/>
        <v>4.2557430349108536</v>
      </c>
    </row>
    <row r="21" spans="1:18" x14ac:dyDescent="0.3">
      <c r="A21" s="1">
        <v>20</v>
      </c>
      <c r="B21" s="1" t="s">
        <v>70</v>
      </c>
      <c r="C21" s="1" t="s">
        <v>506</v>
      </c>
      <c r="D21" s="1" t="s">
        <v>545</v>
      </c>
      <c r="E21" s="1">
        <v>6100</v>
      </c>
      <c r="F21" s="3" t="s">
        <v>519</v>
      </c>
      <c r="G21" s="1">
        <v>25</v>
      </c>
      <c r="H21" s="3">
        <v>100.5</v>
      </c>
      <c r="I21" s="1">
        <v>22.83</v>
      </c>
      <c r="J21" s="3">
        <f t="shared" si="0"/>
        <v>100.4</v>
      </c>
      <c r="K21" s="3">
        <f t="shared" si="1"/>
        <v>102</v>
      </c>
      <c r="L21" s="3">
        <f t="shared" si="2"/>
        <v>104.2</v>
      </c>
      <c r="M21" s="3">
        <f t="shared" si="3"/>
        <v>110.1</v>
      </c>
      <c r="N21" s="3">
        <v>6000</v>
      </c>
      <c r="P21" s="4">
        <f t="shared" si="6"/>
        <v>25.613721919169286</v>
      </c>
      <c r="Q21" s="5">
        <f t="shared" si="4"/>
        <v>25.613721919169286</v>
      </c>
      <c r="R21" s="5">
        <f t="shared" si="5"/>
        <v>4.2689536531948811</v>
      </c>
    </row>
    <row r="22" spans="1:18" x14ac:dyDescent="0.3">
      <c r="A22" s="1">
        <v>21</v>
      </c>
      <c r="B22" s="1" t="s">
        <v>129</v>
      </c>
      <c r="C22" s="1" t="s">
        <v>519</v>
      </c>
      <c r="D22" s="1" t="s">
        <v>545</v>
      </c>
      <c r="E22" s="1">
        <v>6000</v>
      </c>
      <c r="F22" s="3" t="s">
        <v>506</v>
      </c>
      <c r="G22" s="1">
        <v>33</v>
      </c>
      <c r="H22" s="3">
        <v>103.5</v>
      </c>
      <c r="I22" s="1">
        <v>21.57</v>
      </c>
      <c r="J22" s="3">
        <f t="shared" si="0"/>
        <v>102</v>
      </c>
      <c r="K22" s="3">
        <f t="shared" si="1"/>
        <v>100.4</v>
      </c>
      <c r="L22" s="3">
        <f t="shared" si="2"/>
        <v>104.9</v>
      </c>
      <c r="M22" s="3">
        <f t="shared" si="3"/>
        <v>107.3</v>
      </c>
      <c r="N22" s="3">
        <v>6700</v>
      </c>
      <c r="P22" s="4">
        <f t="shared" si="6"/>
        <v>31.286599771003903</v>
      </c>
      <c r="Q22" s="5">
        <f t="shared" si="4"/>
        <v>31.286599771003903</v>
      </c>
      <c r="R22" s="5">
        <f t="shared" si="5"/>
        <v>4.6696417568662545</v>
      </c>
    </row>
    <row r="23" spans="1:18" x14ac:dyDescent="0.3">
      <c r="A23" s="1">
        <v>22</v>
      </c>
      <c r="B23" s="1" t="s">
        <v>403</v>
      </c>
      <c r="C23" s="1" t="s">
        <v>506</v>
      </c>
      <c r="D23" s="1" t="s">
        <v>545</v>
      </c>
      <c r="E23" s="1">
        <v>5900</v>
      </c>
      <c r="F23" s="3" t="s">
        <v>519</v>
      </c>
      <c r="G23" s="1">
        <v>32</v>
      </c>
      <c r="H23" s="1">
        <v>100.5</v>
      </c>
      <c r="I23" s="1">
        <v>17.559999999999999</v>
      </c>
      <c r="J23" s="3">
        <f t="shared" si="0"/>
        <v>100.4</v>
      </c>
      <c r="K23" s="3">
        <f t="shared" si="1"/>
        <v>102</v>
      </c>
      <c r="L23" s="3">
        <f t="shared" si="2"/>
        <v>104.2</v>
      </c>
      <c r="M23" s="3">
        <f t="shared" si="3"/>
        <v>110.1</v>
      </c>
      <c r="N23" s="3">
        <v>7500</v>
      </c>
      <c r="P23" s="4">
        <f t="shared" si="6"/>
        <v>28.992771874495638</v>
      </c>
      <c r="Q23" s="5">
        <f t="shared" si="4"/>
        <v>28.992771874495638</v>
      </c>
      <c r="R23" s="5">
        <f t="shared" si="5"/>
        <v>3.8657029165994183</v>
      </c>
    </row>
    <row r="24" spans="1:18" x14ac:dyDescent="0.3">
      <c r="A24" s="1">
        <v>23</v>
      </c>
      <c r="B24" s="1" t="s">
        <v>396</v>
      </c>
      <c r="C24" s="1" t="s">
        <v>549</v>
      </c>
      <c r="D24" s="1" t="s">
        <v>544</v>
      </c>
      <c r="E24" s="1">
        <v>5800</v>
      </c>
      <c r="F24" s="3" t="s">
        <v>498</v>
      </c>
      <c r="G24" s="1">
        <v>35</v>
      </c>
      <c r="H24" s="1">
        <v>122.75</v>
      </c>
      <c r="I24" s="1">
        <v>24.6</v>
      </c>
      <c r="J24" s="3">
        <f t="shared" si="0"/>
        <v>103.2</v>
      </c>
      <c r="K24" s="3">
        <f t="shared" si="1"/>
        <v>104.1</v>
      </c>
      <c r="L24" s="3">
        <f t="shared" si="2"/>
        <v>106.5</v>
      </c>
      <c r="M24" s="3">
        <f t="shared" si="3"/>
        <v>109.7</v>
      </c>
      <c r="N24" s="3">
        <v>6400</v>
      </c>
      <c r="P24" s="4">
        <f t="shared" si="6"/>
        <v>35.009925617754817</v>
      </c>
      <c r="Q24" s="5">
        <f t="shared" si="4"/>
        <v>35.009925617754817</v>
      </c>
      <c r="R24" s="5">
        <f t="shared" si="5"/>
        <v>5.4703008777741902</v>
      </c>
    </row>
    <row r="25" spans="1:18" x14ac:dyDescent="0.3">
      <c r="A25" s="1">
        <v>24</v>
      </c>
      <c r="B25" s="1" t="s">
        <v>358</v>
      </c>
      <c r="C25" s="1" t="s">
        <v>486</v>
      </c>
      <c r="D25" s="1" t="s">
        <v>542</v>
      </c>
      <c r="E25" s="1">
        <v>5700</v>
      </c>
      <c r="F25" s="3" t="s">
        <v>492</v>
      </c>
      <c r="G25" s="1">
        <v>34</v>
      </c>
      <c r="H25" s="3">
        <v>114</v>
      </c>
      <c r="I25" s="1">
        <v>16.690000000000001</v>
      </c>
      <c r="J25" s="3">
        <f t="shared" si="0"/>
        <v>105.3</v>
      </c>
      <c r="K25" s="3">
        <f t="shared" si="1"/>
        <v>101.6</v>
      </c>
      <c r="L25" s="3">
        <f t="shared" si="2"/>
        <v>104.7</v>
      </c>
      <c r="M25" s="3">
        <f t="shared" si="3"/>
        <v>111.4</v>
      </c>
      <c r="N25" s="3">
        <v>6600</v>
      </c>
      <c r="P25" s="4">
        <f t="shared" si="6"/>
        <v>31.149943596945604</v>
      </c>
      <c r="Q25" s="5">
        <f t="shared" si="4"/>
        <v>31.149943596945604</v>
      </c>
      <c r="R25" s="5">
        <f t="shared" si="5"/>
        <v>4.7196884237796377</v>
      </c>
    </row>
    <row r="26" spans="1:18" x14ac:dyDescent="0.3">
      <c r="A26" s="1">
        <v>25</v>
      </c>
      <c r="B26" s="1" t="s">
        <v>227</v>
      </c>
      <c r="C26" s="1" t="s">
        <v>516</v>
      </c>
      <c r="D26" s="1" t="s">
        <v>542</v>
      </c>
      <c r="E26" s="1">
        <v>5600</v>
      </c>
      <c r="F26" s="3" t="s">
        <v>508</v>
      </c>
      <c r="G26" s="1">
        <v>29</v>
      </c>
      <c r="H26" s="3">
        <v>106.5</v>
      </c>
      <c r="I26" s="1">
        <v>20.28</v>
      </c>
      <c r="J26" s="3">
        <f t="shared" si="0"/>
        <v>102.5</v>
      </c>
      <c r="K26" s="3">
        <f t="shared" si="1"/>
        <v>100.3</v>
      </c>
      <c r="L26" s="3">
        <f t="shared" si="2"/>
        <v>104.3</v>
      </c>
      <c r="M26" s="3">
        <f t="shared" si="3"/>
        <v>106.5</v>
      </c>
      <c r="N26" s="3">
        <v>6100</v>
      </c>
      <c r="P26" s="4">
        <f t="shared" si="6"/>
        <v>27.662608537611256</v>
      </c>
      <c r="Q26" s="5">
        <f t="shared" si="4"/>
        <v>27.662608537611256</v>
      </c>
      <c r="R26" s="5">
        <f t="shared" si="5"/>
        <v>4.5348538586247962</v>
      </c>
    </row>
    <row r="27" spans="1:18" x14ac:dyDescent="0.3">
      <c r="A27" s="1">
        <v>26</v>
      </c>
      <c r="B27" s="1" t="s">
        <v>283</v>
      </c>
      <c r="C27" s="1" t="s">
        <v>506</v>
      </c>
      <c r="D27" s="1" t="s">
        <v>542</v>
      </c>
      <c r="E27" s="1">
        <v>5600</v>
      </c>
      <c r="F27" s="1" t="s">
        <v>519</v>
      </c>
      <c r="G27" s="1">
        <v>30</v>
      </c>
      <c r="H27" s="1">
        <v>100.5</v>
      </c>
      <c r="I27" s="1">
        <v>18.8</v>
      </c>
      <c r="J27" s="3">
        <f t="shared" si="0"/>
        <v>100.4</v>
      </c>
      <c r="K27" s="3">
        <f t="shared" si="1"/>
        <v>102</v>
      </c>
      <c r="L27" s="3">
        <f t="shared" si="2"/>
        <v>104.2</v>
      </c>
      <c r="M27" s="3">
        <f t="shared" si="3"/>
        <v>110.1</v>
      </c>
      <c r="N27" s="3">
        <v>6100</v>
      </c>
      <c r="P27" s="4">
        <f t="shared" si="6"/>
        <v>27.376983487611255</v>
      </c>
      <c r="Q27" s="5">
        <f t="shared" si="4"/>
        <v>27.376983487611255</v>
      </c>
      <c r="R27" s="5">
        <f t="shared" si="5"/>
        <v>4.488030079936272</v>
      </c>
    </row>
    <row r="28" spans="1:18" x14ac:dyDescent="0.3">
      <c r="A28" s="1">
        <v>27</v>
      </c>
      <c r="B28" s="1" t="s">
        <v>244</v>
      </c>
      <c r="C28" s="1" t="s">
        <v>508</v>
      </c>
      <c r="D28" s="1" t="s">
        <v>544</v>
      </c>
      <c r="E28" s="1">
        <v>5500</v>
      </c>
      <c r="F28" s="3" t="s">
        <v>516</v>
      </c>
      <c r="G28" s="1">
        <v>31</v>
      </c>
      <c r="H28" s="3">
        <v>101</v>
      </c>
      <c r="I28" s="1">
        <v>22.79</v>
      </c>
      <c r="J28" s="3">
        <f t="shared" si="0"/>
        <v>100.3</v>
      </c>
      <c r="K28" s="3">
        <f t="shared" si="1"/>
        <v>102.5</v>
      </c>
      <c r="L28" s="3">
        <f t="shared" si="2"/>
        <v>105.8</v>
      </c>
      <c r="M28" s="3">
        <f t="shared" si="3"/>
        <v>110.9</v>
      </c>
      <c r="N28" s="3">
        <v>5700</v>
      </c>
      <c r="P28" s="4">
        <f t="shared" si="6"/>
        <v>29.037452636384238</v>
      </c>
      <c r="Q28" s="5">
        <f t="shared" si="4"/>
        <v>29.037452636384238</v>
      </c>
      <c r="R28" s="5">
        <f t="shared" si="5"/>
        <v>5.0942899362077609</v>
      </c>
    </row>
    <row r="29" spans="1:18" x14ac:dyDescent="0.3">
      <c r="A29" s="1">
        <v>28</v>
      </c>
      <c r="B29" s="1" t="s">
        <v>211</v>
      </c>
      <c r="C29" s="1" t="s">
        <v>486</v>
      </c>
      <c r="D29" s="1" t="s">
        <v>544</v>
      </c>
      <c r="E29" s="1">
        <v>5400</v>
      </c>
      <c r="F29" s="3" t="s">
        <v>492</v>
      </c>
      <c r="G29" s="1">
        <v>31</v>
      </c>
      <c r="H29" s="1">
        <v>114</v>
      </c>
      <c r="I29" s="1">
        <v>25.39</v>
      </c>
      <c r="J29" s="3">
        <f t="shared" si="0"/>
        <v>105.3</v>
      </c>
      <c r="K29" s="3">
        <f t="shared" si="1"/>
        <v>101.6</v>
      </c>
      <c r="L29" s="3">
        <f t="shared" si="2"/>
        <v>104.7</v>
      </c>
      <c r="M29" s="3">
        <f t="shared" si="3"/>
        <v>111.4</v>
      </c>
      <c r="N29" s="3">
        <v>5500</v>
      </c>
      <c r="P29" s="4">
        <f t="shared" si="6"/>
        <v>30.816302519820709</v>
      </c>
      <c r="Q29" s="5">
        <f t="shared" si="4"/>
        <v>30.816302519820709</v>
      </c>
      <c r="R29" s="5">
        <f t="shared" si="5"/>
        <v>5.6029640945128563</v>
      </c>
    </row>
    <row r="30" spans="1:18" x14ac:dyDescent="0.3">
      <c r="A30" s="1">
        <v>29</v>
      </c>
      <c r="B30" s="1" t="s">
        <v>232</v>
      </c>
      <c r="C30" s="1" t="s">
        <v>508</v>
      </c>
      <c r="D30" s="1" t="s">
        <v>543</v>
      </c>
      <c r="E30" s="1">
        <v>5300</v>
      </c>
      <c r="F30" s="3" t="s">
        <v>516</v>
      </c>
      <c r="G30" s="1">
        <v>32</v>
      </c>
      <c r="H30" s="1">
        <v>101</v>
      </c>
      <c r="I30" s="1">
        <v>18.29</v>
      </c>
      <c r="J30" s="3">
        <f t="shared" si="0"/>
        <v>100.3</v>
      </c>
      <c r="K30" s="3">
        <f t="shared" si="1"/>
        <v>102.5</v>
      </c>
      <c r="L30" s="3">
        <f t="shared" si="2"/>
        <v>105.8</v>
      </c>
      <c r="M30" s="3">
        <f t="shared" si="3"/>
        <v>110.9</v>
      </c>
      <c r="N30" s="3">
        <v>5800</v>
      </c>
      <c r="P30" s="4">
        <f t="shared" si="6"/>
        <v>28.197099716671051</v>
      </c>
      <c r="Q30" s="5">
        <f t="shared" si="4"/>
        <v>28.197099716671051</v>
      </c>
      <c r="R30" s="5">
        <f t="shared" si="5"/>
        <v>4.861568916667423</v>
      </c>
    </row>
    <row r="31" spans="1:18" x14ac:dyDescent="0.3">
      <c r="A31" s="1">
        <v>30</v>
      </c>
      <c r="B31" s="1" t="s">
        <v>285</v>
      </c>
      <c r="C31" s="1" t="s">
        <v>508</v>
      </c>
      <c r="D31" s="1" t="s">
        <v>544</v>
      </c>
      <c r="E31" s="1">
        <v>5300</v>
      </c>
      <c r="F31" s="3" t="s">
        <v>516</v>
      </c>
      <c r="G31" s="1">
        <v>33</v>
      </c>
      <c r="H31" s="3">
        <v>101</v>
      </c>
      <c r="I31" s="1">
        <v>21.77</v>
      </c>
      <c r="J31" s="3">
        <f t="shared" si="0"/>
        <v>100.3</v>
      </c>
      <c r="K31" s="3">
        <f t="shared" si="1"/>
        <v>102.5</v>
      </c>
      <c r="L31" s="3">
        <f t="shared" si="2"/>
        <v>105.8</v>
      </c>
      <c r="M31" s="3">
        <f t="shared" si="3"/>
        <v>110.9</v>
      </c>
      <c r="N31" s="3">
        <v>5100</v>
      </c>
      <c r="P31" s="4">
        <f t="shared" si="6"/>
        <v>29.877496516671052</v>
      </c>
      <c r="Q31" s="5">
        <f t="shared" si="4"/>
        <v>29.877496516671052</v>
      </c>
      <c r="R31" s="5">
        <f t="shared" si="5"/>
        <v>5.8583326503276574</v>
      </c>
    </row>
    <row r="32" spans="1:18" x14ac:dyDescent="0.3">
      <c r="A32" s="1">
        <v>31</v>
      </c>
      <c r="B32" s="1" t="s">
        <v>272</v>
      </c>
      <c r="C32" s="1" t="s">
        <v>486</v>
      </c>
      <c r="D32" s="1" t="s">
        <v>545</v>
      </c>
      <c r="E32" s="1">
        <v>5200</v>
      </c>
      <c r="F32" s="3" t="s">
        <v>492</v>
      </c>
      <c r="G32" s="1">
        <v>28</v>
      </c>
      <c r="H32" s="1">
        <v>114</v>
      </c>
      <c r="I32" s="1">
        <v>15.38</v>
      </c>
      <c r="J32" s="3">
        <f t="shared" si="0"/>
        <v>105.3</v>
      </c>
      <c r="K32" s="3">
        <f t="shared" si="1"/>
        <v>101.6</v>
      </c>
      <c r="L32" s="3">
        <f t="shared" si="2"/>
        <v>104.7</v>
      </c>
      <c r="M32" s="3">
        <f t="shared" si="3"/>
        <v>111.4</v>
      </c>
      <c r="N32" s="3">
        <v>5700</v>
      </c>
      <c r="P32" s="4">
        <f t="shared" si="6"/>
        <v>25.538783339407495</v>
      </c>
      <c r="Q32" s="5">
        <f t="shared" si="4"/>
        <v>25.538783339407495</v>
      </c>
      <c r="R32" s="5">
        <f t="shared" si="5"/>
        <v>4.4804883051592093</v>
      </c>
    </row>
    <row r="33" spans="1:18" x14ac:dyDescent="0.3">
      <c r="A33" s="1">
        <v>32</v>
      </c>
      <c r="B33" s="1" t="s">
        <v>154</v>
      </c>
      <c r="C33" s="1" t="s">
        <v>516</v>
      </c>
      <c r="D33" s="1" t="s">
        <v>545</v>
      </c>
      <c r="E33" s="1">
        <v>5100</v>
      </c>
      <c r="F33" s="3" t="s">
        <v>508</v>
      </c>
      <c r="G33" s="1">
        <v>24</v>
      </c>
      <c r="H33" s="1">
        <v>106.5</v>
      </c>
      <c r="I33" s="1">
        <v>21.79</v>
      </c>
      <c r="J33" s="3">
        <f t="shared" si="0"/>
        <v>102.5</v>
      </c>
      <c r="K33" s="3">
        <f t="shared" si="1"/>
        <v>100.3</v>
      </c>
      <c r="L33" s="3">
        <f t="shared" si="2"/>
        <v>104.3</v>
      </c>
      <c r="M33" s="3">
        <f t="shared" si="3"/>
        <v>106.5</v>
      </c>
      <c r="N33" s="3">
        <v>5200</v>
      </c>
      <c r="P33" s="4">
        <f t="shared" si="6"/>
        <v>23.535959420260525</v>
      </c>
      <c r="Q33" s="5">
        <f t="shared" si="4"/>
        <v>23.535959420260525</v>
      </c>
      <c r="R33" s="5">
        <f t="shared" si="5"/>
        <v>4.5261460423577935</v>
      </c>
    </row>
    <row r="34" spans="1:18" x14ac:dyDescent="0.3">
      <c r="A34" s="1">
        <v>33</v>
      </c>
      <c r="B34" s="1" t="s">
        <v>93</v>
      </c>
      <c r="C34" s="1" t="s">
        <v>519</v>
      </c>
      <c r="D34" s="1" t="s">
        <v>546</v>
      </c>
      <c r="E34" s="1">
        <v>5000</v>
      </c>
      <c r="F34" s="3" t="s">
        <v>506</v>
      </c>
      <c r="G34" s="1">
        <v>30</v>
      </c>
      <c r="H34" s="1">
        <v>103.5</v>
      </c>
      <c r="I34" s="1">
        <v>19.2</v>
      </c>
      <c r="J34" s="3">
        <f t="shared" ref="J34:J65" si="7">VLOOKUP(C34,$B$84:$E$113,2,FALSE)</f>
        <v>102</v>
      </c>
      <c r="K34" s="3">
        <f t="shared" ref="K34:K65" si="8">VLOOKUP(F34,$B$84:$E$113,2,FALSE)</f>
        <v>100.4</v>
      </c>
      <c r="L34" s="3">
        <f t="shared" ref="L34:L65" si="9">VLOOKUP(C34,$B$84:$E$113,4,FALSE)</f>
        <v>104.9</v>
      </c>
      <c r="M34" s="3">
        <f t="shared" ref="M34:M65" si="10">VLOOKUP(F34,$B$84:$E$113,3,FALSE)</f>
        <v>107.3</v>
      </c>
      <c r="N34" s="3">
        <v>5500</v>
      </c>
      <c r="P34" s="4">
        <f t="shared" si="6"/>
        <v>26.736186696358534</v>
      </c>
      <c r="Q34" s="5">
        <f t="shared" ref="Q34:Q65" si="11">P34-O34</f>
        <v>26.736186696358534</v>
      </c>
      <c r="R34" s="5">
        <f t="shared" si="5"/>
        <v>4.8611248538833696</v>
      </c>
    </row>
    <row r="35" spans="1:18" x14ac:dyDescent="0.3">
      <c r="A35" s="1">
        <v>34</v>
      </c>
      <c r="B35" s="1" t="s">
        <v>450</v>
      </c>
      <c r="C35" s="1" t="s">
        <v>519</v>
      </c>
      <c r="D35" s="1" t="s">
        <v>544</v>
      </c>
      <c r="E35" s="1">
        <v>4900</v>
      </c>
      <c r="F35" s="3" t="s">
        <v>506</v>
      </c>
      <c r="G35" s="1">
        <v>33</v>
      </c>
      <c r="H35" s="1">
        <v>103.5</v>
      </c>
      <c r="I35" s="1">
        <v>20.82</v>
      </c>
      <c r="J35" s="3">
        <f t="shared" si="7"/>
        <v>102</v>
      </c>
      <c r="K35" s="3">
        <f t="shared" si="8"/>
        <v>100.4</v>
      </c>
      <c r="L35" s="3">
        <f t="shared" si="9"/>
        <v>104.9</v>
      </c>
      <c r="M35" s="3">
        <f t="shared" si="10"/>
        <v>107.3</v>
      </c>
      <c r="N35" s="3">
        <v>4900</v>
      </c>
      <c r="P35" s="4">
        <f t="shared" si="6"/>
        <v>29.185508137799655</v>
      </c>
      <c r="Q35" s="5">
        <f t="shared" si="11"/>
        <v>29.185508137799655</v>
      </c>
      <c r="R35" s="5">
        <f t="shared" si="5"/>
        <v>5.9562261505713581</v>
      </c>
    </row>
    <row r="36" spans="1:18" x14ac:dyDescent="0.3">
      <c r="A36" s="1">
        <v>35</v>
      </c>
      <c r="B36" s="1" t="s">
        <v>181</v>
      </c>
      <c r="C36" s="1" t="s">
        <v>508</v>
      </c>
      <c r="D36" s="1" t="s">
        <v>546</v>
      </c>
      <c r="E36" s="1">
        <v>4800</v>
      </c>
      <c r="F36" s="3" t="s">
        <v>516</v>
      </c>
      <c r="G36" s="1">
        <v>29</v>
      </c>
      <c r="H36" s="1">
        <v>101</v>
      </c>
      <c r="I36" s="1">
        <v>15.45</v>
      </c>
      <c r="J36" s="3">
        <f t="shared" si="7"/>
        <v>100.3</v>
      </c>
      <c r="K36" s="3">
        <f t="shared" si="8"/>
        <v>102.5</v>
      </c>
      <c r="L36" s="3">
        <f t="shared" si="9"/>
        <v>105.8</v>
      </c>
      <c r="M36" s="3">
        <f t="shared" si="10"/>
        <v>110.9</v>
      </c>
      <c r="N36" s="3">
        <v>5600</v>
      </c>
      <c r="P36" s="4">
        <f t="shared" si="6"/>
        <v>24.29816836159425</v>
      </c>
      <c r="Q36" s="5">
        <f t="shared" si="11"/>
        <v>24.29816836159425</v>
      </c>
      <c r="R36" s="5">
        <f t="shared" si="5"/>
        <v>4.3389586359989734</v>
      </c>
    </row>
    <row r="37" spans="1:18" x14ac:dyDescent="0.3">
      <c r="A37" s="1">
        <v>36</v>
      </c>
      <c r="B37" s="1" t="s">
        <v>61</v>
      </c>
      <c r="C37" s="1" t="s">
        <v>492</v>
      </c>
      <c r="D37" s="1" t="s">
        <v>545</v>
      </c>
      <c r="E37" s="1">
        <v>4700</v>
      </c>
      <c r="F37" s="3" t="s">
        <v>486</v>
      </c>
      <c r="G37" s="1">
        <v>30</v>
      </c>
      <c r="H37" s="1">
        <v>108.5</v>
      </c>
      <c r="I37" s="1">
        <v>13.51</v>
      </c>
      <c r="J37" s="3">
        <f t="shared" si="7"/>
        <v>101.6</v>
      </c>
      <c r="K37" s="3">
        <f t="shared" si="8"/>
        <v>105.3</v>
      </c>
      <c r="L37" s="3">
        <f t="shared" si="9"/>
        <v>108.1</v>
      </c>
      <c r="M37" s="3">
        <f t="shared" si="10"/>
        <v>107.6</v>
      </c>
      <c r="N37" s="3">
        <v>5200</v>
      </c>
      <c r="P37" s="4">
        <f t="shared" si="6"/>
        <v>25.045720023375786</v>
      </c>
      <c r="Q37" s="5">
        <f t="shared" si="11"/>
        <v>25.045720023375786</v>
      </c>
      <c r="R37" s="5">
        <f t="shared" si="5"/>
        <v>4.8164846198799589</v>
      </c>
    </row>
    <row r="38" spans="1:18" x14ac:dyDescent="0.3">
      <c r="A38" s="1">
        <v>37</v>
      </c>
      <c r="B38" s="1" t="s">
        <v>593</v>
      </c>
      <c r="C38" s="1" t="s">
        <v>549</v>
      </c>
      <c r="D38" s="1" t="s">
        <v>542</v>
      </c>
      <c r="E38" s="1">
        <v>4700</v>
      </c>
      <c r="F38" s="3" t="s">
        <v>498</v>
      </c>
      <c r="G38" s="1">
        <v>22</v>
      </c>
      <c r="H38" s="3">
        <v>122.75</v>
      </c>
      <c r="I38" s="1">
        <v>13.67</v>
      </c>
      <c r="J38" s="3">
        <f t="shared" si="7"/>
        <v>103.2</v>
      </c>
      <c r="K38" s="3">
        <f t="shared" si="8"/>
        <v>104.1</v>
      </c>
      <c r="L38" s="3">
        <f t="shared" si="9"/>
        <v>106.5</v>
      </c>
      <c r="M38" s="3">
        <f t="shared" si="10"/>
        <v>109.7</v>
      </c>
      <c r="N38" s="3">
        <v>4900</v>
      </c>
      <c r="P38" s="4">
        <f t="shared" si="6"/>
        <v>20.541587873375786</v>
      </c>
      <c r="Q38" s="5">
        <f t="shared" si="11"/>
        <v>20.541587873375786</v>
      </c>
      <c r="R38" s="5">
        <f t="shared" si="5"/>
        <v>4.1921607904848539</v>
      </c>
    </row>
    <row r="39" spans="1:18" x14ac:dyDescent="0.3">
      <c r="A39" s="1">
        <v>38</v>
      </c>
      <c r="B39" s="1" t="s">
        <v>466</v>
      </c>
      <c r="C39" s="1" t="s">
        <v>506</v>
      </c>
      <c r="D39" s="1" t="s">
        <v>543</v>
      </c>
      <c r="E39" s="1">
        <v>4700</v>
      </c>
      <c r="F39" s="3" t="s">
        <v>519</v>
      </c>
      <c r="G39" s="1">
        <v>33</v>
      </c>
      <c r="H39" s="3">
        <v>100.5</v>
      </c>
      <c r="I39" s="1">
        <v>19.07</v>
      </c>
      <c r="J39" s="3">
        <f t="shared" si="7"/>
        <v>100.4</v>
      </c>
      <c r="K39" s="3">
        <f t="shared" si="8"/>
        <v>102</v>
      </c>
      <c r="L39" s="3">
        <f t="shared" si="9"/>
        <v>104.2</v>
      </c>
      <c r="M39" s="3">
        <f t="shared" si="10"/>
        <v>110.1</v>
      </c>
      <c r="N39" s="3">
        <v>4500</v>
      </c>
      <c r="P39" s="4">
        <f t="shared" si="6"/>
        <v>28.006852973375786</v>
      </c>
      <c r="Q39" s="5">
        <f t="shared" si="11"/>
        <v>28.006852973375786</v>
      </c>
      <c r="R39" s="5">
        <f t="shared" si="5"/>
        <v>6.2237451051946193</v>
      </c>
    </row>
    <row r="40" spans="1:18" x14ac:dyDescent="0.3">
      <c r="A40" s="1">
        <v>39</v>
      </c>
      <c r="B40" s="1" t="s">
        <v>378</v>
      </c>
      <c r="C40" s="1" t="s">
        <v>498</v>
      </c>
      <c r="D40" s="1" t="s">
        <v>543</v>
      </c>
      <c r="E40" s="1">
        <v>4700</v>
      </c>
      <c r="F40" s="3" t="s">
        <v>549</v>
      </c>
      <c r="G40" s="1">
        <v>30</v>
      </c>
      <c r="H40" s="1">
        <v>113.25</v>
      </c>
      <c r="I40" s="1">
        <v>18.98</v>
      </c>
      <c r="J40" s="3">
        <f t="shared" si="7"/>
        <v>104.1</v>
      </c>
      <c r="K40" s="3">
        <f t="shared" si="8"/>
        <v>103.2</v>
      </c>
      <c r="L40" s="3">
        <f t="shared" si="9"/>
        <v>109</v>
      </c>
      <c r="M40" s="3">
        <f t="shared" si="10"/>
        <v>113.9</v>
      </c>
      <c r="N40" s="3">
        <v>5200</v>
      </c>
      <c r="P40" s="4">
        <f t="shared" si="6"/>
        <v>26.859674923375785</v>
      </c>
      <c r="Q40" s="5">
        <f t="shared" si="11"/>
        <v>26.859674923375785</v>
      </c>
      <c r="R40" s="5">
        <f t="shared" si="5"/>
        <v>5.1653221006491892</v>
      </c>
    </row>
    <row r="41" spans="1:18" x14ac:dyDescent="0.3">
      <c r="A41" s="1">
        <v>40</v>
      </c>
      <c r="B41" s="1" t="s">
        <v>199</v>
      </c>
      <c r="C41" s="1" t="s">
        <v>549</v>
      </c>
      <c r="D41" s="1" t="s">
        <v>544</v>
      </c>
      <c r="E41" s="1">
        <v>4600</v>
      </c>
      <c r="F41" s="3" t="s">
        <v>498</v>
      </c>
      <c r="G41" s="1">
        <v>24</v>
      </c>
      <c r="H41" s="3">
        <v>122.75</v>
      </c>
      <c r="I41" s="1">
        <v>11.74</v>
      </c>
      <c r="J41" s="3">
        <f t="shared" si="7"/>
        <v>103.2</v>
      </c>
      <c r="K41" s="3">
        <f t="shared" si="8"/>
        <v>104.1</v>
      </c>
      <c r="L41" s="3">
        <f t="shared" si="9"/>
        <v>106.5</v>
      </c>
      <c r="M41" s="3">
        <f t="shared" si="10"/>
        <v>109.7</v>
      </c>
      <c r="N41" s="3">
        <v>4500</v>
      </c>
      <c r="P41" s="4">
        <f t="shared" ref="P41:P77" si="12">-87.868852+(LN(E41))*9.365713+G41*0.73241+I41*0.27241+H41*0.0924+((J41+K41)/2)*0.015315+((L41+M41)/2)*-0.032803</f>
        <v>21.27923562755716</v>
      </c>
      <c r="Q41" s="5">
        <f t="shared" si="11"/>
        <v>21.27923562755716</v>
      </c>
      <c r="R41" s="5">
        <f t="shared" si="5"/>
        <v>4.7287190283460356</v>
      </c>
    </row>
    <row r="42" spans="1:18" x14ac:dyDescent="0.3">
      <c r="A42" s="1">
        <v>41</v>
      </c>
      <c r="B42" s="1" t="s">
        <v>104</v>
      </c>
      <c r="C42" s="1" t="s">
        <v>519</v>
      </c>
      <c r="D42" s="1" t="s">
        <v>545</v>
      </c>
      <c r="E42" s="1">
        <v>4600</v>
      </c>
      <c r="F42" s="3" t="s">
        <v>506</v>
      </c>
      <c r="G42" s="1">
        <v>24</v>
      </c>
      <c r="H42" s="3">
        <v>103.5</v>
      </c>
      <c r="I42" s="1">
        <v>20.02</v>
      </c>
      <c r="J42" s="3">
        <f t="shared" si="7"/>
        <v>102</v>
      </c>
      <c r="K42" s="3">
        <f t="shared" si="8"/>
        <v>100.4</v>
      </c>
      <c r="L42" s="3">
        <f t="shared" si="9"/>
        <v>104.9</v>
      </c>
      <c r="M42" s="3">
        <f t="shared" si="10"/>
        <v>107.3</v>
      </c>
      <c r="N42" s="3">
        <v>5100</v>
      </c>
      <c r="P42" s="4">
        <f t="shared" si="12"/>
        <v>21.784174677557157</v>
      </c>
      <c r="Q42" s="5">
        <f t="shared" si="11"/>
        <v>21.784174677557157</v>
      </c>
      <c r="R42" s="5">
        <f t="shared" si="5"/>
        <v>4.2714067995210119</v>
      </c>
    </row>
    <row r="43" spans="1:18" x14ac:dyDescent="0.3">
      <c r="A43" s="1">
        <v>42</v>
      </c>
      <c r="B43" s="1" t="s">
        <v>187</v>
      </c>
      <c r="C43" s="1" t="s">
        <v>516</v>
      </c>
      <c r="D43" s="1" t="s">
        <v>544</v>
      </c>
      <c r="E43" s="1">
        <v>4500</v>
      </c>
      <c r="F43" s="3" t="s">
        <v>508</v>
      </c>
      <c r="G43" s="1">
        <v>33</v>
      </c>
      <c r="H43" s="3">
        <v>106.5</v>
      </c>
      <c r="I43" s="1">
        <v>13.82</v>
      </c>
      <c r="J43" s="3">
        <f t="shared" si="7"/>
        <v>102.5</v>
      </c>
      <c r="K43" s="3">
        <f t="shared" si="8"/>
        <v>100.3</v>
      </c>
      <c r="L43" s="3">
        <f t="shared" si="9"/>
        <v>104.3</v>
      </c>
      <c r="M43" s="3">
        <f t="shared" si="10"/>
        <v>106.5</v>
      </c>
      <c r="N43" s="3">
        <v>4500</v>
      </c>
      <c r="P43" s="4">
        <f t="shared" si="12"/>
        <v>26.784299645175331</v>
      </c>
      <c r="Q43" s="5">
        <f t="shared" si="11"/>
        <v>26.784299645175331</v>
      </c>
      <c r="R43" s="5">
        <f t="shared" si="5"/>
        <v>5.9520665878167405</v>
      </c>
    </row>
    <row r="44" spans="1:18" x14ac:dyDescent="0.3">
      <c r="A44" s="1">
        <v>43</v>
      </c>
      <c r="B44" s="1" t="s">
        <v>140</v>
      </c>
      <c r="C44" s="1" t="s">
        <v>498</v>
      </c>
      <c r="D44" s="1" t="s">
        <v>543</v>
      </c>
      <c r="E44" s="1">
        <v>4400</v>
      </c>
      <c r="F44" s="3" t="s">
        <v>549</v>
      </c>
      <c r="G44" s="1">
        <v>30</v>
      </c>
      <c r="H44" s="1">
        <v>113.25</v>
      </c>
      <c r="I44" s="1">
        <v>13.43</v>
      </c>
      <c r="J44" s="3">
        <f t="shared" si="7"/>
        <v>104.1</v>
      </c>
      <c r="K44" s="3">
        <f t="shared" si="8"/>
        <v>103.2</v>
      </c>
      <c r="L44" s="3">
        <f t="shared" si="9"/>
        <v>109</v>
      </c>
      <c r="M44" s="3">
        <f t="shared" si="10"/>
        <v>113.9</v>
      </c>
      <c r="N44" s="3">
        <v>4900</v>
      </c>
      <c r="P44" s="4">
        <f t="shared" si="12"/>
        <v>24.730056026974587</v>
      </c>
      <c r="Q44" s="5">
        <f t="shared" si="11"/>
        <v>24.730056026974587</v>
      </c>
      <c r="R44" s="5">
        <f t="shared" si="5"/>
        <v>5.0469502095866501</v>
      </c>
    </row>
    <row r="45" spans="1:18" x14ac:dyDescent="0.3">
      <c r="A45" s="1">
        <v>44</v>
      </c>
      <c r="B45" s="1" t="s">
        <v>210</v>
      </c>
      <c r="C45" s="1" t="s">
        <v>506</v>
      </c>
      <c r="D45" s="1" t="s">
        <v>546</v>
      </c>
      <c r="E45" s="1">
        <v>4400</v>
      </c>
      <c r="F45" s="3" t="s">
        <v>519</v>
      </c>
      <c r="G45" s="1">
        <v>20</v>
      </c>
      <c r="H45" s="1">
        <v>100.5</v>
      </c>
      <c r="I45" s="1">
        <v>25.84</v>
      </c>
      <c r="J45" s="3">
        <f t="shared" si="7"/>
        <v>100.4</v>
      </c>
      <c r="K45" s="3">
        <f t="shared" si="8"/>
        <v>102</v>
      </c>
      <c r="L45" s="3">
        <f t="shared" si="9"/>
        <v>104.2</v>
      </c>
      <c r="M45" s="3">
        <f t="shared" si="10"/>
        <v>110.1</v>
      </c>
      <c r="N45" s="3">
        <v>4500</v>
      </c>
      <c r="P45" s="4">
        <f t="shared" si="12"/>
        <v>19.711995276974591</v>
      </c>
      <c r="Q45" s="5">
        <f t="shared" si="11"/>
        <v>19.711995276974591</v>
      </c>
      <c r="R45" s="5">
        <f t="shared" si="5"/>
        <v>4.3804433948832422</v>
      </c>
    </row>
    <row r="46" spans="1:18" x14ac:dyDescent="0.3">
      <c r="A46" s="1">
        <v>45</v>
      </c>
      <c r="B46" s="1" t="s">
        <v>347</v>
      </c>
      <c r="C46" s="1" t="s">
        <v>498</v>
      </c>
      <c r="D46" s="1" t="s">
        <v>542</v>
      </c>
      <c r="E46" s="1">
        <v>4300</v>
      </c>
      <c r="F46" s="3" t="s">
        <v>549</v>
      </c>
      <c r="G46" s="1">
        <v>22</v>
      </c>
      <c r="H46" s="3">
        <v>113.25</v>
      </c>
      <c r="I46" s="1">
        <v>20.34</v>
      </c>
      <c r="J46" s="3">
        <f t="shared" si="7"/>
        <v>104.1</v>
      </c>
      <c r="K46" s="3">
        <f t="shared" si="8"/>
        <v>103.2</v>
      </c>
      <c r="L46" s="3">
        <f t="shared" si="9"/>
        <v>109</v>
      </c>
      <c r="M46" s="3">
        <f t="shared" si="10"/>
        <v>113.9</v>
      </c>
      <c r="N46" s="3">
        <v>4300</v>
      </c>
      <c r="P46" s="4">
        <f t="shared" si="12"/>
        <v>20.537815897273774</v>
      </c>
      <c r="Q46" s="5">
        <f t="shared" si="11"/>
        <v>20.537815897273774</v>
      </c>
      <c r="R46" s="5">
        <f t="shared" si="5"/>
        <v>4.7762362551799473</v>
      </c>
    </row>
    <row r="47" spans="1:18" x14ac:dyDescent="0.3">
      <c r="A47" s="1">
        <v>46</v>
      </c>
      <c r="B47" s="1" t="s">
        <v>306</v>
      </c>
      <c r="C47" s="1" t="s">
        <v>492</v>
      </c>
      <c r="D47" s="1" t="s">
        <v>546</v>
      </c>
      <c r="E47" s="1">
        <v>4200</v>
      </c>
      <c r="F47" s="3" t="s">
        <v>486</v>
      </c>
      <c r="G47" s="1">
        <v>29</v>
      </c>
      <c r="H47" s="3">
        <v>108.5</v>
      </c>
      <c r="I47" s="1">
        <v>13.88</v>
      </c>
      <c r="J47" s="3">
        <f t="shared" si="7"/>
        <v>101.6</v>
      </c>
      <c r="K47" s="3">
        <f t="shared" si="8"/>
        <v>105.3</v>
      </c>
      <c r="L47" s="3">
        <f t="shared" si="9"/>
        <v>108.1</v>
      </c>
      <c r="M47" s="3">
        <f t="shared" si="10"/>
        <v>107.6</v>
      </c>
      <c r="N47" s="3">
        <v>5000</v>
      </c>
      <c r="P47" s="4">
        <f t="shared" si="12"/>
        <v>23.36066521178266</v>
      </c>
      <c r="Q47" s="5">
        <f t="shared" si="11"/>
        <v>23.36066521178266</v>
      </c>
      <c r="R47" s="5">
        <f t="shared" si="5"/>
        <v>4.6721330423565322</v>
      </c>
    </row>
    <row r="48" spans="1:18" x14ac:dyDescent="0.3">
      <c r="A48" s="1">
        <v>47</v>
      </c>
      <c r="B48" s="1" t="s">
        <v>337</v>
      </c>
      <c r="C48" s="1" t="s">
        <v>516</v>
      </c>
      <c r="D48" s="1" t="s">
        <v>543</v>
      </c>
      <c r="E48" s="1">
        <v>4100</v>
      </c>
      <c r="F48" s="3" t="s">
        <v>508</v>
      </c>
      <c r="G48" s="1">
        <v>24</v>
      </c>
      <c r="H48" s="1">
        <v>106.5</v>
      </c>
      <c r="I48" s="1">
        <v>18.809999999999999</v>
      </c>
      <c r="J48" s="3">
        <f t="shared" si="7"/>
        <v>102.5</v>
      </c>
      <c r="K48" s="3">
        <f t="shared" si="8"/>
        <v>100.3</v>
      </c>
      <c r="L48" s="3">
        <f t="shared" si="9"/>
        <v>104.3</v>
      </c>
      <c r="M48" s="3">
        <f t="shared" si="10"/>
        <v>106.5</v>
      </c>
      <c r="N48" s="3">
        <v>4000</v>
      </c>
      <c r="P48" s="4">
        <f t="shared" si="12"/>
        <v>20.680077359690475</v>
      </c>
      <c r="Q48" s="5">
        <f t="shared" si="11"/>
        <v>20.680077359690475</v>
      </c>
      <c r="R48" s="5">
        <f t="shared" si="5"/>
        <v>5.1700193399226189</v>
      </c>
    </row>
    <row r="49" spans="1:18" x14ac:dyDescent="0.3">
      <c r="A49" s="1">
        <v>48</v>
      </c>
      <c r="B49" s="1" t="s">
        <v>315</v>
      </c>
      <c r="C49" s="1" t="s">
        <v>519</v>
      </c>
      <c r="D49" s="1" t="s">
        <v>543</v>
      </c>
      <c r="E49" s="1">
        <v>4100</v>
      </c>
      <c r="F49" s="3" t="s">
        <v>506</v>
      </c>
      <c r="G49" s="1">
        <v>20</v>
      </c>
      <c r="H49" s="3">
        <v>103.5</v>
      </c>
      <c r="I49" s="1">
        <v>19.079999999999998</v>
      </c>
      <c r="J49" s="3">
        <f t="shared" si="7"/>
        <v>102</v>
      </c>
      <c r="K49" s="3">
        <f t="shared" si="8"/>
        <v>100.4</v>
      </c>
      <c r="L49" s="3">
        <f t="shared" si="9"/>
        <v>104.9</v>
      </c>
      <c r="M49" s="3">
        <f t="shared" si="10"/>
        <v>107.3</v>
      </c>
      <c r="N49" s="3">
        <v>3800</v>
      </c>
      <c r="P49" s="4">
        <f t="shared" si="12"/>
        <v>17.520762959690469</v>
      </c>
      <c r="Q49" s="5">
        <f t="shared" si="11"/>
        <v>17.520762959690469</v>
      </c>
      <c r="R49" s="5">
        <f t="shared" si="5"/>
        <v>4.6107270946553864</v>
      </c>
    </row>
    <row r="50" spans="1:18" x14ac:dyDescent="0.3">
      <c r="A50" s="1">
        <v>49</v>
      </c>
      <c r="B50" s="1" t="s">
        <v>95</v>
      </c>
      <c r="C50" s="1" t="s">
        <v>549</v>
      </c>
      <c r="D50" s="1" t="s">
        <v>545</v>
      </c>
      <c r="E50" s="1">
        <v>4000</v>
      </c>
      <c r="F50" s="3" t="s">
        <v>498</v>
      </c>
      <c r="G50" s="1">
        <v>17</v>
      </c>
      <c r="H50" s="1">
        <v>122.75</v>
      </c>
      <c r="I50" s="1">
        <v>13.23</v>
      </c>
      <c r="J50" s="3">
        <f t="shared" si="7"/>
        <v>103.2</v>
      </c>
      <c r="K50" s="3">
        <f t="shared" si="8"/>
        <v>104.1</v>
      </c>
      <c r="L50" s="3">
        <f t="shared" si="9"/>
        <v>106.5</v>
      </c>
      <c r="M50" s="3">
        <f t="shared" si="10"/>
        <v>109.7</v>
      </c>
      <c r="N50" s="3">
        <v>4400</v>
      </c>
      <c r="P50" s="4">
        <f t="shared" si="12"/>
        <v>15.24928628694887</v>
      </c>
      <c r="Q50" s="5">
        <f t="shared" si="11"/>
        <v>15.24928628694887</v>
      </c>
      <c r="R50" s="5">
        <f t="shared" si="5"/>
        <v>3.4657468833974701</v>
      </c>
    </row>
    <row r="51" spans="1:18" x14ac:dyDescent="0.3">
      <c r="A51" s="1">
        <v>50</v>
      </c>
      <c r="B51" s="1" t="s">
        <v>541</v>
      </c>
      <c r="C51" s="1" t="s">
        <v>506</v>
      </c>
      <c r="D51" s="1" t="s">
        <v>544</v>
      </c>
      <c r="E51" s="1">
        <v>4000</v>
      </c>
      <c r="F51" s="3" t="s">
        <v>519</v>
      </c>
      <c r="G51" s="1">
        <v>35</v>
      </c>
      <c r="H51" s="3">
        <v>100.5</v>
      </c>
      <c r="I51" s="1">
        <v>17.37</v>
      </c>
      <c r="J51" s="3">
        <f t="shared" si="7"/>
        <v>100.4</v>
      </c>
      <c r="K51" s="3">
        <f t="shared" si="8"/>
        <v>102</v>
      </c>
      <c r="L51" s="3">
        <f t="shared" si="9"/>
        <v>104.2</v>
      </c>
      <c r="M51" s="3">
        <f t="shared" si="10"/>
        <v>110.1</v>
      </c>
      <c r="N51" s="3">
        <v>3800</v>
      </c>
      <c r="P51" s="4">
        <f t="shared" si="12"/>
        <v>27.498184786948869</v>
      </c>
      <c r="Q51" s="5">
        <f t="shared" si="11"/>
        <v>27.498184786948869</v>
      </c>
      <c r="R51" s="5">
        <f t="shared" si="5"/>
        <v>7.2363644176181241</v>
      </c>
    </row>
    <row r="52" spans="1:18" x14ac:dyDescent="0.3">
      <c r="A52" s="1">
        <v>51</v>
      </c>
      <c r="B52" s="1" t="s">
        <v>209</v>
      </c>
      <c r="C52" s="1" t="s">
        <v>498</v>
      </c>
      <c r="D52" s="1" t="s">
        <v>545</v>
      </c>
      <c r="E52" s="1">
        <v>3900</v>
      </c>
      <c r="F52" s="3" t="s">
        <v>549</v>
      </c>
      <c r="G52" s="1">
        <v>24</v>
      </c>
      <c r="H52" s="1">
        <v>113.25</v>
      </c>
      <c r="I52" s="1">
        <v>18.36</v>
      </c>
      <c r="J52" s="3">
        <f t="shared" si="7"/>
        <v>104.1</v>
      </c>
      <c r="K52" s="3">
        <f t="shared" si="8"/>
        <v>103.2</v>
      </c>
      <c r="L52" s="3">
        <f t="shared" si="9"/>
        <v>109</v>
      </c>
      <c r="M52" s="3">
        <f t="shared" si="10"/>
        <v>113.9</v>
      </c>
      <c r="N52" s="3">
        <v>4500</v>
      </c>
      <c r="P52" s="4">
        <f t="shared" si="12"/>
        <v>20.548810213578903</v>
      </c>
      <c r="Q52" s="5">
        <f t="shared" si="11"/>
        <v>20.548810213578903</v>
      </c>
      <c r="R52" s="5">
        <f t="shared" si="5"/>
        <v>4.5664022696842004</v>
      </c>
    </row>
    <row r="53" spans="1:18" x14ac:dyDescent="0.3">
      <c r="A53" s="1">
        <v>52</v>
      </c>
      <c r="B53" s="1" t="s">
        <v>223</v>
      </c>
      <c r="C53" s="1" t="s">
        <v>508</v>
      </c>
      <c r="D53" s="1" t="s">
        <v>543</v>
      </c>
      <c r="E53" s="1">
        <v>3800</v>
      </c>
      <c r="F53" s="3" t="s">
        <v>516</v>
      </c>
      <c r="G53" s="1">
        <v>17</v>
      </c>
      <c r="H53" s="3">
        <v>101</v>
      </c>
      <c r="I53" s="1">
        <v>20.3</v>
      </c>
      <c r="J53" s="3">
        <f t="shared" si="7"/>
        <v>100.3</v>
      </c>
      <c r="K53" s="3">
        <f t="shared" si="8"/>
        <v>102.5</v>
      </c>
      <c r="L53" s="3">
        <f t="shared" si="9"/>
        <v>105.8</v>
      </c>
      <c r="M53" s="3">
        <f t="shared" si="10"/>
        <v>110.9</v>
      </c>
      <c r="N53" s="3">
        <v>3800</v>
      </c>
      <c r="P53" s="4">
        <f t="shared" si="12"/>
        <v>14.642467212890569</v>
      </c>
      <c r="Q53" s="5">
        <f t="shared" si="11"/>
        <v>14.642467212890569</v>
      </c>
      <c r="R53" s="5">
        <f t="shared" si="5"/>
        <v>3.8532808454975185</v>
      </c>
    </row>
    <row r="54" spans="1:18" x14ac:dyDescent="0.3">
      <c r="A54" s="1">
        <v>53</v>
      </c>
      <c r="B54" s="1" t="s">
        <v>175</v>
      </c>
      <c r="C54" s="1" t="s">
        <v>498</v>
      </c>
      <c r="D54" s="1" t="s">
        <v>543</v>
      </c>
      <c r="E54" s="1">
        <v>3700</v>
      </c>
      <c r="F54" s="3" t="s">
        <v>549</v>
      </c>
      <c r="G54" s="1">
        <v>28</v>
      </c>
      <c r="H54" s="1">
        <v>113.25</v>
      </c>
      <c r="I54" s="1">
        <v>15.09</v>
      </c>
      <c r="J54" s="3">
        <f t="shared" si="7"/>
        <v>104.1</v>
      </c>
      <c r="K54" s="3">
        <f t="shared" si="8"/>
        <v>103.2</v>
      </c>
      <c r="L54" s="3">
        <f t="shared" si="9"/>
        <v>109</v>
      </c>
      <c r="M54" s="3">
        <f t="shared" si="10"/>
        <v>113.9</v>
      </c>
      <c r="N54" s="3">
        <v>4300</v>
      </c>
      <c r="P54" s="4">
        <f t="shared" si="12"/>
        <v>22.094623414505946</v>
      </c>
      <c r="Q54" s="5">
        <f t="shared" si="11"/>
        <v>22.094623414505946</v>
      </c>
      <c r="R54" s="5">
        <f t="shared" si="5"/>
        <v>5.1382845150013834</v>
      </c>
    </row>
    <row r="55" spans="1:18" x14ac:dyDescent="0.3">
      <c r="A55" s="1">
        <v>54</v>
      </c>
      <c r="B55" s="1" t="s">
        <v>121</v>
      </c>
      <c r="C55" s="1" t="s">
        <v>506</v>
      </c>
      <c r="D55" s="1" t="s">
        <v>543</v>
      </c>
      <c r="E55" s="1">
        <v>3600</v>
      </c>
      <c r="F55" s="3" t="s">
        <v>519</v>
      </c>
      <c r="G55" s="1">
        <v>24</v>
      </c>
      <c r="H55" s="3">
        <v>100.5</v>
      </c>
      <c r="I55" s="1">
        <v>14.52</v>
      </c>
      <c r="J55" s="3">
        <f t="shared" si="7"/>
        <v>100.4</v>
      </c>
      <c r="K55" s="3">
        <f t="shared" si="8"/>
        <v>102</v>
      </c>
      <c r="L55" s="3">
        <f t="shared" si="9"/>
        <v>104.2</v>
      </c>
      <c r="M55" s="3">
        <f t="shared" si="10"/>
        <v>110.1</v>
      </c>
      <c r="N55" s="3">
        <v>4100</v>
      </c>
      <c r="P55" s="4">
        <f t="shared" si="12"/>
        <v>17.67852993576566</v>
      </c>
      <c r="Q55" s="5">
        <f t="shared" si="11"/>
        <v>17.67852993576566</v>
      </c>
      <c r="R55" s="5">
        <f t="shared" si="5"/>
        <v>4.3118365696989418</v>
      </c>
    </row>
    <row r="56" spans="1:18" x14ac:dyDescent="0.3">
      <c r="A56" s="1">
        <v>55</v>
      </c>
      <c r="B56" s="1" t="s">
        <v>454</v>
      </c>
      <c r="C56" s="1" t="s">
        <v>519</v>
      </c>
      <c r="D56" s="1" t="s">
        <v>542</v>
      </c>
      <c r="E56" s="1">
        <v>3500</v>
      </c>
      <c r="F56" s="3" t="s">
        <v>506</v>
      </c>
      <c r="G56" s="1">
        <v>24</v>
      </c>
      <c r="H56" s="1">
        <v>103.5</v>
      </c>
      <c r="I56" s="1">
        <v>14.56</v>
      </c>
      <c r="J56" s="3">
        <f t="shared" si="7"/>
        <v>102</v>
      </c>
      <c r="K56" s="3">
        <f t="shared" si="8"/>
        <v>100.4</v>
      </c>
      <c r="L56" s="3">
        <f t="shared" si="9"/>
        <v>104.9</v>
      </c>
      <c r="M56" s="3">
        <f t="shared" si="10"/>
        <v>107.3</v>
      </c>
      <c r="N56" s="3">
        <v>3700</v>
      </c>
      <c r="P56" s="4">
        <f t="shared" si="12"/>
        <v>17.73722913713728</v>
      </c>
      <c r="Q56" s="5">
        <f t="shared" si="11"/>
        <v>17.73722913713728</v>
      </c>
      <c r="R56" s="5">
        <f t="shared" si="5"/>
        <v>4.7938457127398051</v>
      </c>
    </row>
    <row r="57" spans="1:18" x14ac:dyDescent="0.3">
      <c r="A57" s="3">
        <v>56</v>
      </c>
      <c r="B57" s="1" t="s">
        <v>213</v>
      </c>
      <c r="C57" s="1" t="s">
        <v>492</v>
      </c>
      <c r="D57" s="1" t="s">
        <v>546</v>
      </c>
      <c r="E57" s="1">
        <v>3400</v>
      </c>
      <c r="F57" s="3" t="s">
        <v>486</v>
      </c>
      <c r="G57" s="1">
        <v>10</v>
      </c>
      <c r="H57" s="1">
        <v>108.5</v>
      </c>
      <c r="I57" s="1">
        <v>17.309999999999999</v>
      </c>
      <c r="J57" s="3">
        <f t="shared" si="7"/>
        <v>101.6</v>
      </c>
      <c r="K57" s="3">
        <f t="shared" si="8"/>
        <v>105.3</v>
      </c>
      <c r="L57" s="3">
        <f t="shared" si="9"/>
        <v>108.1</v>
      </c>
      <c r="M57" s="3">
        <f t="shared" si="10"/>
        <v>107.6</v>
      </c>
      <c r="N57" s="3">
        <v>3600</v>
      </c>
      <c r="P57" s="4">
        <f t="shared" si="12"/>
        <v>8.4001811862054705</v>
      </c>
      <c r="Q57" s="5">
        <f t="shared" si="11"/>
        <v>8.4001811862054705</v>
      </c>
      <c r="R57" s="5">
        <f t="shared" si="5"/>
        <v>2.3333836628348528</v>
      </c>
    </row>
    <row r="58" spans="1:18" x14ac:dyDescent="0.3">
      <c r="A58" s="3">
        <v>57</v>
      </c>
      <c r="B58" s="1" t="s">
        <v>416</v>
      </c>
      <c r="C58" s="1" t="s">
        <v>516</v>
      </c>
      <c r="D58" s="1" t="s">
        <v>546</v>
      </c>
      <c r="E58" s="1">
        <v>3300</v>
      </c>
      <c r="F58" s="3" t="s">
        <v>508</v>
      </c>
      <c r="G58" s="1">
        <v>15</v>
      </c>
      <c r="H58" s="3">
        <v>106.5</v>
      </c>
      <c r="I58" s="1">
        <v>18.579999999999998</v>
      </c>
      <c r="J58" s="3">
        <f t="shared" si="7"/>
        <v>102.5</v>
      </c>
      <c r="K58" s="3">
        <f t="shared" si="8"/>
        <v>100.3</v>
      </c>
      <c r="L58" s="3">
        <f t="shared" si="9"/>
        <v>104.3</v>
      </c>
      <c r="M58" s="3">
        <f t="shared" si="10"/>
        <v>106.5</v>
      </c>
      <c r="N58" s="3">
        <v>3700</v>
      </c>
      <c r="P58" s="4">
        <f t="shared" si="12"/>
        <v>11.992769201145997</v>
      </c>
      <c r="Q58" s="5">
        <f t="shared" si="11"/>
        <v>11.992769201145997</v>
      </c>
      <c r="R58" s="5">
        <f t="shared" si="5"/>
        <v>3.2412889732827015</v>
      </c>
    </row>
    <row r="59" spans="1:18" x14ac:dyDescent="0.3">
      <c r="A59" s="3">
        <v>58</v>
      </c>
      <c r="B59" s="1" t="s">
        <v>264</v>
      </c>
      <c r="C59" s="1" t="s">
        <v>486</v>
      </c>
      <c r="D59" s="1" t="s">
        <v>545</v>
      </c>
      <c r="E59" s="1">
        <v>3200</v>
      </c>
      <c r="F59" s="3" t="s">
        <v>492</v>
      </c>
      <c r="G59" s="1">
        <v>17</v>
      </c>
      <c r="H59" s="3">
        <v>114</v>
      </c>
      <c r="I59" s="1">
        <v>19</v>
      </c>
      <c r="J59" s="3">
        <f t="shared" si="7"/>
        <v>105.3</v>
      </c>
      <c r="K59" s="3">
        <f t="shared" si="8"/>
        <v>101.6</v>
      </c>
      <c r="L59" s="3">
        <f t="shared" si="9"/>
        <v>104.7</v>
      </c>
      <c r="M59" s="3">
        <f t="shared" si="10"/>
        <v>111.4</v>
      </c>
      <c r="N59" s="3">
        <v>3900</v>
      </c>
      <c r="P59" s="4">
        <f t="shared" si="12"/>
        <v>13.921270677539216</v>
      </c>
      <c r="Q59" s="5">
        <f t="shared" si="11"/>
        <v>13.921270677539216</v>
      </c>
      <c r="R59" s="5">
        <f t="shared" si="5"/>
        <v>3.5695565839844146</v>
      </c>
    </row>
    <row r="60" spans="1:18" x14ac:dyDescent="0.3">
      <c r="A60" s="3">
        <v>59</v>
      </c>
      <c r="B60" s="1" t="s">
        <v>379</v>
      </c>
      <c r="C60" s="1" t="s">
        <v>486</v>
      </c>
      <c r="D60" s="1" t="s">
        <v>542</v>
      </c>
      <c r="E60" s="1">
        <v>3200</v>
      </c>
      <c r="F60" s="3" t="s">
        <v>492</v>
      </c>
      <c r="G60" s="1">
        <v>15</v>
      </c>
      <c r="H60" s="3">
        <v>114</v>
      </c>
      <c r="I60" s="1">
        <v>14.26</v>
      </c>
      <c r="J60" s="3">
        <f t="shared" si="7"/>
        <v>105.3</v>
      </c>
      <c r="K60" s="3">
        <f t="shared" si="8"/>
        <v>101.6</v>
      </c>
      <c r="L60" s="3">
        <f t="shared" si="9"/>
        <v>104.7</v>
      </c>
      <c r="M60" s="3">
        <f t="shared" si="10"/>
        <v>111.4</v>
      </c>
      <c r="N60" s="3">
        <v>3500</v>
      </c>
      <c r="P60" s="4">
        <f t="shared" si="12"/>
        <v>11.165227277539216</v>
      </c>
      <c r="Q60" s="5">
        <f t="shared" si="11"/>
        <v>11.165227277539216</v>
      </c>
      <c r="R60" s="5">
        <f t="shared" si="5"/>
        <v>3.190064936439776</v>
      </c>
    </row>
    <row r="61" spans="1:18" x14ac:dyDescent="0.3">
      <c r="A61" s="3">
        <v>60</v>
      </c>
      <c r="B61" s="1" t="s">
        <v>8</v>
      </c>
      <c r="C61" s="1" t="s">
        <v>549</v>
      </c>
      <c r="D61" s="1" t="s">
        <v>543</v>
      </c>
      <c r="E61" s="1">
        <v>3200</v>
      </c>
      <c r="F61" s="3" t="s">
        <v>498</v>
      </c>
      <c r="G61" s="1">
        <v>12</v>
      </c>
      <c r="H61" s="3">
        <v>122.75</v>
      </c>
      <c r="I61" s="1">
        <v>20.37</v>
      </c>
      <c r="J61" s="3">
        <f t="shared" si="7"/>
        <v>103.2</v>
      </c>
      <c r="K61" s="3">
        <f t="shared" si="8"/>
        <v>104.1</v>
      </c>
      <c r="L61" s="3">
        <f t="shared" si="9"/>
        <v>106.5</v>
      </c>
      <c r="M61" s="3">
        <f t="shared" si="10"/>
        <v>109.7</v>
      </c>
      <c r="N61" s="3">
        <v>3500</v>
      </c>
      <c r="P61" s="4">
        <f t="shared" si="12"/>
        <v>11.442345227539217</v>
      </c>
      <c r="Q61" s="5">
        <f t="shared" si="11"/>
        <v>11.442345227539217</v>
      </c>
      <c r="R61" s="5">
        <f t="shared" si="5"/>
        <v>3.2692414935826335</v>
      </c>
    </row>
    <row r="62" spans="1:18" x14ac:dyDescent="0.3">
      <c r="A62" s="3">
        <v>61</v>
      </c>
      <c r="B62" s="1" t="s">
        <v>280</v>
      </c>
      <c r="C62" s="1" t="s">
        <v>492</v>
      </c>
      <c r="D62" s="1" t="s">
        <v>546</v>
      </c>
      <c r="E62" s="1">
        <v>3200</v>
      </c>
      <c r="F62" s="3" t="s">
        <v>486</v>
      </c>
      <c r="G62" s="1">
        <v>21</v>
      </c>
      <c r="H62" s="3">
        <v>108.5</v>
      </c>
      <c r="I62" s="1">
        <v>17.440000000000001</v>
      </c>
      <c r="J62" s="3">
        <f t="shared" si="7"/>
        <v>101.6</v>
      </c>
      <c r="K62" s="3">
        <f t="shared" si="8"/>
        <v>105.3</v>
      </c>
      <c r="L62" s="3">
        <f t="shared" si="9"/>
        <v>108.1</v>
      </c>
      <c r="M62" s="3">
        <f t="shared" si="10"/>
        <v>107.6</v>
      </c>
      <c r="N62" s="3">
        <v>3500</v>
      </c>
      <c r="P62" s="4">
        <f t="shared" si="12"/>
        <v>15.924311677539215</v>
      </c>
      <c r="Q62" s="5">
        <f t="shared" si="11"/>
        <v>15.924311677539215</v>
      </c>
      <c r="R62" s="5">
        <f t="shared" si="5"/>
        <v>4.5498033364397754</v>
      </c>
    </row>
    <row r="63" spans="1:18" x14ac:dyDescent="0.3">
      <c r="A63" s="3">
        <v>62</v>
      </c>
      <c r="B63" s="1" t="s">
        <v>10</v>
      </c>
      <c r="C63" s="1" t="s">
        <v>492</v>
      </c>
      <c r="D63" s="1" t="s">
        <v>543</v>
      </c>
      <c r="E63" s="1">
        <v>3200</v>
      </c>
      <c r="F63" s="3" t="s">
        <v>486</v>
      </c>
      <c r="G63" s="1">
        <v>17</v>
      </c>
      <c r="H63" s="1">
        <v>108.5</v>
      </c>
      <c r="I63" s="1">
        <v>16.16</v>
      </c>
      <c r="J63" s="3">
        <f t="shared" si="7"/>
        <v>101.6</v>
      </c>
      <c r="K63" s="3">
        <f t="shared" si="8"/>
        <v>105.3</v>
      </c>
      <c r="L63" s="3">
        <f t="shared" si="9"/>
        <v>108.1</v>
      </c>
      <c r="M63" s="3">
        <f t="shared" si="10"/>
        <v>107.6</v>
      </c>
      <c r="N63" s="3">
        <v>3500</v>
      </c>
      <c r="P63" s="4">
        <f t="shared" si="12"/>
        <v>12.645986877539215</v>
      </c>
      <c r="Q63" s="5">
        <f t="shared" si="11"/>
        <v>12.645986877539215</v>
      </c>
      <c r="R63" s="5">
        <f t="shared" si="5"/>
        <v>3.613139107868347</v>
      </c>
    </row>
    <row r="64" spans="1:18" x14ac:dyDescent="0.3">
      <c r="A64" s="3">
        <v>63</v>
      </c>
      <c r="B64" s="1" t="s">
        <v>229</v>
      </c>
      <c r="C64" s="1" t="s">
        <v>486</v>
      </c>
      <c r="D64" s="1" t="s">
        <v>544</v>
      </c>
      <c r="E64" s="1">
        <v>3200</v>
      </c>
      <c r="F64" s="1" t="s">
        <v>492</v>
      </c>
      <c r="G64" s="1">
        <v>23</v>
      </c>
      <c r="H64" s="1">
        <v>114</v>
      </c>
      <c r="I64" s="1">
        <v>10.93</v>
      </c>
      <c r="J64" s="3">
        <f t="shared" si="7"/>
        <v>105.3</v>
      </c>
      <c r="K64" s="3">
        <f t="shared" si="8"/>
        <v>101.6</v>
      </c>
      <c r="L64" s="3">
        <f t="shared" si="9"/>
        <v>104.7</v>
      </c>
      <c r="M64" s="3">
        <f t="shared" si="10"/>
        <v>111.4</v>
      </c>
      <c r="N64" s="3">
        <v>3500</v>
      </c>
      <c r="P64" s="4">
        <f t="shared" si="12"/>
        <v>16.117381977539214</v>
      </c>
      <c r="Q64" s="5">
        <f t="shared" si="11"/>
        <v>16.117381977539214</v>
      </c>
      <c r="R64" s="5">
        <f t="shared" si="5"/>
        <v>4.6049662792969182</v>
      </c>
    </row>
    <row r="65" spans="1:18" x14ac:dyDescent="0.3">
      <c r="A65" s="3">
        <v>64</v>
      </c>
      <c r="B65" s="1" t="s">
        <v>125</v>
      </c>
      <c r="C65" s="1" t="s">
        <v>492</v>
      </c>
      <c r="D65" s="1" t="s">
        <v>545</v>
      </c>
      <c r="E65" s="1">
        <v>3200</v>
      </c>
      <c r="F65" s="3" t="s">
        <v>486</v>
      </c>
      <c r="G65" s="1">
        <v>15</v>
      </c>
      <c r="H65" s="3">
        <v>108.5</v>
      </c>
      <c r="I65" s="1">
        <v>16.29</v>
      </c>
      <c r="J65" s="3">
        <f t="shared" si="7"/>
        <v>101.6</v>
      </c>
      <c r="K65" s="3">
        <f t="shared" si="8"/>
        <v>105.3</v>
      </c>
      <c r="L65" s="3">
        <f t="shared" si="9"/>
        <v>108.1</v>
      </c>
      <c r="M65" s="3">
        <f t="shared" si="10"/>
        <v>107.6</v>
      </c>
      <c r="N65" s="3">
        <v>3700</v>
      </c>
      <c r="P65" s="4">
        <f t="shared" si="12"/>
        <v>11.216580177539216</v>
      </c>
      <c r="Q65" s="5">
        <f t="shared" si="11"/>
        <v>11.216580177539216</v>
      </c>
      <c r="R65" s="5">
        <f t="shared" si="5"/>
        <v>3.0315081560916797</v>
      </c>
    </row>
    <row r="66" spans="1:18" x14ac:dyDescent="0.3">
      <c r="A66" s="3">
        <v>65</v>
      </c>
      <c r="B66" s="1" t="s">
        <v>151</v>
      </c>
      <c r="C66" s="1" t="s">
        <v>506</v>
      </c>
      <c r="D66" s="1" t="s">
        <v>546</v>
      </c>
      <c r="E66" s="1">
        <v>3100</v>
      </c>
      <c r="F66" s="3" t="s">
        <v>519</v>
      </c>
      <c r="G66" s="1">
        <v>8</v>
      </c>
      <c r="H66" s="1">
        <v>100.5</v>
      </c>
      <c r="I66" s="1">
        <v>15.63</v>
      </c>
      <c r="J66" s="3">
        <f t="shared" ref="J66:J77" si="13">VLOOKUP(C66,$B$84:$E$113,2,FALSE)</f>
        <v>100.4</v>
      </c>
      <c r="K66" s="3">
        <f t="shared" ref="K66:K77" si="14">VLOOKUP(F66,$B$84:$E$113,2,FALSE)</f>
        <v>102</v>
      </c>
      <c r="L66" s="3">
        <f t="shared" ref="L66:L77" si="15">VLOOKUP(C66,$B$84:$E$113,4,FALSE)</f>
        <v>104.2</v>
      </c>
      <c r="M66" s="3">
        <f t="shared" ref="M66:M77" si="16">VLOOKUP(F66,$B$84:$E$113,3,FALSE)</f>
        <v>110.1</v>
      </c>
      <c r="N66" s="3">
        <v>3500</v>
      </c>
      <c r="P66" s="4">
        <f t="shared" si="12"/>
        <v>4.8618737310012641</v>
      </c>
      <c r="Q66" s="5">
        <f t="shared" ref="Q66:Q77" si="17">P66-O66</f>
        <v>4.8618737310012641</v>
      </c>
      <c r="R66" s="5">
        <f t="shared" si="5"/>
        <v>1.3891067802860755</v>
      </c>
    </row>
    <row r="67" spans="1:18" x14ac:dyDescent="0.3">
      <c r="A67" s="3">
        <v>66</v>
      </c>
      <c r="B67" s="1" t="s">
        <v>243</v>
      </c>
      <c r="C67" s="1" t="s">
        <v>498</v>
      </c>
      <c r="D67" s="1" t="s">
        <v>544</v>
      </c>
      <c r="E67" s="1">
        <v>3100</v>
      </c>
      <c r="F67" s="3" t="s">
        <v>549</v>
      </c>
      <c r="G67" s="1">
        <v>15</v>
      </c>
      <c r="H67" s="3">
        <v>113.25</v>
      </c>
      <c r="I67" s="1">
        <v>12.64</v>
      </c>
      <c r="J67" s="3">
        <f t="shared" si="13"/>
        <v>104.1</v>
      </c>
      <c r="K67" s="3">
        <f t="shared" si="14"/>
        <v>103.2</v>
      </c>
      <c r="L67" s="3">
        <f t="shared" si="15"/>
        <v>109</v>
      </c>
      <c r="M67" s="3">
        <f t="shared" si="16"/>
        <v>113.9</v>
      </c>
      <c r="N67" s="3">
        <v>3500</v>
      </c>
      <c r="P67" s="4">
        <f t="shared" si="12"/>
        <v>10.248806681001264</v>
      </c>
      <c r="Q67" s="5">
        <f t="shared" si="17"/>
        <v>10.248806681001264</v>
      </c>
      <c r="R67" s="5">
        <f t="shared" ref="R67:R77" si="18">P67/(N67/1000)</f>
        <v>2.9282304802860755</v>
      </c>
    </row>
    <row r="68" spans="1:18" x14ac:dyDescent="0.3">
      <c r="A68" s="3">
        <v>67</v>
      </c>
      <c r="B68" s="1" t="s">
        <v>310</v>
      </c>
      <c r="C68" s="1" t="s">
        <v>516</v>
      </c>
      <c r="D68" s="1" t="s">
        <v>543</v>
      </c>
      <c r="E68" s="1">
        <v>3100</v>
      </c>
      <c r="F68" s="3" t="s">
        <v>508</v>
      </c>
      <c r="G68" s="1">
        <v>4</v>
      </c>
      <c r="H68" s="1">
        <v>106.5</v>
      </c>
      <c r="I68" s="1">
        <v>23.22</v>
      </c>
      <c r="J68" s="3">
        <f t="shared" si="13"/>
        <v>102.5</v>
      </c>
      <c r="K68" s="3">
        <f t="shared" si="14"/>
        <v>100.3</v>
      </c>
      <c r="L68" s="3">
        <f t="shared" si="15"/>
        <v>104.3</v>
      </c>
      <c r="M68" s="3">
        <f t="shared" si="16"/>
        <v>106.5</v>
      </c>
      <c r="N68" s="3">
        <v>3500</v>
      </c>
      <c r="P68" s="4">
        <f t="shared" si="12"/>
        <v>4.6146938810012639</v>
      </c>
      <c r="Q68" s="5">
        <f t="shared" si="17"/>
        <v>4.6146938810012639</v>
      </c>
      <c r="R68" s="5">
        <f t="shared" si="18"/>
        <v>1.3184839660003611</v>
      </c>
    </row>
    <row r="69" spans="1:18" x14ac:dyDescent="0.3">
      <c r="A69" s="3">
        <v>68</v>
      </c>
      <c r="B69" s="1" t="s">
        <v>335</v>
      </c>
      <c r="C69" s="1" t="s">
        <v>508</v>
      </c>
      <c r="D69" s="1" t="s">
        <v>545</v>
      </c>
      <c r="E69" s="1">
        <v>3100</v>
      </c>
      <c r="F69" s="3" t="s">
        <v>516</v>
      </c>
      <c r="G69" s="1">
        <v>14</v>
      </c>
      <c r="H69" s="1">
        <v>101</v>
      </c>
      <c r="I69" s="1">
        <v>13.68</v>
      </c>
      <c r="J69" s="3">
        <f t="shared" si="13"/>
        <v>100.3</v>
      </c>
      <c r="K69" s="3">
        <f t="shared" si="14"/>
        <v>102.5</v>
      </c>
      <c r="L69" s="3">
        <f t="shared" si="15"/>
        <v>105.8</v>
      </c>
      <c r="M69" s="3">
        <f t="shared" si="16"/>
        <v>110.9</v>
      </c>
      <c r="N69" s="3">
        <v>3500</v>
      </c>
      <c r="P69" s="4">
        <f t="shared" si="12"/>
        <v>8.7350336310012651</v>
      </c>
      <c r="Q69" s="5">
        <f t="shared" si="17"/>
        <v>8.7350336310012651</v>
      </c>
      <c r="R69" s="5">
        <f t="shared" si="18"/>
        <v>2.4957238945717899</v>
      </c>
    </row>
    <row r="70" spans="1:18" x14ac:dyDescent="0.3">
      <c r="A70" s="3">
        <v>69</v>
      </c>
      <c r="B70" s="1" t="s">
        <v>444</v>
      </c>
      <c r="C70" s="1" t="s">
        <v>492</v>
      </c>
      <c r="D70" s="1" t="s">
        <v>545</v>
      </c>
      <c r="E70" s="1">
        <v>3100</v>
      </c>
      <c r="F70" s="3" t="s">
        <v>486</v>
      </c>
      <c r="G70" s="1">
        <v>15</v>
      </c>
      <c r="H70" s="1">
        <v>108.5</v>
      </c>
      <c r="I70" s="1">
        <v>15.11</v>
      </c>
      <c r="J70" s="3">
        <f t="shared" si="13"/>
        <v>101.6</v>
      </c>
      <c r="K70" s="3">
        <f t="shared" si="14"/>
        <v>105.3</v>
      </c>
      <c r="L70" s="3">
        <f t="shared" si="15"/>
        <v>108.1</v>
      </c>
      <c r="M70" s="3">
        <f t="shared" si="16"/>
        <v>107.6</v>
      </c>
      <c r="N70" s="3">
        <v>3500</v>
      </c>
      <c r="P70" s="4">
        <f t="shared" si="12"/>
        <v>10.597787181001266</v>
      </c>
      <c r="Q70" s="5">
        <f t="shared" si="17"/>
        <v>10.597787181001266</v>
      </c>
      <c r="R70" s="5">
        <f t="shared" si="18"/>
        <v>3.0279391945717902</v>
      </c>
    </row>
    <row r="71" spans="1:18" x14ac:dyDescent="0.3">
      <c r="A71" s="3">
        <v>70</v>
      </c>
      <c r="B71" s="1" t="s">
        <v>431</v>
      </c>
      <c r="C71" s="1" t="s">
        <v>549</v>
      </c>
      <c r="D71" s="1" t="s">
        <v>543</v>
      </c>
      <c r="E71" s="1">
        <v>3100</v>
      </c>
      <c r="F71" s="3" t="s">
        <v>498</v>
      </c>
      <c r="G71" s="1">
        <v>14</v>
      </c>
      <c r="H71" s="3">
        <v>122.75</v>
      </c>
      <c r="I71" s="1">
        <v>12.85</v>
      </c>
      <c r="J71" s="3">
        <f t="shared" si="13"/>
        <v>103.2</v>
      </c>
      <c r="K71" s="3">
        <f t="shared" si="14"/>
        <v>104.1</v>
      </c>
      <c r="L71" s="3">
        <f t="shared" si="15"/>
        <v>106.5</v>
      </c>
      <c r="M71" s="3">
        <f t="shared" si="16"/>
        <v>109.7</v>
      </c>
      <c r="N71" s="3">
        <v>3700</v>
      </c>
      <c r="P71" s="4">
        <f t="shared" si="12"/>
        <v>10.561292831001266</v>
      </c>
      <c r="Q71" s="5">
        <f t="shared" si="17"/>
        <v>10.561292831001266</v>
      </c>
      <c r="R71" s="5">
        <f t="shared" si="18"/>
        <v>2.8544034678381798</v>
      </c>
    </row>
    <row r="72" spans="1:18" x14ac:dyDescent="0.3">
      <c r="A72" s="3">
        <v>71</v>
      </c>
      <c r="B72" s="1" t="s">
        <v>118</v>
      </c>
      <c r="C72" s="1" t="s">
        <v>549</v>
      </c>
      <c r="D72" s="1" t="s">
        <v>546</v>
      </c>
      <c r="E72" s="1">
        <v>3000</v>
      </c>
      <c r="F72" s="3" t="s">
        <v>498</v>
      </c>
      <c r="G72" s="1">
        <v>14</v>
      </c>
      <c r="H72" s="3">
        <v>122.75</v>
      </c>
      <c r="I72" s="1">
        <v>13.37</v>
      </c>
      <c r="J72" s="3">
        <f t="shared" si="13"/>
        <v>103.2</v>
      </c>
      <c r="K72" s="3">
        <f t="shared" si="14"/>
        <v>104.1</v>
      </c>
      <c r="L72" s="3">
        <f t="shared" si="15"/>
        <v>106.5</v>
      </c>
      <c r="M72" s="3">
        <f t="shared" si="16"/>
        <v>109.7</v>
      </c>
      <c r="N72" s="3">
        <v>3500</v>
      </c>
      <c r="P72" s="4">
        <f t="shared" si="12"/>
        <v>10.395845961120276</v>
      </c>
      <c r="Q72" s="5">
        <f t="shared" si="17"/>
        <v>10.395845961120276</v>
      </c>
      <c r="R72" s="5">
        <f t="shared" si="18"/>
        <v>2.9702417031772219</v>
      </c>
    </row>
    <row r="73" spans="1:18" x14ac:dyDescent="0.3">
      <c r="A73" s="3">
        <v>72</v>
      </c>
      <c r="B73" s="1" t="s">
        <v>117</v>
      </c>
      <c r="C73" s="1" t="s">
        <v>519</v>
      </c>
      <c r="D73" s="1" t="s">
        <v>545</v>
      </c>
      <c r="E73" s="1">
        <v>3000</v>
      </c>
      <c r="F73" s="3" t="s">
        <v>506</v>
      </c>
      <c r="G73" s="1">
        <v>4</v>
      </c>
      <c r="H73" s="3">
        <v>103.5</v>
      </c>
      <c r="I73" s="1">
        <v>15.53</v>
      </c>
      <c r="J73" s="3">
        <f t="shared" si="13"/>
        <v>102</v>
      </c>
      <c r="K73" s="3">
        <f t="shared" si="14"/>
        <v>100.4</v>
      </c>
      <c r="L73" s="3">
        <f t="shared" si="15"/>
        <v>104.9</v>
      </c>
      <c r="M73" s="3">
        <f t="shared" si="16"/>
        <v>107.3</v>
      </c>
      <c r="N73" s="3">
        <v>3500</v>
      </c>
      <c r="P73" s="4">
        <f t="shared" si="12"/>
        <v>1.9095358111202763</v>
      </c>
      <c r="Q73" s="5">
        <f t="shared" si="17"/>
        <v>1.9095358111202763</v>
      </c>
      <c r="R73" s="5">
        <f t="shared" si="18"/>
        <v>0.54558166032007893</v>
      </c>
    </row>
    <row r="74" spans="1:18" x14ac:dyDescent="0.3">
      <c r="A74" s="3">
        <v>73</v>
      </c>
      <c r="B74" s="1" t="s">
        <v>212</v>
      </c>
      <c r="C74" s="1" t="s">
        <v>516</v>
      </c>
      <c r="D74" s="1" t="s">
        <v>544</v>
      </c>
      <c r="E74" s="1">
        <v>3000</v>
      </c>
      <c r="F74" s="3" t="s">
        <v>508</v>
      </c>
      <c r="G74" s="1">
        <v>4</v>
      </c>
      <c r="H74" s="3">
        <v>106.5</v>
      </c>
      <c r="I74" s="1">
        <v>17.28</v>
      </c>
      <c r="J74" s="3">
        <f t="shared" si="13"/>
        <v>102.5</v>
      </c>
      <c r="K74" s="3">
        <f t="shared" si="14"/>
        <v>100.3</v>
      </c>
      <c r="L74" s="3">
        <f t="shared" si="15"/>
        <v>104.3</v>
      </c>
      <c r="M74" s="3">
        <f t="shared" si="16"/>
        <v>106.5</v>
      </c>
      <c r="N74" s="3">
        <v>3500</v>
      </c>
      <c r="P74" s="4">
        <f t="shared" si="12"/>
        <v>2.6894784111202767</v>
      </c>
      <c r="Q74" s="5">
        <f t="shared" si="17"/>
        <v>2.6894784111202767</v>
      </c>
      <c r="R74" s="5">
        <f t="shared" si="18"/>
        <v>0.76842240317722188</v>
      </c>
    </row>
    <row r="75" spans="1:18" x14ac:dyDescent="0.3">
      <c r="A75" s="3">
        <v>74</v>
      </c>
      <c r="B75" s="1" t="s">
        <v>355</v>
      </c>
      <c r="C75" s="1" t="s">
        <v>486</v>
      </c>
      <c r="D75" s="1" t="s">
        <v>543</v>
      </c>
      <c r="E75" s="1">
        <v>3000</v>
      </c>
      <c r="F75" s="3" t="s">
        <v>492</v>
      </c>
      <c r="G75" s="1">
        <v>16</v>
      </c>
      <c r="H75" s="3">
        <v>114</v>
      </c>
      <c r="I75" s="1">
        <v>17.440000000000001</v>
      </c>
      <c r="J75" s="3">
        <f t="shared" si="13"/>
        <v>105.3</v>
      </c>
      <c r="K75" s="3">
        <f t="shared" si="14"/>
        <v>101.6</v>
      </c>
      <c r="L75" s="3">
        <f t="shared" si="15"/>
        <v>104.7</v>
      </c>
      <c r="M75" s="3">
        <f t="shared" si="16"/>
        <v>111.4</v>
      </c>
      <c r="N75" s="3">
        <v>3500</v>
      </c>
      <c r="P75" s="4">
        <f t="shared" si="12"/>
        <v>12.159451811120277</v>
      </c>
      <c r="Q75" s="5">
        <f t="shared" si="17"/>
        <v>12.159451811120277</v>
      </c>
      <c r="R75" s="5">
        <f t="shared" si="18"/>
        <v>3.474129088891508</v>
      </c>
    </row>
    <row r="76" spans="1:18" x14ac:dyDescent="0.3">
      <c r="A76" s="3">
        <v>75</v>
      </c>
      <c r="B76" s="1" t="s">
        <v>418</v>
      </c>
      <c r="C76" s="1" t="s">
        <v>519</v>
      </c>
      <c r="D76" s="1" t="s">
        <v>546</v>
      </c>
      <c r="E76" s="1">
        <v>3000</v>
      </c>
      <c r="F76" s="3" t="s">
        <v>506</v>
      </c>
      <c r="G76" s="1">
        <v>4</v>
      </c>
      <c r="H76" s="3">
        <v>103.5</v>
      </c>
      <c r="I76" s="1">
        <v>13.57</v>
      </c>
      <c r="J76" s="3">
        <f t="shared" si="13"/>
        <v>102</v>
      </c>
      <c r="K76" s="3">
        <f t="shared" si="14"/>
        <v>100.4</v>
      </c>
      <c r="L76" s="3">
        <f t="shared" si="15"/>
        <v>104.9</v>
      </c>
      <c r="M76" s="3">
        <f t="shared" si="16"/>
        <v>107.3</v>
      </c>
      <c r="N76" s="3">
        <v>3500</v>
      </c>
      <c r="P76" s="4">
        <f t="shared" si="12"/>
        <v>1.3756122111202767</v>
      </c>
      <c r="Q76" s="5">
        <f t="shared" si="17"/>
        <v>1.3756122111202767</v>
      </c>
      <c r="R76" s="5">
        <f t="shared" si="18"/>
        <v>0.39303206032007904</v>
      </c>
    </row>
    <row r="77" spans="1:18" x14ac:dyDescent="0.3">
      <c r="A77" s="3">
        <v>76</v>
      </c>
      <c r="B77" s="1" t="s">
        <v>421</v>
      </c>
      <c r="C77" s="1" t="s">
        <v>508</v>
      </c>
      <c r="D77" s="1" t="s">
        <v>546</v>
      </c>
      <c r="E77" s="1">
        <v>3000</v>
      </c>
      <c r="F77" s="3" t="s">
        <v>516</v>
      </c>
      <c r="G77" s="1">
        <v>14</v>
      </c>
      <c r="H77" s="3">
        <v>101</v>
      </c>
      <c r="I77" s="1">
        <v>12.63</v>
      </c>
      <c r="J77" s="3">
        <f t="shared" si="13"/>
        <v>100.3</v>
      </c>
      <c r="K77" s="3">
        <f t="shared" si="14"/>
        <v>102.5</v>
      </c>
      <c r="L77" s="3">
        <f t="shared" si="15"/>
        <v>105.8</v>
      </c>
      <c r="M77" s="3">
        <f t="shared" si="16"/>
        <v>110.9</v>
      </c>
      <c r="N77" s="3">
        <v>3500</v>
      </c>
      <c r="P77" s="4">
        <f t="shared" si="12"/>
        <v>8.1419030611202778</v>
      </c>
      <c r="Q77" s="5">
        <f t="shared" si="17"/>
        <v>8.1419030611202778</v>
      </c>
      <c r="R77" s="5">
        <f t="shared" si="18"/>
        <v>2.3262580174629366</v>
      </c>
    </row>
    <row r="78" spans="1:18" x14ac:dyDescent="0.3">
      <c r="A78" s="3"/>
      <c r="F78" s="3"/>
      <c r="H78" s="3"/>
      <c r="J78" s="3"/>
      <c r="K78" s="3"/>
      <c r="L78" s="3"/>
      <c r="M78" s="3"/>
      <c r="N78" s="3"/>
      <c r="P78" s="4"/>
      <c r="Q78" s="5"/>
      <c r="R78" s="5"/>
    </row>
    <row r="79" spans="1:18" x14ac:dyDescent="0.3">
      <c r="A79" s="3"/>
      <c r="J79" s="3"/>
      <c r="K79" s="3"/>
      <c r="L79" s="3"/>
      <c r="M79" s="3"/>
      <c r="N79" s="3"/>
      <c r="P79" s="4"/>
      <c r="Q79" s="5"/>
      <c r="R79" s="5"/>
    </row>
    <row r="82" spans="1:16" x14ac:dyDescent="0.3">
      <c r="A82" s="1" t="s">
        <v>565</v>
      </c>
    </row>
    <row r="83" spans="1:16" x14ac:dyDescent="0.3">
      <c r="A83" s="1" t="s">
        <v>509</v>
      </c>
      <c r="B83" s="1" t="s">
        <v>510</v>
      </c>
      <c r="C83" s="1" t="s">
        <v>566</v>
      </c>
      <c r="D83" s="1" t="s">
        <v>567</v>
      </c>
      <c r="E83" s="1" t="s">
        <v>568</v>
      </c>
      <c r="P83" s="1"/>
    </row>
    <row r="84" spans="1:16" x14ac:dyDescent="0.3">
      <c r="A84" s="1">
        <v>1</v>
      </c>
      <c r="B84" s="1" t="s">
        <v>507</v>
      </c>
      <c r="C84" s="1">
        <v>106.4</v>
      </c>
      <c r="D84" s="1">
        <v>105.5</v>
      </c>
      <c r="E84" s="1">
        <v>111.2</v>
      </c>
      <c r="P84" s="1"/>
    </row>
    <row r="85" spans="1:16" x14ac:dyDescent="0.3">
      <c r="A85" s="1">
        <v>2</v>
      </c>
      <c r="B85" s="1" t="s">
        <v>512</v>
      </c>
      <c r="C85" s="1">
        <v>103.4</v>
      </c>
      <c r="D85" s="1">
        <v>106.9</v>
      </c>
      <c r="E85" s="1">
        <v>107</v>
      </c>
      <c r="P85" s="1"/>
    </row>
    <row r="86" spans="1:16" x14ac:dyDescent="0.3">
      <c r="A86" s="1">
        <v>3</v>
      </c>
      <c r="B86" s="1" t="s">
        <v>519</v>
      </c>
      <c r="C86" s="1">
        <v>102</v>
      </c>
      <c r="D86" s="1">
        <v>110.1</v>
      </c>
      <c r="E86" s="1">
        <v>104.9</v>
      </c>
      <c r="P86" s="1"/>
    </row>
    <row r="87" spans="1:16" x14ac:dyDescent="0.3">
      <c r="A87" s="1">
        <v>4</v>
      </c>
      <c r="B87" s="1" t="s">
        <v>514</v>
      </c>
      <c r="C87" s="1">
        <v>101.1</v>
      </c>
      <c r="D87" s="1">
        <v>108.3</v>
      </c>
      <c r="E87" s="1">
        <v>110.2</v>
      </c>
      <c r="P87" s="1"/>
    </row>
    <row r="88" spans="1:16" x14ac:dyDescent="0.3">
      <c r="A88" s="1">
        <v>5</v>
      </c>
      <c r="B88" s="1" t="s">
        <v>499</v>
      </c>
      <c r="C88" s="1">
        <v>101.1</v>
      </c>
      <c r="D88" s="1">
        <v>102.5</v>
      </c>
      <c r="E88" s="1">
        <v>110.9</v>
      </c>
      <c r="P88" s="1"/>
    </row>
    <row r="89" spans="1:16" x14ac:dyDescent="0.3">
      <c r="A89" s="1">
        <v>6</v>
      </c>
      <c r="B89" s="1" t="s">
        <v>505</v>
      </c>
      <c r="C89" s="1">
        <v>98.9</v>
      </c>
      <c r="D89" s="1">
        <v>105</v>
      </c>
      <c r="E89" s="1">
        <v>115.1</v>
      </c>
      <c r="P89" s="1"/>
    </row>
    <row r="90" spans="1:16" x14ac:dyDescent="0.3">
      <c r="A90" s="1">
        <v>7</v>
      </c>
      <c r="B90" s="1" t="s">
        <v>518</v>
      </c>
      <c r="C90" s="1">
        <v>101.4</v>
      </c>
      <c r="D90" s="1">
        <v>106.6</v>
      </c>
      <c r="E90" s="1">
        <v>108.3</v>
      </c>
      <c r="P90" s="1"/>
    </row>
    <row r="91" spans="1:16" x14ac:dyDescent="0.3">
      <c r="A91" s="1">
        <v>8</v>
      </c>
      <c r="B91" s="1" t="s">
        <v>520</v>
      </c>
      <c r="C91" s="1">
        <v>100.1</v>
      </c>
      <c r="D91" s="1">
        <v>109.8</v>
      </c>
      <c r="E91" s="1">
        <v>106.8</v>
      </c>
      <c r="P91" s="1"/>
    </row>
    <row r="92" spans="1:16" x14ac:dyDescent="0.3">
      <c r="A92" s="1">
        <v>9</v>
      </c>
      <c r="B92" s="1" t="s">
        <v>491</v>
      </c>
      <c r="C92" s="1">
        <v>99.7</v>
      </c>
      <c r="D92" s="1">
        <v>106.1</v>
      </c>
      <c r="E92" s="1">
        <v>106.9</v>
      </c>
      <c r="P92" s="1"/>
    </row>
    <row r="93" spans="1:16" x14ac:dyDescent="0.3">
      <c r="A93" s="1">
        <v>10</v>
      </c>
      <c r="B93" s="1" t="s">
        <v>549</v>
      </c>
      <c r="C93" s="1">
        <v>103.2</v>
      </c>
      <c r="D93" s="1">
        <v>113.9</v>
      </c>
      <c r="E93" s="1">
        <v>106.5</v>
      </c>
      <c r="P93" s="1"/>
    </row>
    <row r="94" spans="1:16" x14ac:dyDescent="0.3">
      <c r="A94" s="1">
        <v>11</v>
      </c>
      <c r="B94" s="1" t="s">
        <v>487</v>
      </c>
      <c r="C94" s="1">
        <v>100.4</v>
      </c>
      <c r="D94" s="1">
        <v>112.5</v>
      </c>
      <c r="E94" s="1">
        <v>107.9</v>
      </c>
      <c r="P94" s="1"/>
    </row>
    <row r="95" spans="1:16" x14ac:dyDescent="0.3">
      <c r="A95" s="1">
        <v>12</v>
      </c>
      <c r="B95" s="1" t="s">
        <v>506</v>
      </c>
      <c r="C95" s="1">
        <v>100.4</v>
      </c>
      <c r="D95" s="1">
        <v>107.3</v>
      </c>
      <c r="E95" s="1">
        <v>104.2</v>
      </c>
      <c r="P95" s="1"/>
    </row>
    <row r="96" spans="1:16" x14ac:dyDescent="0.3">
      <c r="A96" s="1">
        <v>13</v>
      </c>
      <c r="B96" s="1" t="s">
        <v>498</v>
      </c>
      <c r="C96" s="1">
        <v>104.1</v>
      </c>
      <c r="D96" s="1">
        <v>109.7</v>
      </c>
      <c r="E96" s="1">
        <v>109</v>
      </c>
      <c r="P96" s="1"/>
    </row>
    <row r="97" spans="1:16" x14ac:dyDescent="0.3">
      <c r="A97" s="1">
        <v>14</v>
      </c>
      <c r="B97" s="1" t="s">
        <v>517</v>
      </c>
      <c r="C97" s="1">
        <v>105.5</v>
      </c>
      <c r="D97" s="1">
        <v>105.2</v>
      </c>
      <c r="E97" s="1">
        <v>107.3</v>
      </c>
      <c r="P97" s="1"/>
    </row>
    <row r="98" spans="1:16" x14ac:dyDescent="0.3">
      <c r="A98" s="1">
        <v>15</v>
      </c>
      <c r="B98" s="1" t="s">
        <v>495</v>
      </c>
      <c r="C98" s="1">
        <v>98.8</v>
      </c>
      <c r="D98" s="1">
        <v>103.8</v>
      </c>
      <c r="E98" s="1">
        <v>106.2</v>
      </c>
      <c r="P98" s="1"/>
    </row>
    <row r="99" spans="1:16" x14ac:dyDescent="0.3">
      <c r="A99" s="1">
        <v>16</v>
      </c>
      <c r="B99" s="1" t="s">
        <v>513</v>
      </c>
      <c r="C99" s="1">
        <v>100.7</v>
      </c>
      <c r="D99" s="1">
        <v>104.6</v>
      </c>
      <c r="E99" s="1">
        <v>105.1</v>
      </c>
      <c r="P99" s="1"/>
    </row>
    <row r="100" spans="1:16" x14ac:dyDescent="0.3">
      <c r="A100" s="1">
        <v>17</v>
      </c>
      <c r="B100" s="1" t="s">
        <v>485</v>
      </c>
      <c r="C100" s="1">
        <v>105.4</v>
      </c>
      <c r="D100" s="1">
        <v>111.5</v>
      </c>
      <c r="E100" s="1">
        <v>103</v>
      </c>
      <c r="P100" s="1"/>
    </row>
    <row r="101" spans="1:16" x14ac:dyDescent="0.3">
      <c r="A101" s="1">
        <v>18</v>
      </c>
      <c r="B101" s="1" t="s">
        <v>489</v>
      </c>
      <c r="C101" s="1">
        <v>102.8</v>
      </c>
      <c r="D101" s="1">
        <v>108.4</v>
      </c>
      <c r="E101" s="1">
        <v>110.2</v>
      </c>
      <c r="P101" s="1"/>
    </row>
    <row r="102" spans="1:16" x14ac:dyDescent="0.3">
      <c r="A102" s="1">
        <v>19</v>
      </c>
      <c r="B102" s="1" t="s">
        <v>564</v>
      </c>
      <c r="C102" s="1">
        <v>105.6</v>
      </c>
      <c r="D102" s="1">
        <v>108.6</v>
      </c>
      <c r="E102" s="1">
        <v>110.4</v>
      </c>
      <c r="P102" s="1"/>
    </row>
    <row r="103" spans="1:16" x14ac:dyDescent="0.3">
      <c r="A103" s="1">
        <v>20</v>
      </c>
      <c r="B103" s="1" t="s">
        <v>556</v>
      </c>
      <c r="C103" s="1">
        <v>102</v>
      </c>
      <c r="D103" s="1">
        <v>102.1</v>
      </c>
      <c r="E103" s="1">
        <v>110.9</v>
      </c>
      <c r="P103" s="1"/>
    </row>
    <row r="104" spans="1:16" x14ac:dyDescent="0.3">
      <c r="A104" s="1">
        <v>21</v>
      </c>
      <c r="B104" s="1" t="s">
        <v>486</v>
      </c>
      <c r="C104" s="1">
        <v>105.3</v>
      </c>
      <c r="D104" s="1">
        <v>107.6</v>
      </c>
      <c r="E104" s="1">
        <v>104.7</v>
      </c>
      <c r="P104" s="1"/>
    </row>
    <row r="105" spans="1:16" x14ac:dyDescent="0.3">
      <c r="A105" s="1">
        <v>22</v>
      </c>
      <c r="B105" s="1" t="s">
        <v>508</v>
      </c>
      <c r="C105" s="1">
        <v>100.3</v>
      </c>
      <c r="D105" s="1">
        <v>106.5</v>
      </c>
      <c r="E105" s="1">
        <v>105.8</v>
      </c>
      <c r="P105" s="1"/>
    </row>
    <row r="106" spans="1:16" x14ac:dyDescent="0.3">
      <c r="A106" s="1">
        <v>23</v>
      </c>
      <c r="B106" s="1" t="s">
        <v>488</v>
      </c>
      <c r="C106" s="1">
        <v>104</v>
      </c>
      <c r="D106" s="1">
        <v>110.4</v>
      </c>
      <c r="E106" s="1">
        <v>107.1</v>
      </c>
      <c r="P106" s="1"/>
    </row>
    <row r="107" spans="1:16" x14ac:dyDescent="0.3">
      <c r="A107" s="1">
        <v>24</v>
      </c>
      <c r="B107" s="1" t="s">
        <v>493</v>
      </c>
      <c r="C107" s="1">
        <v>102.9</v>
      </c>
      <c r="D107" s="1">
        <v>103.6</v>
      </c>
      <c r="E107" s="1">
        <v>112.2</v>
      </c>
      <c r="P107" s="1"/>
    </row>
    <row r="108" spans="1:16" x14ac:dyDescent="0.3">
      <c r="A108" s="1">
        <v>25</v>
      </c>
      <c r="B108" s="1" t="s">
        <v>492</v>
      </c>
      <c r="C108" s="1">
        <v>101.6</v>
      </c>
      <c r="D108" s="1">
        <v>111.4</v>
      </c>
      <c r="E108" s="1">
        <v>108.1</v>
      </c>
      <c r="P108" s="1"/>
    </row>
    <row r="109" spans="1:16" x14ac:dyDescent="0.3">
      <c r="A109" s="1">
        <v>26</v>
      </c>
      <c r="B109" s="1" t="s">
        <v>497</v>
      </c>
      <c r="C109" s="1">
        <v>105.5</v>
      </c>
      <c r="D109" s="1">
        <v>108.3</v>
      </c>
      <c r="E109" s="1">
        <v>108.7</v>
      </c>
      <c r="P109" s="1"/>
    </row>
    <row r="110" spans="1:16" x14ac:dyDescent="0.3">
      <c r="A110" s="1">
        <v>27</v>
      </c>
      <c r="B110" s="1" t="s">
        <v>557</v>
      </c>
      <c r="C110" s="1">
        <v>100.4</v>
      </c>
      <c r="D110" s="1">
        <v>111.1</v>
      </c>
      <c r="E110" s="1">
        <v>108.3</v>
      </c>
      <c r="P110" s="1"/>
    </row>
    <row r="111" spans="1:16" x14ac:dyDescent="0.3">
      <c r="A111" s="1">
        <v>28</v>
      </c>
      <c r="B111" s="1" t="s">
        <v>516</v>
      </c>
      <c r="C111" s="1">
        <v>102.5</v>
      </c>
      <c r="D111" s="1">
        <v>110.9</v>
      </c>
      <c r="E111" s="1">
        <v>104.3</v>
      </c>
      <c r="P111" s="1"/>
    </row>
    <row r="112" spans="1:16" x14ac:dyDescent="0.3">
      <c r="A112" s="1">
        <v>29</v>
      </c>
      <c r="B112" s="1" t="s">
        <v>496</v>
      </c>
      <c r="C112" s="1">
        <v>102.5</v>
      </c>
      <c r="D112" s="1">
        <v>108.8</v>
      </c>
      <c r="E112" s="1">
        <v>103.2</v>
      </c>
      <c r="P112" s="1"/>
    </row>
    <row r="113" spans="1:16" x14ac:dyDescent="0.3">
      <c r="A113" s="1">
        <v>30</v>
      </c>
      <c r="B113" s="1" t="s">
        <v>523</v>
      </c>
      <c r="C113" s="1">
        <v>103.7</v>
      </c>
      <c r="D113" s="1">
        <v>108.6</v>
      </c>
      <c r="E113" s="1">
        <v>111.3</v>
      </c>
      <c r="P113" s="1"/>
    </row>
  </sheetData>
  <sortState ref="B2:R77">
    <sortCondition descending="1" ref="E2:E77"/>
  </sortState>
  <pageMargins left="0.7" right="0.7" top="0.75" bottom="0.75" header="0.3" footer="0.3"/>
  <pageSetup orientation="portrait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22" sqref="R22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544</v>
      </c>
      <c r="E2" s="1">
        <v>10500</v>
      </c>
      <c r="F2" s="3" t="s">
        <v>496</v>
      </c>
      <c r="G2" s="1">
        <v>36</v>
      </c>
      <c r="H2" s="3">
        <v>109.25</v>
      </c>
      <c r="I2" s="1">
        <v>39.89</v>
      </c>
      <c r="J2" s="3">
        <f t="shared" ref="J2:J38" si="0">VLOOKUP(C2,$B$45:$E$74,2,FALSE)</f>
        <v>100.4</v>
      </c>
      <c r="K2" s="3">
        <f t="shared" ref="K2:K38" si="1">VLOOKUP(F2,$B$45:$E$74,2,FALSE)</f>
        <v>102.5</v>
      </c>
      <c r="L2" s="3">
        <f t="shared" ref="L2:L38" si="2">VLOOKUP(C2,$B$45:$E$74,4,FALSE)</f>
        <v>107.9</v>
      </c>
      <c r="M2" s="3">
        <f t="shared" ref="M2:M38" si="3">VLOOKUP(F2,$B$45:$E$74,3,FALSE)</f>
        <v>108.8</v>
      </c>
      <c r="N2" s="3">
        <v>11800</v>
      </c>
      <c r="P2" s="4">
        <v>55.221129788844927</v>
      </c>
      <c r="Q2" s="5">
        <f t="shared" ref="Q2:Q38" si="4">P2-O2</f>
        <v>55.221129788844927</v>
      </c>
      <c r="R2" s="5">
        <f t="shared" ref="R2:R38" si="5">P2/(N2/1000)</f>
        <v>4.6797567617665186</v>
      </c>
    </row>
    <row r="3" spans="1:18" x14ac:dyDescent="0.3">
      <c r="A3" s="1">
        <v>2</v>
      </c>
      <c r="B3" s="1" t="s">
        <v>363</v>
      </c>
      <c r="C3" s="1" t="s">
        <v>485</v>
      </c>
      <c r="D3" s="1" t="s">
        <v>546</v>
      </c>
      <c r="E3" s="1">
        <v>10200</v>
      </c>
      <c r="F3" s="3" t="s">
        <v>491</v>
      </c>
      <c r="G3" s="1">
        <v>35</v>
      </c>
      <c r="H3" s="3">
        <v>116.75</v>
      </c>
      <c r="I3" s="1">
        <v>33.36</v>
      </c>
      <c r="J3" s="3">
        <f t="shared" si="0"/>
        <v>105.4</v>
      </c>
      <c r="K3" s="3">
        <f t="shared" si="1"/>
        <v>99.7</v>
      </c>
      <c r="L3" s="3">
        <f t="shared" si="2"/>
        <v>103</v>
      </c>
      <c r="M3" s="3">
        <f t="shared" si="3"/>
        <v>106.1</v>
      </c>
      <c r="N3" s="3">
        <v>11000</v>
      </c>
      <c r="P3" s="4">
        <v>51.518971885775848</v>
      </c>
      <c r="Q3" s="5">
        <f t="shared" si="4"/>
        <v>51.518971885775848</v>
      </c>
      <c r="R3" s="5">
        <f t="shared" si="5"/>
        <v>4.6835428987068957</v>
      </c>
    </row>
    <row r="4" spans="1:18" x14ac:dyDescent="0.3">
      <c r="A4" s="1">
        <v>3</v>
      </c>
      <c r="B4" s="1" t="s">
        <v>142</v>
      </c>
      <c r="C4" s="1" t="s">
        <v>491</v>
      </c>
      <c r="D4" s="1" t="s">
        <v>542</v>
      </c>
      <c r="E4" s="1">
        <v>8400</v>
      </c>
      <c r="F4" s="3" t="s">
        <v>485</v>
      </c>
      <c r="G4" s="1">
        <v>34</v>
      </c>
      <c r="H4" s="3">
        <v>103.75</v>
      </c>
      <c r="I4" s="1">
        <v>21.95</v>
      </c>
      <c r="J4" s="3">
        <f t="shared" si="0"/>
        <v>99.7</v>
      </c>
      <c r="K4" s="3">
        <f t="shared" si="1"/>
        <v>105.4</v>
      </c>
      <c r="L4" s="3">
        <f t="shared" si="2"/>
        <v>106.9</v>
      </c>
      <c r="M4" s="3">
        <f t="shared" si="3"/>
        <v>111.5</v>
      </c>
      <c r="N4" s="3">
        <v>9700</v>
      </c>
      <c r="P4" s="4">
        <v>36.624550478532932</v>
      </c>
      <c r="Q4" s="5">
        <f t="shared" si="4"/>
        <v>36.624550478532932</v>
      </c>
      <c r="R4" s="5">
        <f t="shared" si="5"/>
        <v>3.7757268534570034</v>
      </c>
    </row>
    <row r="5" spans="1:18" x14ac:dyDescent="0.3">
      <c r="A5" s="1">
        <v>4</v>
      </c>
      <c r="B5" s="1" t="s">
        <v>130</v>
      </c>
      <c r="C5" s="1" t="s">
        <v>496</v>
      </c>
      <c r="D5" s="1" t="s">
        <v>544</v>
      </c>
      <c r="E5" s="1">
        <v>7900</v>
      </c>
      <c r="F5" s="3" t="s">
        <v>487</v>
      </c>
      <c r="G5" s="1">
        <v>34</v>
      </c>
      <c r="H5" s="3">
        <v>106.25</v>
      </c>
      <c r="I5" s="1">
        <v>31.23</v>
      </c>
      <c r="J5" s="3">
        <f t="shared" si="0"/>
        <v>102.5</v>
      </c>
      <c r="K5" s="3">
        <f t="shared" si="1"/>
        <v>100.4</v>
      </c>
      <c r="L5" s="3">
        <f t="shared" si="2"/>
        <v>103.2</v>
      </c>
      <c r="M5" s="3">
        <f t="shared" si="3"/>
        <v>112.5</v>
      </c>
      <c r="N5" s="3">
        <v>9200</v>
      </c>
      <c r="P5" s="4">
        <f t="shared" ref="P5:P38" si="6">-87.868852+(LN(E5))*9.365713+G5*0.73241+I5*0.27241+H5*0.0924+((J5+K5)/2)*0.015315+((L5+M5)/2)*-0.032803</f>
        <v>37.427552332793546</v>
      </c>
      <c r="Q5" s="5">
        <f t="shared" si="4"/>
        <v>37.427552332793546</v>
      </c>
      <c r="R5" s="5">
        <f t="shared" si="5"/>
        <v>4.068212210086255</v>
      </c>
    </row>
    <row r="6" spans="1:18" x14ac:dyDescent="0.3">
      <c r="A6" s="1">
        <v>5</v>
      </c>
      <c r="B6" s="1" t="s">
        <v>97</v>
      </c>
      <c r="C6" s="1" t="s">
        <v>491</v>
      </c>
      <c r="D6" s="1" t="s">
        <v>545</v>
      </c>
      <c r="E6" s="1">
        <v>7700</v>
      </c>
      <c r="F6" s="3" t="s">
        <v>485</v>
      </c>
      <c r="G6" s="1">
        <v>35</v>
      </c>
      <c r="H6" s="3">
        <v>103.75</v>
      </c>
      <c r="I6" s="1">
        <v>30.05</v>
      </c>
      <c r="J6" s="3">
        <f t="shared" si="0"/>
        <v>99.7</v>
      </c>
      <c r="K6" s="3">
        <f t="shared" si="1"/>
        <v>105.4</v>
      </c>
      <c r="L6" s="3">
        <f t="shared" si="2"/>
        <v>106.9</v>
      </c>
      <c r="M6" s="3">
        <f t="shared" si="3"/>
        <v>111.5</v>
      </c>
      <c r="N6" s="3">
        <v>9100</v>
      </c>
      <c r="P6" s="4">
        <f t="shared" si="6"/>
        <v>37.339921337046619</v>
      </c>
      <c r="Q6" s="5">
        <f t="shared" si="4"/>
        <v>37.339921337046619</v>
      </c>
      <c r="R6" s="5">
        <f t="shared" si="5"/>
        <v>4.103288059016112</v>
      </c>
    </row>
    <row r="7" spans="1:18" x14ac:dyDescent="0.3">
      <c r="A7" s="1">
        <v>6</v>
      </c>
      <c r="B7" s="1" t="s">
        <v>82</v>
      </c>
      <c r="C7" s="1" t="s">
        <v>496</v>
      </c>
      <c r="D7" s="1" t="s">
        <v>542</v>
      </c>
      <c r="E7" s="1">
        <v>7500</v>
      </c>
      <c r="F7" s="3" t="s">
        <v>487</v>
      </c>
      <c r="G7" s="1">
        <v>34</v>
      </c>
      <c r="H7" s="1">
        <v>106.25</v>
      </c>
      <c r="I7" s="1">
        <v>17.34</v>
      </c>
      <c r="J7" s="3">
        <f t="shared" si="0"/>
        <v>102.5</v>
      </c>
      <c r="K7" s="3">
        <f t="shared" si="1"/>
        <v>100.4</v>
      </c>
      <c r="L7" s="3">
        <f t="shared" si="2"/>
        <v>103.2</v>
      </c>
      <c r="M7" s="3">
        <f t="shared" si="3"/>
        <v>112.5</v>
      </c>
      <c r="N7" s="3">
        <v>8900</v>
      </c>
      <c r="P7" s="4">
        <f t="shared" si="6"/>
        <v>33.157137430413577</v>
      </c>
      <c r="Q7" s="5">
        <f t="shared" si="4"/>
        <v>33.157137430413577</v>
      </c>
      <c r="R7" s="5">
        <f t="shared" si="5"/>
        <v>3.7255210595970309</v>
      </c>
    </row>
    <row r="8" spans="1:18" x14ac:dyDescent="0.3">
      <c r="A8" s="1">
        <v>7</v>
      </c>
      <c r="B8" s="1" t="s">
        <v>55</v>
      </c>
      <c r="C8" s="1" t="s">
        <v>487</v>
      </c>
      <c r="D8" s="1" t="s">
        <v>542</v>
      </c>
      <c r="E8" s="1">
        <v>7100</v>
      </c>
      <c r="F8" s="3" t="s">
        <v>496</v>
      </c>
      <c r="G8" s="1">
        <v>34</v>
      </c>
      <c r="H8" s="1">
        <v>109.25</v>
      </c>
      <c r="I8" s="1">
        <v>17.190000000000001</v>
      </c>
      <c r="J8" s="3">
        <f t="shared" si="0"/>
        <v>100.4</v>
      </c>
      <c r="K8" s="3">
        <f t="shared" si="1"/>
        <v>102.5</v>
      </c>
      <c r="L8" s="3">
        <f t="shared" si="2"/>
        <v>107.9</v>
      </c>
      <c r="M8" s="3">
        <f t="shared" si="3"/>
        <v>108.8</v>
      </c>
      <c r="N8" s="3">
        <v>8100</v>
      </c>
      <c r="P8" s="4">
        <f t="shared" si="6"/>
        <v>32.863756217365328</v>
      </c>
      <c r="Q8" s="5">
        <f t="shared" si="4"/>
        <v>32.863756217365328</v>
      </c>
      <c r="R8" s="5">
        <f t="shared" si="5"/>
        <v>4.0572538539957197</v>
      </c>
    </row>
    <row r="9" spans="1:18" x14ac:dyDescent="0.3">
      <c r="A9" s="1">
        <v>8</v>
      </c>
      <c r="B9" s="1" t="s">
        <v>53</v>
      </c>
      <c r="C9" s="1" t="s">
        <v>487</v>
      </c>
      <c r="D9" s="1" t="s">
        <v>543</v>
      </c>
      <c r="E9" s="1">
        <v>7000</v>
      </c>
      <c r="F9" s="3" t="s">
        <v>496</v>
      </c>
      <c r="G9" s="1">
        <v>35</v>
      </c>
      <c r="H9" s="1">
        <v>109.25</v>
      </c>
      <c r="I9" s="1">
        <v>24.1</v>
      </c>
      <c r="J9" s="3">
        <f t="shared" si="0"/>
        <v>100.4</v>
      </c>
      <c r="K9" s="3">
        <f t="shared" si="1"/>
        <v>102.5</v>
      </c>
      <c r="L9" s="3">
        <f t="shared" si="2"/>
        <v>107.9</v>
      </c>
      <c r="M9" s="3">
        <f t="shared" si="3"/>
        <v>108.8</v>
      </c>
      <c r="N9" s="3">
        <v>7800</v>
      </c>
      <c r="P9" s="4">
        <f t="shared" si="6"/>
        <v>35.345670097020914</v>
      </c>
      <c r="Q9" s="5">
        <f t="shared" si="4"/>
        <v>35.345670097020914</v>
      </c>
      <c r="R9" s="5">
        <f t="shared" si="5"/>
        <v>4.5314961662847324</v>
      </c>
    </row>
    <row r="10" spans="1:18" x14ac:dyDescent="0.3">
      <c r="A10" s="1">
        <v>9</v>
      </c>
      <c r="B10" s="1" t="s">
        <v>467</v>
      </c>
      <c r="C10" s="1" t="s">
        <v>485</v>
      </c>
      <c r="D10" s="1" t="s">
        <v>543</v>
      </c>
      <c r="E10" s="1">
        <v>6800</v>
      </c>
      <c r="F10" s="3" t="s">
        <v>491</v>
      </c>
      <c r="G10" s="1">
        <v>34</v>
      </c>
      <c r="H10" s="3">
        <v>116.75</v>
      </c>
      <c r="I10" s="1">
        <v>24.55</v>
      </c>
      <c r="J10" s="3">
        <f t="shared" si="0"/>
        <v>105.4</v>
      </c>
      <c r="K10" s="3">
        <f t="shared" si="1"/>
        <v>99.7</v>
      </c>
      <c r="L10" s="3">
        <f t="shared" si="2"/>
        <v>103</v>
      </c>
      <c r="M10" s="3">
        <f t="shared" si="3"/>
        <v>106.1</v>
      </c>
      <c r="N10" s="3">
        <v>7900</v>
      </c>
      <c r="P10" s="4">
        <f t="shared" si="6"/>
        <v>35.298853546089099</v>
      </c>
      <c r="Q10" s="5">
        <f t="shared" si="4"/>
        <v>35.298853546089099</v>
      </c>
      <c r="R10" s="5">
        <f t="shared" si="5"/>
        <v>4.468209309631531</v>
      </c>
    </row>
    <row r="11" spans="1:18" x14ac:dyDescent="0.3">
      <c r="A11" s="1">
        <v>10</v>
      </c>
      <c r="B11" s="1" t="s">
        <v>388</v>
      </c>
      <c r="C11" s="1" t="s">
        <v>485</v>
      </c>
      <c r="D11" s="1" t="s">
        <v>544</v>
      </c>
      <c r="E11" s="1">
        <v>6500</v>
      </c>
      <c r="F11" s="3" t="s">
        <v>491</v>
      </c>
      <c r="G11" s="1">
        <v>34</v>
      </c>
      <c r="H11" s="3">
        <v>116.75</v>
      </c>
      <c r="I11" s="1">
        <v>25.83</v>
      </c>
      <c r="J11" s="3">
        <f t="shared" si="0"/>
        <v>105.4</v>
      </c>
      <c r="K11" s="3">
        <f t="shared" si="1"/>
        <v>99.7</v>
      </c>
      <c r="L11" s="3">
        <f t="shared" si="2"/>
        <v>103</v>
      </c>
      <c r="M11" s="3">
        <f t="shared" si="3"/>
        <v>106.1</v>
      </c>
      <c r="N11" s="3">
        <v>8000</v>
      </c>
      <c r="P11" s="4">
        <f t="shared" si="6"/>
        <v>35.224953298817148</v>
      </c>
      <c r="Q11" s="5">
        <f t="shared" si="4"/>
        <v>35.224953298817148</v>
      </c>
      <c r="R11" s="5">
        <f t="shared" si="5"/>
        <v>4.4031191623521435</v>
      </c>
    </row>
    <row r="12" spans="1:18" x14ac:dyDescent="0.3">
      <c r="A12" s="1">
        <v>11</v>
      </c>
      <c r="B12" s="1" t="s">
        <v>332</v>
      </c>
      <c r="C12" s="1" t="s">
        <v>496</v>
      </c>
      <c r="D12" s="1" t="s">
        <v>543</v>
      </c>
      <c r="E12" s="1">
        <v>5900</v>
      </c>
      <c r="F12" s="3" t="s">
        <v>487</v>
      </c>
      <c r="G12" s="1">
        <v>30</v>
      </c>
      <c r="H12" s="1">
        <v>106.25</v>
      </c>
      <c r="I12" s="1">
        <v>24.14</v>
      </c>
      <c r="J12" s="3">
        <f t="shared" si="0"/>
        <v>102.5</v>
      </c>
      <c r="K12" s="3">
        <f t="shared" si="1"/>
        <v>100.4</v>
      </c>
      <c r="L12" s="3">
        <f t="shared" si="2"/>
        <v>103.2</v>
      </c>
      <c r="M12" s="3">
        <f t="shared" si="3"/>
        <v>112.5</v>
      </c>
      <c r="N12" s="3">
        <v>6900</v>
      </c>
      <c r="P12" s="4">
        <f t="shared" si="6"/>
        <v>29.832576324495641</v>
      </c>
      <c r="Q12" s="5">
        <f t="shared" si="4"/>
        <v>29.832576324495641</v>
      </c>
      <c r="R12" s="5">
        <f t="shared" si="5"/>
        <v>4.3235617861587885</v>
      </c>
    </row>
    <row r="13" spans="1:18" x14ac:dyDescent="0.3">
      <c r="A13" s="1">
        <v>12</v>
      </c>
      <c r="B13" s="1" t="s">
        <v>220</v>
      </c>
      <c r="C13" s="1" t="s">
        <v>496</v>
      </c>
      <c r="D13" s="1" t="s">
        <v>545</v>
      </c>
      <c r="E13" s="1">
        <v>5700</v>
      </c>
      <c r="F13" s="3" t="s">
        <v>487</v>
      </c>
      <c r="G13" s="1">
        <v>30</v>
      </c>
      <c r="H13" s="3">
        <v>106.25</v>
      </c>
      <c r="I13" s="1">
        <v>18.98</v>
      </c>
      <c r="J13" s="3">
        <f t="shared" si="0"/>
        <v>102.5</v>
      </c>
      <c r="K13" s="3">
        <f t="shared" si="1"/>
        <v>100.4</v>
      </c>
      <c r="L13" s="3">
        <f t="shared" si="2"/>
        <v>103.2</v>
      </c>
      <c r="M13" s="3">
        <f t="shared" si="3"/>
        <v>112.5</v>
      </c>
      <c r="N13" s="3">
        <v>7400</v>
      </c>
      <c r="P13" s="4">
        <f t="shared" si="6"/>
        <v>28.103953096945602</v>
      </c>
      <c r="Q13" s="5">
        <f t="shared" si="4"/>
        <v>28.103953096945602</v>
      </c>
      <c r="R13" s="5">
        <f t="shared" si="5"/>
        <v>3.7978314995872435</v>
      </c>
    </row>
    <row r="14" spans="1:18" x14ac:dyDescent="0.3">
      <c r="A14" s="1">
        <v>13</v>
      </c>
      <c r="B14" s="1" t="s">
        <v>281</v>
      </c>
      <c r="C14" s="1" t="s">
        <v>485</v>
      </c>
      <c r="D14" s="1" t="s">
        <v>542</v>
      </c>
      <c r="E14" s="1">
        <v>5500</v>
      </c>
      <c r="F14" s="3" t="s">
        <v>491</v>
      </c>
      <c r="G14" s="1">
        <v>30</v>
      </c>
      <c r="H14" s="1">
        <v>116.75</v>
      </c>
      <c r="I14" s="1">
        <v>16.46</v>
      </c>
      <c r="J14" s="3">
        <f t="shared" si="0"/>
        <v>105.4</v>
      </c>
      <c r="K14" s="3">
        <f t="shared" si="1"/>
        <v>99.7</v>
      </c>
      <c r="L14" s="3">
        <f t="shared" si="2"/>
        <v>103</v>
      </c>
      <c r="M14" s="3">
        <f t="shared" si="3"/>
        <v>106.1</v>
      </c>
      <c r="N14" s="3">
        <v>6700</v>
      </c>
      <c r="P14" s="4">
        <f t="shared" si="6"/>
        <v>28.178250986384242</v>
      </c>
      <c r="Q14" s="5">
        <f t="shared" si="4"/>
        <v>28.178250986384242</v>
      </c>
      <c r="R14" s="5">
        <f t="shared" si="5"/>
        <v>4.2057091024454092</v>
      </c>
    </row>
    <row r="15" spans="1:18" x14ac:dyDescent="0.3">
      <c r="A15" s="1">
        <v>14</v>
      </c>
      <c r="B15" s="1" t="s">
        <v>92</v>
      </c>
      <c r="C15" s="1" t="s">
        <v>496</v>
      </c>
      <c r="D15" s="1" t="s">
        <v>546</v>
      </c>
      <c r="E15" s="1">
        <v>5300</v>
      </c>
      <c r="F15" s="3" t="s">
        <v>487</v>
      </c>
      <c r="G15" s="1">
        <v>33</v>
      </c>
      <c r="H15" s="1">
        <v>106.25</v>
      </c>
      <c r="I15" s="1">
        <v>18.53</v>
      </c>
      <c r="J15" s="3">
        <f t="shared" si="0"/>
        <v>102.5</v>
      </c>
      <c r="K15" s="3">
        <f t="shared" si="1"/>
        <v>100.4</v>
      </c>
      <c r="L15" s="3">
        <f t="shared" si="2"/>
        <v>103.2</v>
      </c>
      <c r="M15" s="3">
        <f t="shared" si="3"/>
        <v>112.5</v>
      </c>
      <c r="N15" s="3">
        <v>6000</v>
      </c>
      <c r="P15" s="4">
        <f t="shared" si="6"/>
        <v>29.497155366671052</v>
      </c>
      <c r="Q15" s="5">
        <f t="shared" si="4"/>
        <v>29.497155366671052</v>
      </c>
      <c r="R15" s="5">
        <f t="shared" si="5"/>
        <v>4.916192561111842</v>
      </c>
    </row>
    <row r="16" spans="1:18" x14ac:dyDescent="0.3">
      <c r="A16" s="1">
        <v>15</v>
      </c>
      <c r="B16" s="1" t="s">
        <v>233</v>
      </c>
      <c r="C16" s="1" t="s">
        <v>491</v>
      </c>
      <c r="D16" s="1" t="s">
        <v>543</v>
      </c>
      <c r="E16" s="1">
        <v>5100</v>
      </c>
      <c r="F16" s="3" t="s">
        <v>485</v>
      </c>
      <c r="G16" s="1">
        <v>30</v>
      </c>
      <c r="H16" s="1">
        <v>103.75</v>
      </c>
      <c r="I16" s="1">
        <v>24.88</v>
      </c>
      <c r="J16" s="3">
        <f t="shared" si="0"/>
        <v>99.7</v>
      </c>
      <c r="K16" s="3">
        <f t="shared" si="1"/>
        <v>105.4</v>
      </c>
      <c r="L16" s="3">
        <f t="shared" si="2"/>
        <v>106.9</v>
      </c>
      <c r="M16" s="3">
        <f t="shared" si="3"/>
        <v>111.5</v>
      </c>
      <c r="N16" s="3">
        <v>6300</v>
      </c>
      <c r="P16" s="4">
        <f t="shared" si="6"/>
        <v>28.411027170260521</v>
      </c>
      <c r="Q16" s="5">
        <f t="shared" si="4"/>
        <v>28.411027170260521</v>
      </c>
      <c r="R16" s="5">
        <f t="shared" si="5"/>
        <v>4.5096868524223055</v>
      </c>
    </row>
    <row r="17" spans="1:18" x14ac:dyDescent="0.3">
      <c r="A17" s="1">
        <v>16</v>
      </c>
      <c r="B17" s="1" t="s">
        <v>432</v>
      </c>
      <c r="C17" s="1" t="s">
        <v>491</v>
      </c>
      <c r="D17" s="1" t="s">
        <v>544</v>
      </c>
      <c r="E17" s="1">
        <v>4900</v>
      </c>
      <c r="F17" s="3" t="s">
        <v>485</v>
      </c>
      <c r="G17" s="1">
        <v>29</v>
      </c>
      <c r="H17" s="3">
        <v>103.75</v>
      </c>
      <c r="I17" s="1">
        <v>17.8</v>
      </c>
      <c r="J17" s="3">
        <f t="shared" si="0"/>
        <v>99.7</v>
      </c>
      <c r="K17" s="3">
        <f t="shared" si="1"/>
        <v>105.4</v>
      </c>
      <c r="L17" s="3">
        <f t="shared" si="2"/>
        <v>106.9</v>
      </c>
      <c r="M17" s="3">
        <f t="shared" si="3"/>
        <v>111.5</v>
      </c>
      <c r="N17" s="3">
        <v>5000</v>
      </c>
      <c r="P17" s="4">
        <f t="shared" si="6"/>
        <v>25.375275887799656</v>
      </c>
      <c r="Q17" s="5">
        <f t="shared" si="4"/>
        <v>25.375275887799656</v>
      </c>
      <c r="R17" s="5">
        <f t="shared" si="5"/>
        <v>5.0750551775599311</v>
      </c>
    </row>
    <row r="18" spans="1:18" x14ac:dyDescent="0.3">
      <c r="A18" s="1">
        <v>17</v>
      </c>
      <c r="B18" s="1" t="s">
        <v>375</v>
      </c>
      <c r="C18" s="1" t="s">
        <v>487</v>
      </c>
      <c r="D18" s="1" t="s">
        <v>544</v>
      </c>
      <c r="E18" s="1">
        <v>4700</v>
      </c>
      <c r="F18" s="3" t="s">
        <v>496</v>
      </c>
      <c r="G18" s="1">
        <v>32</v>
      </c>
      <c r="H18" s="1">
        <v>109.25</v>
      </c>
      <c r="I18" s="1">
        <v>20.86</v>
      </c>
      <c r="J18" s="3">
        <f t="shared" si="0"/>
        <v>100.4</v>
      </c>
      <c r="K18" s="3">
        <f t="shared" si="1"/>
        <v>102.5</v>
      </c>
      <c r="L18" s="3">
        <f t="shared" si="2"/>
        <v>107.9</v>
      </c>
      <c r="M18" s="3">
        <f t="shared" si="3"/>
        <v>108.8</v>
      </c>
      <c r="N18" s="3">
        <v>5100</v>
      </c>
      <c r="P18" s="4">
        <f t="shared" si="6"/>
        <v>28.535022023375788</v>
      </c>
      <c r="Q18" s="5">
        <f t="shared" si="4"/>
        <v>28.535022023375788</v>
      </c>
      <c r="R18" s="5">
        <f t="shared" si="5"/>
        <v>5.5951023575246648</v>
      </c>
    </row>
    <row r="19" spans="1:18" x14ac:dyDescent="0.3">
      <c r="A19" s="1">
        <v>18</v>
      </c>
      <c r="B19" s="1" t="s">
        <v>96</v>
      </c>
      <c r="C19" s="1" t="s">
        <v>487</v>
      </c>
      <c r="D19" s="1" t="s">
        <v>545</v>
      </c>
      <c r="E19" s="1">
        <v>4500</v>
      </c>
      <c r="F19" s="3" t="s">
        <v>496</v>
      </c>
      <c r="G19" s="1">
        <v>33</v>
      </c>
      <c r="H19" s="1">
        <v>109.25</v>
      </c>
      <c r="I19" s="1">
        <v>9.36</v>
      </c>
      <c r="J19" s="3">
        <f t="shared" si="0"/>
        <v>100.4</v>
      </c>
      <c r="K19" s="3">
        <f t="shared" si="1"/>
        <v>102.5</v>
      </c>
      <c r="L19" s="3">
        <f t="shared" si="2"/>
        <v>107.9</v>
      </c>
      <c r="M19" s="3">
        <f t="shared" si="3"/>
        <v>108.8</v>
      </c>
      <c r="N19" s="3">
        <v>5700</v>
      </c>
      <c r="P19" s="4">
        <f t="shared" si="6"/>
        <v>25.727447945175328</v>
      </c>
      <c r="Q19" s="5">
        <f t="shared" si="4"/>
        <v>25.727447945175328</v>
      </c>
      <c r="R19" s="5">
        <f t="shared" si="5"/>
        <v>4.5135873588026891</v>
      </c>
    </row>
    <row r="20" spans="1:18" x14ac:dyDescent="0.3">
      <c r="A20" s="1">
        <v>19</v>
      </c>
      <c r="B20" s="1" t="s">
        <v>116</v>
      </c>
      <c r="C20" s="1" t="s">
        <v>491</v>
      </c>
      <c r="D20" s="1" t="s">
        <v>544</v>
      </c>
      <c r="E20" s="1">
        <v>4300</v>
      </c>
      <c r="F20" s="3" t="s">
        <v>485</v>
      </c>
      <c r="G20" s="1">
        <v>27</v>
      </c>
      <c r="H20" s="3">
        <v>103.75</v>
      </c>
      <c r="I20" s="1">
        <v>16.440000000000001</v>
      </c>
      <c r="J20" s="3">
        <f t="shared" si="0"/>
        <v>99.7</v>
      </c>
      <c r="K20" s="3">
        <f t="shared" si="1"/>
        <v>105.4</v>
      </c>
      <c r="L20" s="3">
        <f t="shared" si="2"/>
        <v>106.9</v>
      </c>
      <c r="M20" s="3">
        <f t="shared" si="3"/>
        <v>111.5</v>
      </c>
      <c r="N20" s="3">
        <v>4600</v>
      </c>
      <c r="P20" s="4">
        <f t="shared" si="6"/>
        <v>22.316627147273774</v>
      </c>
      <c r="Q20" s="5">
        <f t="shared" si="4"/>
        <v>22.316627147273774</v>
      </c>
      <c r="R20" s="5">
        <f t="shared" si="5"/>
        <v>4.8514406841899511</v>
      </c>
    </row>
    <row r="21" spans="1:18" x14ac:dyDescent="0.3">
      <c r="A21" s="1">
        <v>20</v>
      </c>
      <c r="B21" s="1" t="s">
        <v>110</v>
      </c>
      <c r="C21" s="1" t="s">
        <v>485</v>
      </c>
      <c r="D21" s="1" t="s">
        <v>544</v>
      </c>
      <c r="E21" s="1">
        <v>4200</v>
      </c>
      <c r="F21" s="3" t="s">
        <v>491</v>
      </c>
      <c r="G21" s="1">
        <v>22</v>
      </c>
      <c r="H21" s="3">
        <v>116.75</v>
      </c>
      <c r="I21" s="1">
        <v>13.88</v>
      </c>
      <c r="J21" s="3">
        <f t="shared" si="0"/>
        <v>105.4</v>
      </c>
      <c r="K21" s="3">
        <f t="shared" si="1"/>
        <v>99.7</v>
      </c>
      <c r="L21" s="3">
        <f t="shared" si="2"/>
        <v>103</v>
      </c>
      <c r="M21" s="3">
        <f t="shared" si="3"/>
        <v>106.1</v>
      </c>
      <c r="N21" s="3">
        <v>5200</v>
      </c>
      <c r="P21" s="4">
        <f t="shared" si="6"/>
        <v>19.090561611782661</v>
      </c>
      <c r="Q21" s="5">
        <f t="shared" si="4"/>
        <v>19.090561611782661</v>
      </c>
      <c r="R21" s="5">
        <f t="shared" si="5"/>
        <v>3.6712618484197423</v>
      </c>
    </row>
    <row r="22" spans="1:18" x14ac:dyDescent="0.3">
      <c r="A22" s="1">
        <v>21</v>
      </c>
      <c r="B22" s="1" t="s">
        <v>206</v>
      </c>
      <c r="C22" s="1" t="s">
        <v>485</v>
      </c>
      <c r="D22" s="1" t="s">
        <v>544</v>
      </c>
      <c r="E22" s="1">
        <v>4100</v>
      </c>
      <c r="F22" s="3" t="s">
        <v>491</v>
      </c>
      <c r="G22" s="1">
        <v>29</v>
      </c>
      <c r="H22" s="1">
        <v>116.75</v>
      </c>
      <c r="I22" s="1">
        <v>15.26</v>
      </c>
      <c r="J22" s="3">
        <f t="shared" si="0"/>
        <v>105.4</v>
      </c>
      <c r="K22" s="3">
        <f t="shared" si="1"/>
        <v>99.7</v>
      </c>
      <c r="L22" s="3">
        <f t="shared" si="2"/>
        <v>103</v>
      </c>
      <c r="M22" s="3">
        <f t="shared" si="3"/>
        <v>106.1</v>
      </c>
      <c r="N22" s="3">
        <v>3900</v>
      </c>
      <c r="P22" s="4">
        <f t="shared" si="6"/>
        <v>24.367666659690471</v>
      </c>
      <c r="Q22" s="5">
        <f t="shared" si="4"/>
        <v>24.367666659690471</v>
      </c>
      <c r="R22" s="5">
        <f t="shared" si="5"/>
        <v>6.2481196563308901</v>
      </c>
    </row>
    <row r="23" spans="1:18" x14ac:dyDescent="0.3">
      <c r="A23" s="1">
        <v>22</v>
      </c>
      <c r="B23" s="1" t="s">
        <v>427</v>
      </c>
      <c r="C23" s="1" t="s">
        <v>496</v>
      </c>
      <c r="D23" s="1" t="s">
        <v>546</v>
      </c>
      <c r="E23" s="1">
        <v>4000</v>
      </c>
      <c r="F23" s="3" t="s">
        <v>487</v>
      </c>
      <c r="G23" s="1">
        <v>29</v>
      </c>
      <c r="H23" s="3">
        <v>106.25</v>
      </c>
      <c r="I23" s="1">
        <v>18.66</v>
      </c>
      <c r="J23" s="3">
        <f t="shared" si="0"/>
        <v>102.5</v>
      </c>
      <c r="K23" s="3">
        <f t="shared" si="1"/>
        <v>100.4</v>
      </c>
      <c r="L23" s="3">
        <f t="shared" si="2"/>
        <v>103.2</v>
      </c>
      <c r="M23" s="3">
        <f t="shared" si="3"/>
        <v>112.5</v>
      </c>
      <c r="N23" s="3">
        <v>4100</v>
      </c>
      <c r="P23" s="4">
        <f t="shared" si="6"/>
        <v>23.967300336948867</v>
      </c>
      <c r="Q23" s="5">
        <f t="shared" si="4"/>
        <v>23.967300336948867</v>
      </c>
      <c r="R23" s="5">
        <f t="shared" si="5"/>
        <v>5.8456830090119194</v>
      </c>
    </row>
    <row r="24" spans="1:18" x14ac:dyDescent="0.3">
      <c r="A24" s="1">
        <v>23</v>
      </c>
      <c r="B24" s="1" t="s">
        <v>79</v>
      </c>
      <c r="C24" s="1" t="s">
        <v>485</v>
      </c>
      <c r="D24" s="1" t="s">
        <v>543</v>
      </c>
      <c r="E24" s="1">
        <v>3900</v>
      </c>
      <c r="F24" s="3" t="s">
        <v>491</v>
      </c>
      <c r="G24" s="1">
        <v>23</v>
      </c>
      <c r="H24" s="3">
        <v>116.75</v>
      </c>
      <c r="I24" s="1">
        <v>15.77</v>
      </c>
      <c r="J24" s="3">
        <f t="shared" si="0"/>
        <v>105.4</v>
      </c>
      <c r="K24" s="3">
        <f t="shared" si="1"/>
        <v>99.7</v>
      </c>
      <c r="L24" s="3">
        <f t="shared" si="2"/>
        <v>103</v>
      </c>
      <c r="M24" s="3">
        <f t="shared" si="3"/>
        <v>106.1</v>
      </c>
      <c r="N24" s="3">
        <v>4900</v>
      </c>
      <c r="P24" s="4">
        <f t="shared" si="6"/>
        <v>19.643752513578903</v>
      </c>
      <c r="Q24" s="5">
        <f t="shared" si="4"/>
        <v>19.643752513578903</v>
      </c>
      <c r="R24" s="5">
        <f t="shared" si="5"/>
        <v>4.0089290844038574</v>
      </c>
    </row>
    <row r="25" spans="1:18" x14ac:dyDescent="0.3">
      <c r="A25" s="1">
        <v>24</v>
      </c>
      <c r="B25" s="1" t="s">
        <v>550</v>
      </c>
      <c r="C25" s="1" t="s">
        <v>491</v>
      </c>
      <c r="D25" s="1" t="s">
        <v>543</v>
      </c>
      <c r="E25" s="1">
        <v>3800</v>
      </c>
      <c r="F25" s="3" t="s">
        <v>485</v>
      </c>
      <c r="G25" s="1">
        <v>22</v>
      </c>
      <c r="H25" s="3">
        <v>103.75</v>
      </c>
      <c r="I25" s="1">
        <v>20.77</v>
      </c>
      <c r="J25" s="3">
        <f t="shared" si="0"/>
        <v>99.7</v>
      </c>
      <c r="K25" s="3">
        <f t="shared" si="1"/>
        <v>105.4</v>
      </c>
      <c r="L25" s="3">
        <f t="shared" si="2"/>
        <v>106.9</v>
      </c>
      <c r="M25" s="3">
        <f t="shared" si="3"/>
        <v>111.5</v>
      </c>
      <c r="N25" s="3">
        <v>4200</v>
      </c>
      <c r="P25" s="4">
        <f t="shared" si="6"/>
        <v>18.67637961289056</v>
      </c>
      <c r="Q25" s="5">
        <f t="shared" si="4"/>
        <v>18.67637961289056</v>
      </c>
      <c r="R25" s="5">
        <f t="shared" si="5"/>
        <v>4.4467570506882286</v>
      </c>
    </row>
    <row r="26" spans="1:18" x14ac:dyDescent="0.3">
      <c r="A26" s="1">
        <v>25</v>
      </c>
      <c r="B26" s="1" t="s">
        <v>414</v>
      </c>
      <c r="C26" s="1" t="s">
        <v>485</v>
      </c>
      <c r="D26" s="1" t="s">
        <v>546</v>
      </c>
      <c r="E26" s="1">
        <v>3700</v>
      </c>
      <c r="F26" s="3" t="s">
        <v>491</v>
      </c>
      <c r="G26" s="1">
        <v>15</v>
      </c>
      <c r="H26" s="1">
        <v>116.75</v>
      </c>
      <c r="I26" s="1">
        <v>21.36</v>
      </c>
      <c r="J26" s="3">
        <f t="shared" si="0"/>
        <v>105.4</v>
      </c>
      <c r="K26" s="3">
        <f t="shared" si="1"/>
        <v>99.7</v>
      </c>
      <c r="L26" s="3">
        <f t="shared" si="2"/>
        <v>103</v>
      </c>
      <c r="M26" s="3">
        <f t="shared" si="3"/>
        <v>106.1</v>
      </c>
      <c r="N26" s="3">
        <v>3600</v>
      </c>
      <c r="P26" s="4">
        <f t="shared" si="6"/>
        <v>14.814198314505944</v>
      </c>
      <c r="Q26" s="5">
        <f t="shared" si="4"/>
        <v>14.814198314505944</v>
      </c>
      <c r="R26" s="5">
        <f t="shared" si="5"/>
        <v>4.1150550873627623</v>
      </c>
    </row>
    <row r="27" spans="1:18" x14ac:dyDescent="0.3">
      <c r="A27" s="1">
        <v>26</v>
      </c>
      <c r="B27" s="1" t="s">
        <v>257</v>
      </c>
      <c r="C27" s="1" t="s">
        <v>485</v>
      </c>
      <c r="D27" s="1" t="s">
        <v>545</v>
      </c>
      <c r="E27" s="1">
        <v>3500</v>
      </c>
      <c r="F27" s="3" t="s">
        <v>491</v>
      </c>
      <c r="G27" s="1">
        <v>18</v>
      </c>
      <c r="H27" s="1">
        <v>116.75</v>
      </c>
      <c r="I27" s="1">
        <v>15.33</v>
      </c>
      <c r="J27" s="3">
        <f t="shared" si="0"/>
        <v>105.4</v>
      </c>
      <c r="K27" s="3">
        <f t="shared" si="1"/>
        <v>99.7</v>
      </c>
      <c r="L27" s="3">
        <f t="shared" si="2"/>
        <v>103</v>
      </c>
      <c r="M27" s="3">
        <f t="shared" si="3"/>
        <v>106.1</v>
      </c>
      <c r="N27" s="3">
        <v>4400</v>
      </c>
      <c r="P27" s="4">
        <f t="shared" si="6"/>
        <v>14.848344737137282</v>
      </c>
      <c r="Q27" s="5">
        <f t="shared" si="4"/>
        <v>14.848344737137282</v>
      </c>
      <c r="R27" s="5">
        <f t="shared" si="5"/>
        <v>3.3746238038948366</v>
      </c>
    </row>
    <row r="28" spans="1:18" x14ac:dyDescent="0.3">
      <c r="A28" s="1">
        <v>27</v>
      </c>
      <c r="B28" s="1" t="s">
        <v>113</v>
      </c>
      <c r="C28" s="1" t="s">
        <v>496</v>
      </c>
      <c r="D28" s="1" t="s">
        <v>546</v>
      </c>
      <c r="E28" s="1">
        <v>3500</v>
      </c>
      <c r="F28" s="3" t="s">
        <v>487</v>
      </c>
      <c r="G28" s="1">
        <v>24</v>
      </c>
      <c r="H28" s="1">
        <v>106.25</v>
      </c>
      <c r="I28" s="1">
        <v>11.53</v>
      </c>
      <c r="J28" s="3">
        <f t="shared" si="0"/>
        <v>102.5</v>
      </c>
      <c r="K28" s="3">
        <f t="shared" si="1"/>
        <v>100.4</v>
      </c>
      <c r="L28" s="3">
        <f t="shared" si="2"/>
        <v>103.2</v>
      </c>
      <c r="M28" s="3">
        <f t="shared" si="3"/>
        <v>112.5</v>
      </c>
      <c r="N28" s="3">
        <v>4300</v>
      </c>
      <c r="P28" s="4">
        <f t="shared" si="6"/>
        <v>17.112350337137283</v>
      </c>
      <c r="Q28" s="5">
        <f t="shared" si="4"/>
        <v>17.112350337137283</v>
      </c>
      <c r="R28" s="5">
        <f t="shared" si="5"/>
        <v>3.9796163574737871</v>
      </c>
    </row>
    <row r="29" spans="1:18" x14ac:dyDescent="0.3">
      <c r="A29" s="1">
        <v>28</v>
      </c>
      <c r="B29" s="1" t="s">
        <v>529</v>
      </c>
      <c r="C29" s="1" t="s">
        <v>487</v>
      </c>
      <c r="D29" s="1" t="s">
        <v>546</v>
      </c>
      <c r="E29" s="1">
        <v>3400</v>
      </c>
      <c r="F29" s="3" t="s">
        <v>496</v>
      </c>
      <c r="G29" s="1">
        <v>20</v>
      </c>
      <c r="H29" s="3">
        <v>109.25</v>
      </c>
      <c r="I29" s="1">
        <v>13.71</v>
      </c>
      <c r="J29" s="3">
        <f t="shared" si="0"/>
        <v>100.4</v>
      </c>
      <c r="K29" s="3">
        <f t="shared" si="1"/>
        <v>102.5</v>
      </c>
      <c r="L29" s="3">
        <f t="shared" si="2"/>
        <v>107.9</v>
      </c>
      <c r="M29" s="3">
        <f t="shared" si="3"/>
        <v>108.8</v>
      </c>
      <c r="N29" s="3">
        <v>3900</v>
      </c>
      <c r="P29" s="4">
        <f t="shared" si="6"/>
        <v>14.76587368620547</v>
      </c>
      <c r="Q29" s="5">
        <f t="shared" si="4"/>
        <v>14.76587368620547</v>
      </c>
      <c r="R29" s="5">
        <f t="shared" si="5"/>
        <v>3.7861214580014027</v>
      </c>
    </row>
    <row r="30" spans="1:18" x14ac:dyDescent="0.3">
      <c r="A30" s="1">
        <v>29</v>
      </c>
      <c r="B30" s="1" t="s">
        <v>218</v>
      </c>
      <c r="C30" s="1" t="s">
        <v>496</v>
      </c>
      <c r="D30" s="1" t="s">
        <v>545</v>
      </c>
      <c r="E30" s="1">
        <v>3400</v>
      </c>
      <c r="F30" s="1" t="s">
        <v>487</v>
      </c>
      <c r="G30" s="1">
        <v>10</v>
      </c>
      <c r="H30" s="1">
        <v>106.25</v>
      </c>
      <c r="I30" s="1">
        <v>17.690000000000001</v>
      </c>
      <c r="J30" s="3">
        <f t="shared" si="0"/>
        <v>102.5</v>
      </c>
      <c r="K30" s="3">
        <f t="shared" si="1"/>
        <v>100.4</v>
      </c>
      <c r="L30" s="3">
        <f t="shared" si="2"/>
        <v>103.2</v>
      </c>
      <c r="M30" s="3">
        <f t="shared" si="3"/>
        <v>112.5</v>
      </c>
      <c r="N30" s="3">
        <v>3500</v>
      </c>
      <c r="P30" s="4">
        <f t="shared" si="6"/>
        <v>8.26516698620547</v>
      </c>
      <c r="Q30" s="5">
        <f t="shared" si="4"/>
        <v>8.26516698620547</v>
      </c>
      <c r="R30" s="5">
        <f t="shared" si="5"/>
        <v>2.3614762817729913</v>
      </c>
    </row>
    <row r="31" spans="1:18" x14ac:dyDescent="0.3">
      <c r="A31" s="1">
        <v>30</v>
      </c>
      <c r="B31" s="1" t="s">
        <v>420</v>
      </c>
      <c r="C31" s="1" t="s">
        <v>487</v>
      </c>
      <c r="D31" s="1" t="s">
        <v>545</v>
      </c>
      <c r="E31" s="1">
        <v>3400</v>
      </c>
      <c r="F31" s="3" t="s">
        <v>496</v>
      </c>
      <c r="G31" s="1">
        <v>14</v>
      </c>
      <c r="H31" s="1">
        <v>109.25</v>
      </c>
      <c r="I31" s="1">
        <v>18.739999999999998</v>
      </c>
      <c r="J31" s="3">
        <f t="shared" si="0"/>
        <v>100.4</v>
      </c>
      <c r="K31" s="3">
        <f t="shared" si="1"/>
        <v>102.5</v>
      </c>
      <c r="L31" s="3">
        <f t="shared" si="2"/>
        <v>107.9</v>
      </c>
      <c r="M31" s="3">
        <f t="shared" si="3"/>
        <v>108.8</v>
      </c>
      <c r="N31" s="3">
        <v>4000</v>
      </c>
      <c r="P31" s="4">
        <f t="shared" si="6"/>
        <v>11.74163598620547</v>
      </c>
      <c r="Q31" s="5">
        <f t="shared" si="4"/>
        <v>11.74163598620547</v>
      </c>
      <c r="R31" s="5">
        <f t="shared" si="5"/>
        <v>2.9354089965513674</v>
      </c>
    </row>
    <row r="32" spans="1:18" x14ac:dyDescent="0.3">
      <c r="A32" s="1">
        <v>31</v>
      </c>
      <c r="B32" s="1" t="s">
        <v>164</v>
      </c>
      <c r="C32" s="1" t="s">
        <v>491</v>
      </c>
      <c r="D32" s="1" t="s">
        <v>544</v>
      </c>
      <c r="E32" s="1">
        <v>3400</v>
      </c>
      <c r="F32" s="1" t="s">
        <v>485</v>
      </c>
      <c r="G32" s="1">
        <v>24</v>
      </c>
      <c r="H32" s="1">
        <v>103.75</v>
      </c>
      <c r="I32" s="1">
        <v>15.51</v>
      </c>
      <c r="J32" s="3">
        <f t="shared" si="0"/>
        <v>99.7</v>
      </c>
      <c r="K32" s="3">
        <f t="shared" si="1"/>
        <v>105.4</v>
      </c>
      <c r="L32" s="3">
        <f t="shared" si="2"/>
        <v>106.9</v>
      </c>
      <c r="M32" s="3">
        <f t="shared" si="3"/>
        <v>111.5</v>
      </c>
      <c r="N32" s="3">
        <v>3800</v>
      </c>
      <c r="P32" s="4">
        <f t="shared" si="6"/>
        <v>17.666615636205467</v>
      </c>
      <c r="Q32" s="5">
        <f t="shared" si="4"/>
        <v>17.666615636205467</v>
      </c>
      <c r="R32" s="5">
        <f t="shared" si="5"/>
        <v>4.6491093779488075</v>
      </c>
    </row>
    <row r="33" spans="1:18" x14ac:dyDescent="0.3">
      <c r="A33" s="1">
        <v>32</v>
      </c>
      <c r="B33" s="1" t="s">
        <v>182</v>
      </c>
      <c r="C33" s="1" t="s">
        <v>491</v>
      </c>
      <c r="D33" s="1" t="s">
        <v>542</v>
      </c>
      <c r="E33" s="1">
        <v>3400</v>
      </c>
      <c r="F33" s="3" t="s">
        <v>485</v>
      </c>
      <c r="G33" s="1">
        <v>19</v>
      </c>
      <c r="H33" s="1">
        <v>103.75</v>
      </c>
      <c r="I33" s="1">
        <v>14.72</v>
      </c>
      <c r="J33" s="3">
        <f t="shared" si="0"/>
        <v>99.7</v>
      </c>
      <c r="K33" s="3">
        <f t="shared" si="1"/>
        <v>105.4</v>
      </c>
      <c r="L33" s="3">
        <f t="shared" si="2"/>
        <v>106.9</v>
      </c>
      <c r="M33" s="3">
        <f t="shared" si="3"/>
        <v>111.5</v>
      </c>
      <c r="N33" s="3">
        <v>3800</v>
      </c>
      <c r="P33" s="4">
        <f t="shared" si="6"/>
        <v>13.789361736205469</v>
      </c>
      <c r="Q33" s="5">
        <f t="shared" si="4"/>
        <v>13.789361736205469</v>
      </c>
      <c r="R33" s="5">
        <f t="shared" si="5"/>
        <v>3.6287794042645976</v>
      </c>
    </row>
    <row r="34" spans="1:18" x14ac:dyDescent="0.3">
      <c r="A34" s="1">
        <v>33</v>
      </c>
      <c r="B34" s="1" t="s">
        <v>226</v>
      </c>
      <c r="C34" s="1" t="s">
        <v>487</v>
      </c>
      <c r="D34" s="1" t="s">
        <v>544</v>
      </c>
      <c r="E34" s="1">
        <v>3200</v>
      </c>
      <c r="F34" s="3" t="s">
        <v>496</v>
      </c>
      <c r="G34" s="1">
        <v>15</v>
      </c>
      <c r="H34" s="3">
        <v>109.25</v>
      </c>
      <c r="I34" s="1">
        <v>14.52</v>
      </c>
      <c r="J34" s="3">
        <f t="shared" si="0"/>
        <v>100.4</v>
      </c>
      <c r="K34" s="3">
        <f t="shared" si="1"/>
        <v>102.5</v>
      </c>
      <c r="L34" s="3">
        <f t="shared" si="2"/>
        <v>107.9</v>
      </c>
      <c r="M34" s="3">
        <f t="shared" si="3"/>
        <v>108.8</v>
      </c>
      <c r="N34" s="3">
        <v>3600</v>
      </c>
      <c r="P34" s="4">
        <f t="shared" si="6"/>
        <v>10.756682977539215</v>
      </c>
      <c r="Q34" s="5">
        <f t="shared" si="4"/>
        <v>10.756682977539215</v>
      </c>
      <c r="R34" s="5">
        <f t="shared" si="5"/>
        <v>2.9879674937608933</v>
      </c>
    </row>
    <row r="35" spans="1:18" x14ac:dyDescent="0.3">
      <c r="A35" s="1">
        <v>34</v>
      </c>
      <c r="B35" s="1" t="s">
        <v>419</v>
      </c>
      <c r="C35" s="1" t="s">
        <v>487</v>
      </c>
      <c r="D35" s="1" t="s">
        <v>546</v>
      </c>
      <c r="E35" s="1">
        <v>3100</v>
      </c>
      <c r="F35" s="3" t="s">
        <v>496</v>
      </c>
      <c r="G35" s="1">
        <v>12</v>
      </c>
      <c r="H35" s="3">
        <v>109.25</v>
      </c>
      <c r="I35" s="1">
        <v>18.36</v>
      </c>
      <c r="J35" s="3">
        <f t="shared" si="0"/>
        <v>100.4</v>
      </c>
      <c r="K35" s="3">
        <f t="shared" si="1"/>
        <v>102.5</v>
      </c>
      <c r="L35" s="3">
        <f t="shared" si="2"/>
        <v>107.9</v>
      </c>
      <c r="M35" s="3">
        <f t="shared" si="3"/>
        <v>108.8</v>
      </c>
      <c r="N35" s="3">
        <v>3500</v>
      </c>
      <c r="P35" s="4">
        <f t="shared" si="6"/>
        <v>9.3081581810012644</v>
      </c>
      <c r="Q35" s="5">
        <f t="shared" si="4"/>
        <v>9.3081581810012644</v>
      </c>
      <c r="R35" s="5">
        <f t="shared" si="5"/>
        <v>2.6594737660003611</v>
      </c>
    </row>
    <row r="36" spans="1:18" x14ac:dyDescent="0.3">
      <c r="A36" s="1">
        <v>35</v>
      </c>
      <c r="B36" s="1" t="s">
        <v>372</v>
      </c>
      <c r="C36" s="1" t="s">
        <v>491</v>
      </c>
      <c r="D36" s="1" t="s">
        <v>544</v>
      </c>
      <c r="E36" s="1">
        <v>3000</v>
      </c>
      <c r="F36" s="3" t="s">
        <v>485</v>
      </c>
      <c r="G36" s="1">
        <v>20</v>
      </c>
      <c r="H36" s="1">
        <v>103.75</v>
      </c>
      <c r="I36" s="1">
        <v>11.52</v>
      </c>
      <c r="J36" s="3">
        <f t="shared" si="0"/>
        <v>99.7</v>
      </c>
      <c r="K36" s="3">
        <f t="shared" si="1"/>
        <v>105.4</v>
      </c>
      <c r="L36" s="3">
        <f t="shared" si="2"/>
        <v>106.9</v>
      </c>
      <c r="M36" s="3">
        <f t="shared" si="3"/>
        <v>111.5</v>
      </c>
      <c r="N36" s="3">
        <v>3600</v>
      </c>
      <c r="P36" s="4">
        <f t="shared" si="6"/>
        <v>12.477817661120275</v>
      </c>
      <c r="Q36" s="5">
        <f t="shared" si="4"/>
        <v>12.477817661120275</v>
      </c>
      <c r="R36" s="5">
        <f t="shared" si="5"/>
        <v>3.4660604614222983</v>
      </c>
    </row>
    <row r="37" spans="1:18" x14ac:dyDescent="0.3">
      <c r="A37" s="1">
        <v>36</v>
      </c>
      <c r="B37" s="1" t="s">
        <v>302</v>
      </c>
      <c r="C37" s="1" t="s">
        <v>496</v>
      </c>
      <c r="D37" s="1" t="s">
        <v>544</v>
      </c>
      <c r="E37" s="1">
        <v>3000</v>
      </c>
      <c r="F37" s="3" t="s">
        <v>487</v>
      </c>
      <c r="G37" s="1">
        <v>16</v>
      </c>
      <c r="H37" s="3">
        <v>106.25</v>
      </c>
      <c r="I37" s="1">
        <v>17.95</v>
      </c>
      <c r="J37" s="3">
        <f t="shared" si="0"/>
        <v>102.5</v>
      </c>
      <c r="K37" s="3">
        <f t="shared" si="1"/>
        <v>100.4</v>
      </c>
      <c r="L37" s="3">
        <f t="shared" si="2"/>
        <v>103.2</v>
      </c>
      <c r="M37" s="3">
        <f t="shared" si="3"/>
        <v>112.5</v>
      </c>
      <c r="N37" s="3">
        <v>3600</v>
      </c>
      <c r="P37" s="4">
        <f t="shared" si="6"/>
        <v>11.558211511120277</v>
      </c>
      <c r="Q37" s="5">
        <f t="shared" si="4"/>
        <v>11.558211511120277</v>
      </c>
      <c r="R37" s="5">
        <f t="shared" si="5"/>
        <v>3.2106143086445211</v>
      </c>
    </row>
    <row r="38" spans="1:18" x14ac:dyDescent="0.3">
      <c r="A38" s="1">
        <v>37</v>
      </c>
      <c r="B38" s="1" t="s">
        <v>49</v>
      </c>
      <c r="C38" s="1" t="s">
        <v>487</v>
      </c>
      <c r="D38" s="1" t="s">
        <v>544</v>
      </c>
      <c r="E38" s="1">
        <v>2900</v>
      </c>
      <c r="F38" s="3" t="s">
        <v>496</v>
      </c>
      <c r="G38" s="1">
        <v>9</v>
      </c>
      <c r="H38" s="3">
        <v>109.25</v>
      </c>
      <c r="I38" s="1">
        <v>14.82</v>
      </c>
      <c r="J38" s="3">
        <f t="shared" si="0"/>
        <v>100.4</v>
      </c>
      <c r="K38" s="3">
        <f t="shared" si="1"/>
        <v>102.5</v>
      </c>
      <c r="L38" s="3">
        <f t="shared" si="2"/>
        <v>107.9</v>
      </c>
      <c r="M38" s="3">
        <f t="shared" si="3"/>
        <v>108.8</v>
      </c>
      <c r="N38" s="3">
        <v>3500</v>
      </c>
      <c r="P38" s="4">
        <f t="shared" si="6"/>
        <v>5.5219845078711813</v>
      </c>
      <c r="Q38" s="5">
        <f t="shared" si="4"/>
        <v>5.5219845078711813</v>
      </c>
      <c r="R38" s="5">
        <f t="shared" si="5"/>
        <v>1.577709859391766</v>
      </c>
    </row>
    <row r="39" spans="1:18" x14ac:dyDescent="0.3">
      <c r="A39" s="3"/>
      <c r="F39" s="3"/>
      <c r="H39" s="3"/>
      <c r="J39" s="3"/>
      <c r="K39" s="3"/>
      <c r="L39" s="3"/>
      <c r="M39" s="3"/>
      <c r="N39" s="3"/>
      <c r="P39" s="4"/>
      <c r="Q39" s="5"/>
      <c r="R39" s="5"/>
    </row>
    <row r="40" spans="1:18" x14ac:dyDescent="0.3">
      <c r="A40" s="3"/>
      <c r="J40" s="3"/>
      <c r="K40" s="3"/>
      <c r="L40" s="3"/>
      <c r="M40" s="3"/>
      <c r="N40" s="3"/>
      <c r="P40" s="4"/>
      <c r="Q40" s="5"/>
      <c r="R40" s="5"/>
    </row>
    <row r="43" spans="1:18" x14ac:dyDescent="0.3">
      <c r="A43" s="1" t="s">
        <v>565</v>
      </c>
    </row>
    <row r="44" spans="1:18" x14ac:dyDescent="0.3">
      <c r="A44" s="1" t="s">
        <v>509</v>
      </c>
      <c r="B44" s="1" t="s">
        <v>510</v>
      </c>
      <c r="C44" s="1" t="s">
        <v>566</v>
      </c>
      <c r="D44" s="1" t="s">
        <v>567</v>
      </c>
      <c r="E44" s="1" t="s">
        <v>568</v>
      </c>
      <c r="P44" s="1"/>
    </row>
    <row r="45" spans="1:18" x14ac:dyDescent="0.3">
      <c r="A45" s="1">
        <v>1</v>
      </c>
      <c r="B45" s="1" t="s">
        <v>507</v>
      </c>
      <c r="C45" s="1">
        <v>106.4</v>
      </c>
      <c r="D45" s="1">
        <v>105.5</v>
      </c>
      <c r="E45" s="1">
        <v>111.2</v>
      </c>
      <c r="P45" s="1"/>
    </row>
    <row r="46" spans="1:18" x14ac:dyDescent="0.3">
      <c r="A46" s="1">
        <v>2</v>
      </c>
      <c r="B46" s="1" t="s">
        <v>512</v>
      </c>
      <c r="C46" s="1">
        <v>103.4</v>
      </c>
      <c r="D46" s="1">
        <v>106.9</v>
      </c>
      <c r="E46" s="1">
        <v>107</v>
      </c>
      <c r="P46" s="1"/>
    </row>
    <row r="47" spans="1:18" x14ac:dyDescent="0.3">
      <c r="A47" s="1">
        <v>3</v>
      </c>
      <c r="B47" s="1" t="s">
        <v>519</v>
      </c>
      <c r="C47" s="1">
        <v>102</v>
      </c>
      <c r="D47" s="1">
        <v>110.1</v>
      </c>
      <c r="E47" s="1">
        <v>104.9</v>
      </c>
      <c r="P47" s="1"/>
    </row>
    <row r="48" spans="1:18" x14ac:dyDescent="0.3">
      <c r="A48" s="1">
        <v>4</v>
      </c>
      <c r="B48" s="1" t="s">
        <v>514</v>
      </c>
      <c r="C48" s="1">
        <v>101.1</v>
      </c>
      <c r="D48" s="1">
        <v>108.3</v>
      </c>
      <c r="E48" s="1">
        <v>110.2</v>
      </c>
      <c r="P48" s="1"/>
    </row>
    <row r="49" spans="1:16" x14ac:dyDescent="0.3">
      <c r="A49" s="1">
        <v>5</v>
      </c>
      <c r="B49" s="1" t="s">
        <v>499</v>
      </c>
      <c r="C49" s="1">
        <v>101.1</v>
      </c>
      <c r="D49" s="1">
        <v>102.5</v>
      </c>
      <c r="E49" s="1">
        <v>110.9</v>
      </c>
      <c r="P49" s="1"/>
    </row>
    <row r="50" spans="1:16" x14ac:dyDescent="0.3">
      <c r="A50" s="1">
        <v>6</v>
      </c>
      <c r="B50" s="1" t="s">
        <v>505</v>
      </c>
      <c r="C50" s="1">
        <v>98.9</v>
      </c>
      <c r="D50" s="1">
        <v>105</v>
      </c>
      <c r="E50" s="1">
        <v>115.1</v>
      </c>
      <c r="P50" s="1"/>
    </row>
    <row r="51" spans="1:16" x14ac:dyDescent="0.3">
      <c r="A51" s="1">
        <v>7</v>
      </c>
      <c r="B51" s="1" t="s">
        <v>518</v>
      </c>
      <c r="C51" s="1">
        <v>101.4</v>
      </c>
      <c r="D51" s="1">
        <v>106.6</v>
      </c>
      <c r="E51" s="1">
        <v>108.3</v>
      </c>
      <c r="P51" s="1"/>
    </row>
    <row r="52" spans="1:16" x14ac:dyDescent="0.3">
      <c r="A52" s="1">
        <v>8</v>
      </c>
      <c r="B52" s="1" t="s">
        <v>520</v>
      </c>
      <c r="C52" s="1">
        <v>100.1</v>
      </c>
      <c r="D52" s="1">
        <v>109.8</v>
      </c>
      <c r="E52" s="1">
        <v>106.8</v>
      </c>
      <c r="P52" s="1"/>
    </row>
    <row r="53" spans="1:16" x14ac:dyDescent="0.3">
      <c r="A53" s="1">
        <v>9</v>
      </c>
      <c r="B53" s="1" t="s">
        <v>491</v>
      </c>
      <c r="C53" s="1">
        <v>99.7</v>
      </c>
      <c r="D53" s="1">
        <v>106.1</v>
      </c>
      <c r="E53" s="1">
        <v>106.9</v>
      </c>
      <c r="P53" s="1"/>
    </row>
    <row r="54" spans="1:16" x14ac:dyDescent="0.3">
      <c r="A54" s="1">
        <v>10</v>
      </c>
      <c r="B54" s="1" t="s">
        <v>549</v>
      </c>
      <c r="C54" s="1">
        <v>103.2</v>
      </c>
      <c r="D54" s="1">
        <v>113.9</v>
      </c>
      <c r="E54" s="1">
        <v>106.5</v>
      </c>
      <c r="P54" s="1"/>
    </row>
    <row r="55" spans="1:16" x14ac:dyDescent="0.3">
      <c r="A55" s="1">
        <v>11</v>
      </c>
      <c r="B55" s="1" t="s">
        <v>487</v>
      </c>
      <c r="C55" s="1">
        <v>100.4</v>
      </c>
      <c r="D55" s="1">
        <v>112.5</v>
      </c>
      <c r="E55" s="1">
        <v>107.9</v>
      </c>
      <c r="P55" s="1"/>
    </row>
    <row r="56" spans="1:16" x14ac:dyDescent="0.3">
      <c r="A56" s="1">
        <v>12</v>
      </c>
      <c r="B56" s="1" t="s">
        <v>506</v>
      </c>
      <c r="C56" s="1">
        <v>100.4</v>
      </c>
      <c r="D56" s="1">
        <v>107.3</v>
      </c>
      <c r="E56" s="1">
        <v>104.2</v>
      </c>
      <c r="P56" s="1"/>
    </row>
    <row r="57" spans="1:16" x14ac:dyDescent="0.3">
      <c r="A57" s="1">
        <v>13</v>
      </c>
      <c r="B57" s="1" t="s">
        <v>498</v>
      </c>
      <c r="C57" s="1">
        <v>104.1</v>
      </c>
      <c r="D57" s="1">
        <v>109.7</v>
      </c>
      <c r="E57" s="1">
        <v>109</v>
      </c>
      <c r="P57" s="1"/>
    </row>
    <row r="58" spans="1:16" x14ac:dyDescent="0.3">
      <c r="A58" s="1">
        <v>14</v>
      </c>
      <c r="B58" s="1" t="s">
        <v>517</v>
      </c>
      <c r="C58" s="1">
        <v>105.5</v>
      </c>
      <c r="D58" s="1">
        <v>105.2</v>
      </c>
      <c r="E58" s="1">
        <v>107.3</v>
      </c>
      <c r="P58" s="1"/>
    </row>
    <row r="59" spans="1:16" x14ac:dyDescent="0.3">
      <c r="A59" s="1">
        <v>15</v>
      </c>
      <c r="B59" s="1" t="s">
        <v>495</v>
      </c>
      <c r="C59" s="1">
        <v>98.8</v>
      </c>
      <c r="D59" s="1">
        <v>103.8</v>
      </c>
      <c r="E59" s="1">
        <v>106.2</v>
      </c>
      <c r="P59" s="1"/>
    </row>
    <row r="60" spans="1:16" x14ac:dyDescent="0.3">
      <c r="A60" s="1">
        <v>16</v>
      </c>
      <c r="B60" s="1" t="s">
        <v>513</v>
      </c>
      <c r="C60" s="1">
        <v>100.7</v>
      </c>
      <c r="D60" s="1">
        <v>104.6</v>
      </c>
      <c r="E60" s="1">
        <v>105.1</v>
      </c>
      <c r="P60" s="1"/>
    </row>
    <row r="61" spans="1:16" x14ac:dyDescent="0.3">
      <c r="A61" s="1">
        <v>17</v>
      </c>
      <c r="B61" s="1" t="s">
        <v>485</v>
      </c>
      <c r="C61" s="1">
        <v>105.4</v>
      </c>
      <c r="D61" s="1">
        <v>111.5</v>
      </c>
      <c r="E61" s="1">
        <v>103</v>
      </c>
      <c r="P61" s="1"/>
    </row>
    <row r="62" spans="1:16" x14ac:dyDescent="0.3">
      <c r="A62" s="1">
        <v>18</v>
      </c>
      <c r="B62" s="1" t="s">
        <v>489</v>
      </c>
      <c r="C62" s="1">
        <v>102.8</v>
      </c>
      <c r="D62" s="1">
        <v>108.4</v>
      </c>
      <c r="E62" s="1">
        <v>110.2</v>
      </c>
      <c r="P62" s="1"/>
    </row>
    <row r="63" spans="1:16" x14ac:dyDescent="0.3">
      <c r="A63" s="1">
        <v>19</v>
      </c>
      <c r="B63" s="1" t="s">
        <v>564</v>
      </c>
      <c r="C63" s="1">
        <v>105.6</v>
      </c>
      <c r="D63" s="1">
        <v>108.6</v>
      </c>
      <c r="E63" s="1">
        <v>110.4</v>
      </c>
      <c r="P63" s="1"/>
    </row>
    <row r="64" spans="1:16" x14ac:dyDescent="0.3">
      <c r="A64" s="1">
        <v>20</v>
      </c>
      <c r="B64" s="1" t="s">
        <v>556</v>
      </c>
      <c r="C64" s="1">
        <v>102</v>
      </c>
      <c r="D64" s="1">
        <v>102.1</v>
      </c>
      <c r="E64" s="1">
        <v>110.9</v>
      </c>
      <c r="P64" s="1"/>
    </row>
    <row r="65" spans="1:16" x14ac:dyDescent="0.3">
      <c r="A65" s="1">
        <v>21</v>
      </c>
      <c r="B65" s="1" t="s">
        <v>486</v>
      </c>
      <c r="C65" s="1">
        <v>105.3</v>
      </c>
      <c r="D65" s="1">
        <v>107.6</v>
      </c>
      <c r="E65" s="1">
        <v>104.7</v>
      </c>
      <c r="P65" s="1"/>
    </row>
    <row r="66" spans="1:16" x14ac:dyDescent="0.3">
      <c r="A66" s="1">
        <v>22</v>
      </c>
      <c r="B66" s="1" t="s">
        <v>508</v>
      </c>
      <c r="C66" s="1">
        <v>100.3</v>
      </c>
      <c r="D66" s="1">
        <v>106.5</v>
      </c>
      <c r="E66" s="1">
        <v>105.8</v>
      </c>
      <c r="P66" s="1"/>
    </row>
    <row r="67" spans="1:16" x14ac:dyDescent="0.3">
      <c r="A67" s="1">
        <v>23</v>
      </c>
      <c r="B67" s="1" t="s">
        <v>488</v>
      </c>
      <c r="C67" s="1">
        <v>104</v>
      </c>
      <c r="D67" s="1">
        <v>110.4</v>
      </c>
      <c r="E67" s="1">
        <v>107.1</v>
      </c>
      <c r="P67" s="1"/>
    </row>
    <row r="68" spans="1:16" x14ac:dyDescent="0.3">
      <c r="A68" s="1">
        <v>24</v>
      </c>
      <c r="B68" s="1" t="s">
        <v>493</v>
      </c>
      <c r="C68" s="1">
        <v>102.9</v>
      </c>
      <c r="D68" s="1">
        <v>103.6</v>
      </c>
      <c r="E68" s="1">
        <v>112.2</v>
      </c>
      <c r="P68" s="1"/>
    </row>
    <row r="69" spans="1:16" x14ac:dyDescent="0.3">
      <c r="A69" s="1">
        <v>25</v>
      </c>
      <c r="B69" s="1" t="s">
        <v>492</v>
      </c>
      <c r="C69" s="1">
        <v>101.6</v>
      </c>
      <c r="D69" s="1">
        <v>111.4</v>
      </c>
      <c r="E69" s="1">
        <v>108.1</v>
      </c>
      <c r="P69" s="1"/>
    </row>
    <row r="70" spans="1:16" x14ac:dyDescent="0.3">
      <c r="A70" s="1">
        <v>26</v>
      </c>
      <c r="B70" s="1" t="s">
        <v>497</v>
      </c>
      <c r="C70" s="1">
        <v>105.5</v>
      </c>
      <c r="D70" s="1">
        <v>108.3</v>
      </c>
      <c r="E70" s="1">
        <v>108.7</v>
      </c>
      <c r="P70" s="1"/>
    </row>
    <row r="71" spans="1:16" x14ac:dyDescent="0.3">
      <c r="A71" s="1">
        <v>27</v>
      </c>
      <c r="B71" s="1" t="s">
        <v>557</v>
      </c>
      <c r="C71" s="1">
        <v>100.4</v>
      </c>
      <c r="D71" s="1">
        <v>111.1</v>
      </c>
      <c r="E71" s="1">
        <v>108.3</v>
      </c>
      <c r="P71" s="1"/>
    </row>
    <row r="72" spans="1:16" x14ac:dyDescent="0.3">
      <c r="A72" s="1">
        <v>28</v>
      </c>
      <c r="B72" s="1" t="s">
        <v>516</v>
      </c>
      <c r="C72" s="1">
        <v>102.5</v>
      </c>
      <c r="D72" s="1">
        <v>110.9</v>
      </c>
      <c r="E72" s="1">
        <v>104.3</v>
      </c>
      <c r="P72" s="1"/>
    </row>
    <row r="73" spans="1:16" x14ac:dyDescent="0.3">
      <c r="A73" s="1">
        <v>29</v>
      </c>
      <c r="B73" s="1" t="s">
        <v>496</v>
      </c>
      <c r="C73" s="1">
        <v>102.5</v>
      </c>
      <c r="D73" s="1">
        <v>108.8</v>
      </c>
      <c r="E73" s="1">
        <v>103.2</v>
      </c>
      <c r="P73" s="1"/>
    </row>
    <row r="74" spans="1:16" x14ac:dyDescent="0.3">
      <c r="A74" s="1">
        <v>30</v>
      </c>
      <c r="B74" s="1" t="s">
        <v>523</v>
      </c>
      <c r="C74" s="1">
        <v>103.7</v>
      </c>
      <c r="D74" s="1">
        <v>108.6</v>
      </c>
      <c r="E74" s="1">
        <v>111.3</v>
      </c>
      <c r="P74" s="1"/>
    </row>
  </sheetData>
  <sortState ref="B2:R38">
    <sortCondition descending="1" ref="E2:E38"/>
  </sortState>
  <pageMargins left="0.7" right="0.7" top="0.75" bottom="0.75" header="0.3" footer="0.3"/>
  <pageSetup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1" sqref="S1:S1048576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168</v>
      </c>
      <c r="C2" s="1" t="s">
        <v>486</v>
      </c>
      <c r="D2" s="1" t="s">
        <v>543</v>
      </c>
      <c r="E2" s="1">
        <v>10200</v>
      </c>
      <c r="F2" s="3" t="s">
        <v>492</v>
      </c>
      <c r="G2" s="1">
        <v>39</v>
      </c>
      <c r="H2" s="3">
        <v>108</v>
      </c>
      <c r="I2" s="1">
        <v>34.24</v>
      </c>
      <c r="J2" s="3">
        <f t="shared" ref="J2:J33" si="0">VLOOKUP(C2,$B$83:$E$112,2,FALSE)</f>
        <v>105.3</v>
      </c>
      <c r="K2" s="3">
        <f t="shared" ref="K2:K33" si="1">VLOOKUP(F2,$B$83:$E$112,2,FALSE)</f>
        <v>101.6</v>
      </c>
      <c r="L2" s="3">
        <f t="shared" ref="L2:L33" si="2">VLOOKUP(C2,$B$83:$E$112,4,FALSE)</f>
        <v>104.7</v>
      </c>
      <c r="M2" s="3">
        <f t="shared" ref="M2:M33" si="3">VLOOKUP(F2,$B$83:$E$112,3,FALSE)</f>
        <v>111.4</v>
      </c>
      <c r="N2" s="3">
        <v>11500</v>
      </c>
      <c r="P2" s="4">
        <v>54.275969121775837</v>
      </c>
      <c r="Q2" s="5">
        <f t="shared" ref="Q2:Q33" si="4">P2-O2</f>
        <v>54.275969121775837</v>
      </c>
      <c r="R2" s="5">
        <f t="shared" ref="R2:R33" si="5">P2/(N2/1000)</f>
        <v>4.7196494888500728</v>
      </c>
    </row>
    <row r="3" spans="1:18" x14ac:dyDescent="0.3">
      <c r="A3" s="1">
        <v>2</v>
      </c>
      <c r="B3" s="1" t="s">
        <v>437</v>
      </c>
      <c r="C3" s="1" t="s">
        <v>488</v>
      </c>
      <c r="D3" s="1" t="s">
        <v>542</v>
      </c>
      <c r="E3" s="1">
        <v>10000</v>
      </c>
      <c r="F3" s="3" t="s">
        <v>512</v>
      </c>
      <c r="G3" s="1">
        <v>29</v>
      </c>
      <c r="H3" s="3">
        <v>119.25</v>
      </c>
      <c r="I3" s="1">
        <v>33.380000000000003</v>
      </c>
      <c r="J3" s="3">
        <f t="shared" si="0"/>
        <v>104</v>
      </c>
      <c r="K3" s="3">
        <f t="shared" si="1"/>
        <v>103.4</v>
      </c>
      <c r="L3" s="3">
        <f t="shared" si="2"/>
        <v>107.1</v>
      </c>
      <c r="M3" s="3">
        <f t="shared" si="3"/>
        <v>106.9</v>
      </c>
      <c r="N3" s="3">
        <v>11300</v>
      </c>
      <c r="P3" s="4">
        <v>53.386199136172955</v>
      </c>
      <c r="Q3" s="5">
        <f t="shared" si="4"/>
        <v>53.386199136172955</v>
      </c>
      <c r="R3" s="5">
        <f t="shared" si="5"/>
        <v>4.7244424014312347</v>
      </c>
    </row>
    <row r="4" spans="1:18" x14ac:dyDescent="0.3">
      <c r="A4" s="1">
        <v>3</v>
      </c>
      <c r="B4" s="1" t="s">
        <v>144</v>
      </c>
      <c r="C4" s="1" t="s">
        <v>520</v>
      </c>
      <c r="D4" s="1" t="s">
        <v>542</v>
      </c>
      <c r="E4" s="1">
        <v>9300</v>
      </c>
      <c r="F4" s="3" t="s">
        <v>557</v>
      </c>
      <c r="G4" s="1">
        <v>35</v>
      </c>
      <c r="H4" s="3">
        <v>108.5</v>
      </c>
      <c r="I4" s="1">
        <v>28.43</v>
      </c>
      <c r="J4" s="3">
        <f t="shared" si="0"/>
        <v>100.1</v>
      </c>
      <c r="K4" s="3">
        <f t="shared" si="1"/>
        <v>100.4</v>
      </c>
      <c r="L4" s="3">
        <f t="shared" si="2"/>
        <v>106.8</v>
      </c>
      <c r="M4" s="3">
        <f t="shared" si="3"/>
        <v>111.1</v>
      </c>
      <c r="N4" s="3">
        <v>10500</v>
      </c>
      <c r="P4" s="4">
        <v>50.272004186562867</v>
      </c>
      <c r="Q4" s="5">
        <f t="shared" si="4"/>
        <v>50.272004186562867</v>
      </c>
      <c r="R4" s="5">
        <f t="shared" si="5"/>
        <v>4.7878099225297968</v>
      </c>
    </row>
    <row r="5" spans="1:18" x14ac:dyDescent="0.3">
      <c r="A5" s="1">
        <v>4</v>
      </c>
      <c r="B5" s="1" t="s">
        <v>464</v>
      </c>
      <c r="C5" s="1" t="s">
        <v>486</v>
      </c>
      <c r="D5" s="1" t="s">
        <v>546</v>
      </c>
      <c r="E5" s="1">
        <v>9000</v>
      </c>
      <c r="F5" s="3" t="s">
        <v>492</v>
      </c>
      <c r="G5" s="1">
        <v>38</v>
      </c>
      <c r="H5" s="3">
        <v>108</v>
      </c>
      <c r="I5" s="1">
        <v>30.35</v>
      </c>
      <c r="J5" s="3">
        <f t="shared" si="0"/>
        <v>105.3</v>
      </c>
      <c r="K5" s="3">
        <f t="shared" si="1"/>
        <v>101.6</v>
      </c>
      <c r="L5" s="3">
        <f t="shared" si="2"/>
        <v>104.7</v>
      </c>
      <c r="M5" s="3">
        <f t="shared" si="3"/>
        <v>111.4</v>
      </c>
      <c r="N5" s="3">
        <v>10700</v>
      </c>
      <c r="P5" s="4">
        <v>48.937349208158551</v>
      </c>
      <c r="Q5" s="5">
        <f t="shared" si="4"/>
        <v>48.937349208158551</v>
      </c>
      <c r="R5" s="5">
        <f t="shared" si="5"/>
        <v>4.5735840381456594</v>
      </c>
    </row>
    <row r="6" spans="1:18" x14ac:dyDescent="0.3">
      <c r="A6" s="1">
        <v>5</v>
      </c>
      <c r="B6" s="1" t="s">
        <v>330</v>
      </c>
      <c r="C6" s="1" t="s">
        <v>492</v>
      </c>
      <c r="D6" s="1" t="s">
        <v>543</v>
      </c>
      <c r="E6" s="1">
        <v>8800</v>
      </c>
      <c r="F6" s="3" t="s">
        <v>486</v>
      </c>
      <c r="G6" s="1">
        <v>37</v>
      </c>
      <c r="H6" s="3">
        <v>111.5</v>
      </c>
      <c r="I6" s="1">
        <v>30.4</v>
      </c>
      <c r="J6" s="3">
        <f t="shared" si="0"/>
        <v>101.6</v>
      </c>
      <c r="K6" s="3">
        <f t="shared" si="1"/>
        <v>105.3</v>
      </c>
      <c r="L6" s="3">
        <f t="shared" si="2"/>
        <v>108.1</v>
      </c>
      <c r="M6" s="3">
        <f t="shared" si="3"/>
        <v>107.6</v>
      </c>
      <c r="N6" s="3">
        <v>10000</v>
      </c>
      <c r="P6" s="4">
        <v>48.047579222555669</v>
      </c>
      <c r="Q6" s="5">
        <f t="shared" si="4"/>
        <v>48.047579222555669</v>
      </c>
      <c r="R6" s="5">
        <f t="shared" si="5"/>
        <v>4.8047579222555665</v>
      </c>
    </row>
    <row r="7" spans="1:18" x14ac:dyDescent="0.3">
      <c r="A7" s="1">
        <v>6</v>
      </c>
      <c r="B7" s="1" t="s">
        <v>101</v>
      </c>
      <c r="C7" s="1" t="s">
        <v>488</v>
      </c>
      <c r="D7" s="1" t="s">
        <v>543</v>
      </c>
      <c r="E7" s="1">
        <v>8600</v>
      </c>
      <c r="F7" s="3" t="s">
        <v>512</v>
      </c>
      <c r="G7" s="1">
        <v>36</v>
      </c>
      <c r="H7" s="3">
        <v>119.25</v>
      </c>
      <c r="I7" s="1">
        <v>24.1</v>
      </c>
      <c r="J7" s="3">
        <f t="shared" si="0"/>
        <v>104</v>
      </c>
      <c r="K7" s="3">
        <f t="shared" si="1"/>
        <v>103.4</v>
      </c>
      <c r="L7" s="3">
        <f t="shared" si="2"/>
        <v>107.1</v>
      </c>
      <c r="M7" s="3">
        <f t="shared" si="3"/>
        <v>106.9</v>
      </c>
      <c r="N7" s="3">
        <v>9900</v>
      </c>
      <c r="P7" s="4">
        <v>47.157809236952787</v>
      </c>
      <c r="Q7" s="5">
        <f t="shared" si="4"/>
        <v>47.157809236952787</v>
      </c>
      <c r="R7" s="5">
        <f t="shared" si="5"/>
        <v>4.763415074439675</v>
      </c>
    </row>
    <row r="8" spans="1:18" x14ac:dyDescent="0.3">
      <c r="A8" s="1">
        <v>7</v>
      </c>
      <c r="B8" s="1" t="s">
        <v>317</v>
      </c>
      <c r="C8" s="1" t="s">
        <v>516</v>
      </c>
      <c r="D8" s="1" t="s">
        <v>546</v>
      </c>
      <c r="E8" s="1">
        <v>8300</v>
      </c>
      <c r="F8" s="3" t="s">
        <v>508</v>
      </c>
      <c r="G8" s="1">
        <v>36</v>
      </c>
      <c r="H8" s="1">
        <v>109.25</v>
      </c>
      <c r="I8" s="1">
        <v>29.56</v>
      </c>
      <c r="J8" s="3">
        <f t="shared" si="0"/>
        <v>102.5</v>
      </c>
      <c r="K8" s="3">
        <f t="shared" si="1"/>
        <v>100.3</v>
      </c>
      <c r="L8" s="3">
        <f t="shared" si="2"/>
        <v>104.3</v>
      </c>
      <c r="M8" s="3">
        <f t="shared" si="3"/>
        <v>106.5</v>
      </c>
      <c r="N8" s="3">
        <v>9800</v>
      </c>
      <c r="P8" s="4">
        <v>45.823154258548456</v>
      </c>
      <c r="Q8" s="5">
        <f t="shared" si="4"/>
        <v>45.823154258548456</v>
      </c>
      <c r="R8" s="5">
        <f t="shared" si="5"/>
        <v>4.6758320671988214</v>
      </c>
    </row>
    <row r="9" spans="1:18" x14ac:dyDescent="0.3">
      <c r="A9" s="1">
        <v>8</v>
      </c>
      <c r="B9" s="1" t="s">
        <v>326</v>
      </c>
      <c r="C9" s="1" t="s">
        <v>512</v>
      </c>
      <c r="D9" s="1" t="s">
        <v>544</v>
      </c>
      <c r="E9" s="1">
        <v>8100</v>
      </c>
      <c r="F9" s="3" t="s">
        <v>488</v>
      </c>
      <c r="G9" s="1">
        <v>35</v>
      </c>
      <c r="H9" s="3">
        <v>110.75</v>
      </c>
      <c r="I9" s="1">
        <v>33.51</v>
      </c>
      <c r="J9" s="3">
        <f t="shared" si="0"/>
        <v>103.4</v>
      </c>
      <c r="K9" s="3">
        <f t="shared" si="1"/>
        <v>104</v>
      </c>
      <c r="L9" s="3">
        <f t="shared" si="2"/>
        <v>107</v>
      </c>
      <c r="M9" s="3">
        <f t="shared" si="3"/>
        <v>110.4</v>
      </c>
      <c r="N9" s="3">
        <v>8500</v>
      </c>
      <c r="P9" s="4">
        <v>44.933384272945574</v>
      </c>
      <c r="Q9" s="5">
        <f t="shared" si="4"/>
        <v>44.933384272945574</v>
      </c>
      <c r="R9" s="5">
        <f t="shared" si="5"/>
        <v>5.286280502699479</v>
      </c>
    </row>
    <row r="10" spans="1:18" x14ac:dyDescent="0.3">
      <c r="A10" s="1">
        <v>9</v>
      </c>
      <c r="B10" s="1" t="s">
        <v>81</v>
      </c>
      <c r="C10" s="1" t="s">
        <v>557</v>
      </c>
      <c r="D10" s="1" t="s">
        <v>544</v>
      </c>
      <c r="E10" s="1">
        <v>7900</v>
      </c>
      <c r="F10" s="3" t="s">
        <v>520</v>
      </c>
      <c r="G10" s="1">
        <v>35</v>
      </c>
      <c r="H10" s="1">
        <v>102.5</v>
      </c>
      <c r="I10" s="1">
        <v>27.61</v>
      </c>
      <c r="J10" s="3">
        <f t="shared" si="0"/>
        <v>100.4</v>
      </c>
      <c r="K10" s="3">
        <f t="shared" si="1"/>
        <v>100.1</v>
      </c>
      <c r="L10" s="3">
        <f t="shared" si="2"/>
        <v>108.3</v>
      </c>
      <c r="M10" s="3">
        <f t="shared" si="3"/>
        <v>109.8</v>
      </c>
      <c r="N10" s="3">
        <v>9100</v>
      </c>
      <c r="P10" s="4">
        <f t="shared" ref="P10:P41" si="6">-87.868852+(LN(E10))*9.365713+G10*0.73241+I10*0.27241+H10*0.0924+((J10+K10)/2)*0.015315+((L10+M10)/2)*-0.032803</f>
        <v>36.769596532793543</v>
      </c>
      <c r="Q10" s="5">
        <f t="shared" si="4"/>
        <v>36.769596532793543</v>
      </c>
      <c r="R10" s="5">
        <f t="shared" si="5"/>
        <v>4.0406150036036861</v>
      </c>
    </row>
    <row r="11" spans="1:18" x14ac:dyDescent="0.3">
      <c r="A11" s="1">
        <v>10</v>
      </c>
      <c r="B11" s="1" t="s">
        <v>114</v>
      </c>
      <c r="C11" s="1" t="s">
        <v>557</v>
      </c>
      <c r="D11" s="1" t="s">
        <v>545</v>
      </c>
      <c r="E11" s="1">
        <v>7800</v>
      </c>
      <c r="F11" s="3" t="s">
        <v>520</v>
      </c>
      <c r="G11" s="1">
        <v>35</v>
      </c>
      <c r="H11" s="3">
        <v>102.5</v>
      </c>
      <c r="I11" s="1">
        <v>25.42</v>
      </c>
      <c r="J11" s="3">
        <f t="shared" si="0"/>
        <v>100.4</v>
      </c>
      <c r="K11" s="3">
        <f t="shared" si="1"/>
        <v>100.1</v>
      </c>
      <c r="L11" s="3">
        <f t="shared" si="2"/>
        <v>108.3</v>
      </c>
      <c r="M11" s="3">
        <f t="shared" si="3"/>
        <v>109.8</v>
      </c>
      <c r="N11" s="3">
        <v>8800</v>
      </c>
      <c r="P11" s="4">
        <f t="shared" si="6"/>
        <v>36.053708573462529</v>
      </c>
      <c r="Q11" s="5">
        <f t="shared" si="4"/>
        <v>36.053708573462529</v>
      </c>
      <c r="R11" s="5">
        <f t="shared" si="5"/>
        <v>4.0970123378934691</v>
      </c>
    </row>
    <row r="12" spans="1:18" x14ac:dyDescent="0.3">
      <c r="A12" s="1">
        <v>11</v>
      </c>
      <c r="B12" s="1" t="s">
        <v>376</v>
      </c>
      <c r="C12" s="1" t="s">
        <v>508</v>
      </c>
      <c r="D12" s="1" t="s">
        <v>542</v>
      </c>
      <c r="E12" s="1">
        <v>7700</v>
      </c>
      <c r="F12" s="3" t="s">
        <v>516</v>
      </c>
      <c r="G12" s="1">
        <v>32</v>
      </c>
      <c r="H12" s="3">
        <v>97.25</v>
      </c>
      <c r="I12" s="1">
        <v>26.96</v>
      </c>
      <c r="J12" s="3">
        <f t="shared" si="0"/>
        <v>100.3</v>
      </c>
      <c r="K12" s="3">
        <f t="shared" si="1"/>
        <v>102.5</v>
      </c>
      <c r="L12" s="3">
        <f t="shared" si="2"/>
        <v>105.8</v>
      </c>
      <c r="M12" s="3">
        <f t="shared" si="3"/>
        <v>110.9</v>
      </c>
      <c r="N12" s="3">
        <v>8500</v>
      </c>
      <c r="P12" s="4">
        <f t="shared" si="6"/>
        <v>33.710614737046612</v>
      </c>
      <c r="Q12" s="5">
        <f t="shared" si="4"/>
        <v>33.710614737046612</v>
      </c>
      <c r="R12" s="5">
        <f t="shared" si="5"/>
        <v>3.9659546749466603</v>
      </c>
    </row>
    <row r="13" spans="1:18" x14ac:dyDescent="0.3">
      <c r="A13" s="1">
        <v>12</v>
      </c>
      <c r="B13" s="1" t="s">
        <v>291</v>
      </c>
      <c r="C13" s="1" t="s">
        <v>516</v>
      </c>
      <c r="D13" s="1" t="s">
        <v>545</v>
      </c>
      <c r="E13" s="1">
        <v>7500</v>
      </c>
      <c r="F13" s="3" t="s">
        <v>508</v>
      </c>
      <c r="G13" s="1">
        <v>36</v>
      </c>
      <c r="H13" s="3">
        <v>109.25</v>
      </c>
      <c r="I13" s="1">
        <v>20.64</v>
      </c>
      <c r="J13" s="3">
        <f t="shared" si="0"/>
        <v>102.5</v>
      </c>
      <c r="K13" s="3">
        <f t="shared" si="1"/>
        <v>100.3</v>
      </c>
      <c r="L13" s="3">
        <f t="shared" si="2"/>
        <v>104.3</v>
      </c>
      <c r="M13" s="3">
        <f t="shared" si="3"/>
        <v>106.5</v>
      </c>
      <c r="N13" s="3">
        <v>8600</v>
      </c>
      <c r="P13" s="4">
        <f t="shared" si="6"/>
        <v>35.877712030413576</v>
      </c>
      <c r="Q13" s="5">
        <f t="shared" si="4"/>
        <v>35.877712030413576</v>
      </c>
      <c r="R13" s="5">
        <f t="shared" si="5"/>
        <v>4.1718269802806489</v>
      </c>
    </row>
    <row r="14" spans="1:18" x14ac:dyDescent="0.3">
      <c r="A14" s="1">
        <v>13</v>
      </c>
      <c r="B14" s="1" t="s">
        <v>54</v>
      </c>
      <c r="C14" s="1" t="s">
        <v>492</v>
      </c>
      <c r="D14" s="1" t="s">
        <v>544</v>
      </c>
      <c r="E14" s="1">
        <v>7300</v>
      </c>
      <c r="F14" s="3" t="s">
        <v>486</v>
      </c>
      <c r="G14" s="1">
        <v>37</v>
      </c>
      <c r="H14" s="1">
        <v>111.5</v>
      </c>
      <c r="I14" s="1">
        <v>25.46</v>
      </c>
      <c r="J14" s="3">
        <f t="shared" si="0"/>
        <v>101.6</v>
      </c>
      <c r="K14" s="3">
        <f t="shared" si="1"/>
        <v>105.3</v>
      </c>
      <c r="L14" s="3">
        <f t="shared" si="2"/>
        <v>108.1</v>
      </c>
      <c r="M14" s="3">
        <f t="shared" si="3"/>
        <v>107.6</v>
      </c>
      <c r="N14" s="3">
        <v>8400</v>
      </c>
      <c r="P14" s="4">
        <f t="shared" si="6"/>
        <v>37.8289238420573</v>
      </c>
      <c r="Q14" s="5">
        <f t="shared" si="4"/>
        <v>37.8289238420573</v>
      </c>
      <c r="R14" s="5">
        <f t="shared" si="5"/>
        <v>4.5034433145306307</v>
      </c>
    </row>
    <row r="15" spans="1:18" x14ac:dyDescent="0.3">
      <c r="A15" s="1">
        <v>14</v>
      </c>
      <c r="B15" s="1" t="s">
        <v>172</v>
      </c>
      <c r="C15" s="1" t="s">
        <v>488</v>
      </c>
      <c r="D15" s="1" t="s">
        <v>544</v>
      </c>
      <c r="E15" s="1">
        <v>7100</v>
      </c>
      <c r="F15" s="3" t="s">
        <v>512</v>
      </c>
      <c r="G15" s="1">
        <v>36</v>
      </c>
      <c r="H15" s="1">
        <v>119.25</v>
      </c>
      <c r="I15" s="1">
        <v>22.76</v>
      </c>
      <c r="J15" s="3">
        <f t="shared" si="0"/>
        <v>104</v>
      </c>
      <c r="K15" s="3">
        <f t="shared" si="1"/>
        <v>103.4</v>
      </c>
      <c r="L15" s="3">
        <f t="shared" si="2"/>
        <v>107.1</v>
      </c>
      <c r="M15" s="3">
        <f t="shared" si="3"/>
        <v>106.9</v>
      </c>
      <c r="N15" s="3">
        <v>7600</v>
      </c>
      <c r="P15" s="4">
        <f t="shared" si="6"/>
        <v>36.84864271736533</v>
      </c>
      <c r="Q15" s="5">
        <f t="shared" si="4"/>
        <v>36.84864271736533</v>
      </c>
      <c r="R15" s="5">
        <f t="shared" si="5"/>
        <v>4.8485056207059642</v>
      </c>
    </row>
    <row r="16" spans="1:18" x14ac:dyDescent="0.3">
      <c r="A16" s="1">
        <v>15</v>
      </c>
      <c r="B16" s="1" t="s">
        <v>392</v>
      </c>
      <c r="C16" s="1" t="s">
        <v>516</v>
      </c>
      <c r="D16" s="1" t="s">
        <v>543</v>
      </c>
      <c r="E16" s="1">
        <v>7000</v>
      </c>
      <c r="F16" s="3" t="s">
        <v>508</v>
      </c>
      <c r="G16" s="1">
        <v>36</v>
      </c>
      <c r="H16" s="3">
        <v>109.25</v>
      </c>
      <c r="I16" s="1">
        <v>21.32</v>
      </c>
      <c r="J16" s="3">
        <f t="shared" si="0"/>
        <v>102.5</v>
      </c>
      <c r="K16" s="3">
        <f t="shared" si="1"/>
        <v>100.3</v>
      </c>
      <c r="L16" s="3">
        <f t="shared" si="2"/>
        <v>104.3</v>
      </c>
      <c r="M16" s="3">
        <f t="shared" si="3"/>
        <v>106.5</v>
      </c>
      <c r="N16" s="3">
        <v>8000</v>
      </c>
      <c r="P16" s="4">
        <f t="shared" si="6"/>
        <v>35.416783397020907</v>
      </c>
      <c r="Q16" s="5">
        <f t="shared" si="4"/>
        <v>35.416783397020907</v>
      </c>
      <c r="R16" s="5">
        <f t="shared" si="5"/>
        <v>4.4270979246276134</v>
      </c>
    </row>
    <row r="17" spans="1:18" x14ac:dyDescent="0.3">
      <c r="A17" s="1">
        <v>16</v>
      </c>
      <c r="B17" s="1" t="s">
        <v>115</v>
      </c>
      <c r="C17" s="1" t="s">
        <v>488</v>
      </c>
      <c r="D17" s="1" t="s">
        <v>545</v>
      </c>
      <c r="E17" s="1">
        <v>6800</v>
      </c>
      <c r="F17" s="3" t="s">
        <v>512</v>
      </c>
      <c r="G17" s="1">
        <v>36</v>
      </c>
      <c r="H17" s="3">
        <v>119.25</v>
      </c>
      <c r="I17" s="1">
        <v>22.53</v>
      </c>
      <c r="J17" s="3">
        <f t="shared" si="0"/>
        <v>104</v>
      </c>
      <c r="K17" s="3">
        <f t="shared" si="1"/>
        <v>103.4</v>
      </c>
      <c r="L17" s="3">
        <f t="shared" si="2"/>
        <v>107.1</v>
      </c>
      <c r="M17" s="3">
        <f t="shared" si="3"/>
        <v>106.9</v>
      </c>
      <c r="N17" s="3">
        <v>8300</v>
      </c>
      <c r="P17" s="4">
        <f t="shared" si="6"/>
        <v>36.381650246089102</v>
      </c>
      <c r="Q17" s="5">
        <f t="shared" si="4"/>
        <v>36.381650246089102</v>
      </c>
      <c r="R17" s="5">
        <f t="shared" si="5"/>
        <v>4.383331354950494</v>
      </c>
    </row>
    <row r="18" spans="1:18" x14ac:dyDescent="0.3">
      <c r="A18" s="1">
        <v>17</v>
      </c>
      <c r="B18" s="1" t="s">
        <v>246</v>
      </c>
      <c r="C18" s="1" t="s">
        <v>508</v>
      </c>
      <c r="D18" s="1" t="s">
        <v>545</v>
      </c>
      <c r="E18" s="1">
        <v>6600</v>
      </c>
      <c r="F18" s="3" t="s">
        <v>516</v>
      </c>
      <c r="G18" s="1">
        <v>36</v>
      </c>
      <c r="H18" s="3">
        <v>97.25</v>
      </c>
      <c r="I18" s="1">
        <v>21.42</v>
      </c>
      <c r="J18" s="3">
        <f t="shared" si="0"/>
        <v>100.3</v>
      </c>
      <c r="K18" s="3">
        <f t="shared" si="1"/>
        <v>102.5</v>
      </c>
      <c r="L18" s="3">
        <f t="shared" si="2"/>
        <v>105.8</v>
      </c>
      <c r="M18" s="3">
        <f t="shared" si="3"/>
        <v>110.9</v>
      </c>
      <c r="N18" s="3">
        <v>6900</v>
      </c>
      <c r="P18" s="4">
        <f t="shared" si="6"/>
        <v>33.687372311029605</v>
      </c>
      <c r="Q18" s="5">
        <f t="shared" si="4"/>
        <v>33.687372311029605</v>
      </c>
      <c r="R18" s="5">
        <f t="shared" si="5"/>
        <v>4.8822278711637104</v>
      </c>
    </row>
    <row r="19" spans="1:18" x14ac:dyDescent="0.3">
      <c r="A19" s="1">
        <v>18</v>
      </c>
      <c r="B19" s="1" t="s">
        <v>201</v>
      </c>
      <c r="C19" s="1" t="s">
        <v>520</v>
      </c>
      <c r="D19" s="1" t="s">
        <v>543</v>
      </c>
      <c r="E19" s="1">
        <v>6300</v>
      </c>
      <c r="F19" s="3" t="s">
        <v>557</v>
      </c>
      <c r="G19" s="1">
        <v>34</v>
      </c>
      <c r="H19" s="1">
        <v>108.5</v>
      </c>
      <c r="I19" s="1">
        <v>25.2</v>
      </c>
      <c r="J19" s="3">
        <f t="shared" si="0"/>
        <v>100.1</v>
      </c>
      <c r="K19" s="3">
        <f t="shared" si="1"/>
        <v>100.4</v>
      </c>
      <c r="L19" s="3">
        <f t="shared" si="2"/>
        <v>106.8</v>
      </c>
      <c r="M19" s="3">
        <f t="shared" si="3"/>
        <v>111.1</v>
      </c>
      <c r="N19" s="3">
        <v>7300</v>
      </c>
      <c r="P19" s="4">
        <f t="shared" si="6"/>
        <v>33.818774945837681</v>
      </c>
      <c r="Q19" s="5">
        <f t="shared" si="4"/>
        <v>33.818774945837681</v>
      </c>
      <c r="R19" s="5">
        <f t="shared" si="5"/>
        <v>4.6327088966900938</v>
      </c>
    </row>
    <row r="20" spans="1:18" x14ac:dyDescent="0.3">
      <c r="A20" s="1">
        <v>19</v>
      </c>
      <c r="B20" s="1" t="s">
        <v>473</v>
      </c>
      <c r="C20" s="1" t="s">
        <v>492</v>
      </c>
      <c r="D20" s="1" t="s">
        <v>542</v>
      </c>
      <c r="E20" s="1">
        <v>6100</v>
      </c>
      <c r="F20" s="3" t="s">
        <v>486</v>
      </c>
      <c r="G20" s="1">
        <v>31</v>
      </c>
      <c r="H20" s="1">
        <v>111.5</v>
      </c>
      <c r="I20" s="1">
        <v>22.33</v>
      </c>
      <c r="J20" s="3">
        <f t="shared" si="0"/>
        <v>101.6</v>
      </c>
      <c r="K20" s="3">
        <f t="shared" si="1"/>
        <v>105.3</v>
      </c>
      <c r="L20" s="3">
        <f t="shared" si="2"/>
        <v>108.1</v>
      </c>
      <c r="M20" s="3">
        <f t="shared" si="3"/>
        <v>107.6</v>
      </c>
      <c r="N20" s="3">
        <v>6700</v>
      </c>
      <c r="P20" s="4">
        <f t="shared" si="6"/>
        <v>30.899873569169287</v>
      </c>
      <c r="Q20" s="5">
        <f t="shared" si="4"/>
        <v>30.899873569169287</v>
      </c>
      <c r="R20" s="5">
        <f t="shared" si="5"/>
        <v>4.611921428234222</v>
      </c>
    </row>
    <row r="21" spans="1:18" x14ac:dyDescent="0.3">
      <c r="A21" s="1">
        <v>20</v>
      </c>
      <c r="B21" s="1" t="s">
        <v>359</v>
      </c>
      <c r="C21" s="1" t="s">
        <v>512</v>
      </c>
      <c r="D21" s="1" t="s">
        <v>544</v>
      </c>
      <c r="E21" s="1">
        <v>5900</v>
      </c>
      <c r="F21" s="3" t="s">
        <v>488</v>
      </c>
      <c r="G21" s="1">
        <v>35</v>
      </c>
      <c r="H21" s="1">
        <v>110.75</v>
      </c>
      <c r="I21" s="1">
        <v>25.12</v>
      </c>
      <c r="J21" s="3">
        <f t="shared" si="0"/>
        <v>103.4</v>
      </c>
      <c r="K21" s="3">
        <f t="shared" si="1"/>
        <v>104</v>
      </c>
      <c r="L21" s="3">
        <f t="shared" si="2"/>
        <v>107</v>
      </c>
      <c r="M21" s="3">
        <f t="shared" si="3"/>
        <v>110.4</v>
      </c>
      <c r="N21" s="3">
        <v>6900</v>
      </c>
      <c r="P21" s="4">
        <f t="shared" si="6"/>
        <v>34.183964324495641</v>
      </c>
      <c r="Q21" s="5">
        <f t="shared" si="4"/>
        <v>34.183964324495641</v>
      </c>
      <c r="R21" s="5">
        <f t="shared" si="5"/>
        <v>4.9541977281877738</v>
      </c>
    </row>
    <row r="22" spans="1:18" x14ac:dyDescent="0.3">
      <c r="A22" s="1">
        <v>21</v>
      </c>
      <c r="B22" s="1" t="s">
        <v>27</v>
      </c>
      <c r="C22" s="1" t="s">
        <v>557</v>
      </c>
      <c r="D22" s="1" t="s">
        <v>543</v>
      </c>
      <c r="E22" s="1">
        <v>5700</v>
      </c>
      <c r="F22" s="3" t="s">
        <v>520</v>
      </c>
      <c r="G22" s="1">
        <v>30</v>
      </c>
      <c r="H22" s="3">
        <v>102.5</v>
      </c>
      <c r="I22" s="1">
        <v>18.489999999999998</v>
      </c>
      <c r="J22" s="3">
        <f t="shared" si="0"/>
        <v>100.4</v>
      </c>
      <c r="K22" s="3">
        <f t="shared" si="1"/>
        <v>100.1</v>
      </c>
      <c r="L22" s="3">
        <f t="shared" si="2"/>
        <v>108.3</v>
      </c>
      <c r="M22" s="3">
        <f t="shared" si="3"/>
        <v>109.8</v>
      </c>
      <c r="N22" s="3">
        <v>6500</v>
      </c>
      <c r="P22" s="4">
        <f t="shared" si="6"/>
        <v>27.566230596945601</v>
      </c>
      <c r="Q22" s="5">
        <f t="shared" si="4"/>
        <v>27.566230596945601</v>
      </c>
      <c r="R22" s="5">
        <f t="shared" si="5"/>
        <v>4.2409585533762462</v>
      </c>
    </row>
    <row r="23" spans="1:18" x14ac:dyDescent="0.3">
      <c r="A23" s="1">
        <v>22</v>
      </c>
      <c r="B23" s="1" t="s">
        <v>358</v>
      </c>
      <c r="C23" s="1" t="s">
        <v>486</v>
      </c>
      <c r="D23" s="1" t="s">
        <v>542</v>
      </c>
      <c r="E23" s="1">
        <v>5600</v>
      </c>
      <c r="F23" s="3" t="s">
        <v>492</v>
      </c>
      <c r="G23" s="1">
        <v>34</v>
      </c>
      <c r="H23" s="3">
        <v>108</v>
      </c>
      <c r="I23" s="1">
        <v>16.62</v>
      </c>
      <c r="J23" s="3">
        <f t="shared" si="0"/>
        <v>105.3</v>
      </c>
      <c r="K23" s="3">
        <f t="shared" si="1"/>
        <v>101.6</v>
      </c>
      <c r="L23" s="3">
        <f t="shared" si="2"/>
        <v>104.7</v>
      </c>
      <c r="M23" s="3">
        <f t="shared" si="3"/>
        <v>111.4</v>
      </c>
      <c r="N23" s="3">
        <v>6300</v>
      </c>
      <c r="P23" s="4">
        <f t="shared" si="6"/>
        <v>30.410705737611252</v>
      </c>
      <c r="Q23" s="5">
        <f t="shared" si="4"/>
        <v>30.410705737611252</v>
      </c>
      <c r="R23" s="5">
        <f t="shared" si="5"/>
        <v>4.8270961488271826</v>
      </c>
    </row>
    <row r="24" spans="1:18" x14ac:dyDescent="0.3">
      <c r="A24" s="1">
        <v>23</v>
      </c>
      <c r="B24" s="1" t="s">
        <v>227</v>
      </c>
      <c r="C24" s="1" t="s">
        <v>516</v>
      </c>
      <c r="D24" s="1" t="s">
        <v>542</v>
      </c>
      <c r="E24" s="1">
        <v>5500</v>
      </c>
      <c r="F24" s="3" t="s">
        <v>508</v>
      </c>
      <c r="G24" s="1">
        <v>26</v>
      </c>
      <c r="H24" s="3">
        <v>109.25</v>
      </c>
      <c r="I24" s="1">
        <v>20.14</v>
      </c>
      <c r="J24" s="3">
        <f t="shared" si="0"/>
        <v>102.5</v>
      </c>
      <c r="K24" s="3">
        <f t="shared" si="1"/>
        <v>100.3</v>
      </c>
      <c r="L24" s="3">
        <f t="shared" si="2"/>
        <v>104.3</v>
      </c>
      <c r="M24" s="3">
        <f t="shared" si="3"/>
        <v>106.5</v>
      </c>
      <c r="N24" s="3">
        <v>5900</v>
      </c>
      <c r="P24" s="4">
        <f t="shared" si="6"/>
        <v>25.512584986384244</v>
      </c>
      <c r="Q24" s="5">
        <f t="shared" si="4"/>
        <v>25.512584986384244</v>
      </c>
      <c r="R24" s="5">
        <f t="shared" si="5"/>
        <v>4.3241669468447865</v>
      </c>
    </row>
    <row r="25" spans="1:18" x14ac:dyDescent="0.3">
      <c r="A25" s="1">
        <v>24</v>
      </c>
      <c r="B25" s="1" t="s">
        <v>303</v>
      </c>
      <c r="C25" s="1" t="s">
        <v>512</v>
      </c>
      <c r="D25" s="1" t="s">
        <v>542</v>
      </c>
      <c r="E25" s="1">
        <v>5400</v>
      </c>
      <c r="F25" s="3" t="s">
        <v>488</v>
      </c>
      <c r="G25" s="1">
        <v>25</v>
      </c>
      <c r="H25" s="3">
        <v>110.75</v>
      </c>
      <c r="I25" s="1">
        <v>16.010000000000002</v>
      </c>
      <c r="J25" s="3">
        <f t="shared" si="0"/>
        <v>103.4</v>
      </c>
      <c r="K25" s="3">
        <f t="shared" si="1"/>
        <v>104</v>
      </c>
      <c r="L25" s="3">
        <f t="shared" si="2"/>
        <v>107</v>
      </c>
      <c r="M25" s="3">
        <f t="shared" si="3"/>
        <v>110.4</v>
      </c>
      <c r="N25" s="3">
        <v>5500</v>
      </c>
      <c r="P25" s="4">
        <f t="shared" si="6"/>
        <v>23.548843519820707</v>
      </c>
      <c r="Q25" s="5">
        <f t="shared" si="4"/>
        <v>23.548843519820707</v>
      </c>
      <c r="R25" s="5">
        <f t="shared" si="5"/>
        <v>4.2816079126946738</v>
      </c>
    </row>
    <row r="26" spans="1:18" x14ac:dyDescent="0.3">
      <c r="A26" s="1">
        <v>25</v>
      </c>
      <c r="B26" s="1" t="s">
        <v>211</v>
      </c>
      <c r="C26" s="1" t="s">
        <v>486</v>
      </c>
      <c r="D26" s="1" t="s">
        <v>544</v>
      </c>
      <c r="E26" s="1">
        <v>5300</v>
      </c>
      <c r="F26" s="3" t="s">
        <v>492</v>
      </c>
      <c r="G26" s="1">
        <v>28</v>
      </c>
      <c r="H26" s="1">
        <v>108</v>
      </c>
      <c r="I26" s="1">
        <v>25.39</v>
      </c>
      <c r="J26" s="3">
        <f t="shared" si="0"/>
        <v>105.3</v>
      </c>
      <c r="K26" s="3">
        <f t="shared" si="1"/>
        <v>101.6</v>
      </c>
      <c r="L26" s="3">
        <f t="shared" si="2"/>
        <v>104.7</v>
      </c>
      <c r="M26" s="3">
        <f t="shared" si="3"/>
        <v>111.4</v>
      </c>
      <c r="N26" s="3">
        <v>5600</v>
      </c>
      <c r="P26" s="4">
        <f t="shared" si="6"/>
        <v>27.889607366671051</v>
      </c>
      <c r="Q26" s="5">
        <f t="shared" si="4"/>
        <v>27.889607366671051</v>
      </c>
      <c r="R26" s="5">
        <f t="shared" si="5"/>
        <v>4.980287029762688</v>
      </c>
    </row>
    <row r="27" spans="1:18" x14ac:dyDescent="0.3">
      <c r="A27" s="1">
        <v>26</v>
      </c>
      <c r="B27" s="1" t="s">
        <v>433</v>
      </c>
      <c r="C27" s="1" t="s">
        <v>520</v>
      </c>
      <c r="D27" s="1" t="s">
        <v>545</v>
      </c>
      <c r="E27" s="1">
        <v>5200</v>
      </c>
      <c r="F27" s="3" t="s">
        <v>557</v>
      </c>
      <c r="G27" s="1">
        <v>33</v>
      </c>
      <c r="H27" s="3">
        <v>108.5</v>
      </c>
      <c r="I27" s="1">
        <v>19.14</v>
      </c>
      <c r="J27" s="3">
        <f t="shared" si="0"/>
        <v>100.1</v>
      </c>
      <c r="K27" s="3">
        <f t="shared" si="1"/>
        <v>100.4</v>
      </c>
      <c r="L27" s="3">
        <f t="shared" si="2"/>
        <v>106.8</v>
      </c>
      <c r="M27" s="3">
        <f t="shared" si="3"/>
        <v>111.1</v>
      </c>
      <c r="N27" s="3">
        <v>6000</v>
      </c>
      <c r="P27" s="4">
        <f t="shared" si="6"/>
        <v>29.638364239407494</v>
      </c>
      <c r="Q27" s="5">
        <f t="shared" si="4"/>
        <v>29.638364239407494</v>
      </c>
      <c r="R27" s="5">
        <f t="shared" si="5"/>
        <v>4.9397273732345823</v>
      </c>
    </row>
    <row r="28" spans="1:18" x14ac:dyDescent="0.3">
      <c r="A28" s="1">
        <v>27</v>
      </c>
      <c r="B28" s="1" t="s">
        <v>285</v>
      </c>
      <c r="C28" s="1" t="s">
        <v>508</v>
      </c>
      <c r="D28" s="1" t="s">
        <v>544</v>
      </c>
      <c r="E28" s="1">
        <v>5100</v>
      </c>
      <c r="F28" s="3" t="s">
        <v>516</v>
      </c>
      <c r="G28" s="1">
        <v>35</v>
      </c>
      <c r="H28" s="3">
        <v>97.25</v>
      </c>
      <c r="I28" s="1">
        <v>21.81</v>
      </c>
      <c r="J28" s="3">
        <f t="shared" si="0"/>
        <v>100.3</v>
      </c>
      <c r="K28" s="3">
        <f t="shared" si="1"/>
        <v>102.5</v>
      </c>
      <c r="L28" s="3">
        <f t="shared" si="2"/>
        <v>105.8</v>
      </c>
      <c r="M28" s="3">
        <f t="shared" si="3"/>
        <v>110.9</v>
      </c>
      <c r="N28" s="3">
        <v>5100</v>
      </c>
      <c r="P28" s="4">
        <f t="shared" si="6"/>
        <v>30.64644877026052</v>
      </c>
      <c r="Q28" s="5">
        <f t="shared" si="4"/>
        <v>30.64644877026052</v>
      </c>
      <c r="R28" s="5">
        <f t="shared" si="5"/>
        <v>6.0091076020118672</v>
      </c>
    </row>
    <row r="29" spans="1:18" x14ac:dyDescent="0.3">
      <c r="A29" s="1">
        <v>28</v>
      </c>
      <c r="B29" s="1" t="s">
        <v>471</v>
      </c>
      <c r="C29" s="1" t="s">
        <v>520</v>
      </c>
      <c r="D29" s="1" t="s">
        <v>544</v>
      </c>
      <c r="E29" s="1">
        <v>5100</v>
      </c>
      <c r="F29" s="3" t="s">
        <v>557</v>
      </c>
      <c r="G29" s="1">
        <v>34</v>
      </c>
      <c r="H29" s="3">
        <v>108.5</v>
      </c>
      <c r="I29" s="1">
        <v>19.53</v>
      </c>
      <c r="J29" s="3">
        <f t="shared" si="0"/>
        <v>100.1</v>
      </c>
      <c r="K29" s="3">
        <f t="shared" si="1"/>
        <v>100.4</v>
      </c>
      <c r="L29" s="3">
        <f t="shared" si="2"/>
        <v>106.8</v>
      </c>
      <c r="M29" s="3">
        <f t="shared" si="3"/>
        <v>111.1</v>
      </c>
      <c r="N29" s="3">
        <v>5300</v>
      </c>
      <c r="P29" s="4">
        <f t="shared" si="6"/>
        <v>30.295149920260513</v>
      </c>
      <c r="Q29" s="5">
        <f t="shared" si="4"/>
        <v>30.295149920260513</v>
      </c>
      <c r="R29" s="5">
        <f t="shared" si="5"/>
        <v>5.7160660226906632</v>
      </c>
    </row>
    <row r="30" spans="1:18" x14ac:dyDescent="0.3">
      <c r="A30" s="1">
        <v>29</v>
      </c>
      <c r="B30" s="1" t="s">
        <v>272</v>
      </c>
      <c r="C30" s="1" t="s">
        <v>486</v>
      </c>
      <c r="D30" s="1" t="s">
        <v>545</v>
      </c>
      <c r="E30" s="1">
        <v>5100</v>
      </c>
      <c r="F30" s="1" t="s">
        <v>492</v>
      </c>
      <c r="G30" s="1">
        <v>34</v>
      </c>
      <c r="H30" s="1">
        <v>108</v>
      </c>
      <c r="I30" s="1">
        <v>15.36</v>
      </c>
      <c r="J30" s="3">
        <f t="shared" si="0"/>
        <v>105.3</v>
      </c>
      <c r="K30" s="3">
        <f t="shared" si="1"/>
        <v>101.6</v>
      </c>
      <c r="L30" s="3">
        <f t="shared" si="2"/>
        <v>104.7</v>
      </c>
      <c r="M30" s="3">
        <f t="shared" si="3"/>
        <v>111.4</v>
      </c>
      <c r="N30" s="3">
        <v>5700</v>
      </c>
      <c r="P30" s="4">
        <f t="shared" si="6"/>
        <v>29.191530920260519</v>
      </c>
      <c r="Q30" s="5">
        <f t="shared" si="4"/>
        <v>29.191530920260519</v>
      </c>
      <c r="R30" s="5">
        <f t="shared" si="5"/>
        <v>5.1213212140807922</v>
      </c>
    </row>
    <row r="31" spans="1:18" x14ac:dyDescent="0.3">
      <c r="A31" s="1">
        <v>30</v>
      </c>
      <c r="B31" s="1" t="s">
        <v>244</v>
      </c>
      <c r="C31" s="1" t="s">
        <v>508</v>
      </c>
      <c r="D31" s="1" t="s">
        <v>544</v>
      </c>
      <c r="E31" s="1">
        <v>5100</v>
      </c>
      <c r="F31" s="3" t="s">
        <v>516</v>
      </c>
      <c r="G31" s="1">
        <v>30</v>
      </c>
      <c r="H31" s="3">
        <v>97.25</v>
      </c>
      <c r="I31" s="1">
        <v>22.66</v>
      </c>
      <c r="J31" s="3">
        <f t="shared" si="0"/>
        <v>100.3</v>
      </c>
      <c r="K31" s="3">
        <f t="shared" si="1"/>
        <v>102.5</v>
      </c>
      <c r="L31" s="3">
        <f t="shared" si="2"/>
        <v>105.8</v>
      </c>
      <c r="M31" s="3">
        <f t="shared" si="3"/>
        <v>110.9</v>
      </c>
      <c r="N31" s="3">
        <v>5500</v>
      </c>
      <c r="P31" s="4">
        <f t="shared" si="6"/>
        <v>27.215947270260525</v>
      </c>
      <c r="Q31" s="5">
        <f t="shared" si="4"/>
        <v>27.215947270260525</v>
      </c>
      <c r="R31" s="5">
        <f t="shared" si="5"/>
        <v>4.9483540491382776</v>
      </c>
    </row>
    <row r="32" spans="1:18" x14ac:dyDescent="0.3">
      <c r="A32" s="1">
        <v>31</v>
      </c>
      <c r="B32" s="1" t="s">
        <v>232</v>
      </c>
      <c r="C32" s="1" t="s">
        <v>508</v>
      </c>
      <c r="D32" s="1" t="s">
        <v>543</v>
      </c>
      <c r="E32" s="1">
        <v>5000</v>
      </c>
      <c r="F32" s="3" t="s">
        <v>516</v>
      </c>
      <c r="G32" s="1">
        <v>32</v>
      </c>
      <c r="H32" s="1">
        <v>97.25</v>
      </c>
      <c r="I32" s="1">
        <v>18.22</v>
      </c>
      <c r="J32" s="3">
        <f t="shared" si="0"/>
        <v>100.3</v>
      </c>
      <c r="K32" s="3">
        <f t="shared" si="1"/>
        <v>102.5</v>
      </c>
      <c r="L32" s="3">
        <f t="shared" si="2"/>
        <v>105.8</v>
      </c>
      <c r="M32" s="3">
        <f t="shared" si="3"/>
        <v>110.9</v>
      </c>
      <c r="N32" s="3">
        <v>5300</v>
      </c>
      <c r="P32" s="4">
        <f t="shared" si="6"/>
        <v>27.285801146358533</v>
      </c>
      <c r="Q32" s="5">
        <f t="shared" si="4"/>
        <v>27.285801146358533</v>
      </c>
      <c r="R32" s="5">
        <f t="shared" si="5"/>
        <v>5.1482643672374593</v>
      </c>
    </row>
    <row r="33" spans="1:18" x14ac:dyDescent="0.3">
      <c r="A33" s="1">
        <v>32</v>
      </c>
      <c r="B33" s="1" t="s">
        <v>207</v>
      </c>
      <c r="C33" s="1" t="s">
        <v>557</v>
      </c>
      <c r="D33" s="1" t="s">
        <v>546</v>
      </c>
      <c r="E33" s="1">
        <v>5000</v>
      </c>
      <c r="F33" s="3" t="s">
        <v>520</v>
      </c>
      <c r="G33" s="1">
        <v>26</v>
      </c>
      <c r="H33" s="3">
        <v>102.5</v>
      </c>
      <c r="I33" s="1">
        <v>21.32</v>
      </c>
      <c r="J33" s="3">
        <f t="shared" si="0"/>
        <v>100.4</v>
      </c>
      <c r="K33" s="3">
        <f t="shared" si="1"/>
        <v>100.1</v>
      </c>
      <c r="L33" s="3">
        <f t="shared" si="2"/>
        <v>108.3</v>
      </c>
      <c r="M33" s="3">
        <f t="shared" si="3"/>
        <v>109.8</v>
      </c>
      <c r="N33" s="3">
        <v>5200</v>
      </c>
      <c r="P33" s="4">
        <f t="shared" si="6"/>
        <v>24.18033779635854</v>
      </c>
      <c r="Q33" s="5">
        <f t="shared" si="4"/>
        <v>24.18033779635854</v>
      </c>
      <c r="R33" s="5">
        <f t="shared" si="5"/>
        <v>4.650064960838181</v>
      </c>
    </row>
    <row r="34" spans="1:18" x14ac:dyDescent="0.3">
      <c r="A34" s="1">
        <v>33</v>
      </c>
      <c r="B34" s="1" t="s">
        <v>111</v>
      </c>
      <c r="C34" s="1" t="s">
        <v>512</v>
      </c>
      <c r="D34" s="1" t="s">
        <v>543</v>
      </c>
      <c r="E34" s="1">
        <v>5000</v>
      </c>
      <c r="F34" s="3" t="s">
        <v>488</v>
      </c>
      <c r="G34" s="1">
        <v>30</v>
      </c>
      <c r="H34" s="3">
        <v>110.75</v>
      </c>
      <c r="I34" s="1">
        <v>25.84</v>
      </c>
      <c r="J34" s="3">
        <f t="shared" ref="J34:J65" si="7">VLOOKUP(C34,$B$83:$E$112,2,FALSE)</f>
        <v>103.4</v>
      </c>
      <c r="K34" s="3">
        <f t="shared" ref="K34:K65" si="8">VLOOKUP(F34,$B$83:$E$112,2,FALSE)</f>
        <v>104</v>
      </c>
      <c r="L34" s="3">
        <f t="shared" ref="L34:L65" si="9">VLOOKUP(C34,$B$83:$E$112,4,FALSE)</f>
        <v>107</v>
      </c>
      <c r="M34" s="3">
        <f t="shared" ref="M34:M65" si="10">VLOOKUP(F34,$B$83:$E$112,3,FALSE)</f>
        <v>110.4</v>
      </c>
      <c r="N34" s="3">
        <v>5000</v>
      </c>
      <c r="P34" s="4">
        <f t="shared" si="6"/>
        <v>29.16788879635854</v>
      </c>
      <c r="Q34" s="5">
        <f t="shared" ref="Q34:Q65" si="11">P34-O34</f>
        <v>29.16788879635854</v>
      </c>
      <c r="R34" s="5">
        <f t="shared" ref="R34:R65" si="12">P34/(N34/1000)</f>
        <v>5.8335777592717077</v>
      </c>
    </row>
    <row r="35" spans="1:18" x14ac:dyDescent="0.3">
      <c r="A35" s="1">
        <v>34</v>
      </c>
      <c r="B35" s="1" t="s">
        <v>154</v>
      </c>
      <c r="C35" s="1" t="s">
        <v>516</v>
      </c>
      <c r="D35" s="1" t="s">
        <v>545</v>
      </c>
      <c r="E35" s="1">
        <v>4900</v>
      </c>
      <c r="F35" s="3" t="s">
        <v>508</v>
      </c>
      <c r="G35" s="1">
        <v>22</v>
      </c>
      <c r="H35" s="3">
        <v>109.25</v>
      </c>
      <c r="I35" s="1">
        <v>21.74</v>
      </c>
      <c r="J35" s="3">
        <f t="shared" si="7"/>
        <v>102.5</v>
      </c>
      <c r="K35" s="3">
        <f t="shared" si="8"/>
        <v>100.3</v>
      </c>
      <c r="L35" s="3">
        <f t="shared" si="9"/>
        <v>104.3</v>
      </c>
      <c r="M35" s="3">
        <f t="shared" si="10"/>
        <v>106.5</v>
      </c>
      <c r="N35" s="3">
        <v>5100</v>
      </c>
      <c r="P35" s="4">
        <f t="shared" si="6"/>
        <v>21.936940437799656</v>
      </c>
      <c r="Q35" s="5">
        <f t="shared" si="11"/>
        <v>21.936940437799656</v>
      </c>
      <c r="R35" s="5">
        <f t="shared" si="12"/>
        <v>4.3013608701567954</v>
      </c>
    </row>
    <row r="36" spans="1:18" x14ac:dyDescent="0.3">
      <c r="A36" s="1">
        <v>35</v>
      </c>
      <c r="B36" s="1" t="s">
        <v>407</v>
      </c>
      <c r="C36" s="1" t="s">
        <v>488</v>
      </c>
      <c r="D36" s="1" t="s">
        <v>546</v>
      </c>
      <c r="E36" s="1">
        <v>4800</v>
      </c>
      <c r="F36" s="3" t="s">
        <v>512</v>
      </c>
      <c r="G36" s="1">
        <v>34</v>
      </c>
      <c r="H36" s="3">
        <v>119.25</v>
      </c>
      <c r="I36" s="1">
        <v>21.97</v>
      </c>
      <c r="J36" s="3">
        <f t="shared" si="7"/>
        <v>104</v>
      </c>
      <c r="K36" s="3">
        <f t="shared" si="8"/>
        <v>103.4</v>
      </c>
      <c r="L36" s="3">
        <f t="shared" si="9"/>
        <v>107.1</v>
      </c>
      <c r="M36" s="3">
        <f t="shared" si="10"/>
        <v>106.9</v>
      </c>
      <c r="N36" s="3">
        <v>5300</v>
      </c>
      <c r="P36" s="4">
        <f t="shared" si="6"/>
        <v>31.502140111594251</v>
      </c>
      <c r="Q36" s="5">
        <f t="shared" si="11"/>
        <v>31.502140111594251</v>
      </c>
      <c r="R36" s="5">
        <f t="shared" si="12"/>
        <v>5.9438000210555195</v>
      </c>
    </row>
    <row r="37" spans="1:18" x14ac:dyDescent="0.3">
      <c r="A37" s="1">
        <v>36</v>
      </c>
      <c r="B37" s="1" t="s">
        <v>61</v>
      </c>
      <c r="C37" s="1" t="s">
        <v>492</v>
      </c>
      <c r="D37" s="1" t="s">
        <v>545</v>
      </c>
      <c r="E37" s="1">
        <v>4700</v>
      </c>
      <c r="F37" s="3" t="s">
        <v>486</v>
      </c>
      <c r="G37" s="1">
        <v>30</v>
      </c>
      <c r="H37" s="3">
        <v>111.5</v>
      </c>
      <c r="I37" s="1">
        <v>13.61</v>
      </c>
      <c r="J37" s="3">
        <f t="shared" si="7"/>
        <v>101.6</v>
      </c>
      <c r="K37" s="3">
        <f t="shared" si="8"/>
        <v>105.3</v>
      </c>
      <c r="L37" s="3">
        <f t="shared" si="9"/>
        <v>108.1</v>
      </c>
      <c r="M37" s="3">
        <f t="shared" si="10"/>
        <v>107.6</v>
      </c>
      <c r="N37" s="3">
        <v>5500</v>
      </c>
      <c r="P37" s="4">
        <f t="shared" si="6"/>
        <v>25.350161023375783</v>
      </c>
      <c r="Q37" s="5">
        <f t="shared" si="11"/>
        <v>25.350161023375783</v>
      </c>
      <c r="R37" s="5">
        <f t="shared" si="12"/>
        <v>4.6091201860683242</v>
      </c>
    </row>
    <row r="38" spans="1:18" x14ac:dyDescent="0.3">
      <c r="A38" s="1">
        <v>37</v>
      </c>
      <c r="B38" s="1" t="s">
        <v>306</v>
      </c>
      <c r="C38" s="1" t="s">
        <v>492</v>
      </c>
      <c r="D38" s="1" t="s">
        <v>546</v>
      </c>
      <c r="E38" s="1">
        <v>4600</v>
      </c>
      <c r="F38" s="3" t="s">
        <v>486</v>
      </c>
      <c r="G38" s="1">
        <v>30</v>
      </c>
      <c r="H38" s="3">
        <v>111.5</v>
      </c>
      <c r="I38" s="1">
        <v>13.98</v>
      </c>
      <c r="J38" s="3">
        <f t="shared" si="7"/>
        <v>101.6</v>
      </c>
      <c r="K38" s="3">
        <f t="shared" si="8"/>
        <v>105.3</v>
      </c>
      <c r="L38" s="3">
        <f t="shared" si="9"/>
        <v>108.1</v>
      </c>
      <c r="M38" s="3">
        <f t="shared" si="10"/>
        <v>107.6</v>
      </c>
      <c r="N38" s="3">
        <v>5400</v>
      </c>
      <c r="P38" s="4">
        <f t="shared" si="6"/>
        <v>25.249531777557159</v>
      </c>
      <c r="Q38" s="5">
        <f t="shared" si="11"/>
        <v>25.249531777557159</v>
      </c>
      <c r="R38" s="5">
        <f t="shared" si="12"/>
        <v>4.6758392180661401</v>
      </c>
    </row>
    <row r="39" spans="1:18" x14ac:dyDescent="0.3">
      <c r="A39" s="1">
        <v>38</v>
      </c>
      <c r="B39" s="1" t="s">
        <v>404</v>
      </c>
      <c r="C39" s="1" t="s">
        <v>520</v>
      </c>
      <c r="D39" s="1" t="s">
        <v>546</v>
      </c>
      <c r="E39" s="1">
        <v>4500</v>
      </c>
      <c r="F39" s="3" t="s">
        <v>557</v>
      </c>
      <c r="G39" s="1">
        <v>16</v>
      </c>
      <c r="H39" s="3">
        <v>108.5</v>
      </c>
      <c r="I39" s="1">
        <v>20.260000000000002</v>
      </c>
      <c r="J39" s="3">
        <f t="shared" si="7"/>
        <v>100.1</v>
      </c>
      <c r="K39" s="3">
        <f t="shared" si="8"/>
        <v>100.4</v>
      </c>
      <c r="L39" s="3">
        <f t="shared" si="9"/>
        <v>106.8</v>
      </c>
      <c r="M39" s="3">
        <f t="shared" si="10"/>
        <v>111.1</v>
      </c>
      <c r="N39" s="3">
        <v>4600</v>
      </c>
      <c r="P39" s="4">
        <f t="shared" si="6"/>
        <v>16.138387145175326</v>
      </c>
      <c r="Q39" s="5">
        <f t="shared" si="11"/>
        <v>16.138387145175326</v>
      </c>
      <c r="R39" s="5">
        <f t="shared" si="12"/>
        <v>3.5083450315598537</v>
      </c>
    </row>
    <row r="40" spans="1:18" x14ac:dyDescent="0.3">
      <c r="A40" s="1">
        <v>39</v>
      </c>
      <c r="B40" s="1" t="s">
        <v>22</v>
      </c>
      <c r="C40" s="1" t="s">
        <v>488</v>
      </c>
      <c r="D40" s="1" t="s">
        <v>542</v>
      </c>
      <c r="E40" s="1">
        <v>4400</v>
      </c>
      <c r="F40" s="3" t="s">
        <v>512</v>
      </c>
      <c r="G40" s="1">
        <v>15</v>
      </c>
      <c r="H40" s="3">
        <v>119.25</v>
      </c>
      <c r="I40" s="1">
        <v>23.68</v>
      </c>
      <c r="J40" s="3">
        <f t="shared" si="7"/>
        <v>104</v>
      </c>
      <c r="K40" s="3">
        <f t="shared" si="8"/>
        <v>103.4</v>
      </c>
      <c r="L40" s="3">
        <f t="shared" si="9"/>
        <v>107.1</v>
      </c>
      <c r="M40" s="3">
        <f t="shared" si="10"/>
        <v>106.9</v>
      </c>
      <c r="N40" s="3">
        <v>5000</v>
      </c>
      <c r="P40" s="4">
        <f t="shared" si="6"/>
        <v>17.23724762697459</v>
      </c>
      <c r="Q40" s="5">
        <f t="shared" si="11"/>
        <v>17.23724762697459</v>
      </c>
      <c r="R40" s="5">
        <f t="shared" si="12"/>
        <v>3.447449525394918</v>
      </c>
    </row>
    <row r="41" spans="1:18" x14ac:dyDescent="0.3">
      <c r="A41" s="1">
        <v>40</v>
      </c>
      <c r="B41" s="1" t="s">
        <v>187</v>
      </c>
      <c r="C41" s="1" t="s">
        <v>516</v>
      </c>
      <c r="D41" s="1" t="s">
        <v>544</v>
      </c>
      <c r="E41" s="1">
        <v>4300</v>
      </c>
      <c r="F41" s="3" t="s">
        <v>508</v>
      </c>
      <c r="G41" s="1">
        <v>29</v>
      </c>
      <c r="H41" s="1">
        <v>109.25</v>
      </c>
      <c r="I41" s="1">
        <v>13.82</v>
      </c>
      <c r="J41" s="3">
        <f t="shared" si="7"/>
        <v>102.5</v>
      </c>
      <c r="K41" s="3">
        <f t="shared" si="8"/>
        <v>100.3</v>
      </c>
      <c r="L41" s="3">
        <f t="shared" si="9"/>
        <v>104.3</v>
      </c>
      <c r="M41" s="3">
        <f t="shared" si="10"/>
        <v>106.5</v>
      </c>
      <c r="N41" s="3">
        <v>4500</v>
      </c>
      <c r="P41" s="4">
        <f t="shared" si="6"/>
        <v>23.682972097273776</v>
      </c>
      <c r="Q41" s="5">
        <f t="shared" si="11"/>
        <v>23.682972097273776</v>
      </c>
      <c r="R41" s="5">
        <f t="shared" si="12"/>
        <v>5.2628826882830611</v>
      </c>
    </row>
    <row r="42" spans="1:18" x14ac:dyDescent="0.3">
      <c r="A42" s="1">
        <v>41</v>
      </c>
      <c r="B42" s="1" t="s">
        <v>181</v>
      </c>
      <c r="C42" s="1" t="s">
        <v>508</v>
      </c>
      <c r="D42" s="1" t="s">
        <v>546</v>
      </c>
      <c r="E42" s="1">
        <v>4300</v>
      </c>
      <c r="F42" s="3" t="s">
        <v>516</v>
      </c>
      <c r="G42" s="1">
        <v>28</v>
      </c>
      <c r="H42" s="3">
        <v>97.25</v>
      </c>
      <c r="I42" s="1">
        <v>15.45</v>
      </c>
      <c r="J42" s="3">
        <f t="shared" si="7"/>
        <v>100.3</v>
      </c>
      <c r="K42" s="3">
        <f t="shared" si="8"/>
        <v>102.5</v>
      </c>
      <c r="L42" s="3">
        <f t="shared" si="9"/>
        <v>105.8</v>
      </c>
      <c r="M42" s="3">
        <f t="shared" si="10"/>
        <v>110.9</v>
      </c>
      <c r="N42" s="3">
        <v>5500</v>
      </c>
      <c r="P42" s="4">
        <f t="shared" ref="P42:P76" si="13">-87.868852+(LN(E42))*9.365713+G42*0.73241+I42*0.27241+H42*0.0924+((J42+K42)/2)*0.015315+((L42+M42)/2)*-0.032803</f>
        <v>22.189021547273779</v>
      </c>
      <c r="Q42" s="5">
        <f t="shared" si="11"/>
        <v>22.189021547273779</v>
      </c>
      <c r="R42" s="5">
        <f t="shared" si="12"/>
        <v>4.0343675540497781</v>
      </c>
    </row>
    <row r="43" spans="1:18" x14ac:dyDescent="0.3">
      <c r="A43" s="1">
        <v>42</v>
      </c>
      <c r="B43" s="1" t="s">
        <v>262</v>
      </c>
      <c r="C43" s="1" t="s">
        <v>512</v>
      </c>
      <c r="D43" s="1" t="s">
        <v>546</v>
      </c>
      <c r="E43" s="1">
        <v>4200</v>
      </c>
      <c r="F43" s="3" t="s">
        <v>488</v>
      </c>
      <c r="G43" s="1">
        <v>33</v>
      </c>
      <c r="H43" s="1">
        <v>110.75</v>
      </c>
      <c r="I43" s="1">
        <v>17.079999999999998</v>
      </c>
      <c r="J43" s="3">
        <f t="shared" si="7"/>
        <v>103.4</v>
      </c>
      <c r="K43" s="3">
        <f t="shared" si="8"/>
        <v>104</v>
      </c>
      <c r="L43" s="3">
        <f t="shared" si="9"/>
        <v>107</v>
      </c>
      <c r="M43" s="3">
        <f t="shared" si="10"/>
        <v>110.4</v>
      </c>
      <c r="N43" s="3">
        <v>4300</v>
      </c>
      <c r="P43" s="4">
        <f t="shared" si="13"/>
        <v>27.345863411782663</v>
      </c>
      <c r="Q43" s="5">
        <f t="shared" si="11"/>
        <v>27.345863411782663</v>
      </c>
      <c r="R43" s="5">
        <f t="shared" si="12"/>
        <v>6.3595031190192239</v>
      </c>
    </row>
    <row r="44" spans="1:18" x14ac:dyDescent="0.3">
      <c r="A44" s="1">
        <v>43</v>
      </c>
      <c r="B44" s="1" t="s">
        <v>122</v>
      </c>
      <c r="C44" s="1" t="s">
        <v>557</v>
      </c>
      <c r="D44" s="1" t="s">
        <v>542</v>
      </c>
      <c r="E44" s="1">
        <v>4100</v>
      </c>
      <c r="F44" s="3" t="s">
        <v>520</v>
      </c>
      <c r="G44" s="1">
        <v>28</v>
      </c>
      <c r="H44" s="3">
        <v>102.5</v>
      </c>
      <c r="I44" s="1">
        <v>12.65</v>
      </c>
      <c r="J44" s="3">
        <f t="shared" si="7"/>
        <v>100.4</v>
      </c>
      <c r="K44" s="3">
        <f t="shared" si="8"/>
        <v>100.1</v>
      </c>
      <c r="L44" s="3">
        <f t="shared" si="9"/>
        <v>108.3</v>
      </c>
      <c r="M44" s="3">
        <f t="shared" si="10"/>
        <v>109.8</v>
      </c>
      <c r="N44" s="3">
        <v>4900</v>
      </c>
      <c r="P44" s="4">
        <f t="shared" si="13"/>
        <v>21.424728559690475</v>
      </c>
      <c r="Q44" s="5">
        <f t="shared" si="11"/>
        <v>21.424728559690475</v>
      </c>
      <c r="R44" s="5">
        <f t="shared" si="12"/>
        <v>4.3723935836103012</v>
      </c>
    </row>
    <row r="45" spans="1:18" x14ac:dyDescent="0.3">
      <c r="A45" s="1">
        <v>44</v>
      </c>
      <c r="B45" s="1" t="s">
        <v>440</v>
      </c>
      <c r="C45" s="1" t="s">
        <v>512</v>
      </c>
      <c r="D45" s="1" t="s">
        <v>546</v>
      </c>
      <c r="E45" s="1">
        <v>4000</v>
      </c>
      <c r="F45" s="3" t="s">
        <v>488</v>
      </c>
      <c r="G45" s="1">
        <v>24</v>
      </c>
      <c r="H45" s="1">
        <v>110.75</v>
      </c>
      <c r="I45" s="1">
        <v>18.16</v>
      </c>
      <c r="J45" s="3">
        <f t="shared" si="7"/>
        <v>103.4</v>
      </c>
      <c r="K45" s="3">
        <f t="shared" si="8"/>
        <v>104</v>
      </c>
      <c r="L45" s="3">
        <f t="shared" si="9"/>
        <v>107</v>
      </c>
      <c r="M45" s="3">
        <f t="shared" si="10"/>
        <v>110.4</v>
      </c>
      <c r="N45" s="3">
        <v>4300</v>
      </c>
      <c r="P45" s="4">
        <f t="shared" si="13"/>
        <v>20.591421536948868</v>
      </c>
      <c r="Q45" s="5">
        <f t="shared" si="11"/>
        <v>20.591421536948868</v>
      </c>
      <c r="R45" s="5">
        <f t="shared" si="12"/>
        <v>4.7887026830113646</v>
      </c>
    </row>
    <row r="46" spans="1:18" x14ac:dyDescent="0.3">
      <c r="A46" s="1">
        <v>45</v>
      </c>
      <c r="B46" s="1" t="s">
        <v>152</v>
      </c>
      <c r="C46" s="1" t="s">
        <v>557</v>
      </c>
      <c r="D46" s="1" t="s">
        <v>543</v>
      </c>
      <c r="E46" s="1">
        <v>3900</v>
      </c>
      <c r="F46" s="3" t="s">
        <v>520</v>
      </c>
      <c r="G46" s="1">
        <v>28</v>
      </c>
      <c r="H46" s="3">
        <v>102.5</v>
      </c>
      <c r="I46" s="1">
        <v>16.61</v>
      </c>
      <c r="J46" s="3">
        <f t="shared" si="7"/>
        <v>100.4</v>
      </c>
      <c r="K46" s="3">
        <f t="shared" si="8"/>
        <v>100.1</v>
      </c>
      <c r="L46" s="3">
        <f t="shared" si="9"/>
        <v>108.3</v>
      </c>
      <c r="M46" s="3">
        <f t="shared" si="10"/>
        <v>109.8</v>
      </c>
      <c r="N46" s="3">
        <v>4400</v>
      </c>
      <c r="P46" s="4">
        <f t="shared" si="13"/>
        <v>22.035088913578903</v>
      </c>
      <c r="Q46" s="5">
        <f t="shared" si="11"/>
        <v>22.035088913578903</v>
      </c>
      <c r="R46" s="5">
        <f t="shared" si="12"/>
        <v>5.0079747530861143</v>
      </c>
    </row>
    <row r="47" spans="1:18" x14ac:dyDescent="0.3">
      <c r="A47" s="1">
        <v>46</v>
      </c>
      <c r="B47" s="1" t="s">
        <v>337</v>
      </c>
      <c r="C47" s="1" t="s">
        <v>516</v>
      </c>
      <c r="D47" s="1" t="s">
        <v>543</v>
      </c>
      <c r="E47" s="1">
        <v>3900</v>
      </c>
      <c r="F47" s="3" t="s">
        <v>508</v>
      </c>
      <c r="G47" s="1">
        <v>24</v>
      </c>
      <c r="H47" s="1">
        <v>109.25</v>
      </c>
      <c r="I47" s="1">
        <v>18.78</v>
      </c>
      <c r="J47" s="3">
        <f t="shared" si="7"/>
        <v>102.5</v>
      </c>
      <c r="K47" s="3">
        <f t="shared" si="8"/>
        <v>100.3</v>
      </c>
      <c r="L47" s="3">
        <f t="shared" si="9"/>
        <v>104.3</v>
      </c>
      <c r="M47" s="3">
        <f t="shared" si="10"/>
        <v>106.5</v>
      </c>
      <c r="N47" s="3">
        <v>4100</v>
      </c>
      <c r="P47" s="4">
        <f t="shared" si="13"/>
        <v>20.457621813578903</v>
      </c>
      <c r="Q47" s="5">
        <f t="shared" si="11"/>
        <v>20.457621813578903</v>
      </c>
      <c r="R47" s="5">
        <f t="shared" si="12"/>
        <v>4.9896638569704646</v>
      </c>
    </row>
    <row r="48" spans="1:18" x14ac:dyDescent="0.3">
      <c r="A48" s="1">
        <v>47</v>
      </c>
      <c r="B48" s="1" t="s">
        <v>465</v>
      </c>
      <c r="C48" s="1" t="s">
        <v>520</v>
      </c>
      <c r="D48" s="1" t="s">
        <v>544</v>
      </c>
      <c r="E48" s="1">
        <v>3800</v>
      </c>
      <c r="F48" s="3" t="s">
        <v>557</v>
      </c>
      <c r="G48" s="1">
        <v>16</v>
      </c>
      <c r="H48" s="3">
        <v>108.5</v>
      </c>
      <c r="I48" s="1">
        <v>18.149999999999999</v>
      </c>
      <c r="J48" s="3">
        <f t="shared" si="7"/>
        <v>100.1</v>
      </c>
      <c r="K48" s="3">
        <f t="shared" si="8"/>
        <v>100.4</v>
      </c>
      <c r="L48" s="3">
        <f t="shared" si="9"/>
        <v>106.8</v>
      </c>
      <c r="M48" s="3">
        <f t="shared" si="10"/>
        <v>111.1</v>
      </c>
      <c r="N48" s="3">
        <v>4200</v>
      </c>
      <c r="P48" s="4">
        <f t="shared" si="13"/>
        <v>13.980081662890568</v>
      </c>
      <c r="Q48" s="5">
        <f t="shared" si="11"/>
        <v>13.980081662890568</v>
      </c>
      <c r="R48" s="5">
        <f t="shared" si="12"/>
        <v>3.3285908721168016</v>
      </c>
    </row>
    <row r="49" spans="1:18" x14ac:dyDescent="0.3">
      <c r="A49" s="1">
        <v>48</v>
      </c>
      <c r="B49" s="1" t="s">
        <v>405</v>
      </c>
      <c r="C49" s="1" t="s">
        <v>520</v>
      </c>
      <c r="D49" s="1" t="s">
        <v>544</v>
      </c>
      <c r="E49" s="1">
        <v>3700</v>
      </c>
      <c r="F49" s="3" t="s">
        <v>557</v>
      </c>
      <c r="G49" s="1">
        <v>25</v>
      </c>
      <c r="H49" s="3">
        <v>108.5</v>
      </c>
      <c r="I49" s="1">
        <v>18.16</v>
      </c>
      <c r="J49" s="3">
        <f t="shared" si="7"/>
        <v>100.1</v>
      </c>
      <c r="K49" s="3">
        <f t="shared" si="8"/>
        <v>100.4</v>
      </c>
      <c r="L49" s="3">
        <f t="shared" si="9"/>
        <v>106.8</v>
      </c>
      <c r="M49" s="3">
        <f t="shared" si="10"/>
        <v>111.1</v>
      </c>
      <c r="N49" s="3">
        <v>4300</v>
      </c>
      <c r="P49" s="4">
        <f t="shared" si="13"/>
        <v>20.324728614505947</v>
      </c>
      <c r="Q49" s="5">
        <f t="shared" si="11"/>
        <v>20.324728614505947</v>
      </c>
      <c r="R49" s="5">
        <f t="shared" si="12"/>
        <v>4.7266810731409183</v>
      </c>
    </row>
    <row r="50" spans="1:18" x14ac:dyDescent="0.3">
      <c r="A50" s="1">
        <v>49</v>
      </c>
      <c r="B50" s="1" t="s">
        <v>415</v>
      </c>
      <c r="C50" s="1" t="s">
        <v>520</v>
      </c>
      <c r="D50" s="1" t="s">
        <v>542</v>
      </c>
      <c r="E50" s="1">
        <v>3700</v>
      </c>
      <c r="F50" s="3" t="s">
        <v>557</v>
      </c>
      <c r="G50" s="1">
        <v>14</v>
      </c>
      <c r="H50" s="3">
        <v>108.5</v>
      </c>
      <c r="I50" s="1">
        <v>16.93</v>
      </c>
      <c r="J50" s="3">
        <f t="shared" si="7"/>
        <v>100.1</v>
      </c>
      <c r="K50" s="3">
        <f t="shared" si="8"/>
        <v>100.4</v>
      </c>
      <c r="L50" s="3">
        <f t="shared" si="9"/>
        <v>106.8</v>
      </c>
      <c r="M50" s="3">
        <f t="shared" si="10"/>
        <v>111.1</v>
      </c>
      <c r="N50" s="3">
        <v>3700</v>
      </c>
      <c r="P50" s="4">
        <f t="shared" si="13"/>
        <v>11.933154314505947</v>
      </c>
      <c r="Q50" s="5">
        <f t="shared" si="11"/>
        <v>11.933154314505947</v>
      </c>
      <c r="R50" s="5">
        <f t="shared" si="12"/>
        <v>3.2251768417583637</v>
      </c>
    </row>
    <row r="51" spans="1:18" x14ac:dyDescent="0.3">
      <c r="A51" s="1">
        <v>50</v>
      </c>
      <c r="B51" s="1" t="s">
        <v>223</v>
      </c>
      <c r="C51" s="1" t="s">
        <v>508</v>
      </c>
      <c r="D51" s="1" t="s">
        <v>543</v>
      </c>
      <c r="E51" s="1">
        <v>3700</v>
      </c>
      <c r="F51" s="3" t="s">
        <v>516</v>
      </c>
      <c r="G51" s="1">
        <v>16</v>
      </c>
      <c r="H51" s="3">
        <v>97.25</v>
      </c>
      <c r="I51" s="1">
        <v>20.2</v>
      </c>
      <c r="J51" s="3">
        <f t="shared" si="7"/>
        <v>100.3</v>
      </c>
      <c r="K51" s="3">
        <f t="shared" si="8"/>
        <v>102.5</v>
      </c>
      <c r="L51" s="3">
        <f t="shared" si="9"/>
        <v>105.8</v>
      </c>
      <c r="M51" s="3">
        <f t="shared" si="10"/>
        <v>110.9</v>
      </c>
      <c r="N51" s="3">
        <v>3500</v>
      </c>
      <c r="P51" s="4">
        <f t="shared" si="13"/>
        <v>13.286549064505945</v>
      </c>
      <c r="Q51" s="5">
        <f t="shared" si="11"/>
        <v>13.286549064505945</v>
      </c>
      <c r="R51" s="5">
        <f t="shared" si="12"/>
        <v>3.7961568755731272</v>
      </c>
    </row>
    <row r="52" spans="1:18" x14ac:dyDescent="0.3">
      <c r="A52" s="1">
        <v>51</v>
      </c>
      <c r="B52" s="1" t="s">
        <v>41</v>
      </c>
      <c r="C52" s="1" t="s">
        <v>512</v>
      </c>
      <c r="D52" s="1" t="s">
        <v>545</v>
      </c>
      <c r="E52" s="1">
        <v>3700</v>
      </c>
      <c r="F52" s="3" t="s">
        <v>488</v>
      </c>
      <c r="G52" s="1">
        <v>6</v>
      </c>
      <c r="H52" s="3">
        <v>110.75</v>
      </c>
      <c r="I52" s="1">
        <v>21.88</v>
      </c>
      <c r="J52" s="3">
        <f t="shared" si="7"/>
        <v>103.4</v>
      </c>
      <c r="K52" s="3">
        <f t="shared" si="8"/>
        <v>104</v>
      </c>
      <c r="L52" s="3">
        <f t="shared" si="9"/>
        <v>107</v>
      </c>
      <c r="M52" s="3">
        <f t="shared" si="10"/>
        <v>110.4</v>
      </c>
      <c r="N52" s="3">
        <v>4600</v>
      </c>
      <c r="P52" s="4">
        <f t="shared" si="13"/>
        <v>7.6912413145059473</v>
      </c>
      <c r="Q52" s="5">
        <f t="shared" si="11"/>
        <v>7.6912413145059473</v>
      </c>
      <c r="R52" s="5">
        <f t="shared" si="12"/>
        <v>1.6720089814143364</v>
      </c>
    </row>
    <row r="53" spans="1:18" x14ac:dyDescent="0.3">
      <c r="A53" s="1">
        <v>52</v>
      </c>
      <c r="B53" s="1" t="s">
        <v>339</v>
      </c>
      <c r="C53" s="1" t="s">
        <v>512</v>
      </c>
      <c r="D53" s="1" t="s">
        <v>545</v>
      </c>
      <c r="E53" s="1">
        <v>3600</v>
      </c>
      <c r="F53" s="3" t="s">
        <v>488</v>
      </c>
      <c r="G53" s="1">
        <v>18</v>
      </c>
      <c r="H53" s="1">
        <v>110.75</v>
      </c>
      <c r="I53" s="1">
        <v>12.64</v>
      </c>
      <c r="J53" s="3">
        <f t="shared" si="7"/>
        <v>103.4</v>
      </c>
      <c r="K53" s="3">
        <f t="shared" si="8"/>
        <v>104</v>
      </c>
      <c r="L53" s="3">
        <f t="shared" si="9"/>
        <v>107</v>
      </c>
      <c r="M53" s="3">
        <f t="shared" si="10"/>
        <v>110.4</v>
      </c>
      <c r="N53" s="3">
        <v>3500</v>
      </c>
      <c r="P53" s="4">
        <f t="shared" si="13"/>
        <v>13.706481985765659</v>
      </c>
      <c r="Q53" s="5">
        <f t="shared" si="11"/>
        <v>13.706481985765659</v>
      </c>
      <c r="R53" s="5">
        <f t="shared" si="12"/>
        <v>3.9161377102187598</v>
      </c>
    </row>
    <row r="54" spans="1:18" x14ac:dyDescent="0.3">
      <c r="A54" s="1">
        <v>53</v>
      </c>
      <c r="B54" s="1" t="s">
        <v>320</v>
      </c>
      <c r="C54" s="1" t="s">
        <v>488</v>
      </c>
      <c r="D54" s="1" t="s">
        <v>545</v>
      </c>
      <c r="E54" s="1">
        <v>3400</v>
      </c>
      <c r="F54" s="3" t="s">
        <v>512</v>
      </c>
      <c r="G54" s="1">
        <v>26</v>
      </c>
      <c r="H54" s="3">
        <v>119.25</v>
      </c>
      <c r="I54" s="1">
        <v>14.04</v>
      </c>
      <c r="J54" s="3">
        <f t="shared" si="7"/>
        <v>104</v>
      </c>
      <c r="K54" s="3">
        <f t="shared" si="8"/>
        <v>103.4</v>
      </c>
      <c r="L54" s="3">
        <f t="shared" si="9"/>
        <v>107.1</v>
      </c>
      <c r="M54" s="3">
        <f t="shared" si="10"/>
        <v>106.9</v>
      </c>
      <c r="N54" s="3">
        <v>4000</v>
      </c>
      <c r="P54" s="4">
        <f t="shared" si="13"/>
        <v>20.252971786205471</v>
      </c>
      <c r="Q54" s="5">
        <f t="shared" si="11"/>
        <v>20.252971786205471</v>
      </c>
      <c r="R54" s="5">
        <f t="shared" si="12"/>
        <v>5.0632429465513678</v>
      </c>
    </row>
    <row r="55" spans="1:18" x14ac:dyDescent="0.3">
      <c r="A55" s="1">
        <v>54</v>
      </c>
      <c r="B55" s="1" t="s">
        <v>416</v>
      </c>
      <c r="C55" s="1" t="s">
        <v>516</v>
      </c>
      <c r="D55" s="1" t="s">
        <v>546</v>
      </c>
      <c r="E55" s="1">
        <v>3400</v>
      </c>
      <c r="F55" s="3" t="s">
        <v>508</v>
      </c>
      <c r="G55" s="1">
        <v>21</v>
      </c>
      <c r="H55" s="3">
        <v>109.25</v>
      </c>
      <c r="I55" s="1">
        <v>18.57</v>
      </c>
      <c r="J55" s="3">
        <f t="shared" si="7"/>
        <v>102.5</v>
      </c>
      <c r="K55" s="3">
        <f t="shared" si="8"/>
        <v>100.3</v>
      </c>
      <c r="L55" s="3">
        <f t="shared" si="9"/>
        <v>104.3</v>
      </c>
      <c r="M55" s="3">
        <f t="shared" si="10"/>
        <v>106.5</v>
      </c>
      <c r="N55" s="3">
        <v>3900</v>
      </c>
      <c r="P55" s="4">
        <f t="shared" si="13"/>
        <v>16.918199386205472</v>
      </c>
      <c r="Q55" s="5">
        <f t="shared" si="11"/>
        <v>16.918199386205472</v>
      </c>
      <c r="R55" s="5">
        <f t="shared" si="12"/>
        <v>4.3379998426167878</v>
      </c>
    </row>
    <row r="56" spans="1:18" x14ac:dyDescent="0.3">
      <c r="A56" s="1">
        <v>55</v>
      </c>
      <c r="B56" s="1" t="s">
        <v>289</v>
      </c>
      <c r="C56" s="1" t="s">
        <v>520</v>
      </c>
      <c r="D56" s="1" t="s">
        <v>544</v>
      </c>
      <c r="E56" s="1">
        <v>3400</v>
      </c>
      <c r="F56" s="3" t="s">
        <v>557</v>
      </c>
      <c r="G56" s="1">
        <v>33</v>
      </c>
      <c r="H56" s="3">
        <v>108.5</v>
      </c>
      <c r="I56" s="1">
        <v>12.27</v>
      </c>
      <c r="J56" s="3">
        <f t="shared" si="7"/>
        <v>100.1</v>
      </c>
      <c r="K56" s="3">
        <f t="shared" si="8"/>
        <v>100.4</v>
      </c>
      <c r="L56" s="3">
        <f t="shared" si="9"/>
        <v>106.8</v>
      </c>
      <c r="M56" s="3">
        <f t="shared" si="10"/>
        <v>111.1</v>
      </c>
      <c r="N56" s="3">
        <v>4600</v>
      </c>
      <c r="P56" s="4">
        <f t="shared" si="13"/>
        <v>23.787573486205471</v>
      </c>
      <c r="Q56" s="5">
        <f t="shared" si="11"/>
        <v>23.787573486205471</v>
      </c>
      <c r="R56" s="5">
        <f t="shared" si="12"/>
        <v>5.1712116274359721</v>
      </c>
    </row>
    <row r="57" spans="1:18" x14ac:dyDescent="0.3">
      <c r="A57" s="1">
        <v>56</v>
      </c>
      <c r="B57" s="1" t="s">
        <v>169</v>
      </c>
      <c r="C57" s="1" t="s">
        <v>512</v>
      </c>
      <c r="D57" s="1" t="s">
        <v>546</v>
      </c>
      <c r="E57" s="1">
        <v>3300</v>
      </c>
      <c r="F57" s="3" t="s">
        <v>488</v>
      </c>
      <c r="G57" s="1">
        <v>21</v>
      </c>
      <c r="H57" s="1">
        <v>110.75</v>
      </c>
      <c r="I57" s="1">
        <v>10.76</v>
      </c>
      <c r="J57" s="3">
        <f t="shared" si="7"/>
        <v>103.4</v>
      </c>
      <c r="K57" s="3">
        <f t="shared" si="8"/>
        <v>104</v>
      </c>
      <c r="L57" s="3">
        <f t="shared" si="9"/>
        <v>107</v>
      </c>
      <c r="M57" s="3">
        <f t="shared" si="10"/>
        <v>110.4</v>
      </c>
      <c r="N57" s="3">
        <v>3700</v>
      </c>
      <c r="P57" s="4">
        <f t="shared" si="13"/>
        <v>14.576657601145996</v>
      </c>
      <c r="Q57" s="5">
        <f t="shared" si="11"/>
        <v>14.576657601145996</v>
      </c>
      <c r="R57" s="5">
        <f t="shared" si="12"/>
        <v>3.9396371894989177</v>
      </c>
    </row>
    <row r="58" spans="1:18" x14ac:dyDescent="0.3">
      <c r="A58" s="1">
        <v>57</v>
      </c>
      <c r="B58" s="1" t="s">
        <v>331</v>
      </c>
      <c r="C58" s="1" t="s">
        <v>557</v>
      </c>
      <c r="D58" s="1" t="s">
        <v>543</v>
      </c>
      <c r="E58" s="1">
        <v>3300</v>
      </c>
      <c r="F58" s="3" t="s">
        <v>520</v>
      </c>
      <c r="G58" s="1">
        <v>18</v>
      </c>
      <c r="H58" s="3">
        <v>102.5</v>
      </c>
      <c r="I58" s="1">
        <v>18.329999999999998</v>
      </c>
      <c r="J58" s="3">
        <f t="shared" si="7"/>
        <v>100.4</v>
      </c>
      <c r="K58" s="3">
        <f t="shared" si="8"/>
        <v>100.1</v>
      </c>
      <c r="L58" s="3">
        <f t="shared" si="9"/>
        <v>108.3</v>
      </c>
      <c r="M58" s="3">
        <f t="shared" si="10"/>
        <v>109.8</v>
      </c>
      <c r="N58" s="3">
        <v>3800</v>
      </c>
      <c r="P58" s="4">
        <f t="shared" si="13"/>
        <v>13.614953501145999</v>
      </c>
      <c r="Q58" s="5">
        <f t="shared" si="11"/>
        <v>13.614953501145999</v>
      </c>
      <c r="R58" s="5">
        <f t="shared" si="12"/>
        <v>3.582882500301579</v>
      </c>
    </row>
    <row r="59" spans="1:18" x14ac:dyDescent="0.3">
      <c r="A59" s="1">
        <v>58</v>
      </c>
      <c r="B59" s="1" t="s">
        <v>213</v>
      </c>
      <c r="C59" s="1" t="s">
        <v>492</v>
      </c>
      <c r="D59" s="1" t="s">
        <v>546</v>
      </c>
      <c r="E59" s="1">
        <v>3200</v>
      </c>
      <c r="F59" s="3" t="s">
        <v>486</v>
      </c>
      <c r="G59" s="1">
        <v>11</v>
      </c>
      <c r="H59" s="3">
        <v>111.5</v>
      </c>
      <c r="I59" s="1">
        <v>17.329999999999998</v>
      </c>
      <c r="J59" s="3">
        <f t="shared" si="7"/>
        <v>101.6</v>
      </c>
      <c r="K59" s="3">
        <f t="shared" si="8"/>
        <v>105.3</v>
      </c>
      <c r="L59" s="3">
        <f t="shared" si="9"/>
        <v>108.1</v>
      </c>
      <c r="M59" s="3">
        <f t="shared" si="10"/>
        <v>107.6</v>
      </c>
      <c r="N59" s="3">
        <v>3500</v>
      </c>
      <c r="P59" s="4">
        <f t="shared" si="13"/>
        <v>8.8474465775392144</v>
      </c>
      <c r="Q59" s="5">
        <f t="shared" si="11"/>
        <v>8.8474465775392144</v>
      </c>
      <c r="R59" s="5">
        <f t="shared" si="12"/>
        <v>2.5278418792969184</v>
      </c>
    </row>
    <row r="60" spans="1:18" x14ac:dyDescent="0.3">
      <c r="A60" s="1">
        <v>59</v>
      </c>
      <c r="B60" s="1" t="s">
        <v>264</v>
      </c>
      <c r="C60" s="1" t="s">
        <v>486</v>
      </c>
      <c r="D60" s="1" t="s">
        <v>545</v>
      </c>
      <c r="E60" s="1">
        <v>3200</v>
      </c>
      <c r="F60" s="3" t="s">
        <v>492</v>
      </c>
      <c r="G60" s="1">
        <v>13</v>
      </c>
      <c r="H60" s="3">
        <v>108</v>
      </c>
      <c r="I60" s="1">
        <v>18.89</v>
      </c>
      <c r="J60" s="3">
        <f t="shared" si="7"/>
        <v>105.3</v>
      </c>
      <c r="K60" s="3">
        <f t="shared" si="8"/>
        <v>101.6</v>
      </c>
      <c r="L60" s="3">
        <f t="shared" si="9"/>
        <v>104.7</v>
      </c>
      <c r="M60" s="3">
        <f t="shared" si="10"/>
        <v>111.4</v>
      </c>
      <c r="N60" s="3">
        <v>3800</v>
      </c>
      <c r="P60" s="4">
        <f t="shared" si="13"/>
        <v>10.407265577539215</v>
      </c>
      <c r="Q60" s="5">
        <f t="shared" si="11"/>
        <v>10.407265577539215</v>
      </c>
      <c r="R60" s="5">
        <f t="shared" si="12"/>
        <v>2.7387540993524251</v>
      </c>
    </row>
    <row r="61" spans="1:18" x14ac:dyDescent="0.3">
      <c r="A61" s="1">
        <v>60</v>
      </c>
      <c r="B61" s="1" t="s">
        <v>229</v>
      </c>
      <c r="C61" s="1" t="s">
        <v>486</v>
      </c>
      <c r="D61" s="1" t="s">
        <v>544</v>
      </c>
      <c r="E61" s="1">
        <v>3200</v>
      </c>
      <c r="F61" s="3" t="s">
        <v>492</v>
      </c>
      <c r="G61" s="1">
        <v>28</v>
      </c>
      <c r="H61" s="3">
        <v>108</v>
      </c>
      <c r="I61" s="1">
        <v>10.92</v>
      </c>
      <c r="J61" s="3">
        <f t="shared" si="7"/>
        <v>105.3</v>
      </c>
      <c r="K61" s="3">
        <f t="shared" si="8"/>
        <v>101.6</v>
      </c>
      <c r="L61" s="3">
        <f t="shared" si="9"/>
        <v>104.7</v>
      </c>
      <c r="M61" s="3">
        <f t="shared" si="10"/>
        <v>111.4</v>
      </c>
      <c r="N61" s="3">
        <v>3500</v>
      </c>
      <c r="P61" s="4">
        <f t="shared" si="13"/>
        <v>19.222307877539215</v>
      </c>
      <c r="Q61" s="5">
        <f t="shared" si="11"/>
        <v>19.222307877539215</v>
      </c>
      <c r="R61" s="5">
        <f t="shared" si="12"/>
        <v>5.492087965011204</v>
      </c>
    </row>
    <row r="62" spans="1:18" x14ac:dyDescent="0.3">
      <c r="A62" s="1">
        <v>61</v>
      </c>
      <c r="B62" s="1" t="s">
        <v>125</v>
      </c>
      <c r="C62" s="1" t="s">
        <v>492</v>
      </c>
      <c r="D62" s="1" t="s">
        <v>545</v>
      </c>
      <c r="E62" s="1">
        <v>3200</v>
      </c>
      <c r="F62" s="3" t="s">
        <v>486</v>
      </c>
      <c r="G62" s="1">
        <v>16</v>
      </c>
      <c r="H62" s="3">
        <v>111.5</v>
      </c>
      <c r="I62" s="1">
        <v>16.36</v>
      </c>
      <c r="J62" s="3">
        <f t="shared" si="7"/>
        <v>101.6</v>
      </c>
      <c r="K62" s="3">
        <f t="shared" si="8"/>
        <v>105.3</v>
      </c>
      <c r="L62" s="3">
        <f t="shared" si="9"/>
        <v>108.1</v>
      </c>
      <c r="M62" s="3">
        <f t="shared" si="10"/>
        <v>107.6</v>
      </c>
      <c r="N62" s="3">
        <v>3800</v>
      </c>
      <c r="P62" s="4">
        <f t="shared" si="13"/>
        <v>12.245258877539216</v>
      </c>
      <c r="Q62" s="5">
        <f t="shared" si="11"/>
        <v>12.245258877539216</v>
      </c>
      <c r="R62" s="5">
        <f t="shared" si="12"/>
        <v>3.2224365467208465</v>
      </c>
    </row>
    <row r="63" spans="1:18" x14ac:dyDescent="0.3">
      <c r="A63" s="1">
        <v>62</v>
      </c>
      <c r="B63" s="1" t="s">
        <v>368</v>
      </c>
      <c r="C63" s="1" t="s">
        <v>557</v>
      </c>
      <c r="D63" s="1" t="s">
        <v>546</v>
      </c>
      <c r="E63" s="1">
        <v>3100</v>
      </c>
      <c r="F63" s="3" t="s">
        <v>520</v>
      </c>
      <c r="G63" s="1">
        <v>20</v>
      </c>
      <c r="H63" s="3">
        <v>102.5</v>
      </c>
      <c r="I63" s="1">
        <v>13.44</v>
      </c>
      <c r="J63" s="3">
        <f t="shared" si="7"/>
        <v>100.4</v>
      </c>
      <c r="K63" s="3">
        <f t="shared" si="8"/>
        <v>100.1</v>
      </c>
      <c r="L63" s="3">
        <f t="shared" si="9"/>
        <v>108.3</v>
      </c>
      <c r="M63" s="3">
        <f t="shared" si="10"/>
        <v>109.8</v>
      </c>
      <c r="N63" s="3">
        <v>3500</v>
      </c>
      <c r="P63" s="4">
        <f t="shared" si="13"/>
        <v>13.162140881001266</v>
      </c>
      <c r="Q63" s="5">
        <f t="shared" si="11"/>
        <v>13.162140881001266</v>
      </c>
      <c r="R63" s="5">
        <f t="shared" si="12"/>
        <v>3.7606116802860758</v>
      </c>
    </row>
    <row r="64" spans="1:18" x14ac:dyDescent="0.3">
      <c r="A64" s="1">
        <v>63</v>
      </c>
      <c r="B64" s="1" t="s">
        <v>534</v>
      </c>
      <c r="C64" s="1" t="s">
        <v>488</v>
      </c>
      <c r="D64" s="1" t="s">
        <v>546</v>
      </c>
      <c r="E64" s="1">
        <v>3100</v>
      </c>
      <c r="F64" s="3" t="s">
        <v>512</v>
      </c>
      <c r="G64" s="1">
        <v>16</v>
      </c>
      <c r="H64" s="1">
        <v>119.25</v>
      </c>
      <c r="I64" s="1">
        <v>12.4</v>
      </c>
      <c r="J64" s="3">
        <f t="shared" si="7"/>
        <v>104</v>
      </c>
      <c r="K64" s="3">
        <f t="shared" si="8"/>
        <v>103.4</v>
      </c>
      <c r="L64" s="3">
        <f t="shared" si="9"/>
        <v>107.1</v>
      </c>
      <c r="M64" s="3">
        <f t="shared" si="10"/>
        <v>106.9</v>
      </c>
      <c r="N64" s="3">
        <v>3500</v>
      </c>
      <c r="P64" s="4">
        <f t="shared" si="13"/>
        <v>11.616977381001265</v>
      </c>
      <c r="Q64" s="5">
        <f t="shared" si="11"/>
        <v>11.616977381001265</v>
      </c>
      <c r="R64" s="5">
        <f t="shared" si="12"/>
        <v>3.3191363945717898</v>
      </c>
    </row>
    <row r="65" spans="1:18" x14ac:dyDescent="0.3">
      <c r="A65" s="1">
        <v>64</v>
      </c>
      <c r="B65" s="1" t="s">
        <v>335</v>
      </c>
      <c r="C65" s="1" t="s">
        <v>508</v>
      </c>
      <c r="D65" s="1" t="s">
        <v>545</v>
      </c>
      <c r="E65" s="1">
        <v>3100</v>
      </c>
      <c r="F65" s="3" t="s">
        <v>516</v>
      </c>
      <c r="G65" s="1">
        <v>16</v>
      </c>
      <c r="H65" s="3">
        <v>97.25</v>
      </c>
      <c r="I65" s="1">
        <v>13.57</v>
      </c>
      <c r="J65" s="3">
        <f t="shared" si="7"/>
        <v>100.3</v>
      </c>
      <c r="K65" s="3">
        <f t="shared" si="8"/>
        <v>102.5</v>
      </c>
      <c r="L65" s="3">
        <f t="shared" si="9"/>
        <v>105.8</v>
      </c>
      <c r="M65" s="3">
        <f t="shared" si="10"/>
        <v>110.9</v>
      </c>
      <c r="N65" s="3">
        <v>3500</v>
      </c>
      <c r="P65" s="4">
        <f t="shared" si="13"/>
        <v>9.8233885310012639</v>
      </c>
      <c r="Q65" s="5">
        <f t="shared" si="11"/>
        <v>9.8233885310012639</v>
      </c>
      <c r="R65" s="5">
        <f t="shared" si="12"/>
        <v>2.8066824374289325</v>
      </c>
    </row>
    <row r="66" spans="1:18" x14ac:dyDescent="0.3">
      <c r="A66" s="1">
        <v>65</v>
      </c>
      <c r="B66" s="1" t="s">
        <v>380</v>
      </c>
      <c r="C66" s="1" t="s">
        <v>557</v>
      </c>
      <c r="D66" s="1" t="s">
        <v>544</v>
      </c>
      <c r="E66" s="1">
        <v>3100</v>
      </c>
      <c r="F66" s="3" t="s">
        <v>520</v>
      </c>
      <c r="G66" s="1">
        <v>20</v>
      </c>
      <c r="H66" s="3">
        <v>102.5</v>
      </c>
      <c r="I66" s="1">
        <v>18.8</v>
      </c>
      <c r="J66" s="3">
        <f t="shared" ref="J66:J76" si="14">VLOOKUP(C66,$B$83:$E$112,2,FALSE)</f>
        <v>100.4</v>
      </c>
      <c r="K66" s="3">
        <f t="shared" ref="K66:K76" si="15">VLOOKUP(F66,$B$83:$E$112,2,FALSE)</f>
        <v>100.1</v>
      </c>
      <c r="L66" s="3">
        <f t="shared" ref="L66:L76" si="16">VLOOKUP(C66,$B$83:$E$112,4,FALSE)</f>
        <v>108.3</v>
      </c>
      <c r="M66" s="3">
        <f t="shared" ref="M66:M76" si="17">VLOOKUP(F66,$B$83:$E$112,3,FALSE)</f>
        <v>109.8</v>
      </c>
      <c r="N66" s="3">
        <v>3500</v>
      </c>
      <c r="P66" s="4">
        <f t="shared" si="13"/>
        <v>14.622258481001266</v>
      </c>
      <c r="Q66" s="5">
        <f t="shared" ref="Q66:Q76" si="18">P66-O66</f>
        <v>14.622258481001266</v>
      </c>
      <c r="R66" s="5">
        <f t="shared" ref="R66:R76" si="19">P66/(N66/1000)</f>
        <v>4.1777881374289327</v>
      </c>
    </row>
    <row r="67" spans="1:18" x14ac:dyDescent="0.3">
      <c r="A67" s="1">
        <v>66</v>
      </c>
      <c r="B67" s="1" t="s">
        <v>379</v>
      </c>
      <c r="C67" s="1" t="s">
        <v>486</v>
      </c>
      <c r="D67" s="1" t="s">
        <v>542</v>
      </c>
      <c r="E67" s="1">
        <v>3100</v>
      </c>
      <c r="F67" s="3" t="s">
        <v>492</v>
      </c>
      <c r="G67" s="1">
        <v>13</v>
      </c>
      <c r="H67" s="3">
        <v>108</v>
      </c>
      <c r="I67" s="1">
        <v>14.21</v>
      </c>
      <c r="J67" s="3">
        <f t="shared" si="14"/>
        <v>105.3</v>
      </c>
      <c r="K67" s="3">
        <f t="shared" si="15"/>
        <v>101.6</v>
      </c>
      <c r="L67" s="3">
        <f t="shared" si="16"/>
        <v>104.7</v>
      </c>
      <c r="M67" s="3">
        <f t="shared" si="17"/>
        <v>111.4</v>
      </c>
      <c r="N67" s="3">
        <v>3500</v>
      </c>
      <c r="P67" s="4">
        <f t="shared" si="13"/>
        <v>8.8350375810012647</v>
      </c>
      <c r="Q67" s="5">
        <f t="shared" si="18"/>
        <v>8.8350375810012647</v>
      </c>
      <c r="R67" s="5">
        <f t="shared" si="19"/>
        <v>2.5242964517146471</v>
      </c>
    </row>
    <row r="68" spans="1:18" x14ac:dyDescent="0.3">
      <c r="A68" s="1">
        <v>67</v>
      </c>
      <c r="B68" s="1" t="s">
        <v>280</v>
      </c>
      <c r="C68" s="1" t="s">
        <v>492</v>
      </c>
      <c r="D68" s="1" t="s">
        <v>546</v>
      </c>
      <c r="E68" s="1">
        <v>3100</v>
      </c>
      <c r="F68" s="3" t="s">
        <v>486</v>
      </c>
      <c r="G68" s="1">
        <v>21</v>
      </c>
      <c r="H68" s="3">
        <v>111.5</v>
      </c>
      <c r="I68" s="1">
        <v>17.38</v>
      </c>
      <c r="J68" s="3">
        <f t="shared" si="14"/>
        <v>101.6</v>
      </c>
      <c r="K68" s="3">
        <f t="shared" si="15"/>
        <v>105.3</v>
      </c>
      <c r="L68" s="3">
        <f t="shared" si="16"/>
        <v>108.1</v>
      </c>
      <c r="M68" s="3">
        <f t="shared" si="17"/>
        <v>107.6</v>
      </c>
      <c r="N68" s="3">
        <v>3500</v>
      </c>
      <c r="P68" s="4">
        <f t="shared" si="13"/>
        <v>15.887817881001265</v>
      </c>
      <c r="Q68" s="5">
        <f t="shared" si="18"/>
        <v>15.887817881001265</v>
      </c>
      <c r="R68" s="5">
        <f t="shared" si="19"/>
        <v>4.5393765374289332</v>
      </c>
    </row>
    <row r="69" spans="1:18" x14ac:dyDescent="0.3">
      <c r="A69" s="1">
        <v>68</v>
      </c>
      <c r="B69" s="1" t="s">
        <v>10</v>
      </c>
      <c r="C69" s="1" t="s">
        <v>492</v>
      </c>
      <c r="D69" s="1" t="s">
        <v>543</v>
      </c>
      <c r="E69" s="1">
        <v>3100</v>
      </c>
      <c r="F69" s="3" t="s">
        <v>486</v>
      </c>
      <c r="G69" s="1">
        <v>16</v>
      </c>
      <c r="H69" s="3">
        <v>111.5</v>
      </c>
      <c r="I69" s="1">
        <v>16.100000000000001</v>
      </c>
      <c r="J69" s="3">
        <f t="shared" si="14"/>
        <v>101.6</v>
      </c>
      <c r="K69" s="3">
        <f t="shared" si="15"/>
        <v>105.3</v>
      </c>
      <c r="L69" s="3">
        <f t="shared" si="16"/>
        <v>108.1</v>
      </c>
      <c r="M69" s="3">
        <f t="shared" si="17"/>
        <v>107.6</v>
      </c>
      <c r="N69" s="3">
        <v>3500</v>
      </c>
      <c r="P69" s="4">
        <f t="shared" si="13"/>
        <v>11.877083081001265</v>
      </c>
      <c r="Q69" s="5">
        <f t="shared" si="18"/>
        <v>11.877083081001265</v>
      </c>
      <c r="R69" s="5">
        <f t="shared" si="19"/>
        <v>3.3934523088575044</v>
      </c>
    </row>
    <row r="70" spans="1:18" x14ac:dyDescent="0.3">
      <c r="A70" s="1">
        <v>69</v>
      </c>
      <c r="B70" s="1" t="s">
        <v>212</v>
      </c>
      <c r="C70" s="1" t="s">
        <v>516</v>
      </c>
      <c r="D70" s="1" t="s">
        <v>544</v>
      </c>
      <c r="E70" s="1">
        <v>3000</v>
      </c>
      <c r="F70" s="1" t="s">
        <v>508</v>
      </c>
      <c r="G70" s="1">
        <v>6</v>
      </c>
      <c r="H70" s="1">
        <v>109.25</v>
      </c>
      <c r="I70" s="1">
        <v>16.899999999999999</v>
      </c>
      <c r="J70" s="3">
        <f t="shared" si="14"/>
        <v>102.5</v>
      </c>
      <c r="K70" s="3">
        <f t="shared" si="15"/>
        <v>100.3</v>
      </c>
      <c r="L70" s="3">
        <f t="shared" si="16"/>
        <v>104.3</v>
      </c>
      <c r="M70" s="3">
        <f t="shared" si="17"/>
        <v>106.5</v>
      </c>
      <c r="N70" s="3">
        <v>3500</v>
      </c>
      <c r="P70" s="4">
        <f t="shared" si="13"/>
        <v>4.3048826111202771</v>
      </c>
      <c r="Q70" s="5">
        <f t="shared" si="18"/>
        <v>4.3048826111202771</v>
      </c>
      <c r="R70" s="5">
        <f t="shared" si="19"/>
        <v>1.2299664603200793</v>
      </c>
    </row>
    <row r="71" spans="1:18" x14ac:dyDescent="0.3">
      <c r="A71" s="1">
        <v>70</v>
      </c>
      <c r="B71" s="1" t="s">
        <v>444</v>
      </c>
      <c r="C71" s="1" t="s">
        <v>492</v>
      </c>
      <c r="D71" s="1" t="s">
        <v>545</v>
      </c>
      <c r="E71" s="1">
        <v>3000</v>
      </c>
      <c r="F71" s="3" t="s">
        <v>486</v>
      </c>
      <c r="G71" s="1">
        <v>11</v>
      </c>
      <c r="H71" s="3">
        <v>111.5</v>
      </c>
      <c r="I71" s="1">
        <v>15.1</v>
      </c>
      <c r="J71" s="3">
        <f t="shared" si="14"/>
        <v>101.6</v>
      </c>
      <c r="K71" s="3">
        <f t="shared" si="15"/>
        <v>105.3</v>
      </c>
      <c r="L71" s="3">
        <f t="shared" si="16"/>
        <v>108.1</v>
      </c>
      <c r="M71" s="3">
        <f t="shared" si="17"/>
        <v>107.6</v>
      </c>
      <c r="N71" s="3">
        <v>3500</v>
      </c>
      <c r="P71" s="4">
        <f t="shared" si="13"/>
        <v>7.6355230111202772</v>
      </c>
      <c r="Q71" s="5">
        <f t="shared" si="18"/>
        <v>7.6355230111202772</v>
      </c>
      <c r="R71" s="5">
        <f t="shared" si="19"/>
        <v>2.1815780031772221</v>
      </c>
    </row>
    <row r="72" spans="1:18" x14ac:dyDescent="0.3">
      <c r="A72" s="1">
        <v>71</v>
      </c>
      <c r="B72" s="1" t="s">
        <v>355</v>
      </c>
      <c r="C72" s="1" t="s">
        <v>486</v>
      </c>
      <c r="D72" s="1" t="s">
        <v>543</v>
      </c>
      <c r="E72" s="1">
        <v>3000</v>
      </c>
      <c r="F72" s="3" t="s">
        <v>492</v>
      </c>
      <c r="G72" s="1">
        <v>13</v>
      </c>
      <c r="H72" s="3">
        <v>108</v>
      </c>
      <c r="I72" s="1">
        <v>17.260000000000002</v>
      </c>
      <c r="J72" s="3">
        <f t="shared" si="14"/>
        <v>105.3</v>
      </c>
      <c r="K72" s="3">
        <f t="shared" si="15"/>
        <v>101.6</v>
      </c>
      <c r="L72" s="3">
        <f t="shared" si="16"/>
        <v>104.7</v>
      </c>
      <c r="M72" s="3">
        <f t="shared" si="17"/>
        <v>111.4</v>
      </c>
      <c r="N72" s="3">
        <v>3500</v>
      </c>
      <c r="P72" s="4">
        <f t="shared" si="13"/>
        <v>9.3587880111202768</v>
      </c>
      <c r="Q72" s="5">
        <f t="shared" si="18"/>
        <v>9.3587880111202768</v>
      </c>
      <c r="R72" s="5">
        <f t="shared" si="19"/>
        <v>2.6739394317486505</v>
      </c>
    </row>
    <row r="73" spans="1:18" x14ac:dyDescent="0.3">
      <c r="A73" s="1">
        <v>72</v>
      </c>
      <c r="B73" s="1" t="s">
        <v>362</v>
      </c>
      <c r="C73" s="1" t="s">
        <v>488</v>
      </c>
      <c r="D73" s="1" t="s">
        <v>543</v>
      </c>
      <c r="E73" s="1">
        <v>3000</v>
      </c>
      <c r="F73" s="3" t="s">
        <v>512</v>
      </c>
      <c r="G73" s="1">
        <v>12</v>
      </c>
      <c r="H73" s="3">
        <v>119.25</v>
      </c>
      <c r="I73" s="1">
        <v>16.66</v>
      </c>
      <c r="J73" s="3">
        <f t="shared" si="14"/>
        <v>104</v>
      </c>
      <c r="K73" s="3">
        <f t="shared" si="15"/>
        <v>103.4</v>
      </c>
      <c r="L73" s="3">
        <f t="shared" si="16"/>
        <v>107.1</v>
      </c>
      <c r="M73" s="3">
        <f t="shared" si="17"/>
        <v>106.9</v>
      </c>
      <c r="N73" s="3">
        <v>3500</v>
      </c>
      <c r="P73" s="4">
        <f t="shared" si="13"/>
        <v>9.5407039111202785</v>
      </c>
      <c r="Q73" s="5">
        <f t="shared" si="18"/>
        <v>9.5407039111202785</v>
      </c>
      <c r="R73" s="5">
        <f t="shared" si="19"/>
        <v>2.7259154031772224</v>
      </c>
    </row>
    <row r="74" spans="1:18" x14ac:dyDescent="0.3">
      <c r="A74" s="1">
        <v>73</v>
      </c>
      <c r="B74" s="1" t="s">
        <v>413</v>
      </c>
      <c r="C74" s="1" t="s">
        <v>512</v>
      </c>
      <c r="D74" s="1" t="s">
        <v>544</v>
      </c>
      <c r="E74" s="1">
        <v>3000</v>
      </c>
      <c r="F74" s="3" t="s">
        <v>488</v>
      </c>
      <c r="G74" s="1">
        <v>13</v>
      </c>
      <c r="H74" s="3">
        <v>110.75</v>
      </c>
      <c r="I74" s="1">
        <v>12.48</v>
      </c>
      <c r="J74" s="3">
        <f t="shared" si="14"/>
        <v>103.4</v>
      </c>
      <c r="K74" s="3">
        <f t="shared" si="15"/>
        <v>104</v>
      </c>
      <c r="L74" s="3">
        <f t="shared" si="16"/>
        <v>107</v>
      </c>
      <c r="M74" s="3">
        <f t="shared" si="17"/>
        <v>110.4</v>
      </c>
      <c r="N74" s="3">
        <v>3500</v>
      </c>
      <c r="P74" s="4">
        <f t="shared" si="13"/>
        <v>8.2932750111202793</v>
      </c>
      <c r="Q74" s="5">
        <f t="shared" si="18"/>
        <v>8.2932750111202793</v>
      </c>
      <c r="R74" s="5">
        <f t="shared" si="19"/>
        <v>2.3695071460343655</v>
      </c>
    </row>
    <row r="75" spans="1:18" x14ac:dyDescent="0.3">
      <c r="A75" s="1">
        <v>74</v>
      </c>
      <c r="B75" s="1" t="s">
        <v>421</v>
      </c>
      <c r="C75" s="1" t="s">
        <v>508</v>
      </c>
      <c r="D75" s="1" t="s">
        <v>546</v>
      </c>
      <c r="E75" s="1">
        <v>3000</v>
      </c>
      <c r="F75" s="3" t="s">
        <v>516</v>
      </c>
      <c r="G75" s="1">
        <v>15</v>
      </c>
      <c r="H75" s="3">
        <v>97.25</v>
      </c>
      <c r="I75" s="1">
        <v>12.63</v>
      </c>
      <c r="J75" s="3">
        <f t="shared" si="14"/>
        <v>100.3</v>
      </c>
      <c r="K75" s="3">
        <f t="shared" si="15"/>
        <v>102.5</v>
      </c>
      <c r="L75" s="3">
        <f t="shared" si="16"/>
        <v>105.8</v>
      </c>
      <c r="M75" s="3">
        <f t="shared" si="17"/>
        <v>110.9</v>
      </c>
      <c r="N75" s="3">
        <v>3500</v>
      </c>
      <c r="P75" s="4">
        <f t="shared" si="13"/>
        <v>8.5278130611202769</v>
      </c>
      <c r="Q75" s="5">
        <f t="shared" si="18"/>
        <v>8.5278130611202769</v>
      </c>
      <c r="R75" s="5">
        <f t="shared" si="19"/>
        <v>2.4365180174629364</v>
      </c>
    </row>
    <row r="76" spans="1:18" x14ac:dyDescent="0.3">
      <c r="A76" s="1">
        <v>75</v>
      </c>
      <c r="B76" s="1" t="s">
        <v>563</v>
      </c>
      <c r="C76" s="1" t="s">
        <v>516</v>
      </c>
      <c r="D76" s="1" t="s">
        <v>544</v>
      </c>
      <c r="E76" s="1">
        <v>2500</v>
      </c>
      <c r="F76" s="3" t="s">
        <v>508</v>
      </c>
      <c r="G76" s="1">
        <v>4</v>
      </c>
      <c r="H76" s="3">
        <v>109.25</v>
      </c>
      <c r="I76" s="1">
        <v>9.61</v>
      </c>
      <c r="J76" s="3">
        <f t="shared" si="14"/>
        <v>102.5</v>
      </c>
      <c r="K76" s="3">
        <f t="shared" si="15"/>
        <v>100.3</v>
      </c>
      <c r="L76" s="3">
        <f t="shared" si="16"/>
        <v>104.3</v>
      </c>
      <c r="M76" s="3">
        <f t="shared" si="17"/>
        <v>106.5</v>
      </c>
      <c r="N76" s="3">
        <v>3500</v>
      </c>
      <c r="P76" s="4">
        <f t="shared" si="13"/>
        <v>-0.85337766352509314</v>
      </c>
      <c r="Q76" s="5">
        <f t="shared" si="18"/>
        <v>-0.85337766352509314</v>
      </c>
      <c r="R76" s="5">
        <f t="shared" si="19"/>
        <v>-0.24382218957859805</v>
      </c>
    </row>
    <row r="77" spans="1:18" x14ac:dyDescent="0.3">
      <c r="A77" s="3"/>
      <c r="F77" s="3"/>
      <c r="H77" s="3"/>
      <c r="J77" s="3"/>
      <c r="K77" s="3"/>
      <c r="L77" s="3"/>
      <c r="M77" s="3"/>
      <c r="N77" s="3"/>
      <c r="P77" s="4"/>
      <c r="Q77" s="5"/>
      <c r="R77" s="5"/>
    </row>
    <row r="78" spans="1:18" x14ac:dyDescent="0.3">
      <c r="A78" s="3"/>
      <c r="J78" s="3"/>
      <c r="K78" s="3"/>
      <c r="L78" s="3"/>
      <c r="M78" s="3"/>
      <c r="N78" s="3"/>
      <c r="P78" s="4"/>
      <c r="Q78" s="5"/>
      <c r="R78" s="5"/>
    </row>
    <row r="81" spans="1:16" x14ac:dyDescent="0.3">
      <c r="A81" s="1" t="s">
        <v>565</v>
      </c>
    </row>
    <row r="82" spans="1:16" x14ac:dyDescent="0.3">
      <c r="A82" s="1" t="s">
        <v>509</v>
      </c>
      <c r="B82" s="1" t="s">
        <v>510</v>
      </c>
      <c r="C82" s="1" t="s">
        <v>566</v>
      </c>
      <c r="D82" s="1" t="s">
        <v>567</v>
      </c>
      <c r="E82" s="1" t="s">
        <v>568</v>
      </c>
      <c r="P82" s="1"/>
    </row>
    <row r="83" spans="1:16" x14ac:dyDescent="0.3">
      <c r="A83" s="1">
        <v>1</v>
      </c>
      <c r="B83" s="1" t="s">
        <v>507</v>
      </c>
      <c r="C83" s="1">
        <v>106.4</v>
      </c>
      <c r="D83" s="1">
        <v>105.5</v>
      </c>
      <c r="E83" s="1">
        <v>111.2</v>
      </c>
      <c r="P83" s="1"/>
    </row>
    <row r="84" spans="1:16" x14ac:dyDescent="0.3">
      <c r="A84" s="1">
        <v>2</v>
      </c>
      <c r="B84" s="1" t="s">
        <v>512</v>
      </c>
      <c r="C84" s="1">
        <v>103.4</v>
      </c>
      <c r="D84" s="1">
        <v>106.9</v>
      </c>
      <c r="E84" s="1">
        <v>107</v>
      </c>
      <c r="P84" s="1"/>
    </row>
    <row r="85" spans="1:16" x14ac:dyDescent="0.3">
      <c r="A85" s="1">
        <v>3</v>
      </c>
      <c r="B85" s="1" t="s">
        <v>519</v>
      </c>
      <c r="C85" s="1">
        <v>102</v>
      </c>
      <c r="D85" s="1">
        <v>110.1</v>
      </c>
      <c r="E85" s="1">
        <v>104.9</v>
      </c>
      <c r="P85" s="1"/>
    </row>
    <row r="86" spans="1:16" x14ac:dyDescent="0.3">
      <c r="A86" s="1">
        <v>4</v>
      </c>
      <c r="B86" s="1" t="s">
        <v>514</v>
      </c>
      <c r="C86" s="1">
        <v>101.1</v>
      </c>
      <c r="D86" s="1">
        <v>108.3</v>
      </c>
      <c r="E86" s="1">
        <v>110.2</v>
      </c>
      <c r="P86" s="1"/>
    </row>
    <row r="87" spans="1:16" x14ac:dyDescent="0.3">
      <c r="A87" s="1">
        <v>5</v>
      </c>
      <c r="B87" s="1" t="s">
        <v>499</v>
      </c>
      <c r="C87" s="1">
        <v>101.1</v>
      </c>
      <c r="D87" s="1">
        <v>102.5</v>
      </c>
      <c r="E87" s="1">
        <v>110.9</v>
      </c>
      <c r="P87" s="1"/>
    </row>
    <row r="88" spans="1:16" x14ac:dyDescent="0.3">
      <c r="A88" s="1">
        <v>6</v>
      </c>
      <c r="B88" s="1" t="s">
        <v>505</v>
      </c>
      <c r="C88" s="1">
        <v>98.9</v>
      </c>
      <c r="D88" s="1">
        <v>105</v>
      </c>
      <c r="E88" s="1">
        <v>115.1</v>
      </c>
      <c r="P88" s="1"/>
    </row>
    <row r="89" spans="1:16" x14ac:dyDescent="0.3">
      <c r="A89" s="1">
        <v>7</v>
      </c>
      <c r="B89" s="1" t="s">
        <v>518</v>
      </c>
      <c r="C89" s="1">
        <v>101.4</v>
      </c>
      <c r="D89" s="1">
        <v>106.6</v>
      </c>
      <c r="E89" s="1">
        <v>108.3</v>
      </c>
      <c r="P89" s="1"/>
    </row>
    <row r="90" spans="1:16" x14ac:dyDescent="0.3">
      <c r="A90" s="1">
        <v>8</v>
      </c>
      <c r="B90" s="1" t="s">
        <v>520</v>
      </c>
      <c r="C90" s="1">
        <v>100.1</v>
      </c>
      <c r="D90" s="1">
        <v>109.8</v>
      </c>
      <c r="E90" s="1">
        <v>106.8</v>
      </c>
      <c r="P90" s="1"/>
    </row>
    <row r="91" spans="1:16" x14ac:dyDescent="0.3">
      <c r="A91" s="1">
        <v>9</v>
      </c>
      <c r="B91" s="1" t="s">
        <v>491</v>
      </c>
      <c r="C91" s="1">
        <v>99.7</v>
      </c>
      <c r="D91" s="1">
        <v>106.1</v>
      </c>
      <c r="E91" s="1">
        <v>106.9</v>
      </c>
      <c r="P91" s="1"/>
    </row>
    <row r="92" spans="1:16" x14ac:dyDescent="0.3">
      <c r="A92" s="1">
        <v>10</v>
      </c>
      <c r="B92" s="1" t="s">
        <v>549</v>
      </c>
      <c r="C92" s="1">
        <v>103.2</v>
      </c>
      <c r="D92" s="1">
        <v>113.9</v>
      </c>
      <c r="E92" s="1">
        <v>106.5</v>
      </c>
      <c r="P92" s="1"/>
    </row>
    <row r="93" spans="1:16" x14ac:dyDescent="0.3">
      <c r="A93" s="1">
        <v>11</v>
      </c>
      <c r="B93" s="1" t="s">
        <v>487</v>
      </c>
      <c r="C93" s="1">
        <v>100.4</v>
      </c>
      <c r="D93" s="1">
        <v>112.5</v>
      </c>
      <c r="E93" s="1">
        <v>107.9</v>
      </c>
      <c r="P93" s="1"/>
    </row>
    <row r="94" spans="1:16" x14ac:dyDescent="0.3">
      <c r="A94" s="1">
        <v>12</v>
      </c>
      <c r="B94" s="1" t="s">
        <v>506</v>
      </c>
      <c r="C94" s="1">
        <v>100.4</v>
      </c>
      <c r="D94" s="1">
        <v>107.3</v>
      </c>
      <c r="E94" s="1">
        <v>104.2</v>
      </c>
      <c r="P94" s="1"/>
    </row>
    <row r="95" spans="1:16" x14ac:dyDescent="0.3">
      <c r="A95" s="1">
        <v>13</v>
      </c>
      <c r="B95" s="1" t="s">
        <v>498</v>
      </c>
      <c r="C95" s="1">
        <v>104.1</v>
      </c>
      <c r="D95" s="1">
        <v>109.7</v>
      </c>
      <c r="E95" s="1">
        <v>109</v>
      </c>
      <c r="P95" s="1"/>
    </row>
    <row r="96" spans="1:16" x14ac:dyDescent="0.3">
      <c r="A96" s="1">
        <v>14</v>
      </c>
      <c r="B96" s="1" t="s">
        <v>517</v>
      </c>
      <c r="C96" s="1">
        <v>105.5</v>
      </c>
      <c r="D96" s="1">
        <v>105.2</v>
      </c>
      <c r="E96" s="1">
        <v>107.3</v>
      </c>
      <c r="P96" s="1"/>
    </row>
    <row r="97" spans="1:16" x14ac:dyDescent="0.3">
      <c r="A97" s="1">
        <v>15</v>
      </c>
      <c r="B97" s="1" t="s">
        <v>495</v>
      </c>
      <c r="C97" s="1">
        <v>98.8</v>
      </c>
      <c r="D97" s="1">
        <v>103.8</v>
      </c>
      <c r="E97" s="1">
        <v>106.2</v>
      </c>
      <c r="P97" s="1"/>
    </row>
    <row r="98" spans="1:16" x14ac:dyDescent="0.3">
      <c r="A98" s="1">
        <v>16</v>
      </c>
      <c r="B98" s="1" t="s">
        <v>513</v>
      </c>
      <c r="C98" s="1">
        <v>100.7</v>
      </c>
      <c r="D98" s="1">
        <v>104.6</v>
      </c>
      <c r="E98" s="1">
        <v>105.1</v>
      </c>
      <c r="P98" s="1"/>
    </row>
    <row r="99" spans="1:16" x14ac:dyDescent="0.3">
      <c r="A99" s="1">
        <v>17</v>
      </c>
      <c r="B99" s="1" t="s">
        <v>485</v>
      </c>
      <c r="C99" s="1">
        <v>105.4</v>
      </c>
      <c r="D99" s="1">
        <v>111.5</v>
      </c>
      <c r="E99" s="1">
        <v>103</v>
      </c>
      <c r="P99" s="1"/>
    </row>
    <row r="100" spans="1:16" x14ac:dyDescent="0.3">
      <c r="A100" s="1">
        <v>18</v>
      </c>
      <c r="B100" s="1" t="s">
        <v>489</v>
      </c>
      <c r="C100" s="1">
        <v>102.8</v>
      </c>
      <c r="D100" s="1">
        <v>108.4</v>
      </c>
      <c r="E100" s="1">
        <v>110.2</v>
      </c>
      <c r="P100" s="1"/>
    </row>
    <row r="101" spans="1:16" x14ac:dyDescent="0.3">
      <c r="A101" s="1">
        <v>19</v>
      </c>
      <c r="B101" s="1" t="s">
        <v>564</v>
      </c>
      <c r="C101" s="1">
        <v>105.6</v>
      </c>
      <c r="D101" s="1">
        <v>108.6</v>
      </c>
      <c r="E101" s="1">
        <v>110.4</v>
      </c>
      <c r="P101" s="1"/>
    </row>
    <row r="102" spans="1:16" x14ac:dyDescent="0.3">
      <c r="A102" s="1">
        <v>20</v>
      </c>
      <c r="B102" s="1" t="s">
        <v>556</v>
      </c>
      <c r="C102" s="1">
        <v>102</v>
      </c>
      <c r="D102" s="1">
        <v>102.1</v>
      </c>
      <c r="E102" s="1">
        <v>110.9</v>
      </c>
      <c r="P102" s="1"/>
    </row>
    <row r="103" spans="1:16" x14ac:dyDescent="0.3">
      <c r="A103" s="1">
        <v>21</v>
      </c>
      <c r="B103" s="1" t="s">
        <v>486</v>
      </c>
      <c r="C103" s="1">
        <v>105.3</v>
      </c>
      <c r="D103" s="1">
        <v>107.6</v>
      </c>
      <c r="E103" s="1">
        <v>104.7</v>
      </c>
      <c r="P103" s="1"/>
    </row>
    <row r="104" spans="1:16" x14ac:dyDescent="0.3">
      <c r="A104" s="1">
        <v>22</v>
      </c>
      <c r="B104" s="1" t="s">
        <v>508</v>
      </c>
      <c r="C104" s="1">
        <v>100.3</v>
      </c>
      <c r="D104" s="1">
        <v>106.5</v>
      </c>
      <c r="E104" s="1">
        <v>105.8</v>
      </c>
      <c r="P104" s="1"/>
    </row>
    <row r="105" spans="1:16" x14ac:dyDescent="0.3">
      <c r="A105" s="1">
        <v>23</v>
      </c>
      <c r="B105" s="1" t="s">
        <v>488</v>
      </c>
      <c r="C105" s="1">
        <v>104</v>
      </c>
      <c r="D105" s="1">
        <v>110.4</v>
      </c>
      <c r="E105" s="1">
        <v>107.1</v>
      </c>
      <c r="P105" s="1"/>
    </row>
    <row r="106" spans="1:16" x14ac:dyDescent="0.3">
      <c r="A106" s="1">
        <v>24</v>
      </c>
      <c r="B106" s="1" t="s">
        <v>493</v>
      </c>
      <c r="C106" s="1">
        <v>102.9</v>
      </c>
      <c r="D106" s="1">
        <v>103.6</v>
      </c>
      <c r="E106" s="1">
        <v>112.2</v>
      </c>
      <c r="P106" s="1"/>
    </row>
    <row r="107" spans="1:16" x14ac:dyDescent="0.3">
      <c r="A107" s="1">
        <v>25</v>
      </c>
      <c r="B107" s="1" t="s">
        <v>492</v>
      </c>
      <c r="C107" s="1">
        <v>101.6</v>
      </c>
      <c r="D107" s="1">
        <v>111.4</v>
      </c>
      <c r="E107" s="1">
        <v>108.1</v>
      </c>
      <c r="P107" s="1"/>
    </row>
    <row r="108" spans="1:16" x14ac:dyDescent="0.3">
      <c r="A108" s="1">
        <v>26</v>
      </c>
      <c r="B108" s="1" t="s">
        <v>497</v>
      </c>
      <c r="C108" s="1">
        <v>105.5</v>
      </c>
      <c r="D108" s="1">
        <v>108.3</v>
      </c>
      <c r="E108" s="1">
        <v>108.7</v>
      </c>
      <c r="P108" s="1"/>
    </row>
    <row r="109" spans="1:16" x14ac:dyDescent="0.3">
      <c r="A109" s="1">
        <v>27</v>
      </c>
      <c r="B109" s="1" t="s">
        <v>557</v>
      </c>
      <c r="C109" s="1">
        <v>100.4</v>
      </c>
      <c r="D109" s="1">
        <v>111.1</v>
      </c>
      <c r="E109" s="1">
        <v>108.3</v>
      </c>
      <c r="P109" s="1"/>
    </row>
    <row r="110" spans="1:16" x14ac:dyDescent="0.3">
      <c r="A110" s="1">
        <v>28</v>
      </c>
      <c r="B110" s="1" t="s">
        <v>516</v>
      </c>
      <c r="C110" s="1">
        <v>102.5</v>
      </c>
      <c r="D110" s="1">
        <v>110.9</v>
      </c>
      <c r="E110" s="1">
        <v>104.3</v>
      </c>
      <c r="P110" s="1"/>
    </row>
    <row r="111" spans="1:16" x14ac:dyDescent="0.3">
      <c r="A111" s="1">
        <v>29</v>
      </c>
      <c r="B111" s="1" t="s">
        <v>496</v>
      </c>
      <c r="C111" s="1">
        <v>102.5</v>
      </c>
      <c r="D111" s="1">
        <v>108.8</v>
      </c>
      <c r="E111" s="1">
        <v>103.2</v>
      </c>
      <c r="P111" s="1"/>
    </row>
    <row r="112" spans="1:16" x14ac:dyDescent="0.3">
      <c r="A112" s="1">
        <v>30</v>
      </c>
      <c r="B112" s="1" t="s">
        <v>523</v>
      </c>
      <c r="C112" s="1">
        <v>103.7</v>
      </c>
      <c r="D112" s="1">
        <v>108.6</v>
      </c>
      <c r="E112" s="1">
        <v>111.3</v>
      </c>
      <c r="P112" s="1"/>
    </row>
  </sheetData>
  <sortState ref="B2:R76">
    <sortCondition descending="1" ref="E2:E76"/>
  </sortState>
  <pageMargins left="0.7" right="0.7" top="0.75" bottom="0.75" header="0.3" footer="0.3"/>
  <pageSetup orientation="portrait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544</v>
      </c>
      <c r="E2" s="1">
        <v>10400</v>
      </c>
      <c r="F2" s="3" t="s">
        <v>496</v>
      </c>
      <c r="G2" s="1">
        <v>38</v>
      </c>
      <c r="H2" s="3">
        <v>110.25</v>
      </c>
      <c r="I2" s="1">
        <v>39.799999999999997</v>
      </c>
      <c r="J2" s="3">
        <f t="shared" ref="J2:J39" si="0">VLOOKUP(C2,$B$46:$E$75,2,FALSE)</f>
        <v>100.4</v>
      </c>
      <c r="K2" s="3">
        <f t="shared" ref="K2:K39" si="1">VLOOKUP(F2,$B$46:$E$75,2,FALSE)</f>
        <v>102.5</v>
      </c>
      <c r="L2" s="3">
        <f t="shared" ref="L2:L39" si="2">VLOOKUP(C2,$B$46:$E$75,4,FALSE)</f>
        <v>107.9</v>
      </c>
      <c r="M2" s="3">
        <f t="shared" ref="M2:M39" si="3">VLOOKUP(F2,$B$46:$E$75,3,FALSE)</f>
        <v>108.8</v>
      </c>
      <c r="N2" s="3">
        <v>11800</v>
      </c>
      <c r="P2" s="4">
        <v>56.568777927120991</v>
      </c>
      <c r="Q2" s="5">
        <f t="shared" ref="Q2:Q39" si="4">P2-O2</f>
        <v>56.568777927120991</v>
      </c>
      <c r="R2" s="5">
        <f t="shared" ref="R2:R39" si="5">P2/(N2/1000)</f>
        <v>4.7939642311119481</v>
      </c>
    </row>
    <row r="3" spans="1:18" x14ac:dyDescent="0.3">
      <c r="A3" s="1">
        <v>2</v>
      </c>
      <c r="B3" s="1" t="s">
        <v>128</v>
      </c>
      <c r="C3" s="1" t="s">
        <v>549</v>
      </c>
      <c r="D3" s="1" t="s">
        <v>543</v>
      </c>
      <c r="E3" s="1">
        <v>8300</v>
      </c>
      <c r="F3" s="1" t="s">
        <v>498</v>
      </c>
      <c r="G3" s="1">
        <v>36</v>
      </c>
      <c r="H3" s="1">
        <v>124.5</v>
      </c>
      <c r="I3" s="1">
        <v>30.49</v>
      </c>
      <c r="J3" s="3">
        <f t="shared" si="0"/>
        <v>103.2</v>
      </c>
      <c r="K3" s="3">
        <f t="shared" si="1"/>
        <v>104.1</v>
      </c>
      <c r="L3" s="3">
        <f t="shared" si="2"/>
        <v>106.5</v>
      </c>
      <c r="M3" s="3">
        <f t="shared" si="3"/>
        <v>109.7</v>
      </c>
      <c r="N3" s="3">
        <v>10000</v>
      </c>
      <c r="P3" s="4">
        <v>46.988581665269855</v>
      </c>
      <c r="Q3" s="5">
        <f t="shared" si="4"/>
        <v>46.988581665269855</v>
      </c>
      <c r="R3" s="5">
        <f t="shared" si="5"/>
        <v>4.6988581665269855</v>
      </c>
    </row>
    <row r="4" spans="1:18" x14ac:dyDescent="0.3">
      <c r="A4" s="1">
        <v>3</v>
      </c>
      <c r="B4" s="1" t="s">
        <v>30</v>
      </c>
      <c r="C4" s="1" t="s">
        <v>549</v>
      </c>
      <c r="D4" s="1" t="s">
        <v>546</v>
      </c>
      <c r="E4" s="1">
        <v>8200</v>
      </c>
      <c r="F4" s="3" t="s">
        <v>498</v>
      </c>
      <c r="G4" s="1">
        <v>36</v>
      </c>
      <c r="H4" s="1">
        <v>124.5</v>
      </c>
      <c r="I4" s="1">
        <v>29.49</v>
      </c>
      <c r="J4" s="3">
        <f t="shared" si="0"/>
        <v>103.2</v>
      </c>
      <c r="K4" s="3">
        <f t="shared" si="1"/>
        <v>104.1</v>
      </c>
      <c r="L4" s="3">
        <f t="shared" si="2"/>
        <v>106.5</v>
      </c>
      <c r="M4" s="3">
        <f t="shared" si="3"/>
        <v>109.7</v>
      </c>
      <c r="N4" s="3">
        <v>10500</v>
      </c>
      <c r="P4" s="4">
        <v>46.532381843276944</v>
      </c>
      <c r="Q4" s="5">
        <f t="shared" si="4"/>
        <v>46.532381843276944</v>
      </c>
      <c r="R4" s="5">
        <f t="shared" si="5"/>
        <v>4.4316554136454229</v>
      </c>
    </row>
    <row r="5" spans="1:18" x14ac:dyDescent="0.3">
      <c r="A5" s="1">
        <v>4</v>
      </c>
      <c r="B5" s="1" t="s">
        <v>130</v>
      </c>
      <c r="C5" s="1" t="s">
        <v>496</v>
      </c>
      <c r="D5" s="1" t="s">
        <v>544</v>
      </c>
      <c r="E5" s="1">
        <v>7600</v>
      </c>
      <c r="F5" s="3" t="s">
        <v>487</v>
      </c>
      <c r="G5" s="1">
        <v>38</v>
      </c>
      <c r="H5" s="3">
        <v>102.25</v>
      </c>
      <c r="I5" s="1">
        <v>31.27</v>
      </c>
      <c r="J5" s="3">
        <f t="shared" si="0"/>
        <v>102.5</v>
      </c>
      <c r="K5" s="3">
        <f t="shared" si="1"/>
        <v>100.4</v>
      </c>
      <c r="L5" s="3">
        <f t="shared" si="2"/>
        <v>103.2</v>
      </c>
      <c r="M5" s="3">
        <f t="shared" si="3"/>
        <v>112.5</v>
      </c>
      <c r="N5" s="3">
        <v>9200</v>
      </c>
      <c r="P5" s="4">
        <f t="shared" ref="P5:P39" si="6">-87.868852+(LN(E5))*9.365713+G5*0.73241+I5*0.27241+H5*0.0924+((J5+K5)/2)*0.015315+((L5+M5)/2)*-0.032803</f>
        <v>39.635899722774198</v>
      </c>
      <c r="Q5" s="5">
        <f t="shared" si="4"/>
        <v>39.635899722774198</v>
      </c>
      <c r="R5" s="5">
        <f t="shared" si="5"/>
        <v>4.3082499698667611</v>
      </c>
    </row>
    <row r="6" spans="1:18" x14ac:dyDescent="0.3">
      <c r="A6" s="1">
        <v>5</v>
      </c>
      <c r="B6" s="1" t="s">
        <v>53</v>
      </c>
      <c r="C6" s="1" t="s">
        <v>487</v>
      </c>
      <c r="D6" s="1" t="s">
        <v>543</v>
      </c>
      <c r="E6" s="1">
        <v>7100</v>
      </c>
      <c r="F6" s="3" t="s">
        <v>496</v>
      </c>
      <c r="G6" s="1">
        <v>34</v>
      </c>
      <c r="H6" s="1">
        <v>110.25</v>
      </c>
      <c r="I6" s="1">
        <v>24.24</v>
      </c>
      <c r="J6" s="3">
        <f t="shared" si="0"/>
        <v>100.4</v>
      </c>
      <c r="K6" s="3">
        <f t="shared" si="1"/>
        <v>102.5</v>
      </c>
      <c r="L6" s="3">
        <f t="shared" si="2"/>
        <v>107.9</v>
      </c>
      <c r="M6" s="3">
        <f t="shared" si="3"/>
        <v>108.8</v>
      </c>
      <c r="N6" s="3">
        <v>8100</v>
      </c>
      <c r="P6" s="4">
        <f t="shared" si="6"/>
        <v>34.876646717365325</v>
      </c>
      <c r="Q6" s="5">
        <f t="shared" si="4"/>
        <v>34.876646717365325</v>
      </c>
      <c r="R6" s="5">
        <f t="shared" si="5"/>
        <v>4.3057588539957194</v>
      </c>
    </row>
    <row r="7" spans="1:18" x14ac:dyDescent="0.3">
      <c r="A7" s="1">
        <v>6</v>
      </c>
      <c r="B7" s="1" t="s">
        <v>537</v>
      </c>
      <c r="C7" s="1" t="s">
        <v>498</v>
      </c>
      <c r="D7" s="1" t="s">
        <v>544</v>
      </c>
      <c r="E7" s="1">
        <v>6900</v>
      </c>
      <c r="F7" s="3" t="s">
        <v>549</v>
      </c>
      <c r="G7" s="1">
        <v>31</v>
      </c>
      <c r="H7" s="3">
        <v>110.5</v>
      </c>
      <c r="I7" s="1">
        <v>33.42</v>
      </c>
      <c r="J7" s="3">
        <f t="shared" si="0"/>
        <v>104.1</v>
      </c>
      <c r="K7" s="3">
        <f t="shared" si="1"/>
        <v>103.2</v>
      </c>
      <c r="L7" s="3">
        <f t="shared" si="2"/>
        <v>109</v>
      </c>
      <c r="M7" s="3">
        <f t="shared" si="3"/>
        <v>113.9</v>
      </c>
      <c r="N7" s="3">
        <v>7500</v>
      </c>
      <c r="P7" s="4">
        <f t="shared" si="6"/>
        <v>34.867634211612184</v>
      </c>
      <c r="Q7" s="5">
        <f t="shared" si="4"/>
        <v>34.867634211612184</v>
      </c>
      <c r="R7" s="5">
        <f t="shared" si="5"/>
        <v>4.6490178948816245</v>
      </c>
    </row>
    <row r="8" spans="1:18" x14ac:dyDescent="0.3">
      <c r="A8" s="1">
        <v>7</v>
      </c>
      <c r="B8" s="1" t="s">
        <v>82</v>
      </c>
      <c r="C8" s="1" t="s">
        <v>496</v>
      </c>
      <c r="D8" s="1" t="s">
        <v>542</v>
      </c>
      <c r="E8" s="1">
        <v>6800</v>
      </c>
      <c r="F8" s="3" t="s">
        <v>487</v>
      </c>
      <c r="G8" s="1">
        <v>33</v>
      </c>
      <c r="H8" s="1">
        <v>102.25</v>
      </c>
      <c r="I8" s="1">
        <v>17.28</v>
      </c>
      <c r="J8" s="3">
        <f t="shared" si="0"/>
        <v>102.5</v>
      </c>
      <c r="K8" s="3">
        <f t="shared" si="1"/>
        <v>100.4</v>
      </c>
      <c r="L8" s="3">
        <f t="shared" si="2"/>
        <v>103.2</v>
      </c>
      <c r="M8" s="3">
        <f t="shared" si="3"/>
        <v>112.5</v>
      </c>
      <c r="N8" s="3">
        <v>8300</v>
      </c>
      <c r="P8" s="4">
        <f t="shared" si="6"/>
        <v>31.1211264460891</v>
      </c>
      <c r="Q8" s="5">
        <f t="shared" si="4"/>
        <v>31.1211264460891</v>
      </c>
      <c r="R8" s="5">
        <f t="shared" si="5"/>
        <v>3.7495333067577228</v>
      </c>
    </row>
    <row r="9" spans="1:18" x14ac:dyDescent="0.3">
      <c r="A9" s="1">
        <v>8</v>
      </c>
      <c r="B9" s="1" t="s">
        <v>55</v>
      </c>
      <c r="C9" s="1" t="s">
        <v>487</v>
      </c>
      <c r="D9" s="1" t="s">
        <v>542</v>
      </c>
      <c r="E9" s="1">
        <v>6700</v>
      </c>
      <c r="F9" s="3" t="s">
        <v>496</v>
      </c>
      <c r="G9" s="1">
        <v>32</v>
      </c>
      <c r="H9" s="3">
        <v>110.25</v>
      </c>
      <c r="I9" s="1">
        <v>17.16</v>
      </c>
      <c r="J9" s="3">
        <f t="shared" si="0"/>
        <v>100.4</v>
      </c>
      <c r="K9" s="3">
        <f t="shared" si="1"/>
        <v>102.5</v>
      </c>
      <c r="L9" s="3">
        <f t="shared" si="2"/>
        <v>107.9</v>
      </c>
      <c r="M9" s="3">
        <f t="shared" si="3"/>
        <v>108.8</v>
      </c>
      <c r="N9" s="3">
        <v>7700</v>
      </c>
      <c r="P9" s="4">
        <f t="shared" si="6"/>
        <v>30.94007190455509</v>
      </c>
      <c r="Q9" s="5">
        <f t="shared" si="4"/>
        <v>30.94007190455509</v>
      </c>
      <c r="R9" s="5">
        <f t="shared" si="5"/>
        <v>4.0181911564357256</v>
      </c>
    </row>
    <row r="10" spans="1:18" x14ac:dyDescent="0.3">
      <c r="A10" s="1">
        <v>9</v>
      </c>
      <c r="B10" s="1" t="s">
        <v>153</v>
      </c>
      <c r="C10" s="1" t="s">
        <v>549</v>
      </c>
      <c r="D10" s="1" t="s">
        <v>545</v>
      </c>
      <c r="E10" s="1">
        <v>6600</v>
      </c>
      <c r="F10" s="3" t="s">
        <v>498</v>
      </c>
      <c r="G10" s="1">
        <v>36</v>
      </c>
      <c r="H10" s="3">
        <v>124.5</v>
      </c>
      <c r="I10" s="1">
        <v>15.42</v>
      </c>
      <c r="J10" s="3">
        <f t="shared" si="0"/>
        <v>103.2</v>
      </c>
      <c r="K10" s="3">
        <f t="shared" si="1"/>
        <v>104.1</v>
      </c>
      <c r="L10" s="3">
        <f t="shared" si="2"/>
        <v>106.5</v>
      </c>
      <c r="M10" s="3">
        <f t="shared" si="3"/>
        <v>109.7</v>
      </c>
      <c r="N10" s="3">
        <v>8400</v>
      </c>
      <c r="P10" s="4">
        <f t="shared" si="6"/>
        <v>34.613471811029612</v>
      </c>
      <c r="Q10" s="5">
        <f t="shared" si="4"/>
        <v>34.613471811029612</v>
      </c>
      <c r="R10" s="5">
        <f t="shared" si="5"/>
        <v>4.1206514060749537</v>
      </c>
    </row>
    <row r="11" spans="1:18" x14ac:dyDescent="0.3">
      <c r="A11" s="1">
        <v>10</v>
      </c>
      <c r="B11" s="1" t="s">
        <v>308</v>
      </c>
      <c r="C11" s="1" t="s">
        <v>498</v>
      </c>
      <c r="D11" s="1" t="s">
        <v>546</v>
      </c>
      <c r="E11" s="1">
        <v>6300</v>
      </c>
      <c r="F11" s="3" t="s">
        <v>549</v>
      </c>
      <c r="G11" s="1">
        <v>35</v>
      </c>
      <c r="H11" s="3">
        <v>110.5</v>
      </c>
      <c r="I11" s="1">
        <v>23.9</v>
      </c>
      <c r="J11" s="3">
        <f t="shared" si="0"/>
        <v>104.1</v>
      </c>
      <c r="K11" s="3">
        <f t="shared" si="1"/>
        <v>103.2</v>
      </c>
      <c r="L11" s="3">
        <f t="shared" si="2"/>
        <v>109</v>
      </c>
      <c r="M11" s="3">
        <f t="shared" si="3"/>
        <v>113.9</v>
      </c>
      <c r="N11" s="3">
        <v>7500</v>
      </c>
      <c r="P11" s="4">
        <f t="shared" si="6"/>
        <v>34.35191544583769</v>
      </c>
      <c r="Q11" s="5">
        <f t="shared" si="4"/>
        <v>34.35191544583769</v>
      </c>
      <c r="R11" s="5">
        <f t="shared" si="5"/>
        <v>4.5802553927783585</v>
      </c>
    </row>
    <row r="12" spans="1:18" x14ac:dyDescent="0.3">
      <c r="A12" s="1">
        <v>11</v>
      </c>
      <c r="B12" s="1" t="s">
        <v>396</v>
      </c>
      <c r="C12" s="1" t="s">
        <v>549</v>
      </c>
      <c r="D12" s="1" t="s">
        <v>544</v>
      </c>
      <c r="E12" s="1">
        <v>6100</v>
      </c>
      <c r="F12" s="3" t="s">
        <v>498</v>
      </c>
      <c r="G12" s="1">
        <v>36</v>
      </c>
      <c r="H12" s="3">
        <v>124.5</v>
      </c>
      <c r="I12" s="1">
        <v>24.57</v>
      </c>
      <c r="J12" s="3">
        <f t="shared" si="0"/>
        <v>103.2</v>
      </c>
      <c r="K12" s="3">
        <f t="shared" si="1"/>
        <v>104.1</v>
      </c>
      <c r="L12" s="3">
        <f t="shared" si="2"/>
        <v>106.5</v>
      </c>
      <c r="M12" s="3">
        <f t="shared" si="3"/>
        <v>109.7</v>
      </c>
      <c r="N12" s="3">
        <v>6700</v>
      </c>
      <c r="P12" s="4">
        <f t="shared" si="6"/>
        <v>36.368184219169287</v>
      </c>
      <c r="Q12" s="5">
        <f t="shared" si="4"/>
        <v>36.368184219169287</v>
      </c>
      <c r="R12" s="5">
        <f t="shared" si="5"/>
        <v>5.4280871968909379</v>
      </c>
    </row>
    <row r="13" spans="1:18" x14ac:dyDescent="0.3">
      <c r="A13" s="1">
        <v>12</v>
      </c>
      <c r="B13" s="1" t="s">
        <v>124</v>
      </c>
      <c r="C13" s="1" t="s">
        <v>498</v>
      </c>
      <c r="D13" s="1" t="s">
        <v>545</v>
      </c>
      <c r="E13" s="1">
        <v>6000</v>
      </c>
      <c r="F13" s="3" t="s">
        <v>549</v>
      </c>
      <c r="G13" s="1">
        <v>29</v>
      </c>
      <c r="H13" s="1">
        <v>110.5</v>
      </c>
      <c r="I13" s="1">
        <v>23.17</v>
      </c>
      <c r="J13" s="3">
        <f t="shared" si="0"/>
        <v>104.1</v>
      </c>
      <c r="K13" s="3">
        <f t="shared" si="1"/>
        <v>103.2</v>
      </c>
      <c r="L13" s="3">
        <f t="shared" si="2"/>
        <v>109</v>
      </c>
      <c r="M13" s="3">
        <f t="shared" si="3"/>
        <v>113.9</v>
      </c>
      <c r="N13" s="3">
        <v>7200</v>
      </c>
      <c r="P13" s="4">
        <f t="shared" si="6"/>
        <v>29.301641471003908</v>
      </c>
      <c r="Q13" s="5">
        <f t="shared" si="4"/>
        <v>29.301641471003908</v>
      </c>
      <c r="R13" s="5">
        <f t="shared" si="5"/>
        <v>4.0696724265283208</v>
      </c>
    </row>
    <row r="14" spans="1:18" x14ac:dyDescent="0.3">
      <c r="A14" s="1">
        <v>13</v>
      </c>
      <c r="B14" s="1" t="s">
        <v>332</v>
      </c>
      <c r="C14" s="1" t="s">
        <v>496</v>
      </c>
      <c r="D14" s="1" t="s">
        <v>543</v>
      </c>
      <c r="E14" s="1">
        <v>5700</v>
      </c>
      <c r="F14" s="3" t="s">
        <v>487</v>
      </c>
      <c r="G14" s="1">
        <v>34</v>
      </c>
      <c r="H14" s="3">
        <v>102.25</v>
      </c>
      <c r="I14" s="1">
        <v>24.2</v>
      </c>
      <c r="J14" s="3">
        <f t="shared" si="0"/>
        <v>102.5</v>
      </c>
      <c r="K14" s="3">
        <f t="shared" si="1"/>
        <v>100.4</v>
      </c>
      <c r="L14" s="3">
        <f t="shared" si="2"/>
        <v>103.2</v>
      </c>
      <c r="M14" s="3">
        <f t="shared" si="3"/>
        <v>112.5</v>
      </c>
      <c r="N14" s="3">
        <v>7400</v>
      </c>
      <c r="P14" s="4">
        <f t="shared" si="6"/>
        <v>32.085973296945603</v>
      </c>
      <c r="Q14" s="5">
        <f t="shared" si="4"/>
        <v>32.085973296945603</v>
      </c>
      <c r="R14" s="5">
        <f t="shared" si="5"/>
        <v>4.335942337425081</v>
      </c>
    </row>
    <row r="15" spans="1:18" x14ac:dyDescent="0.3">
      <c r="A15" s="1">
        <v>14</v>
      </c>
      <c r="B15" s="1" t="s">
        <v>220</v>
      </c>
      <c r="C15" s="1" t="s">
        <v>496</v>
      </c>
      <c r="D15" s="1" t="s">
        <v>545</v>
      </c>
      <c r="E15" s="1">
        <v>5300</v>
      </c>
      <c r="F15" s="3" t="s">
        <v>487</v>
      </c>
      <c r="G15" s="1">
        <v>23</v>
      </c>
      <c r="H15" s="3">
        <v>102.25</v>
      </c>
      <c r="I15" s="1">
        <v>18.93</v>
      </c>
      <c r="J15" s="3">
        <f t="shared" si="0"/>
        <v>102.5</v>
      </c>
      <c r="K15" s="3">
        <f t="shared" si="1"/>
        <v>100.4</v>
      </c>
      <c r="L15" s="3">
        <f t="shared" si="2"/>
        <v>103.2</v>
      </c>
      <c r="M15" s="3">
        <f t="shared" si="3"/>
        <v>112.5</v>
      </c>
      <c r="N15" s="3">
        <v>7100</v>
      </c>
      <c r="P15" s="4">
        <f t="shared" si="6"/>
        <v>21.912419366671049</v>
      </c>
      <c r="Q15" s="5">
        <f t="shared" si="4"/>
        <v>21.912419366671049</v>
      </c>
      <c r="R15" s="5">
        <f t="shared" si="5"/>
        <v>3.0862562488269085</v>
      </c>
    </row>
    <row r="16" spans="1:18" x14ac:dyDescent="0.3">
      <c r="A16" s="1">
        <v>15</v>
      </c>
      <c r="B16" s="1" t="s">
        <v>92</v>
      </c>
      <c r="C16" s="1" t="s">
        <v>496</v>
      </c>
      <c r="D16" s="1" t="s">
        <v>546</v>
      </c>
      <c r="E16" s="1">
        <v>4900</v>
      </c>
      <c r="F16" s="3" t="s">
        <v>487</v>
      </c>
      <c r="G16" s="1">
        <v>31</v>
      </c>
      <c r="H16" s="3">
        <v>102.25</v>
      </c>
      <c r="I16" s="1">
        <v>18.489999999999998</v>
      </c>
      <c r="J16" s="3">
        <f t="shared" si="0"/>
        <v>102.5</v>
      </c>
      <c r="K16" s="3">
        <f t="shared" si="1"/>
        <v>100.4</v>
      </c>
      <c r="L16" s="3">
        <f t="shared" si="2"/>
        <v>103.2</v>
      </c>
      <c r="M16" s="3">
        <f t="shared" si="3"/>
        <v>112.5</v>
      </c>
      <c r="N16" s="3">
        <v>5700</v>
      </c>
      <c r="P16" s="4">
        <f t="shared" si="6"/>
        <v>26.916896337799653</v>
      </c>
      <c r="Q16" s="5">
        <f t="shared" si="4"/>
        <v>26.916896337799653</v>
      </c>
      <c r="R16" s="5">
        <f t="shared" si="5"/>
        <v>4.7222625154034477</v>
      </c>
    </row>
    <row r="17" spans="1:18" x14ac:dyDescent="0.3">
      <c r="A17" s="1">
        <v>16</v>
      </c>
      <c r="B17" s="1" t="s">
        <v>593</v>
      </c>
      <c r="C17" s="1" t="s">
        <v>549</v>
      </c>
      <c r="D17" s="1" t="s">
        <v>542</v>
      </c>
      <c r="E17" s="1">
        <v>4800</v>
      </c>
      <c r="F17" s="3" t="s">
        <v>498</v>
      </c>
      <c r="G17" s="1">
        <v>24</v>
      </c>
      <c r="H17" s="3">
        <v>124.5</v>
      </c>
      <c r="I17" s="1">
        <v>14.68</v>
      </c>
      <c r="J17" s="3">
        <f t="shared" si="0"/>
        <v>103.2</v>
      </c>
      <c r="K17" s="3">
        <f t="shared" si="1"/>
        <v>104.1</v>
      </c>
      <c r="L17" s="3">
        <f t="shared" si="2"/>
        <v>106.5</v>
      </c>
      <c r="M17" s="3">
        <f t="shared" si="3"/>
        <v>109.7</v>
      </c>
      <c r="N17" s="3">
        <v>5000</v>
      </c>
      <c r="P17" s="4">
        <f t="shared" si="6"/>
        <v>22.640422161594255</v>
      </c>
      <c r="Q17" s="5">
        <f t="shared" si="4"/>
        <v>22.640422161594255</v>
      </c>
      <c r="R17" s="5">
        <f t="shared" si="5"/>
        <v>4.5280844323188507</v>
      </c>
    </row>
    <row r="18" spans="1:18" x14ac:dyDescent="0.3">
      <c r="A18" s="1">
        <v>17</v>
      </c>
      <c r="B18" s="1" t="s">
        <v>378</v>
      </c>
      <c r="C18" s="1" t="s">
        <v>498</v>
      </c>
      <c r="D18" s="1" t="s">
        <v>543</v>
      </c>
      <c r="E18" s="1">
        <v>4700</v>
      </c>
      <c r="F18" s="3" t="s">
        <v>549</v>
      </c>
      <c r="G18" s="1">
        <v>32</v>
      </c>
      <c r="H18" s="1">
        <v>110.5</v>
      </c>
      <c r="I18" s="1">
        <v>19.059999999999999</v>
      </c>
      <c r="J18" s="3">
        <f t="shared" si="0"/>
        <v>104.1</v>
      </c>
      <c r="K18" s="3">
        <f t="shared" si="1"/>
        <v>103.2</v>
      </c>
      <c r="L18" s="3">
        <f t="shared" si="2"/>
        <v>109</v>
      </c>
      <c r="M18" s="3">
        <f t="shared" si="3"/>
        <v>113.9</v>
      </c>
      <c r="N18" s="3">
        <v>5500</v>
      </c>
      <c r="P18" s="4">
        <f t="shared" si="6"/>
        <v>28.092187723375783</v>
      </c>
      <c r="Q18" s="5">
        <f t="shared" si="4"/>
        <v>28.092187723375783</v>
      </c>
      <c r="R18" s="5">
        <f t="shared" si="5"/>
        <v>5.1076704951592333</v>
      </c>
    </row>
    <row r="19" spans="1:18" x14ac:dyDescent="0.3">
      <c r="A19" s="1">
        <v>18</v>
      </c>
      <c r="B19" s="1" t="s">
        <v>96</v>
      </c>
      <c r="C19" s="1" t="s">
        <v>487</v>
      </c>
      <c r="D19" s="1" t="s">
        <v>545</v>
      </c>
      <c r="E19" s="1">
        <v>4600</v>
      </c>
      <c r="F19" s="3" t="s">
        <v>496</v>
      </c>
      <c r="G19" s="1">
        <v>37</v>
      </c>
      <c r="H19" s="3">
        <v>110.25</v>
      </c>
      <c r="I19" s="1">
        <v>9.34</v>
      </c>
      <c r="J19" s="3">
        <f t="shared" si="0"/>
        <v>100.4</v>
      </c>
      <c r="K19" s="3">
        <f t="shared" si="1"/>
        <v>102.5</v>
      </c>
      <c r="L19" s="3">
        <f t="shared" si="2"/>
        <v>107.9</v>
      </c>
      <c r="M19" s="3">
        <f t="shared" si="3"/>
        <v>108.8</v>
      </c>
      <c r="N19" s="3">
        <v>6000</v>
      </c>
      <c r="P19" s="4">
        <f t="shared" si="6"/>
        <v>28.94988787755716</v>
      </c>
      <c r="Q19" s="5">
        <f t="shared" si="4"/>
        <v>28.94988787755716</v>
      </c>
      <c r="R19" s="5">
        <f t="shared" si="5"/>
        <v>4.8249813129261936</v>
      </c>
    </row>
    <row r="20" spans="1:18" x14ac:dyDescent="0.3">
      <c r="A20" s="1">
        <v>19</v>
      </c>
      <c r="B20" s="1" t="s">
        <v>375</v>
      </c>
      <c r="C20" s="1" t="s">
        <v>487</v>
      </c>
      <c r="D20" s="1" t="s">
        <v>544</v>
      </c>
      <c r="E20" s="1">
        <v>4500</v>
      </c>
      <c r="F20" s="3" t="s">
        <v>496</v>
      </c>
      <c r="G20" s="1">
        <v>36</v>
      </c>
      <c r="H20" s="3">
        <v>110.25</v>
      </c>
      <c r="I20" s="1">
        <v>20.78</v>
      </c>
      <c r="J20" s="3">
        <f t="shared" si="0"/>
        <v>100.4</v>
      </c>
      <c r="K20" s="3">
        <f t="shared" si="1"/>
        <v>102.5</v>
      </c>
      <c r="L20" s="3">
        <f t="shared" si="2"/>
        <v>107.9</v>
      </c>
      <c r="M20" s="3">
        <f t="shared" si="3"/>
        <v>108.8</v>
      </c>
      <c r="N20" s="3">
        <v>4800</v>
      </c>
      <c r="P20" s="4">
        <f t="shared" si="6"/>
        <v>31.128000145175328</v>
      </c>
      <c r="Q20" s="5">
        <f t="shared" si="4"/>
        <v>31.128000145175328</v>
      </c>
      <c r="R20" s="5">
        <f t="shared" si="5"/>
        <v>6.4850000302448603</v>
      </c>
    </row>
    <row r="21" spans="1:18" x14ac:dyDescent="0.3">
      <c r="A21" s="1">
        <v>20</v>
      </c>
      <c r="B21" s="1" t="s">
        <v>140</v>
      </c>
      <c r="C21" s="1" t="s">
        <v>498</v>
      </c>
      <c r="D21" s="1" t="s">
        <v>543</v>
      </c>
      <c r="E21" s="1">
        <v>4400</v>
      </c>
      <c r="F21" s="3" t="s">
        <v>549</v>
      </c>
      <c r="G21" s="1">
        <v>35</v>
      </c>
      <c r="H21" s="3">
        <v>110.5</v>
      </c>
      <c r="I21" s="1">
        <v>13.44</v>
      </c>
      <c r="J21" s="3">
        <f t="shared" si="0"/>
        <v>104.1</v>
      </c>
      <c r="K21" s="3">
        <f t="shared" si="1"/>
        <v>103.2</v>
      </c>
      <c r="L21" s="3">
        <f t="shared" si="2"/>
        <v>109</v>
      </c>
      <c r="M21" s="3">
        <f t="shared" si="3"/>
        <v>113.9</v>
      </c>
      <c r="N21" s="3">
        <v>5300</v>
      </c>
      <c r="P21" s="4">
        <f t="shared" si="6"/>
        <v>28.140730126974589</v>
      </c>
      <c r="Q21" s="5">
        <f t="shared" si="4"/>
        <v>28.140730126974589</v>
      </c>
      <c r="R21" s="5">
        <f t="shared" si="5"/>
        <v>5.3095717220706771</v>
      </c>
    </row>
    <row r="22" spans="1:18" x14ac:dyDescent="0.3">
      <c r="A22" s="1">
        <v>21</v>
      </c>
      <c r="B22" s="1" t="s">
        <v>427</v>
      </c>
      <c r="C22" s="1" t="s">
        <v>496</v>
      </c>
      <c r="D22" s="1" t="s">
        <v>546</v>
      </c>
      <c r="E22" s="1">
        <v>4300</v>
      </c>
      <c r="F22" s="3" t="s">
        <v>487</v>
      </c>
      <c r="G22" s="1">
        <v>28</v>
      </c>
      <c r="H22" s="1">
        <v>102.25</v>
      </c>
      <c r="I22" s="1">
        <v>18.68</v>
      </c>
      <c r="J22" s="3">
        <f t="shared" si="0"/>
        <v>102.5</v>
      </c>
      <c r="K22" s="3">
        <f t="shared" si="1"/>
        <v>100.4</v>
      </c>
      <c r="L22" s="3">
        <f t="shared" si="2"/>
        <v>103.2</v>
      </c>
      <c r="M22" s="3">
        <f t="shared" si="3"/>
        <v>112.5</v>
      </c>
      <c r="N22" s="3">
        <v>4700</v>
      </c>
      <c r="P22" s="4">
        <f t="shared" si="6"/>
        <v>23.548073097273775</v>
      </c>
      <c r="Q22" s="5">
        <f t="shared" si="4"/>
        <v>23.548073097273775</v>
      </c>
      <c r="R22" s="5">
        <f t="shared" si="5"/>
        <v>5.0102283185688883</v>
      </c>
    </row>
    <row r="23" spans="1:18" x14ac:dyDescent="0.3">
      <c r="A23" s="1">
        <v>22</v>
      </c>
      <c r="B23" s="1" t="s">
        <v>199</v>
      </c>
      <c r="C23" s="1" t="s">
        <v>549</v>
      </c>
      <c r="D23" s="1" t="s">
        <v>544</v>
      </c>
      <c r="E23" s="1">
        <v>4200</v>
      </c>
      <c r="F23" s="3" t="s">
        <v>498</v>
      </c>
      <c r="G23" s="1">
        <v>28</v>
      </c>
      <c r="H23" s="3">
        <v>124.5</v>
      </c>
      <c r="I23" s="1">
        <v>11.84</v>
      </c>
      <c r="J23" s="3">
        <f t="shared" si="0"/>
        <v>103.2</v>
      </c>
      <c r="K23" s="3">
        <f t="shared" si="1"/>
        <v>104.1</v>
      </c>
      <c r="L23" s="3">
        <f t="shared" si="2"/>
        <v>106.5</v>
      </c>
      <c r="M23" s="3">
        <f t="shared" si="3"/>
        <v>109.7</v>
      </c>
      <c r="N23" s="3">
        <v>4500</v>
      </c>
      <c r="P23" s="4">
        <f t="shared" si="6"/>
        <v>23.545801061782665</v>
      </c>
      <c r="Q23" s="5">
        <f t="shared" si="4"/>
        <v>23.545801061782665</v>
      </c>
      <c r="R23" s="5">
        <f t="shared" si="5"/>
        <v>5.2324002359517037</v>
      </c>
    </row>
    <row r="24" spans="1:18" x14ac:dyDescent="0.3">
      <c r="A24" s="1">
        <v>23</v>
      </c>
      <c r="B24" s="1" t="s">
        <v>113</v>
      </c>
      <c r="C24" s="1" t="s">
        <v>496</v>
      </c>
      <c r="D24" s="1" t="s">
        <v>546</v>
      </c>
      <c r="E24" s="1">
        <v>4000</v>
      </c>
      <c r="F24" s="3" t="s">
        <v>487</v>
      </c>
      <c r="G24" s="1">
        <v>28</v>
      </c>
      <c r="H24" s="1">
        <v>102.25</v>
      </c>
      <c r="I24" s="1">
        <v>11.61</v>
      </c>
      <c r="J24" s="3">
        <f t="shared" si="0"/>
        <v>102.5</v>
      </c>
      <c r="K24" s="3">
        <f t="shared" si="1"/>
        <v>100.4</v>
      </c>
      <c r="L24" s="3">
        <f t="shared" si="2"/>
        <v>103.2</v>
      </c>
      <c r="M24" s="3">
        <f t="shared" si="3"/>
        <v>112.5</v>
      </c>
      <c r="N24" s="3">
        <v>4500</v>
      </c>
      <c r="P24" s="4">
        <f t="shared" si="6"/>
        <v>20.944799836948871</v>
      </c>
      <c r="Q24" s="5">
        <f t="shared" si="4"/>
        <v>20.944799836948871</v>
      </c>
      <c r="R24" s="5">
        <f t="shared" si="5"/>
        <v>4.6543999637664157</v>
      </c>
    </row>
    <row r="25" spans="1:18" x14ac:dyDescent="0.3">
      <c r="A25" s="1">
        <v>24</v>
      </c>
      <c r="B25" s="1" t="s">
        <v>209</v>
      </c>
      <c r="C25" s="1" t="s">
        <v>498</v>
      </c>
      <c r="D25" s="1" t="s">
        <v>545</v>
      </c>
      <c r="E25" s="1">
        <v>3900</v>
      </c>
      <c r="F25" s="3" t="s">
        <v>549</v>
      </c>
      <c r="G25" s="1">
        <v>23</v>
      </c>
      <c r="H25" s="3">
        <v>110.5</v>
      </c>
      <c r="I25" s="1">
        <v>18.23</v>
      </c>
      <c r="J25" s="3">
        <f t="shared" si="0"/>
        <v>104.1</v>
      </c>
      <c r="K25" s="3">
        <f t="shared" si="1"/>
        <v>103.2</v>
      </c>
      <c r="L25" s="3">
        <f t="shared" si="2"/>
        <v>109</v>
      </c>
      <c r="M25" s="3">
        <f t="shared" si="3"/>
        <v>113.9</v>
      </c>
      <c r="N25" s="3">
        <v>4200</v>
      </c>
      <c r="P25" s="4">
        <f t="shared" si="6"/>
        <v>19.526886913578902</v>
      </c>
      <c r="Q25" s="5">
        <f t="shared" si="4"/>
        <v>19.526886913578902</v>
      </c>
      <c r="R25" s="5">
        <f t="shared" si="5"/>
        <v>4.6492587889473578</v>
      </c>
    </row>
    <row r="26" spans="1:18" x14ac:dyDescent="0.3">
      <c r="A26" s="1">
        <v>25</v>
      </c>
      <c r="B26" s="1" t="s">
        <v>175</v>
      </c>
      <c r="C26" s="1" t="s">
        <v>498</v>
      </c>
      <c r="D26" s="1" t="s">
        <v>543</v>
      </c>
      <c r="E26" s="1">
        <v>3700</v>
      </c>
      <c r="F26" s="3" t="s">
        <v>549</v>
      </c>
      <c r="G26" s="1">
        <v>28</v>
      </c>
      <c r="H26" s="3">
        <v>110.5</v>
      </c>
      <c r="I26" s="1">
        <v>15</v>
      </c>
      <c r="J26" s="3">
        <f t="shared" si="0"/>
        <v>104.1</v>
      </c>
      <c r="K26" s="3">
        <f t="shared" si="1"/>
        <v>103.2</v>
      </c>
      <c r="L26" s="3">
        <f t="shared" si="2"/>
        <v>109</v>
      </c>
      <c r="M26" s="3">
        <f t="shared" si="3"/>
        <v>113.9</v>
      </c>
      <c r="N26" s="3">
        <v>4200</v>
      </c>
      <c r="P26" s="4">
        <f t="shared" si="6"/>
        <v>21.816006514505947</v>
      </c>
      <c r="Q26" s="5">
        <f t="shared" si="4"/>
        <v>21.816006514505947</v>
      </c>
      <c r="R26" s="5">
        <f t="shared" si="5"/>
        <v>5.1942872653585583</v>
      </c>
    </row>
    <row r="27" spans="1:18" x14ac:dyDescent="0.3">
      <c r="A27" s="1">
        <v>26</v>
      </c>
      <c r="B27" s="1" t="s">
        <v>95</v>
      </c>
      <c r="C27" s="1" t="s">
        <v>549</v>
      </c>
      <c r="D27" s="1" t="s">
        <v>545</v>
      </c>
      <c r="E27" s="1">
        <v>3600</v>
      </c>
      <c r="F27" s="3" t="s">
        <v>498</v>
      </c>
      <c r="G27" s="1">
        <v>19</v>
      </c>
      <c r="H27" s="3">
        <v>124.5</v>
      </c>
      <c r="I27" s="1">
        <v>13.14</v>
      </c>
      <c r="J27" s="3">
        <f t="shared" si="0"/>
        <v>103.2</v>
      </c>
      <c r="K27" s="3">
        <f t="shared" si="1"/>
        <v>104.1</v>
      </c>
      <c r="L27" s="3">
        <f t="shared" si="2"/>
        <v>106.5</v>
      </c>
      <c r="M27" s="3">
        <f t="shared" si="3"/>
        <v>109.7</v>
      </c>
      <c r="N27" s="3">
        <v>4100</v>
      </c>
      <c r="P27" s="4">
        <f t="shared" si="6"/>
        <v>15.864513035765658</v>
      </c>
      <c r="Q27" s="5">
        <f t="shared" si="4"/>
        <v>15.864513035765658</v>
      </c>
      <c r="R27" s="5">
        <f t="shared" si="5"/>
        <v>3.8693934233574776</v>
      </c>
    </row>
    <row r="28" spans="1:18" x14ac:dyDescent="0.3">
      <c r="A28" s="1">
        <v>27</v>
      </c>
      <c r="B28" s="1" t="s">
        <v>529</v>
      </c>
      <c r="C28" s="1" t="s">
        <v>487</v>
      </c>
      <c r="D28" s="1" t="s">
        <v>546</v>
      </c>
      <c r="E28" s="1">
        <v>3500</v>
      </c>
      <c r="F28" s="3" t="s">
        <v>496</v>
      </c>
      <c r="G28" s="1">
        <v>26</v>
      </c>
      <c r="H28" s="3">
        <v>110.25</v>
      </c>
      <c r="I28" s="1">
        <v>13.58</v>
      </c>
      <c r="J28" s="3">
        <f t="shared" si="0"/>
        <v>100.4</v>
      </c>
      <c r="K28" s="3">
        <f t="shared" si="1"/>
        <v>102.5</v>
      </c>
      <c r="L28" s="3">
        <f t="shared" si="2"/>
        <v>107.9</v>
      </c>
      <c r="M28" s="3">
        <f t="shared" si="3"/>
        <v>108.8</v>
      </c>
      <c r="N28" s="3">
        <v>3600</v>
      </c>
      <c r="P28" s="4">
        <f t="shared" si="6"/>
        <v>19.48880933713728</v>
      </c>
      <c r="Q28" s="5">
        <f t="shared" si="4"/>
        <v>19.48880933713728</v>
      </c>
      <c r="R28" s="5">
        <f t="shared" si="5"/>
        <v>5.4135581492047997</v>
      </c>
    </row>
    <row r="29" spans="1:18" x14ac:dyDescent="0.3">
      <c r="A29" s="1">
        <v>28</v>
      </c>
      <c r="B29" s="1" t="s">
        <v>420</v>
      </c>
      <c r="C29" s="1" t="s">
        <v>487</v>
      </c>
      <c r="D29" s="1" t="s">
        <v>545</v>
      </c>
      <c r="E29" s="1">
        <v>3300</v>
      </c>
      <c r="F29" s="3" t="s">
        <v>496</v>
      </c>
      <c r="G29" s="1">
        <v>6</v>
      </c>
      <c r="H29" s="3">
        <v>110.25</v>
      </c>
      <c r="I29" s="1">
        <v>18.670000000000002</v>
      </c>
      <c r="J29" s="3">
        <f t="shared" si="0"/>
        <v>100.4</v>
      </c>
      <c r="K29" s="3">
        <f t="shared" si="1"/>
        <v>102.5</v>
      </c>
      <c r="L29" s="3">
        <f t="shared" si="2"/>
        <v>107.9</v>
      </c>
      <c r="M29" s="3">
        <f t="shared" si="3"/>
        <v>108.8</v>
      </c>
      <c r="N29" s="3">
        <v>3700</v>
      </c>
      <c r="P29" s="4">
        <f t="shared" si="6"/>
        <v>5.6760930011459969</v>
      </c>
      <c r="Q29" s="5">
        <f t="shared" si="4"/>
        <v>5.6760930011459969</v>
      </c>
      <c r="R29" s="5">
        <f t="shared" si="5"/>
        <v>1.5340791894989181</v>
      </c>
    </row>
    <row r="30" spans="1:18" x14ac:dyDescent="0.3">
      <c r="A30" s="1">
        <v>29</v>
      </c>
      <c r="B30" s="1" t="s">
        <v>218</v>
      </c>
      <c r="C30" s="1" t="s">
        <v>496</v>
      </c>
      <c r="D30" s="1" t="s">
        <v>545</v>
      </c>
      <c r="E30" s="1">
        <v>3200</v>
      </c>
      <c r="F30" s="3" t="s">
        <v>487</v>
      </c>
      <c r="G30" s="1">
        <v>8</v>
      </c>
      <c r="H30" s="1">
        <v>102.25</v>
      </c>
      <c r="I30" s="1">
        <v>17.690000000000001</v>
      </c>
      <c r="J30" s="3">
        <f t="shared" si="0"/>
        <v>102.5</v>
      </c>
      <c r="K30" s="3">
        <f t="shared" si="1"/>
        <v>100.4</v>
      </c>
      <c r="L30" s="3">
        <f t="shared" si="2"/>
        <v>103.2</v>
      </c>
      <c r="M30" s="3">
        <f t="shared" si="3"/>
        <v>112.5</v>
      </c>
      <c r="N30" s="3">
        <v>3500</v>
      </c>
      <c r="P30" s="4">
        <f t="shared" si="6"/>
        <v>5.8629541775392156</v>
      </c>
      <c r="Q30" s="5">
        <f t="shared" si="4"/>
        <v>5.8629541775392156</v>
      </c>
      <c r="R30" s="5">
        <f t="shared" si="5"/>
        <v>1.6751297650112045</v>
      </c>
    </row>
    <row r="31" spans="1:18" x14ac:dyDescent="0.3">
      <c r="A31" s="1">
        <v>30</v>
      </c>
      <c r="B31" s="1" t="s">
        <v>226</v>
      </c>
      <c r="C31" s="1" t="s">
        <v>487</v>
      </c>
      <c r="D31" s="1" t="s">
        <v>544</v>
      </c>
      <c r="E31" s="1">
        <v>3100</v>
      </c>
      <c r="F31" s="3" t="s">
        <v>496</v>
      </c>
      <c r="G31" s="1">
        <v>20</v>
      </c>
      <c r="H31" s="3">
        <v>110.25</v>
      </c>
      <c r="I31" s="1">
        <v>14.49</v>
      </c>
      <c r="J31" s="3">
        <f t="shared" si="0"/>
        <v>100.4</v>
      </c>
      <c r="K31" s="3">
        <f t="shared" si="1"/>
        <v>102.5</v>
      </c>
      <c r="L31" s="3">
        <f t="shared" si="2"/>
        <v>107.9</v>
      </c>
      <c r="M31" s="3">
        <f t="shared" si="3"/>
        <v>108.8</v>
      </c>
      <c r="N31" s="3">
        <v>3500</v>
      </c>
      <c r="P31" s="4">
        <f t="shared" si="6"/>
        <v>14.205611481001263</v>
      </c>
      <c r="Q31" s="5">
        <f t="shared" si="4"/>
        <v>14.205611481001263</v>
      </c>
      <c r="R31" s="5">
        <f t="shared" si="5"/>
        <v>4.0587461374289324</v>
      </c>
    </row>
    <row r="32" spans="1:18" x14ac:dyDescent="0.3">
      <c r="A32" s="1">
        <v>31</v>
      </c>
      <c r="B32" s="1" t="s">
        <v>419</v>
      </c>
      <c r="C32" s="1" t="s">
        <v>487</v>
      </c>
      <c r="D32" s="1" t="s">
        <v>546</v>
      </c>
      <c r="E32" s="1">
        <v>3100</v>
      </c>
      <c r="F32" s="3" t="s">
        <v>496</v>
      </c>
      <c r="G32" s="1">
        <v>11</v>
      </c>
      <c r="H32" s="3">
        <v>110.25</v>
      </c>
      <c r="I32" s="1">
        <v>18.329999999999998</v>
      </c>
      <c r="J32" s="3">
        <f t="shared" si="0"/>
        <v>100.4</v>
      </c>
      <c r="K32" s="3">
        <f t="shared" si="1"/>
        <v>102.5</v>
      </c>
      <c r="L32" s="3">
        <f t="shared" si="2"/>
        <v>107.9</v>
      </c>
      <c r="M32" s="3">
        <f t="shared" si="3"/>
        <v>108.8</v>
      </c>
      <c r="N32" s="3">
        <v>3500</v>
      </c>
      <c r="P32" s="4">
        <f t="shared" si="6"/>
        <v>8.6599758810012624</v>
      </c>
      <c r="Q32" s="5">
        <f t="shared" si="4"/>
        <v>8.6599758810012624</v>
      </c>
      <c r="R32" s="5">
        <f t="shared" si="5"/>
        <v>2.474278823143218</v>
      </c>
    </row>
    <row r="33" spans="1:18" x14ac:dyDescent="0.3">
      <c r="A33" s="1">
        <v>32</v>
      </c>
      <c r="B33" s="1" t="s">
        <v>284</v>
      </c>
      <c r="C33" s="1" t="s">
        <v>498</v>
      </c>
      <c r="D33" s="1" t="s">
        <v>543</v>
      </c>
      <c r="E33" s="1">
        <v>3100</v>
      </c>
      <c r="F33" s="3" t="s">
        <v>549</v>
      </c>
      <c r="G33" s="1">
        <v>6</v>
      </c>
      <c r="H33" s="3">
        <v>110.5</v>
      </c>
      <c r="I33" s="1">
        <v>16.63</v>
      </c>
      <c r="J33" s="3">
        <f t="shared" si="0"/>
        <v>104.1</v>
      </c>
      <c r="K33" s="3">
        <f t="shared" si="1"/>
        <v>103.2</v>
      </c>
      <c r="L33" s="3">
        <f t="shared" si="2"/>
        <v>109</v>
      </c>
      <c r="M33" s="3">
        <f t="shared" si="3"/>
        <v>113.9</v>
      </c>
      <c r="N33" s="3">
        <v>3500</v>
      </c>
      <c r="P33" s="4">
        <f t="shared" si="6"/>
        <v>4.4899325810012645</v>
      </c>
      <c r="Q33" s="5">
        <f t="shared" si="4"/>
        <v>4.4899325810012645</v>
      </c>
      <c r="R33" s="5">
        <f t="shared" si="5"/>
        <v>1.2828378802860756</v>
      </c>
    </row>
    <row r="34" spans="1:18" x14ac:dyDescent="0.3">
      <c r="A34" s="1">
        <v>33</v>
      </c>
      <c r="B34" s="1" t="s">
        <v>118</v>
      </c>
      <c r="C34" s="1" t="s">
        <v>549</v>
      </c>
      <c r="D34" s="1" t="s">
        <v>546</v>
      </c>
      <c r="E34" s="1">
        <v>3000</v>
      </c>
      <c r="F34" s="3" t="s">
        <v>498</v>
      </c>
      <c r="G34" s="1">
        <v>13</v>
      </c>
      <c r="H34" s="3">
        <v>124.5</v>
      </c>
      <c r="I34" s="1">
        <v>13.32</v>
      </c>
      <c r="J34" s="3">
        <f t="shared" si="0"/>
        <v>103.2</v>
      </c>
      <c r="K34" s="3">
        <f t="shared" si="1"/>
        <v>104.1</v>
      </c>
      <c r="L34" s="3">
        <f t="shared" si="2"/>
        <v>106.5</v>
      </c>
      <c r="M34" s="3">
        <f t="shared" si="3"/>
        <v>109.7</v>
      </c>
      <c r="N34" s="3">
        <v>3500</v>
      </c>
      <c r="P34" s="4">
        <f t="shared" si="6"/>
        <v>9.8115154611202779</v>
      </c>
      <c r="Q34" s="5">
        <f t="shared" si="4"/>
        <v>9.8115154611202779</v>
      </c>
      <c r="R34" s="5">
        <f t="shared" si="5"/>
        <v>2.8032901317486507</v>
      </c>
    </row>
    <row r="35" spans="1:18" x14ac:dyDescent="0.3">
      <c r="A35" s="1">
        <v>34</v>
      </c>
      <c r="B35" s="1" t="s">
        <v>243</v>
      </c>
      <c r="C35" s="1" t="s">
        <v>498</v>
      </c>
      <c r="D35" s="1" t="s">
        <v>544</v>
      </c>
      <c r="E35" s="1">
        <v>3000</v>
      </c>
      <c r="F35" s="3" t="s">
        <v>549</v>
      </c>
      <c r="G35" s="1">
        <v>10</v>
      </c>
      <c r="H35" s="3">
        <v>110.5</v>
      </c>
      <c r="I35" s="1">
        <v>12.64</v>
      </c>
      <c r="J35" s="3">
        <f t="shared" si="0"/>
        <v>104.1</v>
      </c>
      <c r="K35" s="3">
        <f t="shared" si="1"/>
        <v>103.2</v>
      </c>
      <c r="L35" s="3">
        <f t="shared" si="2"/>
        <v>109</v>
      </c>
      <c r="M35" s="3">
        <f t="shared" si="3"/>
        <v>113.9</v>
      </c>
      <c r="N35" s="3">
        <v>3500</v>
      </c>
      <c r="P35" s="4">
        <f t="shared" si="6"/>
        <v>6.0255566111202761</v>
      </c>
      <c r="Q35" s="5">
        <f t="shared" si="4"/>
        <v>6.0255566111202761</v>
      </c>
      <c r="R35" s="5">
        <f t="shared" si="5"/>
        <v>1.7215876031772217</v>
      </c>
    </row>
    <row r="36" spans="1:18" x14ac:dyDescent="0.3">
      <c r="A36" s="1">
        <v>35</v>
      </c>
      <c r="B36" s="1" t="s">
        <v>302</v>
      </c>
      <c r="C36" s="1" t="s">
        <v>496</v>
      </c>
      <c r="D36" s="1" t="s">
        <v>544</v>
      </c>
      <c r="E36" s="1">
        <v>3000</v>
      </c>
      <c r="F36" s="3" t="s">
        <v>487</v>
      </c>
      <c r="G36" s="1">
        <v>5</v>
      </c>
      <c r="H36" s="3">
        <v>102.25</v>
      </c>
      <c r="I36" s="1">
        <v>17.93</v>
      </c>
      <c r="J36" s="3">
        <f t="shared" si="0"/>
        <v>102.5</v>
      </c>
      <c r="K36" s="3">
        <f t="shared" si="1"/>
        <v>100.4</v>
      </c>
      <c r="L36" s="3">
        <f t="shared" si="2"/>
        <v>103.2</v>
      </c>
      <c r="M36" s="3">
        <f t="shared" si="3"/>
        <v>112.5</v>
      </c>
      <c r="N36" s="3">
        <v>3500</v>
      </c>
      <c r="P36" s="4">
        <f t="shared" si="6"/>
        <v>3.1266533111202763</v>
      </c>
      <c r="Q36" s="5">
        <f t="shared" si="4"/>
        <v>3.1266533111202763</v>
      </c>
      <c r="R36" s="5">
        <f t="shared" si="5"/>
        <v>0.8933295174629361</v>
      </c>
    </row>
    <row r="37" spans="1:18" x14ac:dyDescent="0.3">
      <c r="A37" s="1">
        <v>36</v>
      </c>
      <c r="B37" s="1" t="s">
        <v>431</v>
      </c>
      <c r="C37" s="1" t="s">
        <v>549</v>
      </c>
      <c r="D37" s="1" t="s">
        <v>543</v>
      </c>
      <c r="E37" s="1">
        <v>3000</v>
      </c>
      <c r="F37" s="3" t="s">
        <v>498</v>
      </c>
      <c r="G37" s="1">
        <v>12</v>
      </c>
      <c r="H37" s="3">
        <v>124.5</v>
      </c>
      <c r="I37" s="1">
        <v>12.78</v>
      </c>
      <c r="J37" s="3">
        <f t="shared" si="0"/>
        <v>103.2</v>
      </c>
      <c r="K37" s="3">
        <f t="shared" si="1"/>
        <v>104.1</v>
      </c>
      <c r="L37" s="3">
        <f t="shared" si="2"/>
        <v>106.5</v>
      </c>
      <c r="M37" s="3">
        <f t="shared" si="3"/>
        <v>109.7</v>
      </c>
      <c r="N37" s="3">
        <v>3500</v>
      </c>
      <c r="P37" s="4">
        <f t="shared" si="6"/>
        <v>8.9320040611202778</v>
      </c>
      <c r="Q37" s="5">
        <f t="shared" si="4"/>
        <v>8.9320040611202778</v>
      </c>
      <c r="R37" s="5">
        <f t="shared" si="5"/>
        <v>2.5520011603200792</v>
      </c>
    </row>
    <row r="38" spans="1:18" x14ac:dyDescent="0.3">
      <c r="A38" s="1">
        <v>37</v>
      </c>
      <c r="B38" s="1" t="s">
        <v>63</v>
      </c>
      <c r="C38" s="1" t="s">
        <v>496</v>
      </c>
      <c r="D38" s="1" t="s">
        <v>546</v>
      </c>
      <c r="E38" s="1">
        <v>3000</v>
      </c>
      <c r="F38" s="3" t="s">
        <v>487</v>
      </c>
      <c r="G38" s="1">
        <v>12</v>
      </c>
      <c r="H38" s="1">
        <v>102.25</v>
      </c>
      <c r="I38" s="1">
        <v>12.65</v>
      </c>
      <c r="J38" s="3">
        <f t="shared" si="0"/>
        <v>102.5</v>
      </c>
      <c r="K38" s="3">
        <f t="shared" si="1"/>
        <v>100.4</v>
      </c>
      <c r="L38" s="3">
        <f t="shared" si="2"/>
        <v>103.2</v>
      </c>
      <c r="M38" s="3">
        <f t="shared" si="3"/>
        <v>112.5</v>
      </c>
      <c r="N38" s="3">
        <v>3500</v>
      </c>
      <c r="P38" s="4">
        <f t="shared" si="6"/>
        <v>6.8151985111202773</v>
      </c>
      <c r="Q38" s="5">
        <f t="shared" si="4"/>
        <v>6.8151985111202773</v>
      </c>
      <c r="R38" s="5">
        <f t="shared" si="5"/>
        <v>1.9471995746057935</v>
      </c>
    </row>
    <row r="39" spans="1:18" x14ac:dyDescent="0.3">
      <c r="A39" s="1">
        <v>38</v>
      </c>
      <c r="B39" s="1" t="s">
        <v>162</v>
      </c>
      <c r="C39" s="1" t="s">
        <v>498</v>
      </c>
      <c r="D39" s="1" t="s">
        <v>546</v>
      </c>
      <c r="E39" s="1">
        <v>3000</v>
      </c>
      <c r="F39" s="3" t="s">
        <v>549</v>
      </c>
      <c r="G39" s="1">
        <v>11</v>
      </c>
      <c r="H39" s="3">
        <v>110.5</v>
      </c>
      <c r="I39" s="1">
        <v>12.32</v>
      </c>
      <c r="J39" s="3">
        <f t="shared" si="0"/>
        <v>104.1</v>
      </c>
      <c r="K39" s="3">
        <f t="shared" si="1"/>
        <v>103.2</v>
      </c>
      <c r="L39" s="3">
        <f t="shared" si="2"/>
        <v>109</v>
      </c>
      <c r="M39" s="3">
        <f t="shared" si="3"/>
        <v>113.9</v>
      </c>
      <c r="N39" s="3">
        <v>3500</v>
      </c>
      <c r="P39" s="4">
        <f t="shared" si="6"/>
        <v>6.6707954111202756</v>
      </c>
      <c r="Q39" s="5">
        <f t="shared" si="4"/>
        <v>6.6707954111202756</v>
      </c>
      <c r="R39" s="5">
        <f t="shared" si="5"/>
        <v>1.9059415460343645</v>
      </c>
    </row>
    <row r="40" spans="1:18" x14ac:dyDescent="0.3">
      <c r="A40" s="3"/>
      <c r="F40" s="3"/>
      <c r="H40" s="3"/>
      <c r="J40" s="3"/>
      <c r="K40" s="3"/>
      <c r="L40" s="3"/>
      <c r="M40" s="3"/>
      <c r="N40" s="3"/>
      <c r="P40" s="4"/>
      <c r="Q40" s="5"/>
      <c r="R40" s="5"/>
    </row>
    <row r="41" spans="1:18" x14ac:dyDescent="0.3">
      <c r="A41" s="3"/>
      <c r="J41" s="3"/>
      <c r="K41" s="3"/>
      <c r="L41" s="3"/>
      <c r="M41" s="3"/>
      <c r="N41" s="3"/>
      <c r="P41" s="4"/>
      <c r="Q41" s="5"/>
      <c r="R41" s="5"/>
    </row>
    <row r="44" spans="1:18" x14ac:dyDescent="0.3">
      <c r="A44" s="1" t="s">
        <v>565</v>
      </c>
    </row>
    <row r="45" spans="1:18" x14ac:dyDescent="0.3">
      <c r="A45" s="1" t="s">
        <v>509</v>
      </c>
      <c r="B45" s="1" t="s">
        <v>510</v>
      </c>
      <c r="C45" s="1" t="s">
        <v>566</v>
      </c>
      <c r="D45" s="1" t="s">
        <v>567</v>
      </c>
      <c r="E45" s="1" t="s">
        <v>568</v>
      </c>
      <c r="P45" s="1"/>
    </row>
    <row r="46" spans="1:18" x14ac:dyDescent="0.3">
      <c r="A46" s="1">
        <v>1</v>
      </c>
      <c r="B46" s="1" t="s">
        <v>507</v>
      </c>
      <c r="C46" s="1">
        <v>106.4</v>
      </c>
      <c r="D46" s="1">
        <v>105.5</v>
      </c>
      <c r="E46" s="1">
        <v>111.2</v>
      </c>
      <c r="P46" s="1"/>
    </row>
    <row r="47" spans="1:18" x14ac:dyDescent="0.3">
      <c r="A47" s="1">
        <v>2</v>
      </c>
      <c r="B47" s="1" t="s">
        <v>512</v>
      </c>
      <c r="C47" s="1">
        <v>103.4</v>
      </c>
      <c r="D47" s="1">
        <v>106.9</v>
      </c>
      <c r="E47" s="1">
        <v>107</v>
      </c>
      <c r="P47" s="1"/>
    </row>
    <row r="48" spans="1:18" x14ac:dyDescent="0.3">
      <c r="A48" s="1">
        <v>3</v>
      </c>
      <c r="B48" s="1" t="s">
        <v>519</v>
      </c>
      <c r="C48" s="1">
        <v>102</v>
      </c>
      <c r="D48" s="1">
        <v>110.1</v>
      </c>
      <c r="E48" s="1">
        <v>104.9</v>
      </c>
      <c r="P48" s="1"/>
    </row>
    <row r="49" spans="1:16" x14ac:dyDescent="0.3">
      <c r="A49" s="1">
        <v>4</v>
      </c>
      <c r="B49" s="1" t="s">
        <v>514</v>
      </c>
      <c r="C49" s="1">
        <v>101.1</v>
      </c>
      <c r="D49" s="1">
        <v>108.3</v>
      </c>
      <c r="E49" s="1">
        <v>110.2</v>
      </c>
      <c r="P49" s="1"/>
    </row>
    <row r="50" spans="1:16" x14ac:dyDescent="0.3">
      <c r="A50" s="1">
        <v>5</v>
      </c>
      <c r="B50" s="1" t="s">
        <v>499</v>
      </c>
      <c r="C50" s="1">
        <v>101.1</v>
      </c>
      <c r="D50" s="1">
        <v>102.5</v>
      </c>
      <c r="E50" s="1">
        <v>110.9</v>
      </c>
      <c r="P50" s="1"/>
    </row>
    <row r="51" spans="1:16" x14ac:dyDescent="0.3">
      <c r="A51" s="1">
        <v>6</v>
      </c>
      <c r="B51" s="1" t="s">
        <v>505</v>
      </c>
      <c r="C51" s="1">
        <v>98.9</v>
      </c>
      <c r="D51" s="1">
        <v>105</v>
      </c>
      <c r="E51" s="1">
        <v>115.1</v>
      </c>
      <c r="P51" s="1"/>
    </row>
    <row r="52" spans="1:16" x14ac:dyDescent="0.3">
      <c r="A52" s="1">
        <v>7</v>
      </c>
      <c r="B52" s="1" t="s">
        <v>518</v>
      </c>
      <c r="C52" s="1">
        <v>101.4</v>
      </c>
      <c r="D52" s="1">
        <v>106.6</v>
      </c>
      <c r="E52" s="1">
        <v>108.3</v>
      </c>
      <c r="P52" s="1"/>
    </row>
    <row r="53" spans="1:16" x14ac:dyDescent="0.3">
      <c r="A53" s="1">
        <v>8</v>
      </c>
      <c r="B53" s="1" t="s">
        <v>520</v>
      </c>
      <c r="C53" s="1">
        <v>100.1</v>
      </c>
      <c r="D53" s="1">
        <v>109.8</v>
      </c>
      <c r="E53" s="1">
        <v>106.8</v>
      </c>
      <c r="P53" s="1"/>
    </row>
    <row r="54" spans="1:16" x14ac:dyDescent="0.3">
      <c r="A54" s="1">
        <v>9</v>
      </c>
      <c r="B54" s="1" t="s">
        <v>491</v>
      </c>
      <c r="C54" s="1">
        <v>99.7</v>
      </c>
      <c r="D54" s="1">
        <v>106.1</v>
      </c>
      <c r="E54" s="1">
        <v>106.9</v>
      </c>
      <c r="P54" s="1"/>
    </row>
    <row r="55" spans="1:16" x14ac:dyDescent="0.3">
      <c r="A55" s="1">
        <v>10</v>
      </c>
      <c r="B55" s="1" t="s">
        <v>549</v>
      </c>
      <c r="C55" s="1">
        <v>103.2</v>
      </c>
      <c r="D55" s="1">
        <v>113.9</v>
      </c>
      <c r="E55" s="1">
        <v>106.5</v>
      </c>
      <c r="P55" s="1"/>
    </row>
    <row r="56" spans="1:16" x14ac:dyDescent="0.3">
      <c r="A56" s="1">
        <v>11</v>
      </c>
      <c r="B56" s="1" t="s">
        <v>487</v>
      </c>
      <c r="C56" s="1">
        <v>100.4</v>
      </c>
      <c r="D56" s="1">
        <v>112.5</v>
      </c>
      <c r="E56" s="1">
        <v>107.9</v>
      </c>
      <c r="P56" s="1"/>
    </row>
    <row r="57" spans="1:16" x14ac:dyDescent="0.3">
      <c r="A57" s="1">
        <v>12</v>
      </c>
      <c r="B57" s="1" t="s">
        <v>506</v>
      </c>
      <c r="C57" s="1">
        <v>100.4</v>
      </c>
      <c r="D57" s="1">
        <v>107.3</v>
      </c>
      <c r="E57" s="1">
        <v>104.2</v>
      </c>
      <c r="P57" s="1"/>
    </row>
    <row r="58" spans="1:16" x14ac:dyDescent="0.3">
      <c r="A58" s="1">
        <v>13</v>
      </c>
      <c r="B58" s="1" t="s">
        <v>498</v>
      </c>
      <c r="C58" s="1">
        <v>104.1</v>
      </c>
      <c r="D58" s="1">
        <v>109.7</v>
      </c>
      <c r="E58" s="1">
        <v>109</v>
      </c>
      <c r="P58" s="1"/>
    </row>
    <row r="59" spans="1:16" x14ac:dyDescent="0.3">
      <c r="A59" s="1">
        <v>14</v>
      </c>
      <c r="B59" s="1" t="s">
        <v>517</v>
      </c>
      <c r="C59" s="1">
        <v>105.5</v>
      </c>
      <c r="D59" s="1">
        <v>105.2</v>
      </c>
      <c r="E59" s="1">
        <v>107.3</v>
      </c>
      <c r="P59" s="1"/>
    </row>
    <row r="60" spans="1:16" x14ac:dyDescent="0.3">
      <c r="A60" s="1">
        <v>15</v>
      </c>
      <c r="B60" s="1" t="s">
        <v>495</v>
      </c>
      <c r="C60" s="1">
        <v>98.8</v>
      </c>
      <c r="D60" s="1">
        <v>103.8</v>
      </c>
      <c r="E60" s="1">
        <v>106.2</v>
      </c>
      <c r="P60" s="1"/>
    </row>
    <row r="61" spans="1:16" x14ac:dyDescent="0.3">
      <c r="A61" s="1">
        <v>16</v>
      </c>
      <c r="B61" s="1" t="s">
        <v>513</v>
      </c>
      <c r="C61" s="1">
        <v>100.7</v>
      </c>
      <c r="D61" s="1">
        <v>104.6</v>
      </c>
      <c r="E61" s="1">
        <v>105.1</v>
      </c>
      <c r="P61" s="1"/>
    </row>
    <row r="62" spans="1:16" x14ac:dyDescent="0.3">
      <c r="A62" s="1">
        <v>17</v>
      </c>
      <c r="B62" s="1" t="s">
        <v>485</v>
      </c>
      <c r="C62" s="1">
        <v>105.4</v>
      </c>
      <c r="D62" s="1">
        <v>111.5</v>
      </c>
      <c r="E62" s="1">
        <v>103</v>
      </c>
      <c r="P62" s="1"/>
    </row>
    <row r="63" spans="1:16" x14ac:dyDescent="0.3">
      <c r="A63" s="1">
        <v>18</v>
      </c>
      <c r="B63" s="1" t="s">
        <v>489</v>
      </c>
      <c r="C63" s="1">
        <v>102.8</v>
      </c>
      <c r="D63" s="1">
        <v>108.4</v>
      </c>
      <c r="E63" s="1">
        <v>110.2</v>
      </c>
      <c r="P63" s="1"/>
    </row>
    <row r="64" spans="1:16" x14ac:dyDescent="0.3">
      <c r="A64" s="1">
        <v>19</v>
      </c>
      <c r="B64" s="1" t="s">
        <v>564</v>
      </c>
      <c r="C64" s="1">
        <v>105.6</v>
      </c>
      <c r="D64" s="1">
        <v>108.6</v>
      </c>
      <c r="E64" s="1">
        <v>110.4</v>
      </c>
      <c r="P64" s="1"/>
    </row>
    <row r="65" spans="1:16" x14ac:dyDescent="0.3">
      <c r="A65" s="1">
        <v>20</v>
      </c>
      <c r="B65" s="1" t="s">
        <v>556</v>
      </c>
      <c r="C65" s="1">
        <v>102</v>
      </c>
      <c r="D65" s="1">
        <v>102.1</v>
      </c>
      <c r="E65" s="1">
        <v>110.9</v>
      </c>
      <c r="P65" s="1"/>
    </row>
    <row r="66" spans="1:16" x14ac:dyDescent="0.3">
      <c r="A66" s="1">
        <v>21</v>
      </c>
      <c r="B66" s="1" t="s">
        <v>486</v>
      </c>
      <c r="C66" s="1">
        <v>105.3</v>
      </c>
      <c r="D66" s="1">
        <v>107.6</v>
      </c>
      <c r="E66" s="1">
        <v>104.7</v>
      </c>
      <c r="P66" s="1"/>
    </row>
    <row r="67" spans="1:16" x14ac:dyDescent="0.3">
      <c r="A67" s="1">
        <v>22</v>
      </c>
      <c r="B67" s="1" t="s">
        <v>508</v>
      </c>
      <c r="C67" s="1">
        <v>100.3</v>
      </c>
      <c r="D67" s="1">
        <v>106.5</v>
      </c>
      <c r="E67" s="1">
        <v>105.8</v>
      </c>
      <c r="P67" s="1"/>
    </row>
    <row r="68" spans="1:16" x14ac:dyDescent="0.3">
      <c r="A68" s="1">
        <v>23</v>
      </c>
      <c r="B68" s="1" t="s">
        <v>488</v>
      </c>
      <c r="C68" s="1">
        <v>104</v>
      </c>
      <c r="D68" s="1">
        <v>110.4</v>
      </c>
      <c r="E68" s="1">
        <v>107.1</v>
      </c>
      <c r="P68" s="1"/>
    </row>
    <row r="69" spans="1:16" x14ac:dyDescent="0.3">
      <c r="A69" s="1">
        <v>24</v>
      </c>
      <c r="B69" s="1" t="s">
        <v>493</v>
      </c>
      <c r="C69" s="1">
        <v>102.9</v>
      </c>
      <c r="D69" s="1">
        <v>103.6</v>
      </c>
      <c r="E69" s="1">
        <v>112.2</v>
      </c>
      <c r="P69" s="1"/>
    </row>
    <row r="70" spans="1:16" x14ac:dyDescent="0.3">
      <c r="A70" s="1">
        <v>25</v>
      </c>
      <c r="B70" s="1" t="s">
        <v>492</v>
      </c>
      <c r="C70" s="1">
        <v>101.6</v>
      </c>
      <c r="D70" s="1">
        <v>111.4</v>
      </c>
      <c r="E70" s="1">
        <v>108.1</v>
      </c>
      <c r="P70" s="1"/>
    </row>
    <row r="71" spans="1:16" x14ac:dyDescent="0.3">
      <c r="A71" s="1">
        <v>26</v>
      </c>
      <c r="B71" s="1" t="s">
        <v>497</v>
      </c>
      <c r="C71" s="1">
        <v>105.5</v>
      </c>
      <c r="D71" s="1">
        <v>108.3</v>
      </c>
      <c r="E71" s="1">
        <v>108.7</v>
      </c>
      <c r="P71" s="1"/>
    </row>
    <row r="72" spans="1:16" x14ac:dyDescent="0.3">
      <c r="A72" s="1">
        <v>27</v>
      </c>
      <c r="B72" s="1" t="s">
        <v>557</v>
      </c>
      <c r="C72" s="1">
        <v>100.4</v>
      </c>
      <c r="D72" s="1">
        <v>111.1</v>
      </c>
      <c r="E72" s="1">
        <v>108.3</v>
      </c>
      <c r="P72" s="1"/>
    </row>
    <row r="73" spans="1:16" x14ac:dyDescent="0.3">
      <c r="A73" s="1">
        <v>28</v>
      </c>
      <c r="B73" s="1" t="s">
        <v>516</v>
      </c>
      <c r="C73" s="1">
        <v>102.5</v>
      </c>
      <c r="D73" s="1">
        <v>110.9</v>
      </c>
      <c r="E73" s="1">
        <v>104.3</v>
      </c>
      <c r="P73" s="1"/>
    </row>
    <row r="74" spans="1:16" x14ac:dyDescent="0.3">
      <c r="A74" s="1">
        <v>29</v>
      </c>
      <c r="B74" s="1" t="s">
        <v>496</v>
      </c>
      <c r="C74" s="1">
        <v>102.5</v>
      </c>
      <c r="D74" s="1">
        <v>108.8</v>
      </c>
      <c r="E74" s="1">
        <v>103.2</v>
      </c>
      <c r="P74" s="1"/>
    </row>
    <row r="75" spans="1:16" x14ac:dyDescent="0.3">
      <c r="A75" s="1">
        <v>30</v>
      </c>
      <c r="B75" s="1" t="s">
        <v>523</v>
      </c>
      <c r="C75" s="1">
        <v>103.7</v>
      </c>
      <c r="D75" s="1">
        <v>108.6</v>
      </c>
      <c r="E75" s="1">
        <v>111.3</v>
      </c>
      <c r="P75" s="1"/>
    </row>
  </sheetData>
  <sortState ref="B2:R39">
    <sortCondition descending="1" ref="E2:E39"/>
  </sortState>
  <pageMargins left="0.7" right="0.7" top="0.75" bottom="0.75" header="0.3" footer="0.3"/>
  <pageSetup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144</v>
      </c>
      <c r="C2" s="1" t="s">
        <v>520</v>
      </c>
      <c r="D2" s="1" t="s">
        <v>542</v>
      </c>
      <c r="E2" s="1">
        <v>10100</v>
      </c>
      <c r="F2" s="3" t="s">
        <v>557</v>
      </c>
      <c r="G2" s="1">
        <v>36</v>
      </c>
      <c r="H2" s="3">
        <v>107.25</v>
      </c>
      <c r="I2" s="1">
        <v>28.5</v>
      </c>
      <c r="J2" s="3">
        <f t="shared" ref="J2:J38" si="0">VLOOKUP(C2,$B$45:$E$74,2,FALSE)</f>
        <v>100.1</v>
      </c>
      <c r="K2" s="3">
        <f t="shared" ref="K2:K38" si="1">VLOOKUP(F2,$B$45:$E$74,2,FALSE)</f>
        <v>100.4</v>
      </c>
      <c r="L2" s="3">
        <f t="shared" ref="L2:L38" si="2">VLOOKUP(C2,$B$45:$E$74,4,FALSE)</f>
        <v>106.8</v>
      </c>
      <c r="M2" s="3">
        <f t="shared" ref="M2:M38" si="3">VLOOKUP(F2,$B$45:$E$74,3,FALSE)</f>
        <v>111.1</v>
      </c>
      <c r="N2" s="3">
        <v>11300</v>
      </c>
      <c r="P2" s="4">
        <v>48.989912993114253</v>
      </c>
      <c r="Q2" s="5">
        <f t="shared" ref="Q2:Q38" si="4">P2-O2</f>
        <v>48.989912993114253</v>
      </c>
      <c r="R2" s="5">
        <f t="shared" ref="R2:R38" si="5">P2/(N2/1000)</f>
        <v>4.3353905303640925</v>
      </c>
    </row>
    <row r="3" spans="1:18" x14ac:dyDescent="0.3">
      <c r="A3" s="1">
        <v>2</v>
      </c>
      <c r="B3" s="1" t="s">
        <v>437</v>
      </c>
      <c r="C3" s="1" t="s">
        <v>488</v>
      </c>
      <c r="D3" s="1" t="s">
        <v>542</v>
      </c>
      <c r="E3" s="1">
        <v>9900</v>
      </c>
      <c r="F3" s="3" t="s">
        <v>516</v>
      </c>
      <c r="G3" s="1">
        <v>34</v>
      </c>
      <c r="H3" s="1">
        <v>109</v>
      </c>
      <c r="I3" s="1">
        <v>33.46</v>
      </c>
      <c r="J3" s="3">
        <f t="shared" si="0"/>
        <v>104</v>
      </c>
      <c r="K3" s="3">
        <f t="shared" si="1"/>
        <v>102.5</v>
      </c>
      <c r="L3" s="3">
        <f t="shared" si="2"/>
        <v>107.1</v>
      </c>
      <c r="M3" s="3">
        <f t="shared" si="3"/>
        <v>110.9</v>
      </c>
      <c r="N3" s="3">
        <v>11000</v>
      </c>
      <c r="P3" s="4">
        <v>48.067133720650723</v>
      </c>
      <c r="Q3" s="5">
        <f t="shared" si="4"/>
        <v>48.067133720650723</v>
      </c>
      <c r="R3" s="5">
        <f t="shared" si="5"/>
        <v>4.3697394291500657</v>
      </c>
    </row>
    <row r="4" spans="1:18" x14ac:dyDescent="0.3">
      <c r="A4" s="1">
        <v>3</v>
      </c>
      <c r="B4" s="1" t="s">
        <v>317</v>
      </c>
      <c r="C4" s="1" t="s">
        <v>516</v>
      </c>
      <c r="D4" s="1" t="s">
        <v>546</v>
      </c>
      <c r="E4" s="1">
        <v>8400</v>
      </c>
      <c r="F4" s="3" t="s">
        <v>488</v>
      </c>
      <c r="G4" s="1">
        <v>36</v>
      </c>
      <c r="H4" s="3">
        <v>116</v>
      </c>
      <c r="I4" s="1">
        <v>29.43</v>
      </c>
      <c r="J4" s="3">
        <f t="shared" si="0"/>
        <v>102.5</v>
      </c>
      <c r="K4" s="3">
        <f t="shared" si="1"/>
        <v>104</v>
      </c>
      <c r="L4" s="3">
        <f t="shared" si="2"/>
        <v>104.3</v>
      </c>
      <c r="M4" s="3">
        <f t="shared" si="3"/>
        <v>110.4</v>
      </c>
      <c r="N4" s="3">
        <v>9700</v>
      </c>
      <c r="P4" s="4">
        <v>41.518533442532934</v>
      </c>
      <c r="Q4" s="5">
        <f t="shared" si="4"/>
        <v>41.518533442532934</v>
      </c>
      <c r="R4" s="5">
        <f t="shared" si="5"/>
        <v>4.2802611796425705</v>
      </c>
    </row>
    <row r="5" spans="1:18" x14ac:dyDescent="0.3">
      <c r="A5" s="1">
        <v>4</v>
      </c>
      <c r="B5" s="1" t="s">
        <v>101</v>
      </c>
      <c r="C5" s="1" t="s">
        <v>488</v>
      </c>
      <c r="D5" s="1" t="s">
        <v>543</v>
      </c>
      <c r="E5" s="1">
        <v>8100</v>
      </c>
      <c r="F5" s="3" t="s">
        <v>516</v>
      </c>
      <c r="G5" s="1">
        <v>35</v>
      </c>
      <c r="H5" s="3">
        <v>109</v>
      </c>
      <c r="I5" s="1">
        <v>24.09</v>
      </c>
      <c r="J5" s="3">
        <f t="shared" si="0"/>
        <v>104</v>
      </c>
      <c r="K5" s="3">
        <f t="shared" si="1"/>
        <v>102.5</v>
      </c>
      <c r="L5" s="3">
        <f t="shared" si="2"/>
        <v>107.1</v>
      </c>
      <c r="M5" s="3">
        <f t="shared" si="3"/>
        <v>110.9</v>
      </c>
      <c r="N5" s="3">
        <v>9400</v>
      </c>
      <c r="P5" s="4">
        <v>37.0599840389145</v>
      </c>
      <c r="Q5" s="5">
        <f t="shared" si="4"/>
        <v>37.0599840389145</v>
      </c>
      <c r="R5" s="5">
        <f t="shared" si="5"/>
        <v>3.9425514935015422</v>
      </c>
    </row>
    <row r="6" spans="1:18" x14ac:dyDescent="0.3">
      <c r="A6" s="1">
        <v>5</v>
      </c>
      <c r="B6" s="1" t="s">
        <v>114</v>
      </c>
      <c r="C6" s="1" t="s">
        <v>557</v>
      </c>
      <c r="D6" s="1" t="s">
        <v>545</v>
      </c>
      <c r="E6" s="1">
        <v>7700</v>
      </c>
      <c r="F6" s="3" t="s">
        <v>520</v>
      </c>
      <c r="G6" s="1">
        <v>36</v>
      </c>
      <c r="H6" s="1">
        <v>100.75</v>
      </c>
      <c r="I6" s="1">
        <v>25.35</v>
      </c>
      <c r="J6" s="3">
        <f t="shared" si="0"/>
        <v>100.4</v>
      </c>
      <c r="K6" s="3">
        <f t="shared" si="1"/>
        <v>100.1</v>
      </c>
      <c r="L6" s="3">
        <f t="shared" si="2"/>
        <v>108.3</v>
      </c>
      <c r="M6" s="3">
        <f t="shared" si="3"/>
        <v>109.8</v>
      </c>
      <c r="N6" s="3">
        <v>9400</v>
      </c>
      <c r="P6" s="4">
        <f t="shared" ref="P6:P38" si="6">-87.868852+(LN(E6))*9.365713+G6*0.73241+I6*0.27241+H6*0.0924+((J6+K6)/2)*0.015315+((L6+M6)/2)*-0.032803</f>
        <v>36.484500287046615</v>
      </c>
      <c r="Q6" s="5">
        <f t="shared" si="4"/>
        <v>36.484500287046615</v>
      </c>
      <c r="R6" s="5">
        <f t="shared" si="5"/>
        <v>3.8813298177709163</v>
      </c>
    </row>
    <row r="7" spans="1:18" x14ac:dyDescent="0.3">
      <c r="A7" s="1">
        <v>6</v>
      </c>
      <c r="B7" s="1" t="s">
        <v>81</v>
      </c>
      <c r="C7" s="1" t="s">
        <v>557</v>
      </c>
      <c r="D7" s="1" t="s">
        <v>544</v>
      </c>
      <c r="E7" s="1">
        <v>7500</v>
      </c>
      <c r="F7" s="3" t="s">
        <v>520</v>
      </c>
      <c r="G7" s="1">
        <v>37</v>
      </c>
      <c r="H7" s="3">
        <v>100.75</v>
      </c>
      <c r="I7" s="1">
        <v>27.54</v>
      </c>
      <c r="J7" s="3">
        <f t="shared" si="0"/>
        <v>100.4</v>
      </c>
      <c r="K7" s="3">
        <f t="shared" si="1"/>
        <v>100.1</v>
      </c>
      <c r="L7" s="3">
        <f t="shared" si="2"/>
        <v>108.3</v>
      </c>
      <c r="M7" s="3">
        <f t="shared" si="3"/>
        <v>109.8</v>
      </c>
      <c r="N7" s="3">
        <v>8500</v>
      </c>
      <c r="P7" s="4">
        <f t="shared" si="6"/>
        <v>37.567007830413573</v>
      </c>
      <c r="Q7" s="5">
        <f t="shared" si="4"/>
        <v>37.567007830413573</v>
      </c>
      <c r="R7" s="5">
        <f t="shared" si="5"/>
        <v>4.4196479800486559</v>
      </c>
    </row>
    <row r="8" spans="1:18" x14ac:dyDescent="0.3">
      <c r="A8" s="1">
        <v>7</v>
      </c>
      <c r="B8" s="1" t="s">
        <v>291</v>
      </c>
      <c r="C8" s="1" t="s">
        <v>516</v>
      </c>
      <c r="D8" s="1" t="s">
        <v>545</v>
      </c>
      <c r="E8" s="1">
        <v>7400</v>
      </c>
      <c r="F8" s="3" t="s">
        <v>488</v>
      </c>
      <c r="G8" s="1">
        <v>35</v>
      </c>
      <c r="H8" s="1">
        <v>116</v>
      </c>
      <c r="I8" s="1">
        <v>20.72</v>
      </c>
      <c r="J8" s="3">
        <f t="shared" si="0"/>
        <v>102.5</v>
      </c>
      <c r="K8" s="3">
        <f t="shared" si="1"/>
        <v>104</v>
      </c>
      <c r="L8" s="3">
        <f t="shared" si="2"/>
        <v>104.3</v>
      </c>
      <c r="M8" s="3">
        <f t="shared" si="3"/>
        <v>110.4</v>
      </c>
      <c r="N8" s="3">
        <v>8300</v>
      </c>
      <c r="P8" s="4">
        <f t="shared" si="6"/>
        <v>35.629445574389578</v>
      </c>
      <c r="Q8" s="5">
        <f t="shared" si="4"/>
        <v>35.629445574389578</v>
      </c>
      <c r="R8" s="5">
        <f t="shared" si="5"/>
        <v>4.2927042860710332</v>
      </c>
    </row>
    <row r="9" spans="1:18" x14ac:dyDescent="0.3">
      <c r="A9" s="1">
        <v>8</v>
      </c>
      <c r="B9" s="1" t="s">
        <v>115</v>
      </c>
      <c r="C9" s="1" t="s">
        <v>488</v>
      </c>
      <c r="D9" s="1" t="s">
        <v>545</v>
      </c>
      <c r="E9" s="1">
        <v>7100</v>
      </c>
      <c r="F9" s="3" t="s">
        <v>516</v>
      </c>
      <c r="G9" s="1">
        <v>35</v>
      </c>
      <c r="H9" s="3">
        <v>109</v>
      </c>
      <c r="I9" s="1">
        <v>22.46</v>
      </c>
      <c r="J9" s="3">
        <f t="shared" si="0"/>
        <v>104</v>
      </c>
      <c r="K9" s="3">
        <f t="shared" si="1"/>
        <v>102.5</v>
      </c>
      <c r="L9" s="3">
        <f t="shared" si="2"/>
        <v>107.1</v>
      </c>
      <c r="M9" s="3">
        <f t="shared" si="3"/>
        <v>110.9</v>
      </c>
      <c r="N9" s="3">
        <v>8500</v>
      </c>
      <c r="P9" s="4">
        <f t="shared" si="6"/>
        <v>35.014911967365322</v>
      </c>
      <c r="Q9" s="5">
        <f t="shared" si="4"/>
        <v>35.014911967365322</v>
      </c>
      <c r="R9" s="5">
        <f t="shared" si="5"/>
        <v>4.1194014079253316</v>
      </c>
    </row>
    <row r="10" spans="1:18" x14ac:dyDescent="0.3">
      <c r="A10" s="1">
        <v>9</v>
      </c>
      <c r="B10" s="1" t="s">
        <v>392</v>
      </c>
      <c r="C10" s="1" t="s">
        <v>516</v>
      </c>
      <c r="D10" s="1" t="s">
        <v>543</v>
      </c>
      <c r="E10" s="1">
        <v>7000</v>
      </c>
      <c r="F10" s="3" t="s">
        <v>488</v>
      </c>
      <c r="G10" s="1">
        <v>35</v>
      </c>
      <c r="H10" s="3">
        <v>116</v>
      </c>
      <c r="I10" s="1">
        <v>21.33</v>
      </c>
      <c r="J10" s="3">
        <f t="shared" si="0"/>
        <v>102.5</v>
      </c>
      <c r="K10" s="3">
        <f t="shared" si="1"/>
        <v>104</v>
      </c>
      <c r="L10" s="3">
        <f t="shared" si="2"/>
        <v>104.3</v>
      </c>
      <c r="M10" s="3">
        <f t="shared" si="3"/>
        <v>110.4</v>
      </c>
      <c r="N10" s="3">
        <v>7500</v>
      </c>
      <c r="P10" s="4">
        <f t="shared" si="6"/>
        <v>35.275164397020916</v>
      </c>
      <c r="Q10" s="5">
        <f t="shared" si="4"/>
        <v>35.275164397020916</v>
      </c>
      <c r="R10" s="5">
        <f t="shared" si="5"/>
        <v>4.703355252936122</v>
      </c>
    </row>
    <row r="11" spans="1:18" x14ac:dyDescent="0.3">
      <c r="A11" s="1">
        <v>10</v>
      </c>
      <c r="B11" s="1" t="s">
        <v>172</v>
      </c>
      <c r="C11" s="1" t="s">
        <v>488</v>
      </c>
      <c r="D11" s="1" t="s">
        <v>544</v>
      </c>
      <c r="E11" s="1">
        <v>6800</v>
      </c>
      <c r="F11" s="3" t="s">
        <v>516</v>
      </c>
      <c r="G11" s="1">
        <v>35</v>
      </c>
      <c r="H11" s="3">
        <v>109</v>
      </c>
      <c r="I11" s="1">
        <v>22.75</v>
      </c>
      <c r="J11" s="3">
        <f t="shared" si="0"/>
        <v>104</v>
      </c>
      <c r="K11" s="3">
        <f t="shared" si="1"/>
        <v>102.5</v>
      </c>
      <c r="L11" s="3">
        <f t="shared" si="2"/>
        <v>107.1</v>
      </c>
      <c r="M11" s="3">
        <f t="shared" si="3"/>
        <v>110.9</v>
      </c>
      <c r="N11" s="3">
        <v>7200</v>
      </c>
      <c r="P11" s="4">
        <f t="shared" si="6"/>
        <v>34.689572696089101</v>
      </c>
      <c r="Q11" s="5">
        <f t="shared" si="4"/>
        <v>34.689572696089101</v>
      </c>
      <c r="R11" s="5">
        <f t="shared" si="5"/>
        <v>4.817996207790153</v>
      </c>
    </row>
    <row r="12" spans="1:18" x14ac:dyDescent="0.3">
      <c r="A12" s="1">
        <v>11</v>
      </c>
      <c r="B12" s="1" t="s">
        <v>201</v>
      </c>
      <c r="C12" s="1" t="s">
        <v>520</v>
      </c>
      <c r="D12" s="1" t="s">
        <v>543</v>
      </c>
      <c r="E12" s="1">
        <v>6300</v>
      </c>
      <c r="F12" s="3" t="s">
        <v>557</v>
      </c>
      <c r="G12" s="1">
        <v>35</v>
      </c>
      <c r="H12" s="3">
        <v>107.25</v>
      </c>
      <c r="I12" s="1">
        <v>25.28</v>
      </c>
      <c r="J12" s="3">
        <f t="shared" si="0"/>
        <v>100.1</v>
      </c>
      <c r="K12" s="3">
        <f t="shared" si="1"/>
        <v>100.4</v>
      </c>
      <c r="L12" s="3">
        <f t="shared" si="2"/>
        <v>106.8</v>
      </c>
      <c r="M12" s="3">
        <f t="shared" si="3"/>
        <v>111.1</v>
      </c>
      <c r="N12" s="3">
        <v>7700</v>
      </c>
      <c r="P12" s="4">
        <f t="shared" si="6"/>
        <v>34.457477745837686</v>
      </c>
      <c r="Q12" s="5">
        <f t="shared" si="4"/>
        <v>34.457477745837686</v>
      </c>
      <c r="R12" s="5">
        <f t="shared" si="5"/>
        <v>4.47499710984905</v>
      </c>
    </row>
    <row r="13" spans="1:18" x14ac:dyDescent="0.3">
      <c r="A13" s="1">
        <v>12</v>
      </c>
      <c r="B13" s="1" t="s">
        <v>27</v>
      </c>
      <c r="C13" s="1" t="s">
        <v>557</v>
      </c>
      <c r="D13" s="1" t="s">
        <v>543</v>
      </c>
      <c r="E13" s="1">
        <v>5700</v>
      </c>
      <c r="F13" s="3" t="s">
        <v>520</v>
      </c>
      <c r="G13" s="1">
        <v>28</v>
      </c>
      <c r="H13" s="1">
        <v>100.75</v>
      </c>
      <c r="I13" s="1">
        <v>18.52</v>
      </c>
      <c r="J13" s="3">
        <f t="shared" si="0"/>
        <v>100.4</v>
      </c>
      <c r="K13" s="3">
        <f t="shared" si="1"/>
        <v>100.1</v>
      </c>
      <c r="L13" s="3">
        <f t="shared" si="2"/>
        <v>108.3</v>
      </c>
      <c r="M13" s="3">
        <f t="shared" si="3"/>
        <v>109.8</v>
      </c>
      <c r="N13" s="3">
        <v>5200</v>
      </c>
      <c r="P13" s="4">
        <f t="shared" si="6"/>
        <v>25.947882896945604</v>
      </c>
      <c r="Q13" s="5">
        <f t="shared" si="4"/>
        <v>25.947882896945604</v>
      </c>
      <c r="R13" s="5">
        <f t="shared" si="5"/>
        <v>4.9899774801818468</v>
      </c>
    </row>
    <row r="14" spans="1:18" x14ac:dyDescent="0.3">
      <c r="A14" s="1">
        <v>13</v>
      </c>
      <c r="B14" s="1" t="s">
        <v>207</v>
      </c>
      <c r="C14" s="1" t="s">
        <v>557</v>
      </c>
      <c r="D14" s="1" t="s">
        <v>546</v>
      </c>
      <c r="E14" s="1">
        <v>5300</v>
      </c>
      <c r="F14" s="3" t="s">
        <v>520</v>
      </c>
      <c r="G14" s="1">
        <v>28</v>
      </c>
      <c r="H14" s="3">
        <v>100.75</v>
      </c>
      <c r="I14" s="1">
        <v>21.24</v>
      </c>
      <c r="J14" s="3">
        <f t="shared" si="0"/>
        <v>100.4</v>
      </c>
      <c r="K14" s="3">
        <f t="shared" si="1"/>
        <v>100.1</v>
      </c>
      <c r="L14" s="3">
        <f t="shared" si="2"/>
        <v>108.3</v>
      </c>
      <c r="M14" s="3">
        <f t="shared" si="3"/>
        <v>109.8</v>
      </c>
      <c r="N14" s="3">
        <v>5500</v>
      </c>
      <c r="P14" s="4">
        <f t="shared" si="6"/>
        <v>26.007394866671053</v>
      </c>
      <c r="Q14" s="5">
        <f t="shared" si="4"/>
        <v>26.007394866671053</v>
      </c>
      <c r="R14" s="5">
        <f t="shared" si="5"/>
        <v>4.7286172484856461</v>
      </c>
    </row>
    <row r="15" spans="1:18" x14ac:dyDescent="0.3">
      <c r="A15" s="1">
        <v>14</v>
      </c>
      <c r="B15" s="1" t="s">
        <v>227</v>
      </c>
      <c r="C15" s="1" t="s">
        <v>516</v>
      </c>
      <c r="D15" s="1" t="s">
        <v>542</v>
      </c>
      <c r="E15" s="1">
        <v>5100</v>
      </c>
      <c r="F15" s="3" t="s">
        <v>488</v>
      </c>
      <c r="G15" s="1">
        <v>28</v>
      </c>
      <c r="H15" s="1">
        <v>116</v>
      </c>
      <c r="I15" s="1">
        <v>20.09</v>
      </c>
      <c r="J15" s="3">
        <f t="shared" si="0"/>
        <v>102.5</v>
      </c>
      <c r="K15" s="3">
        <f t="shared" si="1"/>
        <v>104</v>
      </c>
      <c r="L15" s="3">
        <f t="shared" si="2"/>
        <v>104.3</v>
      </c>
      <c r="M15" s="3">
        <f t="shared" si="3"/>
        <v>110.4</v>
      </c>
      <c r="N15" s="3">
        <v>5600</v>
      </c>
      <c r="P15" s="4">
        <f t="shared" si="6"/>
        <v>26.844669320260525</v>
      </c>
      <c r="Q15" s="5">
        <f t="shared" si="4"/>
        <v>26.844669320260525</v>
      </c>
      <c r="R15" s="5">
        <f t="shared" si="5"/>
        <v>4.793690950046523</v>
      </c>
    </row>
    <row r="16" spans="1:18" x14ac:dyDescent="0.3">
      <c r="A16" s="1">
        <v>15</v>
      </c>
      <c r="B16" s="1" t="s">
        <v>433</v>
      </c>
      <c r="C16" s="1" t="s">
        <v>520</v>
      </c>
      <c r="D16" s="1" t="s">
        <v>545</v>
      </c>
      <c r="E16" s="1">
        <v>5000</v>
      </c>
      <c r="F16" s="3" t="s">
        <v>557</v>
      </c>
      <c r="G16" s="1">
        <v>31</v>
      </c>
      <c r="H16" s="3">
        <v>107.25</v>
      </c>
      <c r="I16" s="1">
        <v>19.05</v>
      </c>
      <c r="J16" s="3">
        <f t="shared" si="0"/>
        <v>100.1</v>
      </c>
      <c r="K16" s="3">
        <f t="shared" si="1"/>
        <v>100.4</v>
      </c>
      <c r="L16" s="3">
        <f t="shared" si="2"/>
        <v>106.8</v>
      </c>
      <c r="M16" s="3">
        <f t="shared" si="3"/>
        <v>111.1</v>
      </c>
      <c r="N16" s="3">
        <v>4800</v>
      </c>
      <c r="P16" s="4">
        <f t="shared" si="6"/>
        <v>27.666197396358537</v>
      </c>
      <c r="Q16" s="5">
        <f t="shared" si="4"/>
        <v>27.666197396358537</v>
      </c>
      <c r="R16" s="5">
        <f t="shared" si="5"/>
        <v>5.7637911242413624</v>
      </c>
    </row>
    <row r="17" spans="1:18" x14ac:dyDescent="0.3">
      <c r="A17" s="1">
        <v>16</v>
      </c>
      <c r="B17" s="1" t="s">
        <v>471</v>
      </c>
      <c r="C17" s="1" t="s">
        <v>520</v>
      </c>
      <c r="D17" s="1" t="s">
        <v>544</v>
      </c>
      <c r="E17" s="1">
        <v>4800</v>
      </c>
      <c r="F17" s="3" t="s">
        <v>557</v>
      </c>
      <c r="G17" s="1">
        <v>35</v>
      </c>
      <c r="H17" s="3">
        <v>107.25</v>
      </c>
      <c r="I17" s="1">
        <v>19.29</v>
      </c>
      <c r="J17" s="3">
        <f t="shared" si="0"/>
        <v>100.1</v>
      </c>
      <c r="K17" s="3">
        <f t="shared" si="1"/>
        <v>100.4</v>
      </c>
      <c r="L17" s="3">
        <f t="shared" si="2"/>
        <v>106.8</v>
      </c>
      <c r="M17" s="3">
        <f t="shared" si="3"/>
        <v>111.1</v>
      </c>
      <c r="N17" s="3">
        <v>4800</v>
      </c>
      <c r="P17" s="4">
        <f t="shared" si="6"/>
        <v>30.278888711594249</v>
      </c>
      <c r="Q17" s="5">
        <f t="shared" si="4"/>
        <v>30.278888711594249</v>
      </c>
      <c r="R17" s="5">
        <f t="shared" si="5"/>
        <v>6.3081018149154691</v>
      </c>
    </row>
    <row r="18" spans="1:18" x14ac:dyDescent="0.3">
      <c r="A18" s="1">
        <v>17</v>
      </c>
      <c r="B18" s="1" t="s">
        <v>407</v>
      </c>
      <c r="C18" s="1" t="s">
        <v>488</v>
      </c>
      <c r="D18" s="1" t="s">
        <v>546</v>
      </c>
      <c r="E18" s="1">
        <v>4700</v>
      </c>
      <c r="F18" s="3" t="s">
        <v>516</v>
      </c>
      <c r="G18" s="1">
        <v>33</v>
      </c>
      <c r="H18" s="3">
        <v>109</v>
      </c>
      <c r="I18" s="1">
        <v>21.88</v>
      </c>
      <c r="J18" s="3">
        <f t="shared" si="0"/>
        <v>104</v>
      </c>
      <c r="K18" s="3">
        <f t="shared" si="1"/>
        <v>102.5</v>
      </c>
      <c r="L18" s="3">
        <f t="shared" si="2"/>
        <v>107.1</v>
      </c>
      <c r="M18" s="3">
        <f t="shared" si="3"/>
        <v>110.9</v>
      </c>
      <c r="N18" s="3">
        <v>4500</v>
      </c>
      <c r="P18" s="4">
        <f t="shared" si="6"/>
        <v>29.528435273375784</v>
      </c>
      <c r="Q18" s="5">
        <f t="shared" si="4"/>
        <v>29.528435273375784</v>
      </c>
      <c r="R18" s="5">
        <f t="shared" si="5"/>
        <v>6.561874505194619</v>
      </c>
    </row>
    <row r="19" spans="1:18" x14ac:dyDescent="0.3">
      <c r="A19" s="1">
        <v>18</v>
      </c>
      <c r="B19" s="1" t="s">
        <v>154</v>
      </c>
      <c r="C19" s="1" t="s">
        <v>516</v>
      </c>
      <c r="D19" s="1" t="s">
        <v>545</v>
      </c>
      <c r="E19" s="1">
        <v>4600</v>
      </c>
      <c r="F19" s="3" t="s">
        <v>488</v>
      </c>
      <c r="G19" s="1">
        <v>22</v>
      </c>
      <c r="H19" s="3">
        <v>116</v>
      </c>
      <c r="I19" s="1">
        <v>21.74</v>
      </c>
      <c r="J19" s="3">
        <f t="shared" si="0"/>
        <v>102.5</v>
      </c>
      <c r="K19" s="3">
        <f t="shared" si="1"/>
        <v>104</v>
      </c>
      <c r="L19" s="3">
        <f t="shared" si="2"/>
        <v>104.3</v>
      </c>
      <c r="M19" s="3">
        <f t="shared" si="3"/>
        <v>110.4</v>
      </c>
      <c r="N19" s="3">
        <v>5300</v>
      </c>
      <c r="P19" s="4">
        <f t="shared" si="6"/>
        <v>21.93329187755716</v>
      </c>
      <c r="Q19" s="5">
        <f t="shared" si="4"/>
        <v>21.93329187755716</v>
      </c>
      <c r="R19" s="5">
        <f t="shared" si="5"/>
        <v>4.1383569580296529</v>
      </c>
    </row>
    <row r="20" spans="1:18" x14ac:dyDescent="0.3">
      <c r="A20" s="1">
        <v>19</v>
      </c>
      <c r="B20" s="1" t="s">
        <v>122</v>
      </c>
      <c r="C20" s="1" t="s">
        <v>557</v>
      </c>
      <c r="D20" s="1" t="s">
        <v>542</v>
      </c>
      <c r="E20" s="1">
        <v>4500</v>
      </c>
      <c r="F20" s="3" t="s">
        <v>520</v>
      </c>
      <c r="G20" s="1">
        <v>28</v>
      </c>
      <c r="H20" s="1">
        <v>100.75</v>
      </c>
      <c r="I20" s="1">
        <v>12.66</v>
      </c>
      <c r="J20" s="3">
        <f t="shared" si="0"/>
        <v>100.4</v>
      </c>
      <c r="K20" s="3">
        <f t="shared" si="1"/>
        <v>100.1</v>
      </c>
      <c r="L20" s="3">
        <f t="shared" si="2"/>
        <v>108.3</v>
      </c>
      <c r="M20" s="3">
        <f t="shared" si="3"/>
        <v>109.8</v>
      </c>
      <c r="N20" s="3">
        <v>5100</v>
      </c>
      <c r="P20" s="4">
        <f t="shared" si="6"/>
        <v>22.137610845175328</v>
      </c>
      <c r="Q20" s="5">
        <f t="shared" si="4"/>
        <v>22.137610845175328</v>
      </c>
      <c r="R20" s="5">
        <f t="shared" si="5"/>
        <v>4.3407080088579075</v>
      </c>
    </row>
    <row r="21" spans="1:18" x14ac:dyDescent="0.3">
      <c r="A21" s="1">
        <v>20</v>
      </c>
      <c r="B21" s="1" t="s">
        <v>289</v>
      </c>
      <c r="C21" s="1" t="s">
        <v>520</v>
      </c>
      <c r="D21" s="1" t="s">
        <v>544</v>
      </c>
      <c r="E21" s="1">
        <v>4400</v>
      </c>
      <c r="F21" s="3" t="s">
        <v>557</v>
      </c>
      <c r="G21" s="1">
        <v>32</v>
      </c>
      <c r="H21" s="3">
        <v>107.25</v>
      </c>
      <c r="I21" s="1">
        <v>12.08</v>
      </c>
      <c r="J21" s="3">
        <f t="shared" si="0"/>
        <v>100.1</v>
      </c>
      <c r="K21" s="3">
        <f t="shared" si="1"/>
        <v>100.4</v>
      </c>
      <c r="L21" s="3">
        <f t="shared" si="2"/>
        <v>106.8</v>
      </c>
      <c r="M21" s="3">
        <f t="shared" si="3"/>
        <v>111.1</v>
      </c>
      <c r="N21" s="3">
        <v>4900</v>
      </c>
      <c r="P21" s="4">
        <f t="shared" si="6"/>
        <v>25.302659026974592</v>
      </c>
      <c r="Q21" s="5">
        <f t="shared" si="4"/>
        <v>25.302659026974592</v>
      </c>
      <c r="R21" s="5">
        <f t="shared" si="5"/>
        <v>5.1638079646886919</v>
      </c>
    </row>
    <row r="22" spans="1:18" x14ac:dyDescent="0.3">
      <c r="A22" s="1">
        <v>21</v>
      </c>
      <c r="B22" s="1" t="s">
        <v>187</v>
      </c>
      <c r="C22" s="1" t="s">
        <v>516</v>
      </c>
      <c r="D22" s="1" t="s">
        <v>544</v>
      </c>
      <c r="E22" s="1">
        <v>4200</v>
      </c>
      <c r="F22" s="3" t="s">
        <v>488</v>
      </c>
      <c r="G22" s="1">
        <v>32</v>
      </c>
      <c r="H22" s="3">
        <v>116</v>
      </c>
      <c r="I22" s="1">
        <v>13.77</v>
      </c>
      <c r="J22" s="3">
        <f t="shared" si="0"/>
        <v>102.5</v>
      </c>
      <c r="K22" s="3">
        <f t="shared" si="1"/>
        <v>104</v>
      </c>
      <c r="L22" s="3">
        <f t="shared" si="2"/>
        <v>104.3</v>
      </c>
      <c r="M22" s="3">
        <f t="shared" si="3"/>
        <v>110.4</v>
      </c>
      <c r="N22" s="3">
        <v>4600</v>
      </c>
      <c r="P22" s="4">
        <f t="shared" si="6"/>
        <v>26.234268611782667</v>
      </c>
      <c r="Q22" s="5">
        <f t="shared" si="4"/>
        <v>26.234268611782667</v>
      </c>
      <c r="R22" s="5">
        <f t="shared" si="5"/>
        <v>5.7031018721266671</v>
      </c>
    </row>
    <row r="23" spans="1:18" x14ac:dyDescent="0.3">
      <c r="A23" s="1">
        <v>22</v>
      </c>
      <c r="B23" s="1" t="s">
        <v>22</v>
      </c>
      <c r="C23" s="1" t="s">
        <v>488</v>
      </c>
      <c r="D23" s="1" t="s">
        <v>542</v>
      </c>
      <c r="E23" s="1">
        <v>4100</v>
      </c>
      <c r="F23" s="1" t="s">
        <v>516</v>
      </c>
      <c r="G23" s="1">
        <v>16</v>
      </c>
      <c r="H23" s="1">
        <v>109</v>
      </c>
      <c r="I23" s="1">
        <v>23.77</v>
      </c>
      <c r="J23" s="3">
        <f t="shared" si="0"/>
        <v>104</v>
      </c>
      <c r="K23" s="3">
        <f t="shared" si="1"/>
        <v>102.5</v>
      </c>
      <c r="L23" s="3">
        <f t="shared" si="2"/>
        <v>107.1</v>
      </c>
      <c r="M23" s="3">
        <f t="shared" si="3"/>
        <v>110.9</v>
      </c>
      <c r="N23" s="3">
        <v>4600</v>
      </c>
      <c r="P23" s="4">
        <f t="shared" si="6"/>
        <v>16.313192909690475</v>
      </c>
      <c r="Q23" s="5">
        <f t="shared" si="4"/>
        <v>16.313192909690475</v>
      </c>
      <c r="R23" s="5">
        <f t="shared" si="5"/>
        <v>3.5463462847153209</v>
      </c>
    </row>
    <row r="24" spans="1:18" x14ac:dyDescent="0.3">
      <c r="A24" s="1">
        <v>23</v>
      </c>
      <c r="B24" s="1" t="s">
        <v>337</v>
      </c>
      <c r="C24" s="1" t="s">
        <v>516</v>
      </c>
      <c r="D24" s="1" t="s">
        <v>543</v>
      </c>
      <c r="E24" s="1">
        <v>4000</v>
      </c>
      <c r="F24" s="3" t="s">
        <v>488</v>
      </c>
      <c r="G24" s="1">
        <v>24</v>
      </c>
      <c r="H24" s="3">
        <v>116</v>
      </c>
      <c r="I24" s="1">
        <v>18.850000000000001</v>
      </c>
      <c r="J24" s="3">
        <f t="shared" si="0"/>
        <v>102.5</v>
      </c>
      <c r="K24" s="3">
        <f t="shared" si="1"/>
        <v>104</v>
      </c>
      <c r="L24" s="3">
        <f t="shared" si="2"/>
        <v>104.3</v>
      </c>
      <c r="M24" s="3">
        <f t="shared" si="3"/>
        <v>110.4</v>
      </c>
      <c r="N24" s="3">
        <v>4200</v>
      </c>
      <c r="P24" s="4">
        <f t="shared" si="6"/>
        <v>21.301876736948874</v>
      </c>
      <c r="Q24" s="5">
        <f t="shared" si="4"/>
        <v>21.301876736948874</v>
      </c>
      <c r="R24" s="5">
        <f t="shared" si="5"/>
        <v>5.0718754135592556</v>
      </c>
    </row>
    <row r="25" spans="1:18" x14ac:dyDescent="0.3">
      <c r="A25" s="1">
        <v>24</v>
      </c>
      <c r="B25" s="1" t="s">
        <v>404</v>
      </c>
      <c r="C25" s="1" t="s">
        <v>520</v>
      </c>
      <c r="D25" s="1" t="s">
        <v>546</v>
      </c>
      <c r="E25" s="1">
        <v>3900</v>
      </c>
      <c r="F25" s="3" t="s">
        <v>557</v>
      </c>
      <c r="G25" s="1">
        <v>19</v>
      </c>
      <c r="H25" s="1">
        <v>107.25</v>
      </c>
      <c r="I25" s="1">
        <v>20.28</v>
      </c>
      <c r="J25" s="3">
        <f t="shared" si="0"/>
        <v>100.1</v>
      </c>
      <c r="K25" s="3">
        <f t="shared" si="1"/>
        <v>100.4</v>
      </c>
      <c r="L25" s="3">
        <f t="shared" si="2"/>
        <v>106.8</v>
      </c>
      <c r="M25" s="3">
        <f t="shared" si="3"/>
        <v>111.1</v>
      </c>
      <c r="N25" s="3">
        <v>4500</v>
      </c>
      <c r="P25" s="4">
        <f t="shared" si="6"/>
        <v>16.885323913578905</v>
      </c>
      <c r="Q25" s="5">
        <f t="shared" si="4"/>
        <v>16.885323913578905</v>
      </c>
      <c r="R25" s="5">
        <f t="shared" si="5"/>
        <v>3.7522942030175344</v>
      </c>
    </row>
    <row r="26" spans="1:18" x14ac:dyDescent="0.3">
      <c r="A26" s="1">
        <v>25</v>
      </c>
      <c r="B26" s="1" t="s">
        <v>152</v>
      </c>
      <c r="C26" s="1" t="s">
        <v>557</v>
      </c>
      <c r="D26" s="1" t="s">
        <v>543</v>
      </c>
      <c r="E26" s="1">
        <v>3800</v>
      </c>
      <c r="F26" s="3" t="s">
        <v>520</v>
      </c>
      <c r="G26" s="1">
        <v>32</v>
      </c>
      <c r="H26" s="1">
        <v>100.75</v>
      </c>
      <c r="I26" s="1">
        <v>16.5</v>
      </c>
      <c r="J26" s="3">
        <f t="shared" si="0"/>
        <v>100.4</v>
      </c>
      <c r="K26" s="3">
        <f t="shared" si="1"/>
        <v>100.1</v>
      </c>
      <c r="L26" s="3">
        <f t="shared" si="2"/>
        <v>108.3</v>
      </c>
      <c r="M26" s="3">
        <f t="shared" si="3"/>
        <v>109.8</v>
      </c>
      <c r="N26" s="3">
        <v>3900</v>
      </c>
      <c r="P26" s="4">
        <f t="shared" si="6"/>
        <v>24.529784862890569</v>
      </c>
      <c r="Q26" s="5">
        <f t="shared" si="4"/>
        <v>24.529784862890569</v>
      </c>
      <c r="R26" s="5">
        <f t="shared" si="5"/>
        <v>6.2896884263821971</v>
      </c>
    </row>
    <row r="27" spans="1:18" x14ac:dyDescent="0.3">
      <c r="A27" s="1">
        <v>26</v>
      </c>
      <c r="B27" s="1" t="s">
        <v>465</v>
      </c>
      <c r="C27" s="1" t="s">
        <v>520</v>
      </c>
      <c r="D27" s="1" t="s">
        <v>544</v>
      </c>
      <c r="E27" s="1">
        <v>3700</v>
      </c>
      <c r="F27" s="3" t="s">
        <v>557</v>
      </c>
      <c r="G27" s="1">
        <v>14</v>
      </c>
      <c r="H27" s="3">
        <v>107.25</v>
      </c>
      <c r="I27" s="1">
        <v>18.149999999999999</v>
      </c>
      <c r="J27" s="3">
        <f t="shared" si="0"/>
        <v>100.1</v>
      </c>
      <c r="K27" s="3">
        <f t="shared" si="1"/>
        <v>100.4</v>
      </c>
      <c r="L27" s="3">
        <f t="shared" si="2"/>
        <v>106.8</v>
      </c>
      <c r="M27" s="3">
        <f t="shared" si="3"/>
        <v>111.1</v>
      </c>
      <c r="N27" s="3">
        <v>4100</v>
      </c>
      <c r="P27" s="4">
        <f t="shared" si="6"/>
        <v>12.149994514505948</v>
      </c>
      <c r="Q27" s="5">
        <f t="shared" si="4"/>
        <v>12.149994514505948</v>
      </c>
      <c r="R27" s="5">
        <f t="shared" si="5"/>
        <v>2.9634132962209634</v>
      </c>
    </row>
    <row r="28" spans="1:18" x14ac:dyDescent="0.3">
      <c r="A28" s="1">
        <v>27</v>
      </c>
      <c r="B28" s="1" t="s">
        <v>405</v>
      </c>
      <c r="C28" s="1" t="s">
        <v>520</v>
      </c>
      <c r="D28" s="1" t="s">
        <v>544</v>
      </c>
      <c r="E28" s="1">
        <v>3600</v>
      </c>
      <c r="F28" s="3" t="s">
        <v>557</v>
      </c>
      <c r="G28" s="1">
        <v>20</v>
      </c>
      <c r="H28" s="3">
        <v>107.25</v>
      </c>
      <c r="I28" s="1">
        <v>18.059999999999999</v>
      </c>
      <c r="J28" s="3">
        <f t="shared" si="0"/>
        <v>100.1</v>
      </c>
      <c r="K28" s="3">
        <f t="shared" si="1"/>
        <v>100.4</v>
      </c>
      <c r="L28" s="3">
        <f t="shared" si="2"/>
        <v>106.8</v>
      </c>
      <c r="M28" s="3">
        <f t="shared" si="3"/>
        <v>111.1</v>
      </c>
      <c r="N28" s="3">
        <v>3600</v>
      </c>
      <c r="P28" s="4">
        <f t="shared" si="6"/>
        <v>16.263326685765659</v>
      </c>
      <c r="Q28" s="5">
        <f t="shared" si="4"/>
        <v>16.263326685765659</v>
      </c>
      <c r="R28" s="5">
        <f t="shared" si="5"/>
        <v>4.5175907460460163</v>
      </c>
    </row>
    <row r="29" spans="1:18" x14ac:dyDescent="0.3">
      <c r="A29" s="1">
        <v>28</v>
      </c>
      <c r="B29" s="1" t="s">
        <v>534</v>
      </c>
      <c r="C29" s="1" t="s">
        <v>488</v>
      </c>
      <c r="D29" s="1" t="s">
        <v>546</v>
      </c>
      <c r="E29" s="1">
        <v>3500</v>
      </c>
      <c r="F29" s="3" t="s">
        <v>516</v>
      </c>
      <c r="G29" s="1">
        <v>16</v>
      </c>
      <c r="H29" s="3">
        <v>109</v>
      </c>
      <c r="I29" s="1">
        <v>12.51</v>
      </c>
      <c r="J29" s="3">
        <f t="shared" si="0"/>
        <v>104</v>
      </c>
      <c r="K29" s="3">
        <f t="shared" si="1"/>
        <v>102.5</v>
      </c>
      <c r="L29" s="3">
        <f t="shared" si="2"/>
        <v>107.1</v>
      </c>
      <c r="M29" s="3">
        <f t="shared" si="3"/>
        <v>110.9</v>
      </c>
      <c r="N29" s="3">
        <v>3500</v>
      </c>
      <c r="P29" s="4">
        <f t="shared" si="6"/>
        <v>11.763975687137282</v>
      </c>
      <c r="Q29" s="5">
        <f t="shared" si="4"/>
        <v>11.763975687137282</v>
      </c>
      <c r="R29" s="5">
        <f t="shared" si="5"/>
        <v>3.3611359106106522</v>
      </c>
    </row>
    <row r="30" spans="1:18" x14ac:dyDescent="0.3">
      <c r="A30" s="1">
        <v>29</v>
      </c>
      <c r="B30" s="1" t="s">
        <v>416</v>
      </c>
      <c r="C30" s="1" t="s">
        <v>516</v>
      </c>
      <c r="D30" s="1" t="s">
        <v>546</v>
      </c>
      <c r="E30" s="1">
        <v>3500</v>
      </c>
      <c r="F30" s="3" t="s">
        <v>488</v>
      </c>
      <c r="G30" s="1">
        <v>17</v>
      </c>
      <c r="H30" s="3">
        <v>116</v>
      </c>
      <c r="I30" s="1">
        <v>18.61</v>
      </c>
      <c r="J30" s="3">
        <f t="shared" si="0"/>
        <v>102.5</v>
      </c>
      <c r="K30" s="3">
        <f t="shared" si="1"/>
        <v>104</v>
      </c>
      <c r="L30" s="3">
        <f t="shared" si="2"/>
        <v>104.3</v>
      </c>
      <c r="M30" s="3">
        <f t="shared" si="3"/>
        <v>110.4</v>
      </c>
      <c r="N30" s="3">
        <v>4300</v>
      </c>
      <c r="P30" s="4">
        <f t="shared" si="6"/>
        <v>14.859011637137282</v>
      </c>
      <c r="Q30" s="5">
        <f t="shared" si="4"/>
        <v>14.859011637137282</v>
      </c>
      <c r="R30" s="5">
        <f t="shared" si="5"/>
        <v>3.4555841016598334</v>
      </c>
    </row>
    <row r="31" spans="1:18" x14ac:dyDescent="0.3">
      <c r="A31" s="1">
        <v>30</v>
      </c>
      <c r="B31" s="1" t="s">
        <v>415</v>
      </c>
      <c r="C31" s="1" t="s">
        <v>520</v>
      </c>
      <c r="D31" s="1" t="s">
        <v>542</v>
      </c>
      <c r="E31" s="1">
        <v>3400</v>
      </c>
      <c r="F31" s="3" t="s">
        <v>557</v>
      </c>
      <c r="G31" s="1">
        <v>18</v>
      </c>
      <c r="H31" s="3">
        <v>107.25</v>
      </c>
      <c r="I31" s="1">
        <v>16.899999999999999</v>
      </c>
      <c r="J31" s="3">
        <f t="shared" si="0"/>
        <v>100.1</v>
      </c>
      <c r="K31" s="3">
        <f t="shared" si="1"/>
        <v>100.4</v>
      </c>
      <c r="L31" s="3">
        <f t="shared" si="2"/>
        <v>106.8</v>
      </c>
      <c r="M31" s="3">
        <f t="shared" si="3"/>
        <v>111.1</v>
      </c>
      <c r="N31" s="3">
        <v>3600</v>
      </c>
      <c r="P31" s="4">
        <f t="shared" si="6"/>
        <v>13.947181786205471</v>
      </c>
      <c r="Q31" s="5">
        <f t="shared" si="4"/>
        <v>13.947181786205471</v>
      </c>
      <c r="R31" s="5">
        <f t="shared" si="5"/>
        <v>3.874217162834853</v>
      </c>
    </row>
    <row r="32" spans="1:18" x14ac:dyDescent="0.3">
      <c r="A32" s="1">
        <v>31</v>
      </c>
      <c r="B32" s="1" t="s">
        <v>331</v>
      </c>
      <c r="C32" s="1" t="s">
        <v>557</v>
      </c>
      <c r="D32" s="1" t="s">
        <v>543</v>
      </c>
      <c r="E32" s="1">
        <v>3400</v>
      </c>
      <c r="F32" s="3" t="s">
        <v>520</v>
      </c>
      <c r="G32" s="1">
        <v>25</v>
      </c>
      <c r="H32" s="3">
        <v>100.75</v>
      </c>
      <c r="I32" s="1">
        <v>18.399999999999999</v>
      </c>
      <c r="J32" s="3">
        <f t="shared" si="0"/>
        <v>100.4</v>
      </c>
      <c r="K32" s="3">
        <f t="shared" si="1"/>
        <v>100.1</v>
      </c>
      <c r="L32" s="3">
        <f t="shared" si="2"/>
        <v>108.3</v>
      </c>
      <c r="M32" s="3">
        <f t="shared" si="3"/>
        <v>109.8</v>
      </c>
      <c r="N32" s="3">
        <v>4700</v>
      </c>
      <c r="P32" s="4">
        <f t="shared" si="6"/>
        <v>18.87878648620547</v>
      </c>
      <c r="Q32" s="5">
        <f t="shared" si="4"/>
        <v>18.87878648620547</v>
      </c>
      <c r="R32" s="5">
        <f t="shared" si="5"/>
        <v>4.0167630821713765</v>
      </c>
    </row>
    <row r="33" spans="1:18" x14ac:dyDescent="0.3">
      <c r="A33" s="1">
        <v>32</v>
      </c>
      <c r="B33" s="1" t="s">
        <v>410</v>
      </c>
      <c r="C33" s="1" t="s">
        <v>488</v>
      </c>
      <c r="D33" s="1" t="s">
        <v>542</v>
      </c>
      <c r="E33" s="1">
        <v>3300</v>
      </c>
      <c r="F33" s="3" t="s">
        <v>516</v>
      </c>
      <c r="G33" s="1">
        <v>4</v>
      </c>
      <c r="H33" s="3">
        <v>109</v>
      </c>
      <c r="I33" s="1">
        <v>21.93</v>
      </c>
      <c r="J33" s="3">
        <f t="shared" si="0"/>
        <v>104</v>
      </c>
      <c r="K33" s="3">
        <f t="shared" si="1"/>
        <v>102.5</v>
      </c>
      <c r="L33" s="3">
        <f t="shared" si="2"/>
        <v>107.1</v>
      </c>
      <c r="M33" s="3">
        <f t="shared" si="3"/>
        <v>110.9</v>
      </c>
      <c r="N33" s="3">
        <v>3700</v>
      </c>
      <c r="P33" s="4">
        <f t="shared" si="6"/>
        <v>4.9900746511459957</v>
      </c>
      <c r="Q33" s="5">
        <f t="shared" si="4"/>
        <v>4.9900746511459957</v>
      </c>
      <c r="R33" s="5">
        <f t="shared" si="5"/>
        <v>1.3486688246340528</v>
      </c>
    </row>
    <row r="34" spans="1:18" x14ac:dyDescent="0.3">
      <c r="A34" s="1">
        <v>33</v>
      </c>
      <c r="B34" s="1" t="s">
        <v>362</v>
      </c>
      <c r="C34" s="1" t="s">
        <v>488</v>
      </c>
      <c r="D34" s="1" t="s">
        <v>543</v>
      </c>
      <c r="E34" s="1">
        <v>3200</v>
      </c>
      <c r="F34" s="3" t="s">
        <v>516</v>
      </c>
      <c r="G34" s="1">
        <v>16</v>
      </c>
      <c r="H34" s="3">
        <v>109</v>
      </c>
      <c r="I34" s="1">
        <v>16.68</v>
      </c>
      <c r="J34" s="3">
        <f t="shared" si="0"/>
        <v>104</v>
      </c>
      <c r="K34" s="3">
        <f t="shared" si="1"/>
        <v>102.5</v>
      </c>
      <c r="L34" s="3">
        <f t="shared" si="2"/>
        <v>107.1</v>
      </c>
      <c r="M34" s="3">
        <f t="shared" si="3"/>
        <v>110.9</v>
      </c>
      <c r="N34" s="3">
        <v>3500</v>
      </c>
      <c r="P34" s="4">
        <f t="shared" si="6"/>
        <v>12.060643627539216</v>
      </c>
      <c r="Q34" s="5">
        <f t="shared" si="4"/>
        <v>12.060643627539216</v>
      </c>
      <c r="R34" s="5">
        <f t="shared" si="5"/>
        <v>3.4458981792969188</v>
      </c>
    </row>
    <row r="35" spans="1:18" x14ac:dyDescent="0.3">
      <c r="A35" s="1">
        <v>34</v>
      </c>
      <c r="B35" s="1" t="s">
        <v>380</v>
      </c>
      <c r="C35" s="1" t="s">
        <v>557</v>
      </c>
      <c r="D35" s="1" t="s">
        <v>544</v>
      </c>
      <c r="E35" s="1">
        <v>3000</v>
      </c>
      <c r="F35" s="3" t="s">
        <v>520</v>
      </c>
      <c r="G35" s="1">
        <v>24</v>
      </c>
      <c r="H35" s="3">
        <v>100.75</v>
      </c>
      <c r="I35" s="1">
        <v>18.68</v>
      </c>
      <c r="J35" s="3">
        <f t="shared" si="0"/>
        <v>100.4</v>
      </c>
      <c r="K35" s="3">
        <f t="shared" si="1"/>
        <v>100.1</v>
      </c>
      <c r="L35" s="3">
        <f t="shared" si="2"/>
        <v>108.3</v>
      </c>
      <c r="M35" s="3">
        <f t="shared" si="3"/>
        <v>109.8</v>
      </c>
      <c r="N35" s="3">
        <v>3600</v>
      </c>
      <c r="P35" s="4">
        <f t="shared" si="6"/>
        <v>17.050409211120279</v>
      </c>
      <c r="Q35" s="5">
        <f t="shared" si="4"/>
        <v>17.050409211120279</v>
      </c>
      <c r="R35" s="5">
        <f t="shared" si="5"/>
        <v>4.7362247808667437</v>
      </c>
    </row>
    <row r="36" spans="1:18" x14ac:dyDescent="0.3">
      <c r="A36" s="1">
        <v>35</v>
      </c>
      <c r="B36" s="1" t="s">
        <v>368</v>
      </c>
      <c r="C36" s="1" t="s">
        <v>557</v>
      </c>
      <c r="D36" s="1" t="s">
        <v>546</v>
      </c>
      <c r="E36" s="1">
        <v>2900</v>
      </c>
      <c r="F36" s="3" t="s">
        <v>520</v>
      </c>
      <c r="G36" s="1">
        <v>2</v>
      </c>
      <c r="H36" s="1">
        <v>100.75</v>
      </c>
      <c r="I36" s="1">
        <v>13.45</v>
      </c>
      <c r="J36" s="3">
        <f t="shared" si="0"/>
        <v>100.4</v>
      </c>
      <c r="K36" s="3">
        <f t="shared" si="1"/>
        <v>100.1</v>
      </c>
      <c r="L36" s="3">
        <f t="shared" si="2"/>
        <v>108.3</v>
      </c>
      <c r="M36" s="3">
        <f t="shared" si="3"/>
        <v>109.8</v>
      </c>
      <c r="N36" s="3">
        <v>3500</v>
      </c>
      <c r="P36" s="4">
        <f t="shared" si="6"/>
        <v>-0.80482729212881665</v>
      </c>
      <c r="Q36" s="5">
        <f t="shared" si="4"/>
        <v>-0.80482729212881665</v>
      </c>
      <c r="R36" s="5">
        <f t="shared" si="5"/>
        <v>-0.22995065489394761</v>
      </c>
    </row>
    <row r="37" spans="1:18" x14ac:dyDescent="0.3">
      <c r="A37" s="1">
        <v>36</v>
      </c>
      <c r="B37" s="1" t="s">
        <v>131</v>
      </c>
      <c r="C37" s="1" t="s">
        <v>488</v>
      </c>
      <c r="D37" s="1" t="s">
        <v>545</v>
      </c>
      <c r="E37" s="1">
        <v>2900</v>
      </c>
      <c r="F37" s="3" t="s">
        <v>516</v>
      </c>
      <c r="G37" s="1">
        <v>16</v>
      </c>
      <c r="H37" s="3">
        <v>109</v>
      </c>
      <c r="I37" s="1">
        <v>14.04</v>
      </c>
      <c r="J37" s="3">
        <f t="shared" si="0"/>
        <v>104</v>
      </c>
      <c r="K37" s="3">
        <f t="shared" si="1"/>
        <v>102.5</v>
      </c>
      <c r="L37" s="3">
        <f t="shared" si="2"/>
        <v>107.1</v>
      </c>
      <c r="M37" s="3">
        <f t="shared" si="3"/>
        <v>110.9</v>
      </c>
      <c r="N37" s="3">
        <v>3500</v>
      </c>
      <c r="P37" s="4">
        <f t="shared" si="6"/>
        <v>10.419519757871182</v>
      </c>
      <c r="Q37" s="5">
        <f t="shared" si="4"/>
        <v>10.419519757871182</v>
      </c>
      <c r="R37" s="5">
        <f t="shared" si="5"/>
        <v>2.9770056451060518</v>
      </c>
    </row>
    <row r="38" spans="1:18" x14ac:dyDescent="0.3">
      <c r="A38" s="1">
        <v>37</v>
      </c>
      <c r="B38" s="1" t="s">
        <v>212</v>
      </c>
      <c r="C38" s="1" t="s">
        <v>516</v>
      </c>
      <c r="D38" s="1" t="s">
        <v>544</v>
      </c>
      <c r="E38" s="1">
        <v>2800</v>
      </c>
      <c r="F38" s="3" t="s">
        <v>488</v>
      </c>
      <c r="G38" s="1">
        <v>11</v>
      </c>
      <c r="H38" s="3">
        <v>116</v>
      </c>
      <c r="I38" s="1">
        <v>17.79</v>
      </c>
      <c r="J38" s="3">
        <f t="shared" si="0"/>
        <v>102.5</v>
      </c>
      <c r="K38" s="3">
        <f t="shared" si="1"/>
        <v>104</v>
      </c>
      <c r="L38" s="3">
        <f t="shared" si="2"/>
        <v>104.3</v>
      </c>
      <c r="M38" s="3">
        <f t="shared" si="3"/>
        <v>110.4</v>
      </c>
      <c r="N38" s="3">
        <v>3500</v>
      </c>
      <c r="P38" s="4">
        <f t="shared" si="6"/>
        <v>8.1512769777276119</v>
      </c>
      <c r="Q38" s="5">
        <f t="shared" si="4"/>
        <v>8.1512769777276119</v>
      </c>
      <c r="R38" s="5">
        <f t="shared" si="5"/>
        <v>2.3289362793507462</v>
      </c>
    </row>
    <row r="39" spans="1:18" x14ac:dyDescent="0.3">
      <c r="A39" s="3"/>
      <c r="F39" s="3"/>
      <c r="H39" s="3"/>
      <c r="J39" s="3"/>
      <c r="K39" s="3"/>
      <c r="L39" s="3"/>
      <c r="M39" s="3"/>
      <c r="N39" s="3"/>
      <c r="P39" s="4"/>
      <c r="Q39" s="5"/>
      <c r="R39" s="5"/>
    </row>
    <row r="40" spans="1:18" x14ac:dyDescent="0.3">
      <c r="A40" s="3"/>
      <c r="J40" s="3"/>
      <c r="K40" s="3"/>
      <c r="L40" s="3"/>
      <c r="M40" s="3"/>
      <c r="N40" s="3"/>
      <c r="P40" s="4"/>
      <c r="Q40" s="5"/>
      <c r="R40" s="5"/>
    </row>
    <row r="43" spans="1:18" x14ac:dyDescent="0.3">
      <c r="A43" s="1" t="s">
        <v>565</v>
      </c>
    </row>
    <row r="44" spans="1:18" x14ac:dyDescent="0.3">
      <c r="A44" s="1" t="s">
        <v>509</v>
      </c>
      <c r="B44" s="1" t="s">
        <v>510</v>
      </c>
      <c r="C44" s="1" t="s">
        <v>566</v>
      </c>
      <c r="D44" s="1" t="s">
        <v>567</v>
      </c>
      <c r="E44" s="1" t="s">
        <v>568</v>
      </c>
      <c r="P44" s="1"/>
    </row>
    <row r="45" spans="1:18" x14ac:dyDescent="0.3">
      <c r="A45" s="1">
        <v>1</v>
      </c>
      <c r="B45" s="1" t="s">
        <v>507</v>
      </c>
      <c r="C45" s="1">
        <v>106.4</v>
      </c>
      <c r="D45" s="1">
        <v>105.5</v>
      </c>
      <c r="E45" s="1">
        <v>111.2</v>
      </c>
      <c r="P45" s="1"/>
    </row>
    <row r="46" spans="1:18" x14ac:dyDescent="0.3">
      <c r="A46" s="1">
        <v>2</v>
      </c>
      <c r="B46" s="1" t="s">
        <v>512</v>
      </c>
      <c r="C46" s="1">
        <v>103.4</v>
      </c>
      <c r="D46" s="1">
        <v>106.9</v>
      </c>
      <c r="E46" s="1">
        <v>107</v>
      </c>
      <c r="P46" s="1"/>
    </row>
    <row r="47" spans="1:18" x14ac:dyDescent="0.3">
      <c r="A47" s="1">
        <v>3</v>
      </c>
      <c r="B47" s="1" t="s">
        <v>519</v>
      </c>
      <c r="C47" s="1">
        <v>102</v>
      </c>
      <c r="D47" s="1">
        <v>110.1</v>
      </c>
      <c r="E47" s="1">
        <v>104.9</v>
      </c>
      <c r="P47" s="1"/>
    </row>
    <row r="48" spans="1:18" x14ac:dyDescent="0.3">
      <c r="A48" s="1">
        <v>4</v>
      </c>
      <c r="B48" s="1" t="s">
        <v>514</v>
      </c>
      <c r="C48" s="1">
        <v>101.1</v>
      </c>
      <c r="D48" s="1">
        <v>108.3</v>
      </c>
      <c r="E48" s="1">
        <v>110.2</v>
      </c>
      <c r="P48" s="1"/>
    </row>
    <row r="49" spans="1:16" x14ac:dyDescent="0.3">
      <c r="A49" s="1">
        <v>5</v>
      </c>
      <c r="B49" s="1" t="s">
        <v>499</v>
      </c>
      <c r="C49" s="1">
        <v>101.1</v>
      </c>
      <c r="D49" s="1">
        <v>102.5</v>
      </c>
      <c r="E49" s="1">
        <v>110.9</v>
      </c>
      <c r="P49" s="1"/>
    </row>
    <row r="50" spans="1:16" x14ac:dyDescent="0.3">
      <c r="A50" s="1">
        <v>6</v>
      </c>
      <c r="B50" s="1" t="s">
        <v>505</v>
      </c>
      <c r="C50" s="1">
        <v>98.9</v>
      </c>
      <c r="D50" s="1">
        <v>105</v>
      </c>
      <c r="E50" s="1">
        <v>115.1</v>
      </c>
      <c r="P50" s="1"/>
    </row>
    <row r="51" spans="1:16" x14ac:dyDescent="0.3">
      <c r="A51" s="1">
        <v>7</v>
      </c>
      <c r="B51" s="1" t="s">
        <v>518</v>
      </c>
      <c r="C51" s="1">
        <v>101.4</v>
      </c>
      <c r="D51" s="1">
        <v>106.6</v>
      </c>
      <c r="E51" s="1">
        <v>108.3</v>
      </c>
      <c r="P51" s="1"/>
    </row>
    <row r="52" spans="1:16" x14ac:dyDescent="0.3">
      <c r="A52" s="1">
        <v>8</v>
      </c>
      <c r="B52" s="1" t="s">
        <v>520</v>
      </c>
      <c r="C52" s="1">
        <v>100.1</v>
      </c>
      <c r="D52" s="1">
        <v>109.8</v>
      </c>
      <c r="E52" s="1">
        <v>106.8</v>
      </c>
      <c r="P52" s="1"/>
    </row>
    <row r="53" spans="1:16" x14ac:dyDescent="0.3">
      <c r="A53" s="1">
        <v>9</v>
      </c>
      <c r="B53" s="1" t="s">
        <v>491</v>
      </c>
      <c r="C53" s="1">
        <v>99.7</v>
      </c>
      <c r="D53" s="1">
        <v>106.1</v>
      </c>
      <c r="E53" s="1">
        <v>106.9</v>
      </c>
      <c r="P53" s="1"/>
    </row>
    <row r="54" spans="1:16" x14ac:dyDescent="0.3">
      <c r="A54" s="1">
        <v>10</v>
      </c>
      <c r="B54" s="1" t="s">
        <v>549</v>
      </c>
      <c r="C54" s="1">
        <v>103.2</v>
      </c>
      <c r="D54" s="1">
        <v>113.9</v>
      </c>
      <c r="E54" s="1">
        <v>106.5</v>
      </c>
      <c r="P54" s="1"/>
    </row>
    <row r="55" spans="1:16" x14ac:dyDescent="0.3">
      <c r="A55" s="1">
        <v>11</v>
      </c>
      <c r="B55" s="1" t="s">
        <v>487</v>
      </c>
      <c r="C55" s="1">
        <v>100.4</v>
      </c>
      <c r="D55" s="1">
        <v>112.5</v>
      </c>
      <c r="E55" s="1">
        <v>107.9</v>
      </c>
      <c r="P55" s="1"/>
    </row>
    <row r="56" spans="1:16" x14ac:dyDescent="0.3">
      <c r="A56" s="1">
        <v>12</v>
      </c>
      <c r="B56" s="1" t="s">
        <v>506</v>
      </c>
      <c r="C56" s="1">
        <v>100.4</v>
      </c>
      <c r="D56" s="1">
        <v>107.3</v>
      </c>
      <c r="E56" s="1">
        <v>104.2</v>
      </c>
      <c r="P56" s="1"/>
    </row>
    <row r="57" spans="1:16" x14ac:dyDescent="0.3">
      <c r="A57" s="1">
        <v>13</v>
      </c>
      <c r="B57" s="1" t="s">
        <v>498</v>
      </c>
      <c r="C57" s="1">
        <v>104.1</v>
      </c>
      <c r="D57" s="1">
        <v>109.7</v>
      </c>
      <c r="E57" s="1">
        <v>109</v>
      </c>
      <c r="P57" s="1"/>
    </row>
    <row r="58" spans="1:16" x14ac:dyDescent="0.3">
      <c r="A58" s="1">
        <v>14</v>
      </c>
      <c r="B58" s="1" t="s">
        <v>517</v>
      </c>
      <c r="C58" s="1">
        <v>105.5</v>
      </c>
      <c r="D58" s="1">
        <v>105.2</v>
      </c>
      <c r="E58" s="1">
        <v>107.3</v>
      </c>
      <c r="P58" s="1"/>
    </row>
    <row r="59" spans="1:16" x14ac:dyDescent="0.3">
      <c r="A59" s="1">
        <v>15</v>
      </c>
      <c r="B59" s="1" t="s">
        <v>495</v>
      </c>
      <c r="C59" s="1">
        <v>98.8</v>
      </c>
      <c r="D59" s="1">
        <v>103.8</v>
      </c>
      <c r="E59" s="1">
        <v>106.2</v>
      </c>
      <c r="P59" s="1"/>
    </row>
    <row r="60" spans="1:16" x14ac:dyDescent="0.3">
      <c r="A60" s="1">
        <v>16</v>
      </c>
      <c r="B60" s="1" t="s">
        <v>513</v>
      </c>
      <c r="C60" s="1">
        <v>100.7</v>
      </c>
      <c r="D60" s="1">
        <v>104.6</v>
      </c>
      <c r="E60" s="1">
        <v>105.1</v>
      </c>
      <c r="P60" s="1"/>
    </row>
    <row r="61" spans="1:16" x14ac:dyDescent="0.3">
      <c r="A61" s="1">
        <v>17</v>
      </c>
      <c r="B61" s="1" t="s">
        <v>485</v>
      </c>
      <c r="C61" s="1">
        <v>105.4</v>
      </c>
      <c r="D61" s="1">
        <v>111.5</v>
      </c>
      <c r="E61" s="1">
        <v>103</v>
      </c>
      <c r="P61" s="1"/>
    </row>
    <row r="62" spans="1:16" x14ac:dyDescent="0.3">
      <c r="A62" s="1">
        <v>18</v>
      </c>
      <c r="B62" s="1" t="s">
        <v>489</v>
      </c>
      <c r="C62" s="1">
        <v>102.8</v>
      </c>
      <c r="D62" s="1">
        <v>108.4</v>
      </c>
      <c r="E62" s="1">
        <v>110.2</v>
      </c>
      <c r="P62" s="1"/>
    </row>
    <row r="63" spans="1:16" x14ac:dyDescent="0.3">
      <c r="A63" s="1">
        <v>19</v>
      </c>
      <c r="B63" s="1" t="s">
        <v>564</v>
      </c>
      <c r="C63" s="1">
        <v>105.6</v>
      </c>
      <c r="D63" s="1">
        <v>108.6</v>
      </c>
      <c r="E63" s="1">
        <v>110.4</v>
      </c>
      <c r="P63" s="1"/>
    </row>
    <row r="64" spans="1:16" x14ac:dyDescent="0.3">
      <c r="A64" s="1">
        <v>20</v>
      </c>
      <c r="B64" s="1" t="s">
        <v>556</v>
      </c>
      <c r="C64" s="1">
        <v>102</v>
      </c>
      <c r="D64" s="1">
        <v>102.1</v>
      </c>
      <c r="E64" s="1">
        <v>110.9</v>
      </c>
      <c r="P64" s="1"/>
    </row>
    <row r="65" spans="1:16" x14ac:dyDescent="0.3">
      <c r="A65" s="1">
        <v>21</v>
      </c>
      <c r="B65" s="1" t="s">
        <v>486</v>
      </c>
      <c r="C65" s="1">
        <v>105.3</v>
      </c>
      <c r="D65" s="1">
        <v>107.6</v>
      </c>
      <c r="E65" s="1">
        <v>104.7</v>
      </c>
      <c r="P65" s="1"/>
    </row>
    <row r="66" spans="1:16" x14ac:dyDescent="0.3">
      <c r="A66" s="1">
        <v>22</v>
      </c>
      <c r="B66" s="1" t="s">
        <v>508</v>
      </c>
      <c r="C66" s="1">
        <v>100.3</v>
      </c>
      <c r="D66" s="1">
        <v>106.5</v>
      </c>
      <c r="E66" s="1">
        <v>105.8</v>
      </c>
      <c r="P66" s="1"/>
    </row>
    <row r="67" spans="1:16" x14ac:dyDescent="0.3">
      <c r="A67" s="1">
        <v>23</v>
      </c>
      <c r="B67" s="1" t="s">
        <v>488</v>
      </c>
      <c r="C67" s="1">
        <v>104</v>
      </c>
      <c r="D67" s="1">
        <v>110.4</v>
      </c>
      <c r="E67" s="1">
        <v>107.1</v>
      </c>
      <c r="P67" s="1"/>
    </row>
    <row r="68" spans="1:16" x14ac:dyDescent="0.3">
      <c r="A68" s="1">
        <v>24</v>
      </c>
      <c r="B68" s="1" t="s">
        <v>493</v>
      </c>
      <c r="C68" s="1">
        <v>102.9</v>
      </c>
      <c r="D68" s="1">
        <v>103.6</v>
      </c>
      <c r="E68" s="1">
        <v>112.2</v>
      </c>
      <c r="P68" s="1"/>
    </row>
    <row r="69" spans="1:16" x14ac:dyDescent="0.3">
      <c r="A69" s="1">
        <v>25</v>
      </c>
      <c r="B69" s="1" t="s">
        <v>492</v>
      </c>
      <c r="C69" s="1">
        <v>101.6</v>
      </c>
      <c r="D69" s="1">
        <v>111.4</v>
      </c>
      <c r="E69" s="1">
        <v>108.1</v>
      </c>
      <c r="P69" s="1"/>
    </row>
    <row r="70" spans="1:16" x14ac:dyDescent="0.3">
      <c r="A70" s="1">
        <v>26</v>
      </c>
      <c r="B70" s="1" t="s">
        <v>497</v>
      </c>
      <c r="C70" s="1">
        <v>105.5</v>
      </c>
      <c r="D70" s="1">
        <v>108.3</v>
      </c>
      <c r="E70" s="1">
        <v>108.7</v>
      </c>
      <c r="P70" s="1"/>
    </row>
    <row r="71" spans="1:16" x14ac:dyDescent="0.3">
      <c r="A71" s="1">
        <v>27</v>
      </c>
      <c r="B71" s="1" t="s">
        <v>557</v>
      </c>
      <c r="C71" s="1">
        <v>100.4</v>
      </c>
      <c r="D71" s="1">
        <v>111.1</v>
      </c>
      <c r="E71" s="1">
        <v>108.3</v>
      </c>
      <c r="P71" s="1"/>
    </row>
    <row r="72" spans="1:16" x14ac:dyDescent="0.3">
      <c r="A72" s="1">
        <v>28</v>
      </c>
      <c r="B72" s="1" t="s">
        <v>516</v>
      </c>
      <c r="C72" s="1">
        <v>102.5</v>
      </c>
      <c r="D72" s="1">
        <v>110.9</v>
      </c>
      <c r="E72" s="1">
        <v>104.3</v>
      </c>
      <c r="P72" s="1"/>
    </row>
    <row r="73" spans="1:16" x14ac:dyDescent="0.3">
      <c r="A73" s="1">
        <v>29</v>
      </c>
      <c r="B73" s="1" t="s">
        <v>496</v>
      </c>
      <c r="C73" s="1">
        <v>102.5</v>
      </c>
      <c r="D73" s="1">
        <v>108.8</v>
      </c>
      <c r="E73" s="1">
        <v>103.2</v>
      </c>
      <c r="P73" s="1"/>
    </row>
    <row r="74" spans="1:16" x14ac:dyDescent="0.3">
      <c r="A74" s="1">
        <v>30</v>
      </c>
      <c r="B74" s="1" t="s">
        <v>523</v>
      </c>
      <c r="C74" s="1">
        <v>103.7</v>
      </c>
      <c r="D74" s="1">
        <v>108.6</v>
      </c>
      <c r="E74" s="1">
        <v>111.3</v>
      </c>
      <c r="P74" s="1"/>
    </row>
  </sheetData>
  <sortState ref="B2:R38">
    <sortCondition descending="1" ref="E2:E38"/>
  </sortState>
  <pageMargins left="0.7" right="0.7" top="0.75" bottom="0.75" header="0.3" footer="0.3"/>
  <pageSetup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5" sqref="Q5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544</v>
      </c>
      <c r="E2" s="1">
        <v>10100</v>
      </c>
      <c r="F2" s="3" t="s">
        <v>549</v>
      </c>
      <c r="G2" s="1">
        <v>37</v>
      </c>
      <c r="H2" s="3">
        <v>109.5</v>
      </c>
      <c r="I2" s="1">
        <v>39.76</v>
      </c>
      <c r="J2" s="3">
        <f t="shared" ref="J2:J39" si="0">VLOOKUP(C2,$B$46:$E$75,2,FALSE)</f>
        <v>100.4</v>
      </c>
      <c r="K2" s="3">
        <f t="shared" ref="K2:K39" si="1">VLOOKUP(F2,$B$46:$E$75,2,FALSE)</f>
        <v>103.2</v>
      </c>
      <c r="L2" s="3">
        <f t="shared" ref="L2:L39" si="2">VLOOKUP(C2,$B$46:$E$75,4,FALSE)</f>
        <v>107.9</v>
      </c>
      <c r="M2" s="3">
        <f t="shared" ref="M2:M39" si="3">VLOOKUP(F2,$B$46:$E$75,3,FALSE)</f>
        <v>113.9</v>
      </c>
      <c r="N2" s="3">
        <v>11800</v>
      </c>
      <c r="P2" s="4">
        <v>53.345940479121573</v>
      </c>
      <c r="Q2" s="5">
        <f t="shared" ref="Q2:Q39" si="4">P2-O2</f>
        <v>53.345940479121573</v>
      </c>
      <c r="R2" s="5">
        <f t="shared" ref="R2:R39" si="5">P2/(N2/1000)</f>
        <v>4.5208424134848793</v>
      </c>
    </row>
    <row r="3" spans="1:18" x14ac:dyDescent="0.3">
      <c r="A3" s="1">
        <v>2</v>
      </c>
      <c r="B3" s="1" t="s">
        <v>363</v>
      </c>
      <c r="C3" s="1" t="s">
        <v>485</v>
      </c>
      <c r="D3" s="1" t="s">
        <v>546</v>
      </c>
      <c r="E3" s="1">
        <v>10000</v>
      </c>
      <c r="F3" s="3" t="s">
        <v>519</v>
      </c>
      <c r="G3" s="1">
        <v>36</v>
      </c>
      <c r="H3" s="3">
        <v>115.5</v>
      </c>
      <c r="I3" s="1">
        <v>33.47</v>
      </c>
      <c r="J3" s="3">
        <f t="shared" si="0"/>
        <v>105.4</v>
      </c>
      <c r="K3" s="3">
        <f t="shared" si="1"/>
        <v>102</v>
      </c>
      <c r="L3" s="3">
        <f t="shared" si="2"/>
        <v>103</v>
      </c>
      <c r="M3" s="3">
        <f t="shared" si="3"/>
        <v>110.1</v>
      </c>
      <c r="N3" s="3">
        <v>11500</v>
      </c>
      <c r="P3" s="4">
        <v>51.596918138553022</v>
      </c>
      <c r="Q3" s="5">
        <f t="shared" si="4"/>
        <v>51.596918138553022</v>
      </c>
      <c r="R3" s="5">
        <f t="shared" si="5"/>
        <v>4.4866885337872189</v>
      </c>
    </row>
    <row r="4" spans="1:18" x14ac:dyDescent="0.3">
      <c r="A4" s="1">
        <v>3</v>
      </c>
      <c r="B4" s="1" t="s">
        <v>30</v>
      </c>
      <c r="C4" s="1" t="s">
        <v>549</v>
      </c>
      <c r="D4" s="1" t="s">
        <v>546</v>
      </c>
      <c r="E4" s="1">
        <v>9100</v>
      </c>
      <c r="F4" s="3" t="s">
        <v>487</v>
      </c>
      <c r="G4" s="1">
        <v>35</v>
      </c>
      <c r="H4" s="1">
        <v>115</v>
      </c>
      <c r="I4" s="1">
        <v>29.64</v>
      </c>
      <c r="J4" s="3">
        <f t="shared" si="0"/>
        <v>103.2</v>
      </c>
      <c r="K4" s="3">
        <f t="shared" si="1"/>
        <v>100.4</v>
      </c>
      <c r="L4" s="3">
        <f t="shared" si="2"/>
        <v>106.5</v>
      </c>
      <c r="M4" s="3">
        <f t="shared" si="3"/>
        <v>112.5</v>
      </c>
      <c r="N4" s="3">
        <v>11400</v>
      </c>
      <c r="P4" s="4">
        <v>44.190195236422269</v>
      </c>
      <c r="Q4" s="5">
        <f t="shared" si="4"/>
        <v>44.190195236422269</v>
      </c>
      <c r="R4" s="5">
        <f t="shared" si="5"/>
        <v>3.8763329154756376</v>
      </c>
    </row>
    <row r="5" spans="1:18" x14ac:dyDescent="0.3">
      <c r="A5" s="1">
        <v>4</v>
      </c>
      <c r="B5" s="1" t="s">
        <v>7</v>
      </c>
      <c r="C5" s="1" t="s">
        <v>519</v>
      </c>
      <c r="D5" s="1" t="s">
        <v>543</v>
      </c>
      <c r="E5" s="1">
        <v>8300</v>
      </c>
      <c r="F5" s="3" t="s">
        <v>485</v>
      </c>
      <c r="G5" s="1">
        <v>35</v>
      </c>
      <c r="H5" s="3">
        <v>108</v>
      </c>
      <c r="I5" s="1">
        <v>30.03</v>
      </c>
      <c r="J5" s="3">
        <f t="shared" si="0"/>
        <v>102</v>
      </c>
      <c r="K5" s="3">
        <f t="shared" si="1"/>
        <v>105.4</v>
      </c>
      <c r="L5" s="3">
        <f t="shared" si="2"/>
        <v>104.9</v>
      </c>
      <c r="M5" s="3">
        <f t="shared" si="3"/>
        <v>111.5</v>
      </c>
      <c r="N5" s="3">
        <v>9500</v>
      </c>
      <c r="P5" s="4">
        <v>39.634756795594278</v>
      </c>
      <c r="Q5" s="5">
        <f t="shared" si="4"/>
        <v>39.634756795594278</v>
      </c>
      <c r="R5" s="5">
        <f t="shared" si="5"/>
        <v>4.1720796626941343</v>
      </c>
    </row>
    <row r="6" spans="1:18" x14ac:dyDescent="0.3">
      <c r="A6" s="1">
        <v>5</v>
      </c>
      <c r="B6" s="1" t="s">
        <v>128</v>
      </c>
      <c r="C6" s="1" t="s">
        <v>549</v>
      </c>
      <c r="D6" s="1" t="s">
        <v>543</v>
      </c>
      <c r="E6" s="1">
        <v>8200</v>
      </c>
      <c r="F6" s="3" t="s">
        <v>487</v>
      </c>
      <c r="G6" s="1">
        <v>35</v>
      </c>
      <c r="H6" s="3">
        <v>115</v>
      </c>
      <c r="I6" s="1">
        <v>30.24</v>
      </c>
      <c r="J6" s="3">
        <f t="shared" si="0"/>
        <v>103.2</v>
      </c>
      <c r="K6" s="3">
        <f t="shared" si="1"/>
        <v>100.4</v>
      </c>
      <c r="L6" s="3">
        <f t="shared" si="2"/>
        <v>106.5</v>
      </c>
      <c r="M6" s="3">
        <f t="shared" si="3"/>
        <v>112.5</v>
      </c>
      <c r="N6" s="3">
        <v>9300</v>
      </c>
      <c r="P6" s="4">
        <v>39.779066617965576</v>
      </c>
      <c r="Q6" s="5">
        <f t="shared" si="4"/>
        <v>39.779066617965576</v>
      </c>
      <c r="R6" s="5">
        <f t="shared" si="5"/>
        <v>4.2773189911790936</v>
      </c>
    </row>
    <row r="7" spans="1:18" x14ac:dyDescent="0.3">
      <c r="A7" s="1">
        <v>6</v>
      </c>
      <c r="B7" s="1" t="s">
        <v>53</v>
      </c>
      <c r="C7" s="1" t="s">
        <v>487</v>
      </c>
      <c r="D7" s="1" t="s">
        <v>543</v>
      </c>
      <c r="E7" s="1">
        <v>6900</v>
      </c>
      <c r="F7" s="3" t="s">
        <v>549</v>
      </c>
      <c r="G7" s="1">
        <v>35</v>
      </c>
      <c r="H7" s="3">
        <v>109.5</v>
      </c>
      <c r="I7" s="1">
        <v>24.22</v>
      </c>
      <c r="J7" s="3">
        <f t="shared" si="0"/>
        <v>100.4</v>
      </c>
      <c r="K7" s="3">
        <f t="shared" si="1"/>
        <v>103.2</v>
      </c>
      <c r="L7" s="3">
        <f t="shared" si="2"/>
        <v>107.9</v>
      </c>
      <c r="M7" s="3">
        <f t="shared" si="3"/>
        <v>113.9</v>
      </c>
      <c r="N7" s="3">
        <v>8200</v>
      </c>
      <c r="P7" s="4">
        <f t="shared" ref="P7" si="6">-87.868852+(LN(E7))*9.365713+G7*0.73241+I7*0.27241+H7*0.0924+((J7+K7)/2)*0.015315+((L7+M7)/2)*-0.032803</f>
        <v>35.188411111612176</v>
      </c>
      <c r="Q7" s="5">
        <f t="shared" si="4"/>
        <v>35.188411111612176</v>
      </c>
      <c r="R7" s="5">
        <f t="shared" si="5"/>
        <v>4.2912696477575825</v>
      </c>
    </row>
    <row r="8" spans="1:18" x14ac:dyDescent="0.3">
      <c r="A8" s="1">
        <v>7</v>
      </c>
      <c r="B8" s="1" t="s">
        <v>153</v>
      </c>
      <c r="C8" s="1" t="s">
        <v>549</v>
      </c>
      <c r="D8" s="1" t="s">
        <v>545</v>
      </c>
      <c r="E8" s="1">
        <v>6700</v>
      </c>
      <c r="F8" s="3" t="s">
        <v>487</v>
      </c>
      <c r="G8" s="1">
        <v>34</v>
      </c>
      <c r="H8" s="1">
        <v>115</v>
      </c>
      <c r="I8" s="1">
        <v>15.49</v>
      </c>
      <c r="J8" s="3">
        <f t="shared" si="0"/>
        <v>103.2</v>
      </c>
      <c r="K8" s="3">
        <f t="shared" si="1"/>
        <v>100.4</v>
      </c>
      <c r="L8" s="3">
        <f t="shared" si="2"/>
        <v>106.5</v>
      </c>
      <c r="M8" s="3">
        <f t="shared" si="3"/>
        <v>112.5</v>
      </c>
      <c r="N8" s="3">
        <v>8100</v>
      </c>
      <c r="P8" s="4">
        <f t="shared" ref="P8:P39" si="7">-87.868852+(LN(E8))*9.365713+G8*0.73241+I8*0.27241+H8*0.0924+((J8+K8)/2)*0.015315+((L8+M8)/2)*-0.032803</f>
        <v>32.356504004555084</v>
      </c>
      <c r="Q8" s="5">
        <f t="shared" si="4"/>
        <v>32.356504004555084</v>
      </c>
      <c r="R8" s="5">
        <f t="shared" si="5"/>
        <v>3.9946301240191464</v>
      </c>
    </row>
    <row r="9" spans="1:18" x14ac:dyDescent="0.3">
      <c r="A9" s="1">
        <v>8</v>
      </c>
      <c r="B9" s="1" t="s">
        <v>55</v>
      </c>
      <c r="C9" s="1" t="s">
        <v>487</v>
      </c>
      <c r="D9" s="1" t="s">
        <v>542</v>
      </c>
      <c r="E9" s="1">
        <v>6500</v>
      </c>
      <c r="F9" s="3" t="s">
        <v>549</v>
      </c>
      <c r="G9" s="1">
        <v>35</v>
      </c>
      <c r="H9" s="3">
        <v>109.5</v>
      </c>
      <c r="I9" s="1">
        <v>17.09</v>
      </c>
      <c r="J9" s="3">
        <f t="shared" si="0"/>
        <v>100.4</v>
      </c>
      <c r="K9" s="3">
        <f t="shared" si="1"/>
        <v>103.2</v>
      </c>
      <c r="L9" s="3">
        <f t="shared" si="2"/>
        <v>107.9</v>
      </c>
      <c r="M9" s="3">
        <f t="shared" si="3"/>
        <v>113.9</v>
      </c>
      <c r="N9" s="3">
        <v>7900</v>
      </c>
      <c r="P9" s="4">
        <f t="shared" si="7"/>
        <v>32.686814598817143</v>
      </c>
      <c r="Q9" s="5">
        <f t="shared" si="4"/>
        <v>32.686814598817143</v>
      </c>
      <c r="R9" s="5">
        <f t="shared" si="5"/>
        <v>4.1375714682047011</v>
      </c>
    </row>
    <row r="10" spans="1:18" x14ac:dyDescent="0.3">
      <c r="A10" s="1">
        <v>9</v>
      </c>
      <c r="B10" s="1" t="s">
        <v>190</v>
      </c>
      <c r="C10" s="1" t="s">
        <v>519</v>
      </c>
      <c r="D10" s="1" t="s">
        <v>542</v>
      </c>
      <c r="E10" s="1">
        <v>6400</v>
      </c>
      <c r="F10" s="3" t="s">
        <v>485</v>
      </c>
      <c r="G10" s="1">
        <v>33</v>
      </c>
      <c r="H10" s="3">
        <v>108</v>
      </c>
      <c r="I10" s="1">
        <v>19.48</v>
      </c>
      <c r="J10" s="3">
        <f t="shared" si="0"/>
        <v>102</v>
      </c>
      <c r="K10" s="3">
        <f t="shared" si="1"/>
        <v>105.4</v>
      </c>
      <c r="L10" s="3">
        <f t="shared" si="2"/>
        <v>104.9</v>
      </c>
      <c r="M10" s="3">
        <f t="shared" si="3"/>
        <v>111.5</v>
      </c>
      <c r="N10" s="3">
        <v>6800</v>
      </c>
      <c r="P10" s="4">
        <f t="shared" si="7"/>
        <v>31.706913337422833</v>
      </c>
      <c r="Q10" s="5">
        <f t="shared" si="4"/>
        <v>31.706913337422833</v>
      </c>
      <c r="R10" s="5">
        <f t="shared" si="5"/>
        <v>4.6627813731504171</v>
      </c>
    </row>
    <row r="11" spans="1:18" x14ac:dyDescent="0.3">
      <c r="A11" s="1">
        <v>10</v>
      </c>
      <c r="B11" s="1" t="s">
        <v>467</v>
      </c>
      <c r="C11" s="1" t="s">
        <v>485</v>
      </c>
      <c r="D11" s="1" t="s">
        <v>543</v>
      </c>
      <c r="E11" s="1">
        <v>6300</v>
      </c>
      <c r="F11" s="3" t="s">
        <v>519</v>
      </c>
      <c r="G11" s="1">
        <v>33</v>
      </c>
      <c r="H11" s="3">
        <v>115.5</v>
      </c>
      <c r="I11" s="1">
        <v>24.54</v>
      </c>
      <c r="J11" s="3">
        <f t="shared" si="0"/>
        <v>105.4</v>
      </c>
      <c r="K11" s="3">
        <f t="shared" si="1"/>
        <v>102</v>
      </c>
      <c r="L11" s="3">
        <f t="shared" si="2"/>
        <v>103</v>
      </c>
      <c r="M11" s="3">
        <f t="shared" si="3"/>
        <v>110.1</v>
      </c>
      <c r="N11" s="3">
        <v>7500</v>
      </c>
      <c r="P11" s="4">
        <f t="shared" si="7"/>
        <v>33.684938295837689</v>
      </c>
      <c r="Q11" s="5">
        <f t="shared" si="4"/>
        <v>33.684938295837689</v>
      </c>
      <c r="R11" s="5">
        <f t="shared" si="5"/>
        <v>4.4913251061116917</v>
      </c>
    </row>
    <row r="12" spans="1:18" x14ac:dyDescent="0.3">
      <c r="A12" s="1">
        <v>11</v>
      </c>
      <c r="B12" s="1" t="s">
        <v>388</v>
      </c>
      <c r="C12" s="1" t="s">
        <v>485</v>
      </c>
      <c r="D12" s="1" t="s">
        <v>544</v>
      </c>
      <c r="E12" s="1">
        <v>6200</v>
      </c>
      <c r="F12" s="3" t="s">
        <v>519</v>
      </c>
      <c r="G12" s="1">
        <v>35</v>
      </c>
      <c r="H12" s="3">
        <v>115.5</v>
      </c>
      <c r="I12" s="1">
        <v>25.77</v>
      </c>
      <c r="J12" s="3">
        <f t="shared" si="0"/>
        <v>105.4</v>
      </c>
      <c r="K12" s="3">
        <f t="shared" si="1"/>
        <v>102</v>
      </c>
      <c r="L12" s="3">
        <f t="shared" si="2"/>
        <v>103</v>
      </c>
      <c r="M12" s="3">
        <f t="shared" si="3"/>
        <v>110.1</v>
      </c>
      <c r="N12" s="3">
        <v>7600</v>
      </c>
      <c r="P12" s="4">
        <f t="shared" si="7"/>
        <v>35.334967990884898</v>
      </c>
      <c r="Q12" s="5">
        <f t="shared" si="4"/>
        <v>35.334967990884898</v>
      </c>
      <c r="R12" s="5">
        <f t="shared" si="5"/>
        <v>4.6493378935374867</v>
      </c>
    </row>
    <row r="13" spans="1:18" x14ac:dyDescent="0.3">
      <c r="A13" s="1">
        <v>12</v>
      </c>
      <c r="B13" s="1" t="s">
        <v>396</v>
      </c>
      <c r="C13" s="1" t="s">
        <v>549</v>
      </c>
      <c r="D13" s="1" t="s">
        <v>544</v>
      </c>
      <c r="E13" s="1">
        <v>6100</v>
      </c>
      <c r="F13" s="3" t="s">
        <v>487</v>
      </c>
      <c r="G13" s="1">
        <v>35</v>
      </c>
      <c r="H13" s="3">
        <v>115</v>
      </c>
      <c r="I13" s="1">
        <v>24.41</v>
      </c>
      <c r="J13" s="3">
        <f t="shared" si="0"/>
        <v>103.2</v>
      </c>
      <c r="K13" s="3">
        <f t="shared" si="1"/>
        <v>100.4</v>
      </c>
      <c r="L13" s="3">
        <f t="shared" si="2"/>
        <v>106.5</v>
      </c>
      <c r="M13" s="3">
        <f t="shared" si="3"/>
        <v>112.5</v>
      </c>
      <c r="N13" s="3">
        <v>6200</v>
      </c>
      <c r="P13" s="4">
        <f t="shared" si="7"/>
        <v>34.640131669169286</v>
      </c>
      <c r="Q13" s="5">
        <f t="shared" si="4"/>
        <v>34.640131669169286</v>
      </c>
      <c r="R13" s="5">
        <f t="shared" si="5"/>
        <v>5.5871180111563366</v>
      </c>
    </row>
    <row r="14" spans="1:18" x14ac:dyDescent="0.3">
      <c r="A14" s="1">
        <v>13</v>
      </c>
      <c r="B14" s="1" t="s">
        <v>129</v>
      </c>
      <c r="C14" s="1" t="s">
        <v>519</v>
      </c>
      <c r="D14" s="1" t="s">
        <v>545</v>
      </c>
      <c r="E14" s="1">
        <v>5800</v>
      </c>
      <c r="F14" s="1" t="s">
        <v>485</v>
      </c>
      <c r="G14" s="1">
        <v>33</v>
      </c>
      <c r="H14" s="1">
        <v>108</v>
      </c>
      <c r="I14" s="1">
        <v>21.58</v>
      </c>
      <c r="J14" s="3">
        <f t="shared" si="0"/>
        <v>102</v>
      </c>
      <c r="K14" s="3">
        <f t="shared" si="1"/>
        <v>105.4</v>
      </c>
      <c r="L14" s="3">
        <f t="shared" si="2"/>
        <v>104.9</v>
      </c>
      <c r="M14" s="3">
        <f t="shared" si="3"/>
        <v>111.5</v>
      </c>
      <c r="N14" s="3">
        <v>6400</v>
      </c>
      <c r="P14" s="4">
        <f t="shared" si="7"/>
        <v>31.357012867754811</v>
      </c>
      <c r="Q14" s="5">
        <f t="shared" si="4"/>
        <v>31.357012867754811</v>
      </c>
      <c r="R14" s="5">
        <f t="shared" si="5"/>
        <v>4.899533260586689</v>
      </c>
    </row>
    <row r="15" spans="1:18" x14ac:dyDescent="0.3">
      <c r="A15" s="1">
        <v>14</v>
      </c>
      <c r="B15" s="1" t="s">
        <v>281</v>
      </c>
      <c r="C15" s="1" t="s">
        <v>485</v>
      </c>
      <c r="D15" s="1" t="s">
        <v>542</v>
      </c>
      <c r="E15" s="1">
        <v>5600</v>
      </c>
      <c r="F15" s="3" t="s">
        <v>519</v>
      </c>
      <c r="G15" s="1">
        <v>31</v>
      </c>
      <c r="H15" s="1">
        <v>115.5</v>
      </c>
      <c r="I15" s="1">
        <v>16.399999999999999</v>
      </c>
      <c r="J15" s="3">
        <f t="shared" si="0"/>
        <v>105.4</v>
      </c>
      <c r="K15" s="3">
        <f t="shared" si="1"/>
        <v>102</v>
      </c>
      <c r="L15" s="3">
        <f t="shared" si="2"/>
        <v>103</v>
      </c>
      <c r="M15" s="3">
        <f t="shared" si="3"/>
        <v>110.1</v>
      </c>
      <c r="N15" s="3">
        <v>6500</v>
      </c>
      <c r="P15" s="4">
        <f t="shared" si="7"/>
        <v>28.899578787611254</v>
      </c>
      <c r="Q15" s="5">
        <f t="shared" si="4"/>
        <v>28.899578787611254</v>
      </c>
      <c r="R15" s="5">
        <f t="shared" si="5"/>
        <v>4.4460890442478851</v>
      </c>
    </row>
    <row r="16" spans="1:18" x14ac:dyDescent="0.3">
      <c r="A16" s="1">
        <v>15</v>
      </c>
      <c r="B16" s="1" t="s">
        <v>93</v>
      </c>
      <c r="C16" s="1" t="s">
        <v>519</v>
      </c>
      <c r="D16" s="1" t="s">
        <v>546</v>
      </c>
      <c r="E16" s="1">
        <v>5200</v>
      </c>
      <c r="F16" s="3" t="s">
        <v>485</v>
      </c>
      <c r="G16" s="1">
        <v>30</v>
      </c>
      <c r="H16" s="1">
        <v>108</v>
      </c>
      <c r="I16" s="1">
        <v>19.16</v>
      </c>
      <c r="J16" s="3">
        <f t="shared" si="0"/>
        <v>102</v>
      </c>
      <c r="K16" s="3">
        <f t="shared" si="1"/>
        <v>105.4</v>
      </c>
      <c r="L16" s="3">
        <f t="shared" si="2"/>
        <v>104.9</v>
      </c>
      <c r="M16" s="3">
        <f t="shared" si="3"/>
        <v>111.5</v>
      </c>
      <c r="N16" s="3">
        <v>5900</v>
      </c>
      <c r="P16" s="4">
        <f t="shared" si="7"/>
        <v>27.477821439407492</v>
      </c>
      <c r="Q16" s="5">
        <f t="shared" si="4"/>
        <v>27.477821439407492</v>
      </c>
      <c r="R16" s="5">
        <f t="shared" si="5"/>
        <v>4.6572578710860153</v>
      </c>
    </row>
    <row r="17" spans="1:18" x14ac:dyDescent="0.3">
      <c r="A17" s="1">
        <v>16</v>
      </c>
      <c r="B17" s="1" t="s">
        <v>375</v>
      </c>
      <c r="C17" s="1" t="s">
        <v>487</v>
      </c>
      <c r="D17" s="1" t="s">
        <v>544</v>
      </c>
      <c r="E17" s="1">
        <v>4900</v>
      </c>
      <c r="F17" s="3" t="s">
        <v>549</v>
      </c>
      <c r="G17" s="1">
        <v>33</v>
      </c>
      <c r="H17" s="1">
        <v>109.5</v>
      </c>
      <c r="I17" s="1">
        <v>20.73</v>
      </c>
      <c r="J17" s="3">
        <f t="shared" si="0"/>
        <v>100.4</v>
      </c>
      <c r="K17" s="3">
        <f t="shared" si="1"/>
        <v>103.2</v>
      </c>
      <c r="L17" s="3">
        <f t="shared" si="2"/>
        <v>107.9</v>
      </c>
      <c r="M17" s="3">
        <f t="shared" si="3"/>
        <v>113.9</v>
      </c>
      <c r="N17" s="3">
        <v>5000</v>
      </c>
      <c r="P17" s="4">
        <f t="shared" si="7"/>
        <v>29.567125837799654</v>
      </c>
      <c r="Q17" s="5">
        <f t="shared" si="4"/>
        <v>29.567125837799654</v>
      </c>
      <c r="R17" s="5">
        <f t="shared" si="5"/>
        <v>5.9134251675599305</v>
      </c>
    </row>
    <row r="18" spans="1:18" x14ac:dyDescent="0.3">
      <c r="A18" s="1">
        <v>17</v>
      </c>
      <c r="B18" s="1" t="s">
        <v>450</v>
      </c>
      <c r="C18" s="1" t="s">
        <v>519</v>
      </c>
      <c r="D18" s="1" t="s">
        <v>544</v>
      </c>
      <c r="E18" s="1">
        <v>4700</v>
      </c>
      <c r="F18" s="3" t="s">
        <v>485</v>
      </c>
      <c r="G18" s="1">
        <v>33</v>
      </c>
      <c r="H18" s="3">
        <v>108</v>
      </c>
      <c r="I18" s="1">
        <v>20.77</v>
      </c>
      <c r="J18" s="3">
        <f t="shared" si="0"/>
        <v>102</v>
      </c>
      <c r="K18" s="3">
        <f t="shared" si="1"/>
        <v>105.4</v>
      </c>
      <c r="L18" s="3">
        <f t="shared" si="2"/>
        <v>104.9</v>
      </c>
      <c r="M18" s="3">
        <f t="shared" si="3"/>
        <v>111.5</v>
      </c>
      <c r="N18" s="3">
        <v>5100</v>
      </c>
      <c r="P18" s="4">
        <f t="shared" si="7"/>
        <v>29.166794323375782</v>
      </c>
      <c r="Q18" s="5">
        <f t="shared" si="4"/>
        <v>29.166794323375782</v>
      </c>
      <c r="R18" s="5">
        <f t="shared" si="5"/>
        <v>5.7189792790932907</v>
      </c>
    </row>
    <row r="19" spans="1:18" x14ac:dyDescent="0.3">
      <c r="A19" s="1">
        <v>18</v>
      </c>
      <c r="B19" s="1" t="s">
        <v>96</v>
      </c>
      <c r="C19" s="1" t="s">
        <v>487</v>
      </c>
      <c r="D19" s="1" t="s">
        <v>545</v>
      </c>
      <c r="E19" s="1">
        <v>4600</v>
      </c>
      <c r="F19" s="3" t="s">
        <v>549</v>
      </c>
      <c r="G19" s="1">
        <v>33</v>
      </c>
      <c r="H19" s="3">
        <v>109.5</v>
      </c>
      <c r="I19" s="1">
        <v>9.35</v>
      </c>
      <c r="J19" s="3">
        <f t="shared" si="0"/>
        <v>100.4</v>
      </c>
      <c r="K19" s="3">
        <f t="shared" si="1"/>
        <v>103.2</v>
      </c>
      <c r="L19" s="3">
        <f t="shared" si="2"/>
        <v>107.9</v>
      </c>
      <c r="M19" s="3">
        <f t="shared" si="3"/>
        <v>113.9</v>
      </c>
      <c r="N19" s="3">
        <v>6300</v>
      </c>
      <c r="P19" s="4">
        <f t="shared" si="7"/>
        <v>25.87538457755716</v>
      </c>
      <c r="Q19" s="5">
        <f t="shared" si="4"/>
        <v>25.87538457755716</v>
      </c>
      <c r="R19" s="5">
        <f t="shared" si="5"/>
        <v>4.1072039011995489</v>
      </c>
    </row>
    <row r="20" spans="1:18" x14ac:dyDescent="0.3">
      <c r="A20" s="1">
        <v>19</v>
      </c>
      <c r="B20" s="1" t="s">
        <v>104</v>
      </c>
      <c r="C20" s="1" t="s">
        <v>519</v>
      </c>
      <c r="D20" s="1" t="s">
        <v>545</v>
      </c>
      <c r="E20" s="1">
        <v>4400</v>
      </c>
      <c r="F20" s="3" t="s">
        <v>485</v>
      </c>
      <c r="G20" s="1">
        <v>25</v>
      </c>
      <c r="H20" s="3">
        <v>108</v>
      </c>
      <c r="I20" s="1">
        <v>19.96</v>
      </c>
      <c r="J20" s="3">
        <f t="shared" si="0"/>
        <v>102</v>
      </c>
      <c r="K20" s="3">
        <f t="shared" si="1"/>
        <v>105.4</v>
      </c>
      <c r="L20" s="3">
        <f t="shared" si="2"/>
        <v>104.9</v>
      </c>
      <c r="M20" s="3">
        <f t="shared" si="3"/>
        <v>111.5</v>
      </c>
      <c r="N20" s="3">
        <v>5600</v>
      </c>
      <c r="P20" s="4">
        <f t="shared" si="7"/>
        <v>22.469118826974587</v>
      </c>
      <c r="Q20" s="5">
        <f t="shared" si="4"/>
        <v>22.469118826974587</v>
      </c>
      <c r="R20" s="5">
        <f t="shared" si="5"/>
        <v>4.0123426476740338</v>
      </c>
    </row>
    <row r="21" spans="1:18" x14ac:dyDescent="0.3">
      <c r="A21" s="1">
        <v>20</v>
      </c>
      <c r="B21" s="1" t="s">
        <v>199</v>
      </c>
      <c r="C21" s="1" t="s">
        <v>549</v>
      </c>
      <c r="D21" s="1" t="s">
        <v>544</v>
      </c>
      <c r="E21" s="1">
        <v>4300</v>
      </c>
      <c r="F21" s="3" t="s">
        <v>487</v>
      </c>
      <c r="G21" s="1">
        <v>27</v>
      </c>
      <c r="H21" s="3">
        <v>115</v>
      </c>
      <c r="I21" s="1">
        <v>12.02</v>
      </c>
      <c r="J21" s="3">
        <f t="shared" si="0"/>
        <v>103.2</v>
      </c>
      <c r="K21" s="3">
        <f t="shared" si="1"/>
        <v>100.4</v>
      </c>
      <c r="L21" s="3">
        <f t="shared" si="2"/>
        <v>106.5</v>
      </c>
      <c r="M21" s="3">
        <f t="shared" si="3"/>
        <v>112.5</v>
      </c>
      <c r="N21" s="3">
        <v>5700</v>
      </c>
      <c r="P21" s="4">
        <f t="shared" si="7"/>
        <v>22.130747797273777</v>
      </c>
      <c r="Q21" s="5">
        <f t="shared" si="4"/>
        <v>22.130747797273777</v>
      </c>
      <c r="R21" s="5">
        <f t="shared" si="5"/>
        <v>3.8825873328550484</v>
      </c>
    </row>
    <row r="22" spans="1:18" x14ac:dyDescent="0.3">
      <c r="A22" s="1">
        <v>21</v>
      </c>
      <c r="B22" s="1" t="s">
        <v>593</v>
      </c>
      <c r="C22" s="1" t="s">
        <v>549</v>
      </c>
      <c r="D22" s="1" t="s">
        <v>542</v>
      </c>
      <c r="E22" s="1">
        <v>4200</v>
      </c>
      <c r="F22" s="3" t="s">
        <v>487</v>
      </c>
      <c r="G22" s="1">
        <v>12</v>
      </c>
      <c r="H22" s="3">
        <v>115</v>
      </c>
      <c r="I22" s="1">
        <v>14.71</v>
      </c>
      <c r="J22" s="3">
        <f t="shared" si="0"/>
        <v>103.2</v>
      </c>
      <c r="K22" s="3">
        <f t="shared" si="1"/>
        <v>100.4</v>
      </c>
      <c r="L22" s="3">
        <f t="shared" si="2"/>
        <v>106.5</v>
      </c>
      <c r="M22" s="3">
        <f t="shared" si="3"/>
        <v>112.5</v>
      </c>
      <c r="N22" s="3">
        <v>4700</v>
      </c>
      <c r="P22" s="4">
        <f t="shared" si="7"/>
        <v>11.657000811782666</v>
      </c>
      <c r="Q22" s="5">
        <f t="shared" si="4"/>
        <v>11.657000811782666</v>
      </c>
      <c r="R22" s="5">
        <f t="shared" si="5"/>
        <v>2.480212938677163</v>
      </c>
    </row>
    <row r="23" spans="1:18" x14ac:dyDescent="0.3">
      <c r="A23" s="1">
        <v>22</v>
      </c>
      <c r="B23" s="1" t="s">
        <v>206</v>
      </c>
      <c r="C23" s="1" t="s">
        <v>485</v>
      </c>
      <c r="D23" s="1" t="s">
        <v>544</v>
      </c>
      <c r="E23" s="1">
        <v>4200</v>
      </c>
      <c r="F23" s="3" t="s">
        <v>519</v>
      </c>
      <c r="G23" s="1">
        <v>28</v>
      </c>
      <c r="H23" s="3">
        <v>115.5</v>
      </c>
      <c r="I23" s="1">
        <v>15.38</v>
      </c>
      <c r="J23" s="3">
        <f t="shared" si="0"/>
        <v>105.4</v>
      </c>
      <c r="K23" s="3">
        <f t="shared" si="1"/>
        <v>102</v>
      </c>
      <c r="L23" s="3">
        <f t="shared" si="2"/>
        <v>103</v>
      </c>
      <c r="M23" s="3">
        <f t="shared" si="3"/>
        <v>110.1</v>
      </c>
      <c r="N23" s="3">
        <v>4200</v>
      </c>
      <c r="P23" s="4">
        <f t="shared" si="7"/>
        <v>23.730142861782667</v>
      </c>
      <c r="Q23" s="5">
        <f t="shared" si="4"/>
        <v>23.730142861782667</v>
      </c>
      <c r="R23" s="5">
        <f t="shared" si="5"/>
        <v>5.6500340147101582</v>
      </c>
    </row>
    <row r="24" spans="1:18" x14ac:dyDescent="0.3">
      <c r="A24" s="1">
        <v>23</v>
      </c>
      <c r="B24" s="1" t="s">
        <v>110</v>
      </c>
      <c r="C24" s="1" t="s">
        <v>485</v>
      </c>
      <c r="D24" s="1" t="s">
        <v>544</v>
      </c>
      <c r="E24" s="1">
        <v>4100</v>
      </c>
      <c r="F24" s="3" t="s">
        <v>519</v>
      </c>
      <c r="G24" s="1">
        <v>26</v>
      </c>
      <c r="H24" s="3">
        <v>115.5</v>
      </c>
      <c r="I24" s="1">
        <v>13.75</v>
      </c>
      <c r="J24" s="3">
        <f t="shared" si="0"/>
        <v>105.4</v>
      </c>
      <c r="K24" s="3">
        <f t="shared" si="1"/>
        <v>102</v>
      </c>
      <c r="L24" s="3">
        <f t="shared" si="2"/>
        <v>103</v>
      </c>
      <c r="M24" s="3">
        <f t="shared" si="3"/>
        <v>110.1</v>
      </c>
      <c r="N24" s="3">
        <v>4400</v>
      </c>
      <c r="P24" s="4">
        <f t="shared" si="7"/>
        <v>21.595603809690473</v>
      </c>
      <c r="Q24" s="5">
        <f t="shared" si="4"/>
        <v>21.595603809690473</v>
      </c>
      <c r="R24" s="5">
        <f t="shared" si="5"/>
        <v>4.9080917749296527</v>
      </c>
    </row>
    <row r="25" spans="1:18" x14ac:dyDescent="0.3">
      <c r="A25" s="1">
        <v>24</v>
      </c>
      <c r="B25" s="1" t="s">
        <v>315</v>
      </c>
      <c r="C25" s="1" t="s">
        <v>519</v>
      </c>
      <c r="D25" s="1" t="s">
        <v>543</v>
      </c>
      <c r="E25" s="1">
        <v>3900</v>
      </c>
      <c r="F25" s="3" t="s">
        <v>485</v>
      </c>
      <c r="G25" s="1">
        <v>22</v>
      </c>
      <c r="H25" s="3">
        <v>108</v>
      </c>
      <c r="I25" s="1">
        <v>19.09</v>
      </c>
      <c r="J25" s="3">
        <f t="shared" si="0"/>
        <v>102</v>
      </c>
      <c r="K25" s="3">
        <f t="shared" si="1"/>
        <v>105.4</v>
      </c>
      <c r="L25" s="3">
        <f t="shared" si="2"/>
        <v>104.9</v>
      </c>
      <c r="M25" s="3">
        <f t="shared" si="3"/>
        <v>111.5</v>
      </c>
      <c r="N25" s="3">
        <v>3900</v>
      </c>
      <c r="P25" s="4">
        <f t="shared" si="7"/>
        <v>18.9051250135789</v>
      </c>
      <c r="Q25" s="5">
        <f t="shared" si="4"/>
        <v>18.9051250135789</v>
      </c>
      <c r="R25" s="5">
        <f t="shared" si="5"/>
        <v>4.8474679521997182</v>
      </c>
    </row>
    <row r="26" spans="1:18" x14ac:dyDescent="0.3">
      <c r="A26" s="1">
        <v>25</v>
      </c>
      <c r="B26" s="1" t="s">
        <v>79</v>
      </c>
      <c r="C26" s="1" t="s">
        <v>485</v>
      </c>
      <c r="D26" s="1" t="s">
        <v>543</v>
      </c>
      <c r="E26" s="1">
        <v>3700</v>
      </c>
      <c r="F26" s="3" t="s">
        <v>519</v>
      </c>
      <c r="G26" s="1">
        <v>22</v>
      </c>
      <c r="H26" s="3">
        <v>115.5</v>
      </c>
      <c r="I26" s="1">
        <v>15.73</v>
      </c>
      <c r="J26" s="3">
        <f t="shared" si="0"/>
        <v>105.4</v>
      </c>
      <c r="K26" s="3">
        <f t="shared" si="1"/>
        <v>102</v>
      </c>
      <c r="L26" s="3">
        <f t="shared" si="2"/>
        <v>103</v>
      </c>
      <c r="M26" s="3">
        <f t="shared" si="3"/>
        <v>110.1</v>
      </c>
      <c r="N26" s="3">
        <v>4500</v>
      </c>
      <c r="P26" s="4">
        <f t="shared" si="7"/>
        <v>18.243906264505945</v>
      </c>
      <c r="Q26" s="5">
        <f t="shared" si="4"/>
        <v>18.243906264505945</v>
      </c>
      <c r="R26" s="5">
        <f t="shared" si="5"/>
        <v>4.0542013921124322</v>
      </c>
    </row>
    <row r="27" spans="1:18" x14ac:dyDescent="0.3">
      <c r="A27" s="1">
        <v>26</v>
      </c>
      <c r="B27" s="1" t="s">
        <v>414</v>
      </c>
      <c r="C27" s="1" t="s">
        <v>485</v>
      </c>
      <c r="D27" s="1" t="s">
        <v>546</v>
      </c>
      <c r="E27" s="1">
        <v>3600</v>
      </c>
      <c r="F27" s="3" t="s">
        <v>519</v>
      </c>
      <c r="G27" s="1">
        <v>16</v>
      </c>
      <c r="H27" s="3">
        <v>115.5</v>
      </c>
      <c r="I27" s="1">
        <v>21.36</v>
      </c>
      <c r="J27" s="3">
        <f t="shared" si="0"/>
        <v>105.4</v>
      </c>
      <c r="K27" s="3">
        <f t="shared" si="1"/>
        <v>102</v>
      </c>
      <c r="L27" s="3">
        <f t="shared" si="2"/>
        <v>103</v>
      </c>
      <c r="M27" s="3">
        <f t="shared" si="3"/>
        <v>110.1</v>
      </c>
      <c r="N27" s="3">
        <v>3600</v>
      </c>
      <c r="P27" s="4">
        <f t="shared" si="7"/>
        <v>15.12650363576566</v>
      </c>
      <c r="Q27" s="5">
        <f t="shared" si="4"/>
        <v>15.12650363576566</v>
      </c>
      <c r="R27" s="5">
        <f t="shared" si="5"/>
        <v>4.2018065654904611</v>
      </c>
    </row>
    <row r="28" spans="1:18" x14ac:dyDescent="0.3">
      <c r="A28" s="1">
        <v>27</v>
      </c>
      <c r="B28" s="1" t="s">
        <v>95</v>
      </c>
      <c r="C28" s="1" t="s">
        <v>549</v>
      </c>
      <c r="D28" s="1" t="s">
        <v>545</v>
      </c>
      <c r="E28" s="1">
        <v>3500</v>
      </c>
      <c r="F28" s="3" t="s">
        <v>487</v>
      </c>
      <c r="G28" s="1">
        <v>17</v>
      </c>
      <c r="H28" s="3">
        <v>115</v>
      </c>
      <c r="I28" s="1">
        <v>13.11</v>
      </c>
      <c r="J28" s="3">
        <f t="shared" si="0"/>
        <v>103.2</v>
      </c>
      <c r="K28" s="3">
        <f t="shared" si="1"/>
        <v>100.4</v>
      </c>
      <c r="L28" s="3">
        <f t="shared" si="2"/>
        <v>106.5</v>
      </c>
      <c r="M28" s="3">
        <f t="shared" si="3"/>
        <v>112.5</v>
      </c>
      <c r="N28" s="3">
        <v>3800</v>
      </c>
      <c r="P28" s="4">
        <f t="shared" si="7"/>
        <v>13.175623437137281</v>
      </c>
      <c r="Q28" s="5">
        <f t="shared" si="4"/>
        <v>13.175623437137281</v>
      </c>
      <c r="R28" s="5">
        <f t="shared" si="5"/>
        <v>3.4672693255624427</v>
      </c>
    </row>
    <row r="29" spans="1:18" x14ac:dyDescent="0.3">
      <c r="A29" s="1">
        <v>28</v>
      </c>
      <c r="B29" s="1" t="s">
        <v>454</v>
      </c>
      <c r="C29" s="1" t="s">
        <v>519</v>
      </c>
      <c r="D29" s="1" t="s">
        <v>542</v>
      </c>
      <c r="E29" s="1">
        <v>3400</v>
      </c>
      <c r="F29" s="3" t="s">
        <v>485</v>
      </c>
      <c r="G29" s="1">
        <v>23</v>
      </c>
      <c r="H29" s="1">
        <v>108</v>
      </c>
      <c r="I29" s="1">
        <v>14.35</v>
      </c>
      <c r="J29" s="3">
        <f t="shared" si="0"/>
        <v>102</v>
      </c>
      <c r="K29" s="3">
        <f t="shared" si="1"/>
        <v>105.4</v>
      </c>
      <c r="L29" s="3">
        <f t="shared" si="2"/>
        <v>104.9</v>
      </c>
      <c r="M29" s="3">
        <f t="shared" si="3"/>
        <v>111.5</v>
      </c>
      <c r="N29" s="3">
        <v>3600</v>
      </c>
      <c r="P29" s="4">
        <f t="shared" si="7"/>
        <v>17.06132528620547</v>
      </c>
      <c r="Q29" s="5">
        <f t="shared" si="4"/>
        <v>17.06132528620547</v>
      </c>
      <c r="R29" s="5">
        <f t="shared" si="5"/>
        <v>4.7392570239459637</v>
      </c>
    </row>
    <row r="30" spans="1:18" x14ac:dyDescent="0.3">
      <c r="A30" s="1">
        <v>29</v>
      </c>
      <c r="B30" s="1" t="s">
        <v>529</v>
      </c>
      <c r="C30" s="1" t="s">
        <v>487</v>
      </c>
      <c r="D30" s="1" t="s">
        <v>546</v>
      </c>
      <c r="E30" s="1">
        <v>3400</v>
      </c>
      <c r="F30" s="3" t="s">
        <v>549</v>
      </c>
      <c r="G30" s="1">
        <v>20</v>
      </c>
      <c r="H30" s="3">
        <v>109.5</v>
      </c>
      <c r="I30" s="1">
        <v>13.51</v>
      </c>
      <c r="J30" s="3">
        <f t="shared" si="0"/>
        <v>100.4</v>
      </c>
      <c r="K30" s="3">
        <f t="shared" si="1"/>
        <v>103.2</v>
      </c>
      <c r="L30" s="3">
        <f t="shared" si="2"/>
        <v>107.9</v>
      </c>
      <c r="M30" s="3">
        <f t="shared" si="3"/>
        <v>113.9</v>
      </c>
      <c r="N30" s="3">
        <v>3600</v>
      </c>
      <c r="P30" s="4">
        <f t="shared" si="7"/>
        <v>14.656204286205469</v>
      </c>
      <c r="Q30" s="5">
        <f t="shared" si="4"/>
        <v>14.656204286205469</v>
      </c>
      <c r="R30" s="5">
        <f t="shared" si="5"/>
        <v>4.0711678572792964</v>
      </c>
    </row>
    <row r="31" spans="1:18" x14ac:dyDescent="0.3">
      <c r="A31" s="1">
        <v>30</v>
      </c>
      <c r="B31" s="1" t="s">
        <v>257</v>
      </c>
      <c r="C31" s="1" t="s">
        <v>485</v>
      </c>
      <c r="D31" s="1" t="s">
        <v>545</v>
      </c>
      <c r="E31" s="1">
        <v>3300</v>
      </c>
      <c r="F31" s="3" t="s">
        <v>519</v>
      </c>
      <c r="G31" s="1">
        <v>13</v>
      </c>
      <c r="H31" s="3">
        <v>115.5</v>
      </c>
      <c r="I31" s="1">
        <v>15.36</v>
      </c>
      <c r="J31" s="3">
        <f t="shared" si="0"/>
        <v>105.4</v>
      </c>
      <c r="K31" s="3">
        <f t="shared" si="1"/>
        <v>102</v>
      </c>
      <c r="L31" s="3">
        <f t="shared" si="2"/>
        <v>103</v>
      </c>
      <c r="M31" s="3">
        <f t="shared" si="3"/>
        <v>110.1</v>
      </c>
      <c r="N31" s="3">
        <v>3900</v>
      </c>
      <c r="P31" s="4">
        <f t="shared" si="7"/>
        <v>10.479890051145997</v>
      </c>
      <c r="Q31" s="5">
        <f t="shared" si="4"/>
        <v>10.479890051145997</v>
      </c>
      <c r="R31" s="5">
        <f t="shared" si="5"/>
        <v>2.6871512951656404</v>
      </c>
    </row>
    <row r="32" spans="1:18" x14ac:dyDescent="0.3">
      <c r="A32" s="1">
        <v>31</v>
      </c>
      <c r="B32" s="1" t="s">
        <v>431</v>
      </c>
      <c r="C32" s="1" t="s">
        <v>549</v>
      </c>
      <c r="D32" s="1" t="s">
        <v>543</v>
      </c>
      <c r="E32" s="1">
        <v>3300</v>
      </c>
      <c r="F32" s="3" t="s">
        <v>487</v>
      </c>
      <c r="G32" s="1">
        <v>19</v>
      </c>
      <c r="H32" s="1">
        <v>115</v>
      </c>
      <c r="I32" s="1">
        <v>12.77</v>
      </c>
      <c r="J32" s="3">
        <f t="shared" si="0"/>
        <v>103.2</v>
      </c>
      <c r="K32" s="3">
        <f t="shared" si="1"/>
        <v>100.4</v>
      </c>
      <c r="L32" s="3">
        <f t="shared" si="2"/>
        <v>106.5</v>
      </c>
      <c r="M32" s="3">
        <f t="shared" si="3"/>
        <v>112.5</v>
      </c>
      <c r="N32" s="3">
        <v>3500</v>
      </c>
      <c r="P32" s="4">
        <f t="shared" si="7"/>
        <v>13.996740801145995</v>
      </c>
      <c r="Q32" s="5">
        <f t="shared" si="4"/>
        <v>13.996740801145995</v>
      </c>
      <c r="R32" s="5">
        <f t="shared" si="5"/>
        <v>3.9990688003274273</v>
      </c>
    </row>
    <row r="33" spans="1:18" x14ac:dyDescent="0.3">
      <c r="A33" s="1">
        <v>32</v>
      </c>
      <c r="B33" s="1" t="s">
        <v>420</v>
      </c>
      <c r="C33" s="1" t="s">
        <v>487</v>
      </c>
      <c r="D33" s="1" t="s">
        <v>545</v>
      </c>
      <c r="E33" s="1">
        <v>3200</v>
      </c>
      <c r="F33" s="3" t="s">
        <v>549</v>
      </c>
      <c r="G33" s="1">
        <v>14</v>
      </c>
      <c r="H33" s="1">
        <v>109.5</v>
      </c>
      <c r="I33" s="1">
        <v>18.649999999999999</v>
      </c>
      <c r="J33" s="3">
        <f t="shared" si="0"/>
        <v>100.4</v>
      </c>
      <c r="K33" s="3">
        <f t="shared" si="1"/>
        <v>103.2</v>
      </c>
      <c r="L33" s="3">
        <f t="shared" si="2"/>
        <v>107.9</v>
      </c>
      <c r="M33" s="3">
        <f t="shared" si="3"/>
        <v>113.9</v>
      </c>
      <c r="N33" s="3">
        <v>3600</v>
      </c>
      <c r="P33" s="4">
        <f t="shared" si="7"/>
        <v>11.094138877539216</v>
      </c>
      <c r="Q33" s="5">
        <f t="shared" si="4"/>
        <v>11.094138877539216</v>
      </c>
      <c r="R33" s="5">
        <f t="shared" si="5"/>
        <v>3.0817052437608932</v>
      </c>
    </row>
    <row r="34" spans="1:18" x14ac:dyDescent="0.3">
      <c r="A34" s="1">
        <v>33</v>
      </c>
      <c r="B34" s="1" t="s">
        <v>419</v>
      </c>
      <c r="C34" s="1" t="s">
        <v>487</v>
      </c>
      <c r="D34" s="1" t="s">
        <v>546</v>
      </c>
      <c r="E34" s="1">
        <v>3100</v>
      </c>
      <c r="F34" s="3" t="s">
        <v>549</v>
      </c>
      <c r="G34" s="1">
        <v>15</v>
      </c>
      <c r="H34" s="3">
        <v>109.5</v>
      </c>
      <c r="I34" s="1">
        <v>18.3</v>
      </c>
      <c r="J34" s="3">
        <f t="shared" si="0"/>
        <v>100.4</v>
      </c>
      <c r="K34" s="3">
        <f t="shared" si="1"/>
        <v>103.2</v>
      </c>
      <c r="L34" s="3">
        <f t="shared" si="2"/>
        <v>107.9</v>
      </c>
      <c r="M34" s="3">
        <f t="shared" si="3"/>
        <v>113.9</v>
      </c>
      <c r="N34" s="3">
        <v>3500</v>
      </c>
      <c r="P34" s="4">
        <f t="shared" si="7"/>
        <v>11.433856181001266</v>
      </c>
      <c r="Q34" s="5">
        <f t="shared" si="4"/>
        <v>11.433856181001266</v>
      </c>
      <c r="R34" s="5">
        <f t="shared" si="5"/>
        <v>3.2668160517146476</v>
      </c>
    </row>
    <row r="35" spans="1:18" x14ac:dyDescent="0.3">
      <c r="A35" s="1">
        <v>34</v>
      </c>
      <c r="B35" s="1" t="s">
        <v>118</v>
      </c>
      <c r="C35" s="1" t="s">
        <v>549</v>
      </c>
      <c r="D35" s="1" t="s">
        <v>546</v>
      </c>
      <c r="E35" s="1">
        <v>3000</v>
      </c>
      <c r="F35" s="3" t="s">
        <v>487</v>
      </c>
      <c r="G35" s="1">
        <v>12</v>
      </c>
      <c r="H35" s="1">
        <v>115</v>
      </c>
      <c r="I35" s="1">
        <v>13.44</v>
      </c>
      <c r="J35" s="3">
        <f t="shared" si="0"/>
        <v>103.2</v>
      </c>
      <c r="K35" s="3">
        <f t="shared" si="1"/>
        <v>100.4</v>
      </c>
      <c r="L35" s="3">
        <f t="shared" si="2"/>
        <v>106.5</v>
      </c>
      <c r="M35" s="3">
        <f t="shared" si="3"/>
        <v>112.5</v>
      </c>
      <c r="N35" s="3">
        <v>3500</v>
      </c>
      <c r="P35" s="4">
        <f t="shared" si="7"/>
        <v>8.1597377111202789</v>
      </c>
      <c r="Q35" s="5">
        <f t="shared" si="4"/>
        <v>8.1597377111202789</v>
      </c>
      <c r="R35" s="5">
        <f t="shared" si="5"/>
        <v>2.3313536317486512</v>
      </c>
    </row>
    <row r="36" spans="1:18" x14ac:dyDescent="0.3">
      <c r="A36" s="1">
        <v>35</v>
      </c>
      <c r="B36" s="1" t="s">
        <v>117</v>
      </c>
      <c r="C36" s="1" t="s">
        <v>519</v>
      </c>
      <c r="D36" s="1" t="s">
        <v>545</v>
      </c>
      <c r="E36" s="1">
        <v>3000</v>
      </c>
      <c r="F36" s="3" t="s">
        <v>485</v>
      </c>
      <c r="G36" s="1">
        <v>6</v>
      </c>
      <c r="H36" s="3">
        <v>108</v>
      </c>
      <c r="I36" s="1">
        <v>15.44</v>
      </c>
      <c r="J36" s="3">
        <f t="shared" si="0"/>
        <v>102</v>
      </c>
      <c r="K36" s="3">
        <f t="shared" si="1"/>
        <v>105.4</v>
      </c>
      <c r="L36" s="3">
        <f t="shared" si="2"/>
        <v>104.9</v>
      </c>
      <c r="M36" s="3">
        <f t="shared" si="3"/>
        <v>111.5</v>
      </c>
      <c r="N36" s="3">
        <v>3500</v>
      </c>
      <c r="P36" s="4">
        <f t="shared" si="7"/>
        <v>3.7350401111202753</v>
      </c>
      <c r="Q36" s="5">
        <f t="shared" si="4"/>
        <v>3.7350401111202753</v>
      </c>
      <c r="R36" s="5">
        <f t="shared" si="5"/>
        <v>1.0671543174629359</v>
      </c>
    </row>
    <row r="37" spans="1:18" x14ac:dyDescent="0.3">
      <c r="A37" s="1">
        <v>36</v>
      </c>
      <c r="B37" s="1" t="s">
        <v>386</v>
      </c>
      <c r="C37" s="1" t="s">
        <v>549</v>
      </c>
      <c r="D37" s="1" t="s">
        <v>542</v>
      </c>
      <c r="E37" s="1">
        <v>3000</v>
      </c>
      <c r="F37" s="3" t="s">
        <v>487</v>
      </c>
      <c r="G37" s="1">
        <v>1</v>
      </c>
      <c r="H37" s="3">
        <v>115</v>
      </c>
      <c r="I37" s="1">
        <v>14.13</v>
      </c>
      <c r="J37" s="3">
        <f t="shared" si="0"/>
        <v>103.2</v>
      </c>
      <c r="K37" s="3">
        <f t="shared" si="1"/>
        <v>100.4</v>
      </c>
      <c r="L37" s="3">
        <f t="shared" si="2"/>
        <v>106.5</v>
      </c>
      <c r="M37" s="3">
        <f t="shared" si="3"/>
        <v>112.5</v>
      </c>
      <c r="N37" s="3">
        <v>3500</v>
      </c>
      <c r="P37" s="4">
        <f t="shared" si="7"/>
        <v>0.291190611120276</v>
      </c>
      <c r="Q37" s="5">
        <f t="shared" si="4"/>
        <v>0.291190611120276</v>
      </c>
      <c r="R37" s="5">
        <f t="shared" si="5"/>
        <v>8.3197317462936002E-2</v>
      </c>
    </row>
    <row r="38" spans="1:18" x14ac:dyDescent="0.3">
      <c r="A38" s="1">
        <v>37</v>
      </c>
      <c r="B38" s="1" t="s">
        <v>8</v>
      </c>
      <c r="C38" s="1" t="s">
        <v>549</v>
      </c>
      <c r="D38" s="1" t="s">
        <v>543</v>
      </c>
      <c r="E38" s="1">
        <v>3000</v>
      </c>
      <c r="F38" s="3" t="s">
        <v>487</v>
      </c>
      <c r="G38" s="1">
        <v>14</v>
      </c>
      <c r="H38" s="3">
        <v>115</v>
      </c>
      <c r="I38" s="1">
        <v>20.350000000000001</v>
      </c>
      <c r="J38" s="3">
        <f t="shared" si="0"/>
        <v>103.2</v>
      </c>
      <c r="K38" s="3">
        <f t="shared" si="1"/>
        <v>100.4</v>
      </c>
      <c r="L38" s="3">
        <f t="shared" si="2"/>
        <v>106.5</v>
      </c>
      <c r="M38" s="3">
        <f t="shared" si="3"/>
        <v>112.5</v>
      </c>
      <c r="N38" s="3">
        <v>3500</v>
      </c>
      <c r="P38" s="4">
        <f t="shared" si="7"/>
        <v>11.506910811120278</v>
      </c>
      <c r="Q38" s="5">
        <f t="shared" si="4"/>
        <v>11.506910811120278</v>
      </c>
      <c r="R38" s="5">
        <f t="shared" si="5"/>
        <v>3.2876888031772222</v>
      </c>
    </row>
    <row r="39" spans="1:18" x14ac:dyDescent="0.3">
      <c r="A39" s="3">
        <v>38</v>
      </c>
      <c r="B39" s="1" t="s">
        <v>226</v>
      </c>
      <c r="C39" s="1" t="s">
        <v>487</v>
      </c>
      <c r="D39" s="1" t="s">
        <v>544</v>
      </c>
      <c r="E39" s="1">
        <v>2900</v>
      </c>
      <c r="F39" s="3" t="s">
        <v>549</v>
      </c>
      <c r="G39" s="1">
        <v>18</v>
      </c>
      <c r="H39" s="3">
        <v>109.5</v>
      </c>
      <c r="I39" s="1">
        <v>14.52</v>
      </c>
      <c r="J39" s="3">
        <f t="shared" si="0"/>
        <v>100.4</v>
      </c>
      <c r="K39" s="3">
        <f t="shared" si="1"/>
        <v>103.2</v>
      </c>
      <c r="L39" s="3">
        <f t="shared" si="2"/>
        <v>107.9</v>
      </c>
      <c r="M39" s="3">
        <f t="shared" si="3"/>
        <v>113.9</v>
      </c>
      <c r="N39" s="3">
        <v>3600</v>
      </c>
      <c r="P39" s="4">
        <f t="shared" si="7"/>
        <v>11.976764107871182</v>
      </c>
      <c r="Q39" s="5">
        <f t="shared" si="4"/>
        <v>11.976764107871182</v>
      </c>
      <c r="R39" s="5">
        <f t="shared" si="5"/>
        <v>3.3268789188531058</v>
      </c>
    </row>
    <row r="40" spans="1:18" x14ac:dyDescent="0.3">
      <c r="A40" s="3"/>
      <c r="F40" s="3"/>
      <c r="H40" s="3"/>
      <c r="J40" s="3"/>
      <c r="K40" s="3"/>
      <c r="L40" s="3"/>
      <c r="M40" s="3"/>
      <c r="N40" s="3"/>
      <c r="P40" s="4"/>
      <c r="Q40" s="5"/>
      <c r="R40" s="5"/>
    </row>
    <row r="41" spans="1:18" x14ac:dyDescent="0.3">
      <c r="A41" s="3"/>
      <c r="J41" s="3"/>
      <c r="K41" s="3"/>
      <c r="L41" s="3"/>
      <c r="M41" s="3"/>
      <c r="N41" s="3"/>
      <c r="P41" s="4"/>
      <c r="Q41" s="5"/>
      <c r="R41" s="5"/>
    </row>
    <row r="44" spans="1:18" x14ac:dyDescent="0.3">
      <c r="A44" s="1" t="s">
        <v>565</v>
      </c>
    </row>
    <row r="45" spans="1:18" x14ac:dyDescent="0.3">
      <c r="A45" s="1" t="s">
        <v>509</v>
      </c>
      <c r="B45" s="1" t="s">
        <v>510</v>
      </c>
      <c r="C45" s="1" t="s">
        <v>566</v>
      </c>
      <c r="D45" s="1" t="s">
        <v>567</v>
      </c>
      <c r="E45" s="1" t="s">
        <v>568</v>
      </c>
      <c r="P45" s="1"/>
    </row>
    <row r="46" spans="1:18" x14ac:dyDescent="0.3">
      <c r="A46" s="1">
        <v>1</v>
      </c>
      <c r="B46" s="1" t="s">
        <v>507</v>
      </c>
      <c r="C46" s="1">
        <v>106.4</v>
      </c>
      <c r="D46" s="1">
        <v>105.5</v>
      </c>
      <c r="E46" s="1">
        <v>111.2</v>
      </c>
      <c r="P46" s="1"/>
    </row>
    <row r="47" spans="1:18" x14ac:dyDescent="0.3">
      <c r="A47" s="1">
        <v>2</v>
      </c>
      <c r="B47" s="1" t="s">
        <v>512</v>
      </c>
      <c r="C47" s="1">
        <v>103.4</v>
      </c>
      <c r="D47" s="1">
        <v>106.9</v>
      </c>
      <c r="E47" s="1">
        <v>107</v>
      </c>
      <c r="P47" s="1"/>
    </row>
    <row r="48" spans="1:18" x14ac:dyDescent="0.3">
      <c r="A48" s="1">
        <v>3</v>
      </c>
      <c r="B48" s="1" t="s">
        <v>519</v>
      </c>
      <c r="C48" s="1">
        <v>102</v>
      </c>
      <c r="D48" s="1">
        <v>110.1</v>
      </c>
      <c r="E48" s="1">
        <v>104.9</v>
      </c>
      <c r="P48" s="1"/>
    </row>
    <row r="49" spans="1:16" x14ac:dyDescent="0.3">
      <c r="A49" s="1">
        <v>4</v>
      </c>
      <c r="B49" s="1" t="s">
        <v>514</v>
      </c>
      <c r="C49" s="1">
        <v>101.1</v>
      </c>
      <c r="D49" s="1">
        <v>108.3</v>
      </c>
      <c r="E49" s="1">
        <v>110.2</v>
      </c>
      <c r="P49" s="1"/>
    </row>
    <row r="50" spans="1:16" x14ac:dyDescent="0.3">
      <c r="A50" s="1">
        <v>5</v>
      </c>
      <c r="B50" s="1" t="s">
        <v>499</v>
      </c>
      <c r="C50" s="1">
        <v>101.1</v>
      </c>
      <c r="D50" s="1">
        <v>102.5</v>
      </c>
      <c r="E50" s="1">
        <v>110.9</v>
      </c>
      <c r="P50" s="1"/>
    </row>
    <row r="51" spans="1:16" x14ac:dyDescent="0.3">
      <c r="A51" s="1">
        <v>6</v>
      </c>
      <c r="B51" s="1" t="s">
        <v>505</v>
      </c>
      <c r="C51" s="1">
        <v>98.9</v>
      </c>
      <c r="D51" s="1">
        <v>105</v>
      </c>
      <c r="E51" s="1">
        <v>115.1</v>
      </c>
      <c r="P51" s="1"/>
    </row>
    <row r="52" spans="1:16" x14ac:dyDescent="0.3">
      <c r="A52" s="1">
        <v>7</v>
      </c>
      <c r="B52" s="1" t="s">
        <v>518</v>
      </c>
      <c r="C52" s="1">
        <v>101.4</v>
      </c>
      <c r="D52" s="1">
        <v>106.6</v>
      </c>
      <c r="E52" s="1">
        <v>108.3</v>
      </c>
      <c r="P52" s="1"/>
    </row>
    <row r="53" spans="1:16" x14ac:dyDescent="0.3">
      <c r="A53" s="1">
        <v>8</v>
      </c>
      <c r="B53" s="1" t="s">
        <v>520</v>
      </c>
      <c r="C53" s="1">
        <v>100.1</v>
      </c>
      <c r="D53" s="1">
        <v>109.8</v>
      </c>
      <c r="E53" s="1">
        <v>106.8</v>
      </c>
      <c r="P53" s="1"/>
    </row>
    <row r="54" spans="1:16" x14ac:dyDescent="0.3">
      <c r="A54" s="1">
        <v>9</v>
      </c>
      <c r="B54" s="1" t="s">
        <v>491</v>
      </c>
      <c r="C54" s="1">
        <v>99.7</v>
      </c>
      <c r="D54" s="1">
        <v>106.1</v>
      </c>
      <c r="E54" s="1">
        <v>106.9</v>
      </c>
      <c r="P54" s="1"/>
    </row>
    <row r="55" spans="1:16" x14ac:dyDescent="0.3">
      <c r="A55" s="1">
        <v>10</v>
      </c>
      <c r="B55" s="1" t="s">
        <v>549</v>
      </c>
      <c r="C55" s="1">
        <v>103.2</v>
      </c>
      <c r="D55" s="1">
        <v>113.9</v>
      </c>
      <c r="E55" s="1">
        <v>106.5</v>
      </c>
      <c r="P55" s="1"/>
    </row>
    <row r="56" spans="1:16" x14ac:dyDescent="0.3">
      <c r="A56" s="1">
        <v>11</v>
      </c>
      <c r="B56" s="1" t="s">
        <v>487</v>
      </c>
      <c r="C56" s="1">
        <v>100.4</v>
      </c>
      <c r="D56" s="1">
        <v>112.5</v>
      </c>
      <c r="E56" s="1">
        <v>107.9</v>
      </c>
      <c r="P56" s="1"/>
    </row>
    <row r="57" spans="1:16" x14ac:dyDescent="0.3">
      <c r="A57" s="1">
        <v>12</v>
      </c>
      <c r="B57" s="1" t="s">
        <v>506</v>
      </c>
      <c r="C57" s="1">
        <v>100.4</v>
      </c>
      <c r="D57" s="1">
        <v>107.3</v>
      </c>
      <c r="E57" s="1">
        <v>104.2</v>
      </c>
      <c r="P57" s="1"/>
    </row>
    <row r="58" spans="1:16" x14ac:dyDescent="0.3">
      <c r="A58" s="1">
        <v>13</v>
      </c>
      <c r="B58" s="1" t="s">
        <v>498</v>
      </c>
      <c r="C58" s="1">
        <v>104.1</v>
      </c>
      <c r="D58" s="1">
        <v>109.7</v>
      </c>
      <c r="E58" s="1">
        <v>109</v>
      </c>
      <c r="P58" s="1"/>
    </row>
    <row r="59" spans="1:16" x14ac:dyDescent="0.3">
      <c r="A59" s="1">
        <v>14</v>
      </c>
      <c r="B59" s="1" t="s">
        <v>517</v>
      </c>
      <c r="C59" s="1">
        <v>105.5</v>
      </c>
      <c r="D59" s="1">
        <v>105.2</v>
      </c>
      <c r="E59" s="1">
        <v>107.3</v>
      </c>
      <c r="P59" s="1"/>
    </row>
    <row r="60" spans="1:16" x14ac:dyDescent="0.3">
      <c r="A60" s="1">
        <v>15</v>
      </c>
      <c r="B60" s="1" t="s">
        <v>495</v>
      </c>
      <c r="C60" s="1">
        <v>98.8</v>
      </c>
      <c r="D60" s="1">
        <v>103.8</v>
      </c>
      <c r="E60" s="1">
        <v>106.2</v>
      </c>
      <c r="P60" s="1"/>
    </row>
    <row r="61" spans="1:16" x14ac:dyDescent="0.3">
      <c r="A61" s="1">
        <v>16</v>
      </c>
      <c r="B61" s="1" t="s">
        <v>513</v>
      </c>
      <c r="C61" s="1">
        <v>100.7</v>
      </c>
      <c r="D61" s="1">
        <v>104.6</v>
      </c>
      <c r="E61" s="1">
        <v>105.1</v>
      </c>
      <c r="P61" s="1"/>
    </row>
    <row r="62" spans="1:16" x14ac:dyDescent="0.3">
      <c r="A62" s="1">
        <v>17</v>
      </c>
      <c r="B62" s="1" t="s">
        <v>485</v>
      </c>
      <c r="C62" s="1">
        <v>105.4</v>
      </c>
      <c r="D62" s="1">
        <v>111.5</v>
      </c>
      <c r="E62" s="1">
        <v>103</v>
      </c>
      <c r="P62" s="1"/>
    </row>
    <row r="63" spans="1:16" x14ac:dyDescent="0.3">
      <c r="A63" s="1">
        <v>18</v>
      </c>
      <c r="B63" s="1" t="s">
        <v>489</v>
      </c>
      <c r="C63" s="1">
        <v>102.8</v>
      </c>
      <c r="D63" s="1">
        <v>108.4</v>
      </c>
      <c r="E63" s="1">
        <v>110.2</v>
      </c>
      <c r="P63" s="1"/>
    </row>
    <row r="64" spans="1:16" x14ac:dyDescent="0.3">
      <c r="A64" s="1">
        <v>19</v>
      </c>
      <c r="B64" s="1" t="s">
        <v>564</v>
      </c>
      <c r="C64" s="1">
        <v>105.6</v>
      </c>
      <c r="D64" s="1">
        <v>108.6</v>
      </c>
      <c r="E64" s="1">
        <v>110.4</v>
      </c>
      <c r="P64" s="1"/>
    </row>
    <row r="65" spans="1:16" x14ac:dyDescent="0.3">
      <c r="A65" s="1">
        <v>20</v>
      </c>
      <c r="B65" s="1" t="s">
        <v>556</v>
      </c>
      <c r="C65" s="1">
        <v>102</v>
      </c>
      <c r="D65" s="1">
        <v>102.1</v>
      </c>
      <c r="E65" s="1">
        <v>110.9</v>
      </c>
      <c r="P65" s="1"/>
    </row>
    <row r="66" spans="1:16" x14ac:dyDescent="0.3">
      <c r="A66" s="1">
        <v>21</v>
      </c>
      <c r="B66" s="1" t="s">
        <v>486</v>
      </c>
      <c r="C66" s="1">
        <v>105.3</v>
      </c>
      <c r="D66" s="1">
        <v>107.6</v>
      </c>
      <c r="E66" s="1">
        <v>104.7</v>
      </c>
      <c r="P66" s="1"/>
    </row>
    <row r="67" spans="1:16" x14ac:dyDescent="0.3">
      <c r="A67" s="1">
        <v>22</v>
      </c>
      <c r="B67" s="1" t="s">
        <v>508</v>
      </c>
      <c r="C67" s="1">
        <v>100.3</v>
      </c>
      <c r="D67" s="1">
        <v>106.5</v>
      </c>
      <c r="E67" s="1">
        <v>105.8</v>
      </c>
      <c r="P67" s="1"/>
    </row>
    <row r="68" spans="1:16" x14ac:dyDescent="0.3">
      <c r="A68" s="1">
        <v>23</v>
      </c>
      <c r="B68" s="1" t="s">
        <v>488</v>
      </c>
      <c r="C68" s="1">
        <v>104</v>
      </c>
      <c r="D68" s="1">
        <v>110.4</v>
      </c>
      <c r="E68" s="1">
        <v>107.1</v>
      </c>
      <c r="P68" s="1"/>
    </row>
    <row r="69" spans="1:16" x14ac:dyDescent="0.3">
      <c r="A69" s="1">
        <v>24</v>
      </c>
      <c r="B69" s="1" t="s">
        <v>493</v>
      </c>
      <c r="C69" s="1">
        <v>102.9</v>
      </c>
      <c r="D69" s="1">
        <v>103.6</v>
      </c>
      <c r="E69" s="1">
        <v>112.2</v>
      </c>
      <c r="P69" s="1"/>
    </row>
    <row r="70" spans="1:16" x14ac:dyDescent="0.3">
      <c r="A70" s="1">
        <v>25</v>
      </c>
      <c r="B70" s="1" t="s">
        <v>492</v>
      </c>
      <c r="C70" s="1">
        <v>101.6</v>
      </c>
      <c r="D70" s="1">
        <v>111.4</v>
      </c>
      <c r="E70" s="1">
        <v>108.1</v>
      </c>
      <c r="P70" s="1"/>
    </row>
    <row r="71" spans="1:16" x14ac:dyDescent="0.3">
      <c r="A71" s="1">
        <v>26</v>
      </c>
      <c r="B71" s="1" t="s">
        <v>497</v>
      </c>
      <c r="C71" s="1">
        <v>105.5</v>
      </c>
      <c r="D71" s="1">
        <v>108.3</v>
      </c>
      <c r="E71" s="1">
        <v>108.7</v>
      </c>
      <c r="P71" s="1"/>
    </row>
    <row r="72" spans="1:16" x14ac:dyDescent="0.3">
      <c r="A72" s="1">
        <v>27</v>
      </c>
      <c r="B72" s="1" t="s">
        <v>557</v>
      </c>
      <c r="C72" s="1">
        <v>100.4</v>
      </c>
      <c r="D72" s="1">
        <v>111.1</v>
      </c>
      <c r="E72" s="1">
        <v>108.3</v>
      </c>
      <c r="P72" s="1"/>
    </row>
    <row r="73" spans="1:16" x14ac:dyDescent="0.3">
      <c r="A73" s="1">
        <v>28</v>
      </c>
      <c r="B73" s="1" t="s">
        <v>516</v>
      </c>
      <c r="C73" s="1">
        <v>102.5</v>
      </c>
      <c r="D73" s="1">
        <v>110.9</v>
      </c>
      <c r="E73" s="1">
        <v>104.3</v>
      </c>
      <c r="P73" s="1"/>
    </row>
    <row r="74" spans="1:16" x14ac:dyDescent="0.3">
      <c r="A74" s="1">
        <v>29</v>
      </c>
      <c r="B74" s="1" t="s">
        <v>496</v>
      </c>
      <c r="C74" s="1">
        <v>102.5</v>
      </c>
      <c r="D74" s="1">
        <v>108.8</v>
      </c>
      <c r="E74" s="1">
        <v>103.2</v>
      </c>
      <c r="P74" s="1"/>
    </row>
    <row r="75" spans="1:16" x14ac:dyDescent="0.3">
      <c r="A75" s="1">
        <v>30</v>
      </c>
      <c r="B75" s="1" t="s">
        <v>523</v>
      </c>
      <c r="C75" s="1">
        <v>103.7</v>
      </c>
      <c r="D75" s="1">
        <v>108.6</v>
      </c>
      <c r="E75" s="1">
        <v>111.3</v>
      </c>
      <c r="P75" s="1"/>
    </row>
  </sheetData>
  <sortState ref="B2:R39">
    <sortCondition descending="1" ref="E2:E39"/>
  </sortState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46</v>
      </c>
      <c r="C2" s="1" t="s">
        <v>556</v>
      </c>
      <c r="D2" s="1" t="s">
        <v>545</v>
      </c>
      <c r="E2" s="1">
        <v>3900</v>
      </c>
      <c r="F2" s="3" t="s">
        <v>557</v>
      </c>
      <c r="G2" s="1">
        <v>25</v>
      </c>
      <c r="H2" s="3">
        <v>106.75</v>
      </c>
      <c r="I2" s="1">
        <v>14.65</v>
      </c>
      <c r="J2" s="3">
        <f t="shared" ref="J2:J33" si="0">VLOOKUP(C2,$B$86:$E$115,2,FALSE)</f>
        <v>102.3</v>
      </c>
      <c r="K2" s="3">
        <f t="shared" ref="K2:K33" si="1">VLOOKUP(F2,$B$86:$E$115,2,FALSE)</f>
        <v>100.7</v>
      </c>
      <c r="L2" s="3">
        <f t="shared" ref="L2:L33" si="2">VLOOKUP(C2,$B$86:$E$115,4,FALSE)</f>
        <v>110.7</v>
      </c>
      <c r="M2" s="3">
        <f t="shared" ref="M2:M33" si="3">VLOOKUP(F2,$B$86:$E$115,3,FALSE)</f>
        <v>111.3</v>
      </c>
      <c r="N2" s="3"/>
      <c r="P2" s="4">
        <f t="shared" ref="P2:P59" si="4">-87.868852+(LN(E2))*9.365713+G2*0.73241+I2*0.27241+H2*0.0924+((J2+K2)/2)*0.015315+((L2+M2)/2)*-0.032803</f>
        <v>19.651813213578901</v>
      </c>
      <c r="Q2" s="5">
        <f t="shared" ref="Q2:Q59" si="5">P2-O2</f>
        <v>19.651813213578901</v>
      </c>
      <c r="R2" s="5">
        <f t="shared" ref="R2:R59" si="6">P2/(E2/1000)</f>
        <v>5.0389264650202312</v>
      </c>
    </row>
    <row r="3" spans="1:18" x14ac:dyDescent="0.3">
      <c r="A3" s="1">
        <v>2</v>
      </c>
      <c r="B3" s="1" t="s">
        <v>384</v>
      </c>
      <c r="C3" s="1" t="s">
        <v>556</v>
      </c>
      <c r="D3" s="1" t="s">
        <v>545</v>
      </c>
      <c r="E3" s="1">
        <v>3900</v>
      </c>
      <c r="F3" s="3" t="s">
        <v>557</v>
      </c>
      <c r="G3" s="1">
        <v>25</v>
      </c>
      <c r="H3" s="3">
        <v>106.75</v>
      </c>
      <c r="I3" s="1">
        <v>18.579999999999998</v>
      </c>
      <c r="J3" s="3">
        <f t="shared" si="0"/>
        <v>102.3</v>
      </c>
      <c r="K3" s="3">
        <f t="shared" si="1"/>
        <v>100.7</v>
      </c>
      <c r="L3" s="3">
        <f t="shared" si="2"/>
        <v>110.7</v>
      </c>
      <c r="M3" s="3">
        <f t="shared" si="3"/>
        <v>111.3</v>
      </c>
      <c r="N3" s="3"/>
      <c r="P3" s="4">
        <f t="shared" si="4"/>
        <v>20.722384513578902</v>
      </c>
      <c r="Q3" s="5">
        <f t="shared" si="5"/>
        <v>20.722384513578902</v>
      </c>
      <c r="R3" s="5">
        <f t="shared" si="6"/>
        <v>5.3134319265586933</v>
      </c>
    </row>
    <row r="4" spans="1:18" x14ac:dyDescent="0.3">
      <c r="A4" s="1">
        <v>3</v>
      </c>
      <c r="B4" s="1" t="s">
        <v>385</v>
      </c>
      <c r="C4" s="1" t="s">
        <v>556</v>
      </c>
      <c r="D4" s="1" t="s">
        <v>542</v>
      </c>
      <c r="E4" s="1">
        <v>4600</v>
      </c>
      <c r="F4" s="3" t="s">
        <v>557</v>
      </c>
      <c r="G4" s="1">
        <v>26</v>
      </c>
      <c r="H4" s="3">
        <v>106.75</v>
      </c>
      <c r="I4" s="1">
        <v>11.53</v>
      </c>
      <c r="J4" s="3">
        <f t="shared" si="0"/>
        <v>102.3</v>
      </c>
      <c r="K4" s="3">
        <f t="shared" si="1"/>
        <v>100.7</v>
      </c>
      <c r="L4" s="3">
        <f t="shared" si="2"/>
        <v>110.7</v>
      </c>
      <c r="M4" s="3">
        <f t="shared" si="3"/>
        <v>111.3</v>
      </c>
      <c r="N4" s="3"/>
      <c r="P4" s="4">
        <f t="shared" si="4"/>
        <v>21.08039357755716</v>
      </c>
      <c r="Q4" s="5">
        <f t="shared" si="5"/>
        <v>21.08039357755716</v>
      </c>
      <c r="R4" s="5">
        <f t="shared" si="6"/>
        <v>4.5826942559906874</v>
      </c>
    </row>
    <row r="5" spans="1:18" x14ac:dyDescent="0.3">
      <c r="A5" s="1">
        <v>4</v>
      </c>
      <c r="B5" s="1" t="s">
        <v>144</v>
      </c>
      <c r="C5" s="1" t="s">
        <v>520</v>
      </c>
      <c r="D5" s="1" t="s">
        <v>542</v>
      </c>
      <c r="E5" s="1">
        <v>10200</v>
      </c>
      <c r="F5" s="3" t="s">
        <v>498</v>
      </c>
      <c r="G5" s="1">
        <v>34</v>
      </c>
      <c r="H5" s="3">
        <v>121</v>
      </c>
      <c r="I5" s="1">
        <v>29.1</v>
      </c>
      <c r="J5" s="3">
        <f t="shared" si="0"/>
        <v>99.9</v>
      </c>
      <c r="K5" s="3">
        <f t="shared" si="1"/>
        <v>103.6</v>
      </c>
      <c r="L5" s="3">
        <f t="shared" si="2"/>
        <v>107.3</v>
      </c>
      <c r="M5" s="3">
        <f t="shared" si="3"/>
        <v>109.2</v>
      </c>
      <c r="N5" s="3"/>
      <c r="P5" s="4">
        <f t="shared" si="4"/>
        <v>40.594865780144133</v>
      </c>
      <c r="Q5" s="5">
        <f t="shared" si="5"/>
        <v>40.594865780144133</v>
      </c>
      <c r="R5" s="5">
        <f t="shared" si="6"/>
        <v>3.9798888019749152</v>
      </c>
    </row>
    <row r="6" spans="1:18" x14ac:dyDescent="0.3">
      <c r="A6" s="1">
        <v>5</v>
      </c>
      <c r="B6" s="1" t="s">
        <v>114</v>
      </c>
      <c r="C6" s="1" t="s">
        <v>557</v>
      </c>
      <c r="D6" s="1" t="s">
        <v>545</v>
      </c>
      <c r="E6" s="1">
        <v>7500</v>
      </c>
      <c r="F6" s="3" t="s">
        <v>556</v>
      </c>
      <c r="G6" s="1">
        <v>33</v>
      </c>
      <c r="H6" s="3">
        <v>114.75</v>
      </c>
      <c r="I6" s="1">
        <v>25.66</v>
      </c>
      <c r="J6" s="3">
        <f t="shared" si="0"/>
        <v>100.7</v>
      </c>
      <c r="K6" s="3">
        <f t="shared" si="1"/>
        <v>102.3</v>
      </c>
      <c r="L6" s="3">
        <f t="shared" si="2"/>
        <v>109.3</v>
      </c>
      <c r="M6" s="3">
        <f t="shared" si="3"/>
        <v>102.2</v>
      </c>
      <c r="N6" s="3"/>
      <c r="P6" s="4">
        <f t="shared" si="4"/>
        <v>35.546230680413579</v>
      </c>
      <c r="Q6" s="5">
        <f t="shared" si="5"/>
        <v>35.546230680413579</v>
      </c>
      <c r="R6" s="5">
        <f t="shared" si="6"/>
        <v>4.739497424055144</v>
      </c>
    </row>
    <row r="7" spans="1:18" x14ac:dyDescent="0.3">
      <c r="A7" s="1">
        <v>6</v>
      </c>
      <c r="B7" s="1" t="s">
        <v>209</v>
      </c>
      <c r="C7" s="1" t="s">
        <v>498</v>
      </c>
      <c r="D7" s="1" t="s">
        <v>546</v>
      </c>
      <c r="E7" s="1">
        <v>3400</v>
      </c>
      <c r="F7" s="1" t="s">
        <v>520</v>
      </c>
      <c r="G7" s="1">
        <v>19</v>
      </c>
      <c r="H7" s="3">
        <v>112</v>
      </c>
      <c r="I7" s="1">
        <v>18.11</v>
      </c>
      <c r="J7" s="3">
        <f t="shared" si="0"/>
        <v>103.6</v>
      </c>
      <c r="K7" s="3">
        <f t="shared" si="1"/>
        <v>99.9</v>
      </c>
      <c r="L7" s="3">
        <f t="shared" si="2"/>
        <v>109</v>
      </c>
      <c r="M7" s="3">
        <f t="shared" si="3"/>
        <v>111.2</v>
      </c>
      <c r="N7" s="3"/>
      <c r="P7" s="4">
        <f t="shared" si="4"/>
        <v>15.43335693620547</v>
      </c>
      <c r="Q7" s="5">
        <f t="shared" si="5"/>
        <v>15.43335693620547</v>
      </c>
      <c r="R7" s="5">
        <f t="shared" si="6"/>
        <v>4.5392226282957271</v>
      </c>
    </row>
    <row r="8" spans="1:18" x14ac:dyDescent="0.3">
      <c r="A8" s="1">
        <v>7</v>
      </c>
      <c r="B8" s="1" t="s">
        <v>310</v>
      </c>
      <c r="C8" s="1" t="s">
        <v>516</v>
      </c>
      <c r="D8" s="1" t="s">
        <v>543</v>
      </c>
      <c r="E8" s="1">
        <v>4400</v>
      </c>
      <c r="F8" s="3" t="s">
        <v>508</v>
      </c>
      <c r="G8" s="1">
        <v>24</v>
      </c>
      <c r="H8" s="3">
        <v>113.75</v>
      </c>
      <c r="I8" s="1">
        <v>24.56</v>
      </c>
      <c r="J8" s="3">
        <f t="shared" si="0"/>
        <v>102.7</v>
      </c>
      <c r="K8" s="3">
        <f t="shared" si="1"/>
        <v>100.4</v>
      </c>
      <c r="L8" s="3">
        <f t="shared" si="2"/>
        <v>104.7</v>
      </c>
      <c r="M8" s="3">
        <f t="shared" si="3"/>
        <v>104.8</v>
      </c>
      <c r="N8" s="3"/>
      <c r="P8" s="4">
        <f t="shared" si="4"/>
        <v>23.60133792697459</v>
      </c>
      <c r="Q8" s="5">
        <f t="shared" si="5"/>
        <v>23.60133792697459</v>
      </c>
      <c r="R8" s="5">
        <f t="shared" si="6"/>
        <v>5.3639404379487701</v>
      </c>
    </row>
    <row r="9" spans="1:18" x14ac:dyDescent="0.3">
      <c r="A9" s="1">
        <v>8</v>
      </c>
      <c r="B9" s="1" t="s">
        <v>201</v>
      </c>
      <c r="C9" s="1" t="s">
        <v>520</v>
      </c>
      <c r="D9" s="1" t="s">
        <v>543</v>
      </c>
      <c r="E9" s="1">
        <v>6300</v>
      </c>
      <c r="F9" s="3" t="s">
        <v>498</v>
      </c>
      <c r="G9" s="1">
        <v>33</v>
      </c>
      <c r="H9" s="3">
        <v>121</v>
      </c>
      <c r="I9" s="1">
        <v>25.45</v>
      </c>
      <c r="J9" s="3">
        <f t="shared" si="0"/>
        <v>99.9</v>
      </c>
      <c r="K9" s="3">
        <f t="shared" si="1"/>
        <v>103.6</v>
      </c>
      <c r="L9" s="3">
        <f t="shared" si="2"/>
        <v>107.3</v>
      </c>
      <c r="M9" s="3">
        <f t="shared" si="3"/>
        <v>109.2</v>
      </c>
      <c r="N9" s="3"/>
      <c r="P9" s="4">
        <f t="shared" si="4"/>
        <v>34.355402045837685</v>
      </c>
      <c r="Q9" s="5">
        <f t="shared" si="5"/>
        <v>34.355402045837685</v>
      </c>
      <c r="R9" s="5">
        <f t="shared" si="6"/>
        <v>5.4532384199742356</v>
      </c>
    </row>
    <row r="10" spans="1:18" x14ac:dyDescent="0.3">
      <c r="A10" s="1">
        <v>9</v>
      </c>
      <c r="B10" s="1" t="s">
        <v>207</v>
      </c>
      <c r="C10" s="1" t="s">
        <v>557</v>
      </c>
      <c r="D10" s="1" t="s">
        <v>546</v>
      </c>
      <c r="E10" s="1">
        <v>5700</v>
      </c>
      <c r="F10" s="1" t="s">
        <v>556</v>
      </c>
      <c r="G10" s="1">
        <v>30</v>
      </c>
      <c r="H10" s="1">
        <v>114.75</v>
      </c>
      <c r="I10" s="1">
        <v>21.33</v>
      </c>
      <c r="J10" s="3">
        <f t="shared" si="0"/>
        <v>100.7</v>
      </c>
      <c r="K10" s="3">
        <f t="shared" si="1"/>
        <v>102.3</v>
      </c>
      <c r="L10" s="3">
        <f t="shared" si="2"/>
        <v>109.3</v>
      </c>
      <c r="M10" s="3">
        <f t="shared" si="3"/>
        <v>102.2</v>
      </c>
      <c r="N10" s="3"/>
      <c r="P10" s="4">
        <f t="shared" si="4"/>
        <v>29.599168646945603</v>
      </c>
      <c r="Q10" s="5">
        <f t="shared" si="5"/>
        <v>29.599168646945603</v>
      </c>
      <c r="R10" s="5">
        <f t="shared" si="6"/>
        <v>5.1928366047272991</v>
      </c>
    </row>
    <row r="11" spans="1:18" x14ac:dyDescent="0.3">
      <c r="A11" s="1">
        <v>10</v>
      </c>
      <c r="B11" s="1" t="s">
        <v>433</v>
      </c>
      <c r="C11" s="1" t="s">
        <v>520</v>
      </c>
      <c r="D11" s="1" t="s">
        <v>545</v>
      </c>
      <c r="E11" s="1">
        <v>6100</v>
      </c>
      <c r="F11" s="3" t="s">
        <v>498</v>
      </c>
      <c r="G11" s="1">
        <v>30</v>
      </c>
      <c r="H11" s="3">
        <v>121</v>
      </c>
      <c r="I11" s="1">
        <v>19.809999999999999</v>
      </c>
      <c r="J11" s="3">
        <f t="shared" si="0"/>
        <v>99.9</v>
      </c>
      <c r="K11" s="3">
        <f t="shared" si="1"/>
        <v>103.6</v>
      </c>
      <c r="L11" s="3">
        <f t="shared" si="2"/>
        <v>107.3</v>
      </c>
      <c r="M11" s="3">
        <f t="shared" si="3"/>
        <v>109.2</v>
      </c>
      <c r="N11" s="3"/>
      <c r="P11" s="4">
        <f t="shared" si="4"/>
        <v>30.319633669169285</v>
      </c>
      <c r="Q11" s="5">
        <f t="shared" si="5"/>
        <v>30.319633669169285</v>
      </c>
      <c r="R11" s="5">
        <f t="shared" si="6"/>
        <v>4.9704317490441454</v>
      </c>
    </row>
    <row r="12" spans="1:18" x14ac:dyDescent="0.3">
      <c r="A12" s="1">
        <v>11</v>
      </c>
      <c r="B12" s="1" t="s">
        <v>136</v>
      </c>
      <c r="C12" s="1" t="s">
        <v>556</v>
      </c>
      <c r="D12" s="1" t="s">
        <v>543</v>
      </c>
      <c r="E12" s="1">
        <v>3700</v>
      </c>
      <c r="F12" s="3" t="s">
        <v>557</v>
      </c>
      <c r="G12" s="1">
        <v>25</v>
      </c>
      <c r="H12" s="3">
        <v>106.75</v>
      </c>
      <c r="I12" s="1">
        <v>20.59</v>
      </c>
      <c r="J12" s="3">
        <f t="shared" si="0"/>
        <v>102.3</v>
      </c>
      <c r="K12" s="3">
        <f t="shared" si="1"/>
        <v>100.7</v>
      </c>
      <c r="L12" s="3">
        <f t="shared" si="2"/>
        <v>110.7</v>
      </c>
      <c r="M12" s="3">
        <f t="shared" si="3"/>
        <v>111.3</v>
      </c>
      <c r="N12" s="3"/>
      <c r="P12" s="4">
        <f t="shared" si="4"/>
        <v>20.776882514505942</v>
      </c>
      <c r="Q12" s="5">
        <f t="shared" si="5"/>
        <v>20.776882514505942</v>
      </c>
      <c r="R12" s="5">
        <f t="shared" si="6"/>
        <v>5.6153736525691738</v>
      </c>
    </row>
    <row r="13" spans="1:18" x14ac:dyDescent="0.3">
      <c r="A13" s="1">
        <v>12</v>
      </c>
      <c r="B13" s="1" t="s">
        <v>404</v>
      </c>
      <c r="C13" s="1" t="s">
        <v>520</v>
      </c>
      <c r="D13" s="1" t="s">
        <v>544</v>
      </c>
      <c r="E13" s="1">
        <v>5100</v>
      </c>
      <c r="F13" s="3" t="s">
        <v>498</v>
      </c>
      <c r="G13" s="1">
        <v>29</v>
      </c>
      <c r="H13" s="3">
        <v>121</v>
      </c>
      <c r="I13" s="1">
        <v>21.08</v>
      </c>
      <c r="J13" s="3">
        <f t="shared" si="0"/>
        <v>99.9</v>
      </c>
      <c r="K13" s="3">
        <f t="shared" si="1"/>
        <v>103.6</v>
      </c>
      <c r="L13" s="3">
        <f t="shared" si="2"/>
        <v>107.3</v>
      </c>
      <c r="M13" s="3">
        <f t="shared" si="3"/>
        <v>109.2</v>
      </c>
      <c r="N13" s="3"/>
      <c r="P13" s="4">
        <f t="shared" si="4"/>
        <v>28.256270020260516</v>
      </c>
      <c r="Q13" s="5">
        <f t="shared" si="5"/>
        <v>28.256270020260516</v>
      </c>
      <c r="R13" s="5">
        <f t="shared" si="6"/>
        <v>5.5404451020118666</v>
      </c>
    </row>
    <row r="14" spans="1:18" x14ac:dyDescent="0.3">
      <c r="A14" s="1">
        <v>13</v>
      </c>
      <c r="B14" s="1" t="s">
        <v>81</v>
      </c>
      <c r="C14" s="1" t="s">
        <v>557</v>
      </c>
      <c r="D14" s="1" t="s">
        <v>544</v>
      </c>
      <c r="E14" s="1">
        <v>8100</v>
      </c>
      <c r="F14" s="3" t="s">
        <v>556</v>
      </c>
      <c r="G14" s="1">
        <v>35</v>
      </c>
      <c r="H14" s="3">
        <v>114.75</v>
      </c>
      <c r="I14" s="1">
        <v>28.32</v>
      </c>
      <c r="J14" s="3">
        <f t="shared" si="0"/>
        <v>100.7</v>
      </c>
      <c r="K14" s="3">
        <f t="shared" si="1"/>
        <v>102.3</v>
      </c>
      <c r="L14" s="3">
        <f t="shared" si="2"/>
        <v>109.3</v>
      </c>
      <c r="M14" s="3">
        <f t="shared" si="3"/>
        <v>102.2</v>
      </c>
      <c r="N14" s="3"/>
      <c r="P14" s="4">
        <f t="shared" si="4"/>
        <v>38.456456303875754</v>
      </c>
      <c r="Q14" s="5">
        <f t="shared" si="5"/>
        <v>38.456456303875754</v>
      </c>
      <c r="R14" s="5">
        <f t="shared" si="6"/>
        <v>4.7477106547994756</v>
      </c>
    </row>
    <row r="15" spans="1:18" x14ac:dyDescent="0.3">
      <c r="A15" s="1">
        <v>14</v>
      </c>
      <c r="B15" s="1" t="s">
        <v>197</v>
      </c>
      <c r="C15" s="1" t="s">
        <v>556</v>
      </c>
      <c r="D15" s="1" t="s">
        <v>543</v>
      </c>
      <c r="E15" s="1">
        <v>5400</v>
      </c>
      <c r="F15" s="3" t="s">
        <v>557</v>
      </c>
      <c r="G15" s="1">
        <v>27</v>
      </c>
      <c r="H15" s="3">
        <v>106.75</v>
      </c>
      <c r="I15" s="1">
        <v>26.06</v>
      </c>
      <c r="J15" s="3">
        <f t="shared" si="0"/>
        <v>102.3</v>
      </c>
      <c r="K15" s="3">
        <f t="shared" si="1"/>
        <v>100.7</v>
      </c>
      <c r="L15" s="3">
        <f t="shared" si="2"/>
        <v>110.7</v>
      </c>
      <c r="M15" s="3">
        <f t="shared" si="3"/>
        <v>111.3</v>
      </c>
      <c r="N15" s="3"/>
      <c r="P15" s="4">
        <f t="shared" si="4"/>
        <v>27.272644119820711</v>
      </c>
      <c r="Q15" s="5">
        <f t="shared" si="5"/>
        <v>27.272644119820711</v>
      </c>
      <c r="R15" s="5">
        <f t="shared" si="6"/>
        <v>5.0504896518186495</v>
      </c>
    </row>
    <row r="16" spans="1:18" x14ac:dyDescent="0.3">
      <c r="A16" s="1">
        <v>15</v>
      </c>
      <c r="B16" s="1" t="s">
        <v>392</v>
      </c>
      <c r="C16" s="1" t="s">
        <v>516</v>
      </c>
      <c r="D16" s="1" t="s">
        <v>543</v>
      </c>
      <c r="E16" s="1">
        <v>7300</v>
      </c>
      <c r="F16" s="3" t="s">
        <v>508</v>
      </c>
      <c r="G16" s="1">
        <v>33</v>
      </c>
      <c r="H16" s="3">
        <v>113.75</v>
      </c>
      <c r="I16" s="1">
        <v>21.63</v>
      </c>
      <c r="J16" s="3">
        <f t="shared" si="0"/>
        <v>102.7</v>
      </c>
      <c r="K16" s="3">
        <f t="shared" si="1"/>
        <v>100.4</v>
      </c>
      <c r="L16" s="3">
        <f t="shared" si="2"/>
        <v>104.7</v>
      </c>
      <c r="M16" s="3">
        <f t="shared" si="3"/>
        <v>104.8</v>
      </c>
      <c r="N16" s="3"/>
      <c r="P16" s="4">
        <f t="shared" si="4"/>
        <v>34.136444342057302</v>
      </c>
      <c r="Q16" s="5">
        <f t="shared" si="5"/>
        <v>34.136444342057302</v>
      </c>
      <c r="R16" s="5">
        <f t="shared" si="6"/>
        <v>4.676225252336617</v>
      </c>
    </row>
    <row r="17" spans="1:18" x14ac:dyDescent="0.3">
      <c r="A17" s="1">
        <v>16</v>
      </c>
      <c r="B17" s="1" t="s">
        <v>187</v>
      </c>
      <c r="C17" s="1" t="s">
        <v>516</v>
      </c>
      <c r="D17" s="1" t="s">
        <v>544</v>
      </c>
      <c r="E17" s="1">
        <v>4100</v>
      </c>
      <c r="F17" s="1" t="s">
        <v>508</v>
      </c>
      <c r="G17" s="1">
        <v>28</v>
      </c>
      <c r="H17" s="1">
        <v>113.75</v>
      </c>
      <c r="I17" s="1">
        <v>13.3</v>
      </c>
      <c r="J17" s="3">
        <f t="shared" si="0"/>
        <v>102.7</v>
      </c>
      <c r="K17" s="3">
        <f t="shared" si="1"/>
        <v>100.4</v>
      </c>
      <c r="L17" s="3">
        <f t="shared" si="2"/>
        <v>104.7</v>
      </c>
      <c r="M17" s="3">
        <f t="shared" si="3"/>
        <v>104.8</v>
      </c>
      <c r="N17" s="3"/>
      <c r="P17" s="4">
        <f t="shared" si="4"/>
        <v>22.802257459690473</v>
      </c>
      <c r="Q17" s="5">
        <f t="shared" si="5"/>
        <v>22.802257459690473</v>
      </c>
      <c r="R17" s="5">
        <f t="shared" si="6"/>
        <v>5.5615262096806033</v>
      </c>
    </row>
    <row r="18" spans="1:18" x14ac:dyDescent="0.3">
      <c r="A18" s="1">
        <v>17</v>
      </c>
      <c r="B18" s="1" t="s">
        <v>368</v>
      </c>
      <c r="C18" s="1" t="s">
        <v>557</v>
      </c>
      <c r="D18" s="1" t="s">
        <v>546</v>
      </c>
      <c r="E18" s="1">
        <v>3700</v>
      </c>
      <c r="F18" s="1" t="s">
        <v>556</v>
      </c>
      <c r="G18" s="1">
        <v>24</v>
      </c>
      <c r="H18" s="3">
        <v>114.75</v>
      </c>
      <c r="I18" s="1">
        <v>13.46</v>
      </c>
      <c r="J18" s="3">
        <f t="shared" si="0"/>
        <v>100.7</v>
      </c>
      <c r="K18" s="3">
        <f t="shared" si="1"/>
        <v>102.3</v>
      </c>
      <c r="L18" s="3">
        <f t="shared" si="2"/>
        <v>109.3</v>
      </c>
      <c r="M18" s="3">
        <f t="shared" si="3"/>
        <v>102.2</v>
      </c>
      <c r="N18" s="3"/>
      <c r="P18" s="4">
        <f t="shared" si="4"/>
        <v>19.013604964505948</v>
      </c>
      <c r="Q18" s="5">
        <f t="shared" si="5"/>
        <v>19.013604964505948</v>
      </c>
      <c r="R18" s="5">
        <f t="shared" si="6"/>
        <v>5.1388121525691748</v>
      </c>
    </row>
    <row r="19" spans="1:18" x14ac:dyDescent="0.3">
      <c r="A19" s="1">
        <v>18</v>
      </c>
      <c r="B19" s="1" t="s">
        <v>380</v>
      </c>
      <c r="C19" s="1" t="s">
        <v>557</v>
      </c>
      <c r="D19" s="1" t="s">
        <v>544</v>
      </c>
      <c r="E19" s="1">
        <v>3800</v>
      </c>
      <c r="F19" s="3" t="s">
        <v>556</v>
      </c>
      <c r="G19" s="1">
        <v>24</v>
      </c>
      <c r="H19" s="3">
        <v>114.75</v>
      </c>
      <c r="I19" s="1">
        <v>19.670000000000002</v>
      </c>
      <c r="J19" s="3">
        <f t="shared" si="0"/>
        <v>100.7</v>
      </c>
      <c r="K19" s="3">
        <f t="shared" si="1"/>
        <v>102.3</v>
      </c>
      <c r="L19" s="3">
        <f t="shared" si="2"/>
        <v>109.3</v>
      </c>
      <c r="M19" s="3">
        <f t="shared" si="3"/>
        <v>102.2</v>
      </c>
      <c r="N19" s="3"/>
      <c r="P19" s="4">
        <f t="shared" si="4"/>
        <v>20.955038212890571</v>
      </c>
      <c r="Q19" s="5">
        <f t="shared" si="5"/>
        <v>20.955038212890571</v>
      </c>
      <c r="R19" s="5">
        <f t="shared" si="6"/>
        <v>5.5144837402343612</v>
      </c>
    </row>
    <row r="20" spans="1:18" x14ac:dyDescent="0.3">
      <c r="A20" s="1">
        <v>19</v>
      </c>
      <c r="B20" s="1" t="s">
        <v>246</v>
      </c>
      <c r="C20" s="1" t="s">
        <v>508</v>
      </c>
      <c r="D20" s="1" t="s">
        <v>546</v>
      </c>
      <c r="E20" s="1">
        <v>6500</v>
      </c>
      <c r="F20" s="1" t="s">
        <v>516</v>
      </c>
      <c r="G20" s="1">
        <v>33</v>
      </c>
      <c r="H20" s="1">
        <v>104.75</v>
      </c>
      <c r="I20" s="1">
        <v>21.42</v>
      </c>
      <c r="J20" s="3">
        <f t="shared" si="0"/>
        <v>100.4</v>
      </c>
      <c r="K20" s="3">
        <f t="shared" si="1"/>
        <v>102.7</v>
      </c>
      <c r="L20" s="3">
        <f t="shared" si="2"/>
        <v>105.9</v>
      </c>
      <c r="M20" s="3">
        <f t="shared" si="3"/>
        <v>110.5</v>
      </c>
      <c r="N20" s="3"/>
      <c r="P20" s="4">
        <f t="shared" si="4"/>
        <v>32.047369248817155</v>
      </c>
      <c r="Q20" s="5">
        <f t="shared" si="5"/>
        <v>32.047369248817155</v>
      </c>
      <c r="R20" s="5">
        <f t="shared" si="6"/>
        <v>4.9303644998180243</v>
      </c>
    </row>
    <row r="21" spans="1:18" x14ac:dyDescent="0.3">
      <c r="A21" s="1">
        <v>20</v>
      </c>
      <c r="B21" s="1" t="s">
        <v>347</v>
      </c>
      <c r="C21" s="1" t="s">
        <v>498</v>
      </c>
      <c r="D21" s="1" t="s">
        <v>542</v>
      </c>
      <c r="E21" s="1">
        <v>4200</v>
      </c>
      <c r="F21" s="3" t="s">
        <v>520</v>
      </c>
      <c r="G21" s="1">
        <v>22</v>
      </c>
      <c r="H21" s="3">
        <v>112</v>
      </c>
      <c r="I21" s="1">
        <v>20.22</v>
      </c>
      <c r="J21" s="3">
        <f t="shared" si="0"/>
        <v>103.6</v>
      </c>
      <c r="K21" s="3">
        <f t="shared" si="1"/>
        <v>99.9</v>
      </c>
      <c r="L21" s="3">
        <f t="shared" si="2"/>
        <v>109</v>
      </c>
      <c r="M21" s="3">
        <f t="shared" si="3"/>
        <v>111.2</v>
      </c>
      <c r="N21" s="3"/>
      <c r="P21" s="4">
        <f t="shared" si="4"/>
        <v>20.184432361782665</v>
      </c>
      <c r="Q21" s="5">
        <f t="shared" si="5"/>
        <v>20.184432361782665</v>
      </c>
      <c r="R21" s="5">
        <f t="shared" si="6"/>
        <v>4.8058172289958723</v>
      </c>
    </row>
    <row r="22" spans="1:18" x14ac:dyDescent="0.3">
      <c r="A22" s="1">
        <v>21</v>
      </c>
      <c r="B22" s="1" t="s">
        <v>152</v>
      </c>
      <c r="C22" s="1" t="s">
        <v>557</v>
      </c>
      <c r="D22" s="1" t="s">
        <v>543</v>
      </c>
      <c r="E22" s="1">
        <v>4000</v>
      </c>
      <c r="F22" s="3" t="s">
        <v>556</v>
      </c>
      <c r="G22" s="1">
        <v>28</v>
      </c>
      <c r="H22" s="3">
        <v>114.75</v>
      </c>
      <c r="I22" s="1">
        <v>17.27</v>
      </c>
      <c r="J22" s="3">
        <f t="shared" si="0"/>
        <v>100.7</v>
      </c>
      <c r="K22" s="3">
        <f t="shared" si="1"/>
        <v>102.3</v>
      </c>
      <c r="L22" s="3">
        <f t="shared" si="2"/>
        <v>109.3</v>
      </c>
      <c r="M22" s="3">
        <f t="shared" si="3"/>
        <v>102.2</v>
      </c>
      <c r="N22" s="3"/>
      <c r="P22" s="4">
        <f t="shared" si="4"/>
        <v>23.711292486948871</v>
      </c>
      <c r="Q22" s="5">
        <f t="shared" si="5"/>
        <v>23.711292486948871</v>
      </c>
      <c r="R22" s="5">
        <f t="shared" si="6"/>
        <v>5.9278231217372177</v>
      </c>
    </row>
    <row r="23" spans="1:18" x14ac:dyDescent="0.3">
      <c r="A23" s="1">
        <v>22</v>
      </c>
      <c r="B23" s="1" t="s">
        <v>381</v>
      </c>
      <c r="C23" s="1" t="s">
        <v>556</v>
      </c>
      <c r="D23" s="1" t="s">
        <v>546</v>
      </c>
      <c r="E23" s="1">
        <v>5200</v>
      </c>
      <c r="F23" s="3" t="s">
        <v>557</v>
      </c>
      <c r="G23" s="1">
        <v>33</v>
      </c>
      <c r="H23" s="3">
        <v>106.75</v>
      </c>
      <c r="I23" s="1">
        <v>21.48</v>
      </c>
      <c r="J23" s="3">
        <f t="shared" si="0"/>
        <v>102.3</v>
      </c>
      <c r="K23" s="3">
        <f t="shared" si="1"/>
        <v>100.7</v>
      </c>
      <c r="L23" s="3">
        <f t="shared" si="2"/>
        <v>110.7</v>
      </c>
      <c r="M23" s="3">
        <f t="shared" si="3"/>
        <v>111.3</v>
      </c>
      <c r="N23" s="3"/>
      <c r="P23" s="4">
        <f t="shared" si="4"/>
        <v>30.066001239407502</v>
      </c>
      <c r="Q23" s="5">
        <f t="shared" si="5"/>
        <v>30.066001239407502</v>
      </c>
      <c r="R23" s="5">
        <f t="shared" si="6"/>
        <v>5.7819233152706735</v>
      </c>
    </row>
    <row r="24" spans="1:18" x14ac:dyDescent="0.3">
      <c r="A24" s="1">
        <v>23</v>
      </c>
      <c r="B24" s="1" t="s">
        <v>317</v>
      </c>
      <c r="C24" s="1" t="s">
        <v>516</v>
      </c>
      <c r="D24" s="1" t="s">
        <v>546</v>
      </c>
      <c r="E24" s="1">
        <v>9500</v>
      </c>
      <c r="F24" s="3" t="s">
        <v>508</v>
      </c>
      <c r="G24" s="1">
        <v>35</v>
      </c>
      <c r="H24" s="3">
        <v>113.75</v>
      </c>
      <c r="I24" s="1">
        <v>29.36</v>
      </c>
      <c r="J24" s="3">
        <f t="shared" si="0"/>
        <v>102.7</v>
      </c>
      <c r="K24" s="3">
        <f t="shared" si="1"/>
        <v>100.4</v>
      </c>
      <c r="L24" s="3">
        <f t="shared" si="2"/>
        <v>104.7</v>
      </c>
      <c r="M24" s="3">
        <f t="shared" si="3"/>
        <v>104.8</v>
      </c>
      <c r="N24" s="3"/>
      <c r="P24" s="4">
        <f t="shared" si="4"/>
        <v>40.174085882183846</v>
      </c>
      <c r="Q24" s="5">
        <f t="shared" si="5"/>
        <v>40.174085882183846</v>
      </c>
      <c r="R24" s="5">
        <f t="shared" si="6"/>
        <v>4.228851145493036</v>
      </c>
    </row>
    <row r="25" spans="1:18" x14ac:dyDescent="0.3">
      <c r="A25" s="1">
        <v>24</v>
      </c>
      <c r="B25" s="1" t="s">
        <v>331</v>
      </c>
      <c r="C25" s="1" t="s">
        <v>557</v>
      </c>
      <c r="D25" s="1" t="s">
        <v>543</v>
      </c>
      <c r="E25" s="1">
        <v>4000</v>
      </c>
      <c r="F25" s="3" t="s">
        <v>556</v>
      </c>
      <c r="G25" s="1">
        <v>24</v>
      </c>
      <c r="H25" s="3">
        <v>114.75</v>
      </c>
      <c r="I25" s="1">
        <v>18.14</v>
      </c>
      <c r="J25" s="3">
        <f t="shared" si="0"/>
        <v>100.7</v>
      </c>
      <c r="K25" s="3">
        <f t="shared" si="1"/>
        <v>102.3</v>
      </c>
      <c r="L25" s="3">
        <f t="shared" si="2"/>
        <v>109.3</v>
      </c>
      <c r="M25" s="3">
        <f t="shared" si="3"/>
        <v>102.2</v>
      </c>
      <c r="N25" s="3"/>
      <c r="P25" s="4">
        <f t="shared" si="4"/>
        <v>21.018649186948871</v>
      </c>
      <c r="Q25" s="5">
        <f t="shared" si="5"/>
        <v>21.018649186948871</v>
      </c>
      <c r="R25" s="5">
        <f t="shared" si="6"/>
        <v>5.2546622967372176</v>
      </c>
    </row>
    <row r="26" spans="1:18" x14ac:dyDescent="0.3">
      <c r="A26" s="1">
        <v>25</v>
      </c>
      <c r="B26" s="1" t="s">
        <v>291</v>
      </c>
      <c r="C26" s="1" t="s">
        <v>516</v>
      </c>
      <c r="D26" s="1" t="s">
        <v>545</v>
      </c>
      <c r="E26" s="1">
        <v>7100</v>
      </c>
      <c r="F26" s="3" t="s">
        <v>508</v>
      </c>
      <c r="G26" s="1">
        <v>33</v>
      </c>
      <c r="H26" s="3">
        <v>113.75</v>
      </c>
      <c r="I26" s="1">
        <v>19.850000000000001</v>
      </c>
      <c r="J26" s="3">
        <f t="shared" si="0"/>
        <v>102.7</v>
      </c>
      <c r="K26" s="3">
        <f t="shared" si="1"/>
        <v>100.4</v>
      </c>
      <c r="L26" s="3">
        <f t="shared" si="2"/>
        <v>104.7</v>
      </c>
      <c r="M26" s="3">
        <f t="shared" si="3"/>
        <v>104.8</v>
      </c>
      <c r="N26" s="3"/>
      <c r="P26" s="4">
        <f t="shared" si="4"/>
        <v>33.391379117365325</v>
      </c>
      <c r="Q26" s="5">
        <f t="shared" si="5"/>
        <v>33.391379117365325</v>
      </c>
      <c r="R26" s="5">
        <f t="shared" si="6"/>
        <v>4.7030111432908912</v>
      </c>
    </row>
    <row r="27" spans="1:18" x14ac:dyDescent="0.3">
      <c r="A27" s="1">
        <v>26</v>
      </c>
      <c r="B27" s="1" t="s">
        <v>471</v>
      </c>
      <c r="C27" s="1" t="s">
        <v>520</v>
      </c>
      <c r="D27" s="1" t="s">
        <v>544</v>
      </c>
      <c r="E27" s="1">
        <v>4900</v>
      </c>
      <c r="F27" s="3" t="s">
        <v>498</v>
      </c>
      <c r="G27" s="1">
        <v>25</v>
      </c>
      <c r="H27" s="1">
        <v>121</v>
      </c>
      <c r="I27" s="1">
        <v>21.48</v>
      </c>
      <c r="J27" s="3">
        <f t="shared" si="0"/>
        <v>99.9</v>
      </c>
      <c r="K27" s="3">
        <f t="shared" si="1"/>
        <v>103.6</v>
      </c>
      <c r="L27" s="3">
        <f t="shared" si="2"/>
        <v>107.3</v>
      </c>
      <c r="M27" s="3">
        <f t="shared" si="3"/>
        <v>109.2</v>
      </c>
      <c r="N27" s="3"/>
      <c r="P27" s="4">
        <f t="shared" si="4"/>
        <v>25.060915537799655</v>
      </c>
      <c r="Q27" s="5">
        <f t="shared" si="5"/>
        <v>25.060915537799655</v>
      </c>
      <c r="R27" s="5">
        <f t="shared" si="6"/>
        <v>5.1144725587346231</v>
      </c>
    </row>
    <row r="28" spans="1:18" x14ac:dyDescent="0.3">
      <c r="A28" s="1">
        <v>27</v>
      </c>
      <c r="B28" s="1" t="s">
        <v>140</v>
      </c>
      <c r="C28" s="1" t="s">
        <v>498</v>
      </c>
      <c r="D28" s="1" t="s">
        <v>543</v>
      </c>
      <c r="E28" s="1">
        <v>4500</v>
      </c>
      <c r="F28" s="3" t="s">
        <v>520</v>
      </c>
      <c r="G28" s="1">
        <v>29</v>
      </c>
      <c r="H28" s="1">
        <v>112</v>
      </c>
      <c r="I28" s="1">
        <v>13.15</v>
      </c>
      <c r="J28" s="3">
        <f t="shared" si="0"/>
        <v>103.6</v>
      </c>
      <c r="K28" s="3">
        <f t="shared" si="1"/>
        <v>99.9</v>
      </c>
      <c r="L28" s="3">
        <f t="shared" si="2"/>
        <v>109</v>
      </c>
      <c r="M28" s="3">
        <f t="shared" si="3"/>
        <v>111.2</v>
      </c>
      <c r="N28" s="3"/>
      <c r="P28" s="4">
        <f t="shared" si="4"/>
        <v>24.031531095175328</v>
      </c>
      <c r="Q28" s="5">
        <f t="shared" si="5"/>
        <v>24.031531095175328</v>
      </c>
      <c r="R28" s="5">
        <f t="shared" si="6"/>
        <v>5.3403402433722951</v>
      </c>
    </row>
    <row r="29" spans="1:18" x14ac:dyDescent="0.3">
      <c r="A29" s="1">
        <v>28</v>
      </c>
      <c r="B29" s="1" t="s">
        <v>232</v>
      </c>
      <c r="C29" s="1" t="s">
        <v>508</v>
      </c>
      <c r="D29" s="1" t="s">
        <v>543</v>
      </c>
      <c r="E29" s="1">
        <v>4300</v>
      </c>
      <c r="F29" s="3" t="s">
        <v>516</v>
      </c>
      <c r="G29" s="1">
        <v>26</v>
      </c>
      <c r="H29" s="3">
        <v>104.75</v>
      </c>
      <c r="I29" s="1">
        <v>17.63</v>
      </c>
      <c r="J29" s="3">
        <f t="shared" si="0"/>
        <v>100.4</v>
      </c>
      <c r="K29" s="3">
        <f t="shared" si="1"/>
        <v>102.7</v>
      </c>
      <c r="L29" s="3">
        <f t="shared" si="2"/>
        <v>105.9</v>
      </c>
      <c r="M29" s="3">
        <f t="shared" si="3"/>
        <v>110.5</v>
      </c>
      <c r="N29" s="3"/>
      <c r="P29" s="4">
        <f t="shared" si="4"/>
        <v>22.018273047273777</v>
      </c>
      <c r="Q29" s="5">
        <f t="shared" si="5"/>
        <v>22.018273047273777</v>
      </c>
      <c r="R29" s="5">
        <f t="shared" si="6"/>
        <v>5.1205286156450649</v>
      </c>
    </row>
    <row r="30" spans="1:18" x14ac:dyDescent="0.3">
      <c r="A30" s="1">
        <v>29</v>
      </c>
      <c r="B30" s="1" t="s">
        <v>268</v>
      </c>
      <c r="C30" s="1" t="s">
        <v>556</v>
      </c>
      <c r="D30" s="1" t="s">
        <v>544</v>
      </c>
      <c r="E30" s="1">
        <v>4200</v>
      </c>
      <c r="F30" s="3" t="s">
        <v>557</v>
      </c>
      <c r="G30" s="1">
        <v>25</v>
      </c>
      <c r="H30" s="1">
        <v>106.75</v>
      </c>
      <c r="I30" s="1">
        <v>16.510000000000002</v>
      </c>
      <c r="J30" s="3">
        <f t="shared" si="0"/>
        <v>102.3</v>
      </c>
      <c r="K30" s="3">
        <f t="shared" si="1"/>
        <v>100.7</v>
      </c>
      <c r="L30" s="3">
        <f t="shared" si="2"/>
        <v>110.7</v>
      </c>
      <c r="M30" s="3">
        <f t="shared" si="3"/>
        <v>111.3</v>
      </c>
      <c r="N30" s="3"/>
      <c r="P30" s="4">
        <f t="shared" si="4"/>
        <v>20.852569811782665</v>
      </c>
      <c r="Q30" s="5">
        <f t="shared" si="5"/>
        <v>20.852569811782665</v>
      </c>
      <c r="R30" s="5">
        <f t="shared" si="6"/>
        <v>4.9648975742339676</v>
      </c>
    </row>
    <row r="31" spans="1:18" x14ac:dyDescent="0.3">
      <c r="A31" s="1">
        <v>30</v>
      </c>
      <c r="B31" s="1" t="s">
        <v>537</v>
      </c>
      <c r="C31" s="1" t="s">
        <v>498</v>
      </c>
      <c r="D31" s="1" t="s">
        <v>543</v>
      </c>
      <c r="E31" s="1">
        <v>7000</v>
      </c>
      <c r="F31" s="3" t="s">
        <v>520</v>
      </c>
      <c r="G31" s="1">
        <v>29</v>
      </c>
      <c r="H31" s="1">
        <v>112</v>
      </c>
      <c r="I31" s="1">
        <v>33.44</v>
      </c>
      <c r="J31" s="3">
        <f t="shared" si="0"/>
        <v>103.6</v>
      </c>
      <c r="K31" s="3">
        <f t="shared" si="1"/>
        <v>99.9</v>
      </c>
      <c r="L31" s="3">
        <f t="shared" si="2"/>
        <v>109</v>
      </c>
      <c r="M31" s="3">
        <f t="shared" si="3"/>
        <v>111.2</v>
      </c>
      <c r="N31" s="3"/>
      <c r="P31" s="4">
        <f t="shared" si="4"/>
        <v>33.696808747020903</v>
      </c>
      <c r="Q31" s="5">
        <f t="shared" si="5"/>
        <v>33.696808747020903</v>
      </c>
      <c r="R31" s="5">
        <f t="shared" si="6"/>
        <v>4.8138298210029857</v>
      </c>
    </row>
    <row r="32" spans="1:18" x14ac:dyDescent="0.3">
      <c r="A32" s="1">
        <v>31</v>
      </c>
      <c r="B32" s="1" t="s">
        <v>308</v>
      </c>
      <c r="C32" s="1" t="s">
        <v>498</v>
      </c>
      <c r="D32" s="1" t="s">
        <v>546</v>
      </c>
      <c r="E32" s="1">
        <v>6700</v>
      </c>
      <c r="F32" s="3" t="s">
        <v>520</v>
      </c>
      <c r="G32">
        <v>32</v>
      </c>
      <c r="H32" s="3">
        <v>112</v>
      </c>
      <c r="I32" s="1">
        <v>22.49</v>
      </c>
      <c r="J32" s="3">
        <f t="shared" si="0"/>
        <v>103.6</v>
      </c>
      <c r="K32" s="3">
        <f t="shared" si="1"/>
        <v>99.9</v>
      </c>
      <c r="L32" s="3">
        <f t="shared" si="2"/>
        <v>109</v>
      </c>
      <c r="M32" s="3">
        <f t="shared" si="3"/>
        <v>111.2</v>
      </c>
      <c r="N32" s="3"/>
      <c r="P32" s="4">
        <f t="shared" si="4"/>
        <v>32.500906454555086</v>
      </c>
      <c r="Q32" s="5">
        <f t="shared" si="5"/>
        <v>32.500906454555086</v>
      </c>
      <c r="R32" s="5">
        <f t="shared" si="6"/>
        <v>4.8508815603813558</v>
      </c>
    </row>
    <row r="33" spans="1:18" x14ac:dyDescent="0.3">
      <c r="A33" s="1">
        <v>32</v>
      </c>
      <c r="B33" s="1" t="s">
        <v>376</v>
      </c>
      <c r="C33" s="1" t="s">
        <v>508</v>
      </c>
      <c r="D33" s="1" t="s">
        <v>542</v>
      </c>
      <c r="E33" s="1">
        <v>9700</v>
      </c>
      <c r="F33" s="3" t="s">
        <v>516</v>
      </c>
      <c r="G33" s="1">
        <v>32</v>
      </c>
      <c r="H33" s="3">
        <v>104.75</v>
      </c>
      <c r="I33" s="1">
        <v>27.06</v>
      </c>
      <c r="J33" s="3">
        <f t="shared" si="0"/>
        <v>100.4</v>
      </c>
      <c r="K33" s="3">
        <f t="shared" si="1"/>
        <v>102.7</v>
      </c>
      <c r="L33" s="3">
        <f t="shared" si="2"/>
        <v>105.9</v>
      </c>
      <c r="M33" s="3">
        <f t="shared" si="3"/>
        <v>110.5</v>
      </c>
      <c r="N33" s="3"/>
      <c r="P33" s="4">
        <f t="shared" si="4"/>
        <v>36.600668610732932</v>
      </c>
      <c r="Q33" s="5">
        <f t="shared" si="5"/>
        <v>36.600668610732932</v>
      </c>
      <c r="R33" s="5">
        <f t="shared" si="6"/>
        <v>3.7732648052301996</v>
      </c>
    </row>
    <row r="34" spans="1:18" x14ac:dyDescent="0.3">
      <c r="A34" s="1">
        <v>33</v>
      </c>
      <c r="B34" s="1" t="s">
        <v>406</v>
      </c>
      <c r="C34" s="1" t="s">
        <v>508</v>
      </c>
      <c r="D34" s="1" t="s">
        <v>543</v>
      </c>
      <c r="E34" s="1">
        <v>3600</v>
      </c>
      <c r="F34" s="3" t="s">
        <v>516</v>
      </c>
      <c r="G34" s="1">
        <v>24</v>
      </c>
      <c r="H34" s="3">
        <v>104.75</v>
      </c>
      <c r="I34" s="1">
        <v>14.75</v>
      </c>
      <c r="J34" s="3">
        <f t="shared" ref="J34:J59" si="7">VLOOKUP(C34,$B$86:$E$115,2,FALSE)</f>
        <v>100.4</v>
      </c>
      <c r="K34" s="3">
        <f t="shared" ref="K34:K59" si="8">VLOOKUP(F34,$B$86:$E$115,2,FALSE)</f>
        <v>102.7</v>
      </c>
      <c r="L34" s="3">
        <f t="shared" ref="L34:L59" si="9">VLOOKUP(C34,$B$86:$E$115,4,FALSE)</f>
        <v>105.9</v>
      </c>
      <c r="M34" s="3">
        <f t="shared" ref="M34:M59" si="10">VLOOKUP(F34,$B$86:$E$115,3,FALSE)</f>
        <v>110.5</v>
      </c>
      <c r="N34" s="3"/>
      <c r="P34" s="4">
        <f t="shared" si="4"/>
        <v>18.104801335765661</v>
      </c>
      <c r="Q34" s="5">
        <f t="shared" si="5"/>
        <v>18.104801335765661</v>
      </c>
      <c r="R34" s="5">
        <f t="shared" si="6"/>
        <v>5.0291114821571279</v>
      </c>
    </row>
    <row r="35" spans="1:18" x14ac:dyDescent="0.3">
      <c r="A35" s="1">
        <v>34</v>
      </c>
      <c r="B35" s="1" t="s">
        <v>227</v>
      </c>
      <c r="C35" s="1" t="s">
        <v>516</v>
      </c>
      <c r="D35" s="1" t="s">
        <v>542</v>
      </c>
      <c r="E35" s="1">
        <v>5600</v>
      </c>
      <c r="F35" s="3" t="s">
        <v>508</v>
      </c>
      <c r="G35" s="1">
        <v>22</v>
      </c>
      <c r="H35" s="3">
        <v>113.75</v>
      </c>
      <c r="I35" s="1">
        <v>21.79</v>
      </c>
      <c r="J35" s="3">
        <f t="shared" si="7"/>
        <v>102.7</v>
      </c>
      <c r="K35" s="3">
        <f t="shared" si="8"/>
        <v>100.4</v>
      </c>
      <c r="L35" s="3">
        <f t="shared" si="9"/>
        <v>104.7</v>
      </c>
      <c r="M35" s="3">
        <f t="shared" si="10"/>
        <v>104.8</v>
      </c>
      <c r="N35" s="3"/>
      <c r="P35" s="4">
        <f t="shared" si="4"/>
        <v>23.640596837611255</v>
      </c>
      <c r="Q35" s="5">
        <f t="shared" si="5"/>
        <v>23.640596837611255</v>
      </c>
      <c r="R35" s="5">
        <f t="shared" si="6"/>
        <v>4.2215351495734383</v>
      </c>
    </row>
    <row r="36" spans="1:18" x14ac:dyDescent="0.3">
      <c r="A36" s="1">
        <v>35</v>
      </c>
      <c r="B36" s="1" t="s">
        <v>181</v>
      </c>
      <c r="C36" s="1" t="s">
        <v>508</v>
      </c>
      <c r="D36" s="1" t="s">
        <v>546</v>
      </c>
      <c r="E36" s="1">
        <v>6000</v>
      </c>
      <c r="F36" s="3" t="s">
        <v>516</v>
      </c>
      <c r="G36" s="1">
        <v>29</v>
      </c>
      <c r="H36" s="3">
        <v>104.75</v>
      </c>
      <c r="I36" s="1">
        <v>15.21</v>
      </c>
      <c r="J36" s="3">
        <f t="shared" si="7"/>
        <v>100.4</v>
      </c>
      <c r="K36" s="3">
        <f t="shared" si="8"/>
        <v>102.7</v>
      </c>
      <c r="L36" s="3">
        <f t="shared" si="9"/>
        <v>105.9</v>
      </c>
      <c r="M36" s="3">
        <f t="shared" si="10"/>
        <v>110.5</v>
      </c>
      <c r="N36" s="3"/>
      <c r="P36" s="4">
        <f t="shared" si="4"/>
        <v>26.676406121003904</v>
      </c>
      <c r="Q36" s="5">
        <f t="shared" si="5"/>
        <v>26.676406121003904</v>
      </c>
      <c r="R36" s="5">
        <f t="shared" si="6"/>
        <v>4.4460676868339837</v>
      </c>
    </row>
    <row r="37" spans="1:18" x14ac:dyDescent="0.3">
      <c r="A37" s="1">
        <v>36</v>
      </c>
      <c r="B37" s="3" t="s">
        <v>27</v>
      </c>
      <c r="C37" s="3" t="s">
        <v>557</v>
      </c>
      <c r="D37" s="3" t="s">
        <v>543</v>
      </c>
      <c r="E37" s="3">
        <v>4800</v>
      </c>
      <c r="F37" s="3" t="s">
        <v>556</v>
      </c>
      <c r="G37" s="3">
        <v>25</v>
      </c>
      <c r="H37" s="3">
        <v>114.75</v>
      </c>
      <c r="I37" s="3">
        <v>17.43</v>
      </c>
      <c r="J37" s="3">
        <f t="shared" si="7"/>
        <v>100.7</v>
      </c>
      <c r="K37" s="3">
        <f t="shared" si="8"/>
        <v>102.3</v>
      </c>
      <c r="L37" s="3">
        <f t="shared" si="9"/>
        <v>109.3</v>
      </c>
      <c r="M37" s="3">
        <f t="shared" si="10"/>
        <v>102.2</v>
      </c>
      <c r="N37" s="3"/>
      <c r="O37" s="3"/>
      <c r="P37" s="4">
        <f t="shared" si="4"/>
        <v>23.265219461594249</v>
      </c>
      <c r="Q37" s="5">
        <f t="shared" si="5"/>
        <v>23.265219461594249</v>
      </c>
      <c r="R37" s="5">
        <f t="shared" si="6"/>
        <v>4.8469207211654686</v>
      </c>
    </row>
    <row r="38" spans="1:18" x14ac:dyDescent="0.3">
      <c r="A38" s="1">
        <v>37</v>
      </c>
      <c r="B38" s="1" t="s">
        <v>175</v>
      </c>
      <c r="C38" s="1" t="s">
        <v>498</v>
      </c>
      <c r="D38" s="1" t="s">
        <v>544</v>
      </c>
      <c r="E38" s="1">
        <v>4200</v>
      </c>
      <c r="F38" s="1" t="s">
        <v>520</v>
      </c>
      <c r="G38" s="1">
        <v>31</v>
      </c>
      <c r="H38" s="3">
        <v>112</v>
      </c>
      <c r="I38" s="1">
        <v>15.14</v>
      </c>
      <c r="J38" s="3">
        <f t="shared" si="7"/>
        <v>103.6</v>
      </c>
      <c r="K38" s="3">
        <f t="shared" si="8"/>
        <v>99.9</v>
      </c>
      <c r="L38" s="3">
        <f t="shared" si="9"/>
        <v>109</v>
      </c>
      <c r="M38" s="3">
        <f t="shared" si="10"/>
        <v>111.2</v>
      </c>
      <c r="N38" s="3"/>
      <c r="P38" s="4">
        <f t="shared" si="4"/>
        <v>25.392279561782662</v>
      </c>
      <c r="Q38" s="5">
        <f t="shared" si="5"/>
        <v>25.392279561782662</v>
      </c>
      <c r="R38" s="5">
        <f t="shared" si="6"/>
        <v>6.0457808480434903</v>
      </c>
    </row>
    <row r="39" spans="1:18" x14ac:dyDescent="0.3">
      <c r="A39" s="1">
        <v>38</v>
      </c>
      <c r="B39" s="1" t="s">
        <v>445</v>
      </c>
      <c r="C39" s="1" t="s">
        <v>520</v>
      </c>
      <c r="D39" s="1" t="s">
        <v>543</v>
      </c>
      <c r="E39" s="1">
        <v>3800</v>
      </c>
      <c r="F39" s="1" t="s">
        <v>498</v>
      </c>
      <c r="G39" s="1">
        <v>16</v>
      </c>
      <c r="H39" s="1">
        <v>121</v>
      </c>
      <c r="I39" s="1">
        <v>31.94</v>
      </c>
      <c r="J39" s="3">
        <f t="shared" si="7"/>
        <v>99.9</v>
      </c>
      <c r="K39" s="3">
        <f t="shared" si="8"/>
        <v>103.6</v>
      </c>
      <c r="L39" s="3">
        <f t="shared" si="9"/>
        <v>107.3</v>
      </c>
      <c r="M39" s="3">
        <f t="shared" si="10"/>
        <v>109.2</v>
      </c>
      <c r="N39" s="3"/>
      <c r="P39" s="4">
        <f t="shared" si="4"/>
        <v>18.937550162890567</v>
      </c>
      <c r="Q39" s="5">
        <f t="shared" si="5"/>
        <v>18.937550162890567</v>
      </c>
      <c r="R39" s="5">
        <f t="shared" si="6"/>
        <v>4.9835658323396235</v>
      </c>
    </row>
    <row r="40" spans="1:18" x14ac:dyDescent="0.3">
      <c r="A40" s="1">
        <v>39</v>
      </c>
      <c r="B40" s="1" t="s">
        <v>285</v>
      </c>
      <c r="C40" s="1" t="s">
        <v>508</v>
      </c>
      <c r="D40" s="1" t="s">
        <v>544</v>
      </c>
      <c r="E40" s="1">
        <v>5800</v>
      </c>
      <c r="F40" s="1" t="s">
        <v>516</v>
      </c>
      <c r="G40" s="1">
        <v>32</v>
      </c>
      <c r="H40" s="1">
        <v>104.75</v>
      </c>
      <c r="I40" s="1">
        <v>22.05</v>
      </c>
      <c r="J40" s="3">
        <f t="shared" si="7"/>
        <v>100.4</v>
      </c>
      <c r="K40" s="3">
        <f t="shared" si="8"/>
        <v>102.7</v>
      </c>
      <c r="L40" s="3">
        <f t="shared" si="9"/>
        <v>105.9</v>
      </c>
      <c r="M40" s="3">
        <f t="shared" si="10"/>
        <v>110.5</v>
      </c>
      <c r="N40" s="3"/>
      <c r="P40" s="4">
        <f t="shared" si="4"/>
        <v>30.419408317754808</v>
      </c>
      <c r="Q40" s="5">
        <f t="shared" si="5"/>
        <v>30.419408317754808</v>
      </c>
      <c r="R40" s="5">
        <f t="shared" si="6"/>
        <v>5.2447255720266908</v>
      </c>
    </row>
    <row r="41" spans="1:18" x14ac:dyDescent="0.3">
      <c r="A41" s="1">
        <v>40</v>
      </c>
      <c r="B41" s="1" t="s">
        <v>124</v>
      </c>
      <c r="C41" s="1" t="s">
        <v>498</v>
      </c>
      <c r="D41" s="1" t="s">
        <v>545</v>
      </c>
      <c r="E41" s="1">
        <v>6600</v>
      </c>
      <c r="F41" s="1" t="s">
        <v>520</v>
      </c>
      <c r="G41" s="1">
        <v>28</v>
      </c>
      <c r="H41" s="1">
        <v>112</v>
      </c>
      <c r="I41" s="1">
        <v>22.2</v>
      </c>
      <c r="J41" s="3">
        <f t="shared" si="7"/>
        <v>103.6</v>
      </c>
      <c r="K41" s="3">
        <f t="shared" si="8"/>
        <v>99.9</v>
      </c>
      <c r="L41" s="3">
        <f t="shared" si="9"/>
        <v>109</v>
      </c>
      <c r="M41" s="3">
        <f t="shared" si="10"/>
        <v>111.2</v>
      </c>
      <c r="N41" s="3"/>
      <c r="P41" s="4">
        <f t="shared" si="4"/>
        <v>29.351427111029611</v>
      </c>
      <c r="Q41" s="5">
        <f t="shared" si="5"/>
        <v>29.351427111029611</v>
      </c>
      <c r="R41" s="5">
        <f t="shared" si="6"/>
        <v>4.447185925913578</v>
      </c>
    </row>
    <row r="42" spans="1:18" x14ac:dyDescent="0.3">
      <c r="A42" s="1">
        <v>41</v>
      </c>
      <c r="B42" s="1" t="s">
        <v>244</v>
      </c>
      <c r="C42" s="1" t="s">
        <v>508</v>
      </c>
      <c r="D42" s="1" t="s">
        <v>544</v>
      </c>
      <c r="E42" s="1">
        <v>5300</v>
      </c>
      <c r="F42" s="1" t="s">
        <v>516</v>
      </c>
      <c r="G42" s="1">
        <v>26</v>
      </c>
      <c r="H42" s="1">
        <v>104.75</v>
      </c>
      <c r="I42" s="1">
        <v>22.31</v>
      </c>
      <c r="J42" s="3">
        <f t="shared" si="7"/>
        <v>100.4</v>
      </c>
      <c r="K42" s="3">
        <f t="shared" si="8"/>
        <v>102.7</v>
      </c>
      <c r="L42" s="3">
        <f t="shared" si="9"/>
        <v>105.9</v>
      </c>
      <c r="M42" s="3">
        <f t="shared" si="10"/>
        <v>110.5</v>
      </c>
      <c r="N42" s="3"/>
      <c r="P42" s="4">
        <f t="shared" si="4"/>
        <v>25.251445616671049</v>
      </c>
      <c r="Q42" s="5">
        <f t="shared" si="5"/>
        <v>25.251445616671049</v>
      </c>
      <c r="R42" s="5">
        <f t="shared" si="6"/>
        <v>4.7644237012586883</v>
      </c>
    </row>
    <row r="43" spans="1:18" x14ac:dyDescent="0.3">
      <c r="A43" s="1">
        <v>42</v>
      </c>
      <c r="B43" s="1" t="s">
        <v>421</v>
      </c>
      <c r="C43" s="1" t="s">
        <v>508</v>
      </c>
      <c r="D43" s="1" t="s">
        <v>544</v>
      </c>
      <c r="E43" s="1">
        <v>3300</v>
      </c>
      <c r="F43" s="1" t="s">
        <v>516</v>
      </c>
      <c r="G43" s="1">
        <v>21</v>
      </c>
      <c r="H43" s="1">
        <v>104.75</v>
      </c>
      <c r="I43" s="1">
        <v>13.22</v>
      </c>
      <c r="J43" s="3">
        <f t="shared" si="7"/>
        <v>100.4</v>
      </c>
      <c r="K43" s="3">
        <f t="shared" si="8"/>
        <v>102.7</v>
      </c>
      <c r="L43" s="3">
        <f t="shared" si="9"/>
        <v>105.9</v>
      </c>
      <c r="M43" s="3">
        <f t="shared" si="10"/>
        <v>110.5</v>
      </c>
      <c r="N43" s="3"/>
      <c r="P43" s="4">
        <f t="shared" si="4"/>
        <v>14.675860451145997</v>
      </c>
      <c r="Q43" s="5">
        <f t="shared" si="5"/>
        <v>14.675860451145997</v>
      </c>
      <c r="R43" s="5">
        <f t="shared" si="6"/>
        <v>4.4472304397412117</v>
      </c>
    </row>
    <row r="44" spans="1:18" x14ac:dyDescent="0.3">
      <c r="A44" s="1">
        <v>43</v>
      </c>
      <c r="B44" s="1" t="s">
        <v>415</v>
      </c>
      <c r="C44" s="1" t="s">
        <v>520</v>
      </c>
      <c r="D44" s="1" t="s">
        <v>545</v>
      </c>
      <c r="E44" s="1">
        <v>5000</v>
      </c>
      <c r="F44" s="3" t="s">
        <v>498</v>
      </c>
      <c r="G44" s="1">
        <v>21</v>
      </c>
      <c r="H44" s="3">
        <v>121</v>
      </c>
      <c r="I44" s="1">
        <v>17.78</v>
      </c>
      <c r="J44" s="3">
        <f t="shared" si="7"/>
        <v>99.9</v>
      </c>
      <c r="K44" s="3">
        <f t="shared" si="8"/>
        <v>103.6</v>
      </c>
      <c r="L44" s="3">
        <f t="shared" si="9"/>
        <v>107.3</v>
      </c>
      <c r="M44" s="3">
        <f t="shared" si="10"/>
        <v>109.2</v>
      </c>
      <c r="N44" s="3"/>
      <c r="P44" s="4">
        <f t="shared" si="4"/>
        <v>21.312571296358534</v>
      </c>
      <c r="Q44" s="5">
        <f t="shared" si="5"/>
        <v>21.312571296358534</v>
      </c>
      <c r="R44" s="5">
        <f t="shared" si="6"/>
        <v>4.2625142592717067</v>
      </c>
    </row>
    <row r="45" spans="1:18" x14ac:dyDescent="0.3">
      <c r="A45" s="1">
        <v>44</v>
      </c>
      <c r="B45" s="1" t="s">
        <v>335</v>
      </c>
      <c r="C45" s="1" t="s">
        <v>508</v>
      </c>
      <c r="D45" s="1" t="s">
        <v>545</v>
      </c>
      <c r="E45" s="1">
        <v>3300</v>
      </c>
      <c r="F45" s="3" t="s">
        <v>516</v>
      </c>
      <c r="G45" s="1">
        <v>17</v>
      </c>
      <c r="H45" s="3">
        <v>104.75</v>
      </c>
      <c r="I45" s="1">
        <v>11.5</v>
      </c>
      <c r="J45" s="3">
        <f t="shared" si="7"/>
        <v>100.4</v>
      </c>
      <c r="K45" s="3">
        <f t="shared" si="8"/>
        <v>102.7</v>
      </c>
      <c r="L45" s="3">
        <f t="shared" si="9"/>
        <v>105.9</v>
      </c>
      <c r="M45" s="3">
        <f t="shared" si="10"/>
        <v>110.5</v>
      </c>
      <c r="N45" s="3"/>
      <c r="P45" s="4">
        <f t="shared" si="4"/>
        <v>11.277675251145995</v>
      </c>
      <c r="Q45" s="5">
        <f t="shared" si="5"/>
        <v>11.277675251145995</v>
      </c>
      <c r="R45" s="5">
        <f t="shared" si="6"/>
        <v>3.41747734883212</v>
      </c>
    </row>
    <row r="46" spans="1:18" x14ac:dyDescent="0.3">
      <c r="A46" s="1">
        <v>45</v>
      </c>
      <c r="B46" s="1" t="s">
        <v>416</v>
      </c>
      <c r="C46" s="1" t="s">
        <v>516</v>
      </c>
      <c r="D46" s="1" t="s">
        <v>544</v>
      </c>
      <c r="E46" s="1">
        <v>3900</v>
      </c>
      <c r="F46" s="3" t="s">
        <v>508</v>
      </c>
      <c r="G46" s="1">
        <v>21</v>
      </c>
      <c r="H46" s="1">
        <v>113.75</v>
      </c>
      <c r="I46" s="1">
        <v>18.309999999999999</v>
      </c>
      <c r="J46" s="3">
        <f t="shared" si="7"/>
        <v>102.7</v>
      </c>
      <c r="K46" s="3">
        <f t="shared" si="8"/>
        <v>100.4</v>
      </c>
      <c r="L46" s="3">
        <f t="shared" si="9"/>
        <v>104.7</v>
      </c>
      <c r="M46" s="3">
        <f t="shared" si="10"/>
        <v>104.8</v>
      </c>
      <c r="N46" s="3"/>
      <c r="P46" s="4">
        <f t="shared" si="4"/>
        <v>18.571778313578903</v>
      </c>
      <c r="Q46" s="5">
        <f t="shared" si="5"/>
        <v>18.571778313578903</v>
      </c>
      <c r="R46" s="5">
        <f t="shared" si="6"/>
        <v>4.7619944393792064</v>
      </c>
    </row>
    <row r="47" spans="1:18" x14ac:dyDescent="0.3">
      <c r="A47" s="1">
        <v>46</v>
      </c>
      <c r="B47" s="3" t="s">
        <v>378</v>
      </c>
      <c r="C47" s="3" t="s">
        <v>498</v>
      </c>
      <c r="D47" s="3" t="s">
        <v>543</v>
      </c>
      <c r="E47" s="3">
        <v>4000</v>
      </c>
      <c r="F47" s="3" t="s">
        <v>520</v>
      </c>
      <c r="G47" s="3">
        <v>22</v>
      </c>
      <c r="H47" s="3">
        <v>112</v>
      </c>
      <c r="I47" s="3">
        <v>18.98</v>
      </c>
      <c r="J47" s="3">
        <f t="shared" si="7"/>
        <v>103.6</v>
      </c>
      <c r="K47" s="3">
        <f t="shared" si="8"/>
        <v>99.9</v>
      </c>
      <c r="L47" s="3">
        <f t="shared" si="9"/>
        <v>109</v>
      </c>
      <c r="M47" s="3">
        <f t="shared" si="10"/>
        <v>111.2</v>
      </c>
      <c r="N47" s="3"/>
      <c r="O47" s="3"/>
      <c r="P47" s="4">
        <f t="shared" si="4"/>
        <v>19.389689286948869</v>
      </c>
      <c r="Q47" s="5">
        <f t="shared" si="5"/>
        <v>19.389689286948869</v>
      </c>
      <c r="R47" s="5">
        <f t="shared" si="6"/>
        <v>4.8474223217372172</v>
      </c>
    </row>
    <row r="48" spans="1:18" x14ac:dyDescent="0.3">
      <c r="A48" s="1">
        <v>47</v>
      </c>
      <c r="B48" s="1" t="s">
        <v>477</v>
      </c>
      <c r="C48" s="1" t="s">
        <v>556</v>
      </c>
      <c r="D48" s="1" t="s">
        <v>543</v>
      </c>
      <c r="E48" s="1">
        <v>6800</v>
      </c>
      <c r="F48" s="3" t="s">
        <v>557</v>
      </c>
      <c r="G48" s="1">
        <v>27</v>
      </c>
      <c r="H48" s="3">
        <v>106.75</v>
      </c>
      <c r="I48" s="1">
        <v>24.56</v>
      </c>
      <c r="J48" s="3">
        <f t="shared" si="7"/>
        <v>102.3</v>
      </c>
      <c r="K48" s="3">
        <f t="shared" si="8"/>
        <v>100.7</v>
      </c>
      <c r="L48" s="3">
        <f t="shared" si="9"/>
        <v>110.7</v>
      </c>
      <c r="M48" s="3">
        <f t="shared" si="10"/>
        <v>111.3</v>
      </c>
      <c r="N48" s="3"/>
      <c r="P48" s="4">
        <f t="shared" si="4"/>
        <v>29.023047546089099</v>
      </c>
      <c r="Q48" s="5">
        <f t="shared" si="5"/>
        <v>29.023047546089099</v>
      </c>
      <c r="R48" s="5">
        <f t="shared" si="6"/>
        <v>4.268095227366044</v>
      </c>
    </row>
    <row r="49" spans="1:18" x14ac:dyDescent="0.3">
      <c r="A49" s="1">
        <v>48</v>
      </c>
      <c r="B49" s="1" t="s">
        <v>405</v>
      </c>
      <c r="C49" s="1" t="s">
        <v>520</v>
      </c>
      <c r="D49" s="1" t="s">
        <v>543</v>
      </c>
      <c r="E49" s="1">
        <v>4700</v>
      </c>
      <c r="F49" s="3" t="s">
        <v>498</v>
      </c>
      <c r="G49" s="1">
        <v>25</v>
      </c>
      <c r="H49" s="1">
        <v>121</v>
      </c>
      <c r="I49" s="1">
        <v>17.510000000000002</v>
      </c>
      <c r="J49" s="3">
        <f t="shared" si="7"/>
        <v>99.9</v>
      </c>
      <c r="K49" s="3">
        <f t="shared" si="8"/>
        <v>103.6</v>
      </c>
      <c r="L49" s="3">
        <f t="shared" si="9"/>
        <v>107.3</v>
      </c>
      <c r="M49" s="3">
        <f t="shared" si="10"/>
        <v>109.2</v>
      </c>
      <c r="N49" s="3"/>
      <c r="P49" s="4">
        <f t="shared" si="4"/>
        <v>23.589153323375783</v>
      </c>
      <c r="Q49" s="5">
        <f t="shared" si="5"/>
        <v>23.589153323375783</v>
      </c>
      <c r="R49" s="5">
        <f t="shared" si="6"/>
        <v>5.0189687922076134</v>
      </c>
    </row>
    <row r="50" spans="1:18" x14ac:dyDescent="0.3">
      <c r="A50" s="1">
        <v>49</v>
      </c>
      <c r="B50" s="1" t="s">
        <v>154</v>
      </c>
      <c r="C50" s="1" t="s">
        <v>516</v>
      </c>
      <c r="D50" s="1" t="s">
        <v>545</v>
      </c>
      <c r="E50" s="1">
        <v>6400</v>
      </c>
      <c r="F50" s="3" t="s">
        <v>508</v>
      </c>
      <c r="G50" s="1">
        <v>26</v>
      </c>
      <c r="H50" s="3">
        <v>113.75</v>
      </c>
      <c r="I50" s="1">
        <v>22.2</v>
      </c>
      <c r="J50" s="3">
        <f t="shared" si="7"/>
        <v>102.7</v>
      </c>
      <c r="K50" s="3">
        <f t="shared" si="8"/>
        <v>100.4</v>
      </c>
      <c r="L50" s="3">
        <f t="shared" si="9"/>
        <v>104.7</v>
      </c>
      <c r="M50" s="3">
        <f t="shared" si="10"/>
        <v>104.8</v>
      </c>
      <c r="N50" s="3"/>
      <c r="P50" s="4">
        <f t="shared" si="4"/>
        <v>27.93254163742283</v>
      </c>
      <c r="Q50" s="5">
        <f t="shared" si="5"/>
        <v>27.93254163742283</v>
      </c>
      <c r="R50" s="5">
        <f t="shared" si="6"/>
        <v>4.3644596308473167</v>
      </c>
    </row>
    <row r="51" spans="1:18" x14ac:dyDescent="0.3">
      <c r="A51" s="1">
        <v>50</v>
      </c>
      <c r="B51" s="1" t="s">
        <v>465</v>
      </c>
      <c r="C51" s="1" t="s">
        <v>520</v>
      </c>
      <c r="D51" s="1" t="s">
        <v>543</v>
      </c>
      <c r="E51" s="1">
        <v>4100</v>
      </c>
      <c r="F51" s="3" t="s">
        <v>498</v>
      </c>
      <c r="G51" s="1">
        <v>19</v>
      </c>
      <c r="H51" s="3">
        <v>121</v>
      </c>
      <c r="I51" s="1">
        <v>18.04</v>
      </c>
      <c r="J51" s="3">
        <f t="shared" si="7"/>
        <v>99.9</v>
      </c>
      <c r="K51" s="3">
        <f t="shared" si="8"/>
        <v>103.6</v>
      </c>
      <c r="L51" s="3">
        <f t="shared" si="9"/>
        <v>107.3</v>
      </c>
      <c r="M51" s="3">
        <f t="shared" si="10"/>
        <v>109.2</v>
      </c>
      <c r="N51" s="3"/>
      <c r="P51" s="4">
        <f t="shared" si="4"/>
        <v>18.059943359690472</v>
      </c>
      <c r="Q51" s="5">
        <f t="shared" si="5"/>
        <v>18.059943359690472</v>
      </c>
      <c r="R51" s="5">
        <f t="shared" si="6"/>
        <v>4.404864234070847</v>
      </c>
    </row>
    <row r="52" spans="1:18" x14ac:dyDescent="0.3">
      <c r="A52" s="1">
        <v>51</v>
      </c>
      <c r="B52" s="1" t="s">
        <v>480</v>
      </c>
      <c r="C52" s="1" t="s">
        <v>556</v>
      </c>
      <c r="D52" s="1" t="s">
        <v>546</v>
      </c>
      <c r="E52" s="1">
        <v>3500</v>
      </c>
      <c r="F52" s="3" t="s">
        <v>557</v>
      </c>
      <c r="G52" s="1">
        <v>15</v>
      </c>
      <c r="H52" s="3">
        <v>106.75</v>
      </c>
      <c r="I52" s="1">
        <v>20.05</v>
      </c>
      <c r="J52" s="3">
        <f t="shared" si="7"/>
        <v>102.3</v>
      </c>
      <c r="K52" s="3">
        <f t="shared" si="8"/>
        <v>100.7</v>
      </c>
      <c r="L52" s="3">
        <f t="shared" si="9"/>
        <v>110.7</v>
      </c>
      <c r="M52" s="3">
        <f t="shared" si="10"/>
        <v>111.3</v>
      </c>
      <c r="N52" s="3"/>
      <c r="P52" s="4">
        <f t="shared" si="4"/>
        <v>12.785229837137283</v>
      </c>
      <c r="Q52" s="5">
        <f t="shared" si="5"/>
        <v>12.785229837137283</v>
      </c>
      <c r="R52" s="5">
        <f t="shared" si="6"/>
        <v>3.6529228106106522</v>
      </c>
    </row>
    <row r="53" spans="1:18" x14ac:dyDescent="0.3">
      <c r="A53" s="1">
        <v>52</v>
      </c>
      <c r="B53" s="1" t="s">
        <v>366</v>
      </c>
      <c r="C53" s="1" t="s">
        <v>516</v>
      </c>
      <c r="D53" s="1" t="s">
        <v>546</v>
      </c>
      <c r="E53" s="1">
        <v>3400</v>
      </c>
      <c r="F53" s="3" t="s">
        <v>508</v>
      </c>
      <c r="G53" s="1">
        <v>18</v>
      </c>
      <c r="H53" s="1">
        <v>113.75</v>
      </c>
      <c r="I53" s="1">
        <v>15.2</v>
      </c>
      <c r="J53" s="3">
        <f t="shared" si="7"/>
        <v>102.7</v>
      </c>
      <c r="K53" s="3">
        <f t="shared" si="8"/>
        <v>100.4</v>
      </c>
      <c r="L53" s="3">
        <f t="shared" si="9"/>
        <v>104.7</v>
      </c>
      <c r="M53" s="3">
        <f t="shared" si="10"/>
        <v>104.8</v>
      </c>
      <c r="N53" s="3"/>
      <c r="P53" s="4">
        <f t="shared" si="4"/>
        <v>14.24236688620547</v>
      </c>
      <c r="Q53" s="5">
        <f t="shared" si="5"/>
        <v>14.24236688620547</v>
      </c>
      <c r="R53" s="5">
        <f t="shared" si="6"/>
        <v>4.1889314371192565</v>
      </c>
    </row>
    <row r="54" spans="1:18" x14ac:dyDescent="0.3">
      <c r="A54" s="1">
        <v>53</v>
      </c>
      <c r="B54" s="1" t="s">
        <v>243</v>
      </c>
      <c r="C54" s="1" t="s">
        <v>498</v>
      </c>
      <c r="D54" s="1" t="s">
        <v>544</v>
      </c>
      <c r="E54" s="1">
        <v>3400</v>
      </c>
      <c r="F54" s="3" t="s">
        <v>520</v>
      </c>
      <c r="G54" s="1">
        <v>20</v>
      </c>
      <c r="H54" s="3">
        <v>112</v>
      </c>
      <c r="I54" s="1">
        <v>12.97</v>
      </c>
      <c r="J54" s="3">
        <f t="shared" si="7"/>
        <v>103.6</v>
      </c>
      <c r="K54" s="3">
        <f t="shared" si="8"/>
        <v>99.9</v>
      </c>
      <c r="L54" s="3">
        <f t="shared" si="9"/>
        <v>109</v>
      </c>
      <c r="M54" s="3">
        <f t="shared" si="10"/>
        <v>111.2</v>
      </c>
      <c r="N54" s="3"/>
      <c r="P54" s="4">
        <f t="shared" si="4"/>
        <v>14.765579536205468</v>
      </c>
      <c r="Q54" s="5">
        <f t="shared" si="5"/>
        <v>14.765579536205468</v>
      </c>
      <c r="R54" s="5">
        <f t="shared" si="6"/>
        <v>4.3428175106486675</v>
      </c>
    </row>
    <row r="55" spans="1:18" x14ac:dyDescent="0.3">
      <c r="A55" s="1">
        <v>54</v>
      </c>
      <c r="B55" s="1" t="s">
        <v>122</v>
      </c>
      <c r="C55" s="1" t="s">
        <v>557</v>
      </c>
      <c r="D55" s="1" t="s">
        <v>542</v>
      </c>
      <c r="E55" s="1">
        <v>3700</v>
      </c>
      <c r="F55" s="3" t="s">
        <v>556</v>
      </c>
      <c r="G55" s="1">
        <v>13</v>
      </c>
      <c r="H55" s="3">
        <v>114.75</v>
      </c>
      <c r="I55" s="1">
        <v>13.94</v>
      </c>
      <c r="J55" s="3">
        <f t="shared" si="7"/>
        <v>100.7</v>
      </c>
      <c r="K55" s="3">
        <f t="shared" si="8"/>
        <v>102.3</v>
      </c>
      <c r="L55" s="3">
        <f t="shared" si="9"/>
        <v>109.3</v>
      </c>
      <c r="M55" s="3">
        <f t="shared" si="10"/>
        <v>102.2</v>
      </c>
      <c r="N55" s="3"/>
      <c r="P55" s="4">
        <f t="shared" si="4"/>
        <v>11.087851764505945</v>
      </c>
      <c r="Q55" s="5">
        <f t="shared" si="5"/>
        <v>11.087851764505945</v>
      </c>
      <c r="R55" s="5">
        <f t="shared" si="6"/>
        <v>2.9967166931097147</v>
      </c>
    </row>
    <row r="56" spans="1:18" x14ac:dyDescent="0.3">
      <c r="A56" s="1">
        <v>55</v>
      </c>
      <c r="B56" s="1" t="s">
        <v>589</v>
      </c>
      <c r="C56" s="1" t="s">
        <v>556</v>
      </c>
      <c r="D56" s="1" t="s">
        <v>543</v>
      </c>
      <c r="E56" s="1">
        <v>3100</v>
      </c>
      <c r="F56" s="3" t="s">
        <v>557</v>
      </c>
      <c r="G56" s="1">
        <v>12</v>
      </c>
      <c r="H56" s="3">
        <v>106.75</v>
      </c>
      <c r="I56" s="1">
        <v>18.079999999999998</v>
      </c>
      <c r="J56" s="3">
        <f t="shared" si="7"/>
        <v>102.3</v>
      </c>
      <c r="K56" s="3">
        <f t="shared" si="8"/>
        <v>100.7</v>
      </c>
      <c r="L56" s="3">
        <f t="shared" si="9"/>
        <v>110.7</v>
      </c>
      <c r="M56" s="3">
        <f t="shared" si="10"/>
        <v>111.3</v>
      </c>
      <c r="N56" s="3"/>
      <c r="P56" s="4">
        <f t="shared" si="4"/>
        <v>8.9147211810012656</v>
      </c>
      <c r="Q56" s="5">
        <f t="shared" si="5"/>
        <v>8.9147211810012656</v>
      </c>
      <c r="R56" s="5">
        <f t="shared" si="6"/>
        <v>2.8757165100004083</v>
      </c>
    </row>
    <row r="57" spans="1:18" x14ac:dyDescent="0.3">
      <c r="A57" s="1">
        <v>56</v>
      </c>
      <c r="B57" s="1" t="s">
        <v>540</v>
      </c>
      <c r="C57" s="1" t="s">
        <v>520</v>
      </c>
      <c r="D57" s="1" t="s">
        <v>546</v>
      </c>
      <c r="E57" s="1">
        <v>3000</v>
      </c>
      <c r="F57" s="3" t="s">
        <v>498</v>
      </c>
      <c r="G57" s="1">
        <v>8</v>
      </c>
      <c r="H57" s="3">
        <v>121</v>
      </c>
      <c r="I57" s="1">
        <v>12.2</v>
      </c>
      <c r="J57" s="3">
        <f t="shared" si="7"/>
        <v>99.9</v>
      </c>
      <c r="K57" s="3">
        <f t="shared" si="8"/>
        <v>103.6</v>
      </c>
      <c r="L57" s="3">
        <f t="shared" si="9"/>
        <v>107.3</v>
      </c>
      <c r="M57" s="3">
        <f t="shared" si="10"/>
        <v>109.2</v>
      </c>
      <c r="N57" s="3"/>
      <c r="P57" s="4">
        <f t="shared" si="4"/>
        <v>5.4869473111202751</v>
      </c>
      <c r="Q57" s="5">
        <f t="shared" si="5"/>
        <v>5.4869473111202751</v>
      </c>
      <c r="R57" s="5">
        <f t="shared" si="6"/>
        <v>1.8289824370400918</v>
      </c>
    </row>
    <row r="58" spans="1:18" x14ac:dyDescent="0.3">
      <c r="A58" s="1">
        <v>57</v>
      </c>
      <c r="B58" s="1" t="s">
        <v>284</v>
      </c>
      <c r="C58" s="1" t="s">
        <v>498</v>
      </c>
      <c r="D58" s="1" t="s">
        <v>544</v>
      </c>
      <c r="E58" s="1">
        <v>3200</v>
      </c>
      <c r="F58" s="3" t="s">
        <v>520</v>
      </c>
      <c r="G58" s="1">
        <v>8</v>
      </c>
      <c r="H58" s="3">
        <v>112</v>
      </c>
      <c r="I58" s="1">
        <v>14.89</v>
      </c>
      <c r="J58" s="3">
        <f t="shared" si="7"/>
        <v>103.6</v>
      </c>
      <c r="K58" s="3">
        <f t="shared" si="8"/>
        <v>99.9</v>
      </c>
      <c r="L58" s="3">
        <f t="shared" si="9"/>
        <v>109</v>
      </c>
      <c r="M58" s="3">
        <f t="shared" si="10"/>
        <v>111.2</v>
      </c>
      <c r="N58" s="3"/>
      <c r="P58" s="4">
        <f t="shared" si="4"/>
        <v>5.9318939275392149</v>
      </c>
      <c r="Q58" s="5">
        <f t="shared" si="5"/>
        <v>5.9318939275392149</v>
      </c>
      <c r="R58" s="5">
        <f t="shared" si="6"/>
        <v>1.8537168523560046</v>
      </c>
    </row>
    <row r="59" spans="1:18" x14ac:dyDescent="0.3">
      <c r="A59" s="1">
        <v>58</v>
      </c>
      <c r="B59" s="1" t="s">
        <v>300</v>
      </c>
      <c r="C59" s="1" t="s">
        <v>557</v>
      </c>
      <c r="D59" s="1" t="s">
        <v>546</v>
      </c>
      <c r="E59" s="1">
        <v>3000</v>
      </c>
      <c r="F59" s="3" t="s">
        <v>556</v>
      </c>
      <c r="G59" s="1">
        <v>4</v>
      </c>
      <c r="H59" s="1">
        <v>114.75</v>
      </c>
      <c r="I59" s="1">
        <v>8.8000000000000007</v>
      </c>
      <c r="J59" s="3">
        <f t="shared" si="7"/>
        <v>100.7</v>
      </c>
      <c r="K59" s="3">
        <f t="shared" si="8"/>
        <v>102.3</v>
      </c>
      <c r="L59" s="3">
        <f t="shared" si="9"/>
        <v>109.3</v>
      </c>
      <c r="M59" s="3">
        <f t="shared" si="10"/>
        <v>102.2</v>
      </c>
      <c r="N59" s="3"/>
      <c r="P59" s="4">
        <f t="shared" si="4"/>
        <v>1.1317920611202763</v>
      </c>
      <c r="Q59" s="5">
        <f t="shared" si="5"/>
        <v>1.1317920611202763</v>
      </c>
      <c r="R59" s="5">
        <f t="shared" si="6"/>
        <v>0.37726402037342543</v>
      </c>
    </row>
    <row r="84" spans="1:16" x14ac:dyDescent="0.3">
      <c r="A84" s="1" t="s">
        <v>565</v>
      </c>
    </row>
    <row r="85" spans="1:16" x14ac:dyDescent="0.3">
      <c r="A85" s="1" t="s">
        <v>509</v>
      </c>
      <c r="B85" s="1" t="s">
        <v>510</v>
      </c>
      <c r="C85" s="1" t="s">
        <v>566</v>
      </c>
      <c r="D85" s="1" t="s">
        <v>567</v>
      </c>
      <c r="E85" s="1" t="s">
        <v>568</v>
      </c>
      <c r="P85" s="1"/>
    </row>
    <row r="86" spans="1:16" x14ac:dyDescent="0.3">
      <c r="A86" s="1">
        <v>1</v>
      </c>
      <c r="B86" s="1" t="s">
        <v>490</v>
      </c>
      <c r="C86" s="1">
        <v>103.2</v>
      </c>
      <c r="D86" s="1">
        <v>115</v>
      </c>
      <c r="E86" s="1">
        <v>106.8</v>
      </c>
      <c r="P86" s="1"/>
    </row>
    <row r="87" spans="1:16" x14ac:dyDescent="0.3">
      <c r="A87" s="1">
        <v>2</v>
      </c>
      <c r="B87" s="1" t="s">
        <v>487</v>
      </c>
      <c r="C87" s="1">
        <v>100.3</v>
      </c>
      <c r="D87" s="1">
        <v>111.8</v>
      </c>
      <c r="E87" s="1">
        <v>109.6</v>
      </c>
      <c r="P87" s="1"/>
    </row>
    <row r="88" spans="1:16" x14ac:dyDescent="0.3">
      <c r="A88" s="1">
        <v>3</v>
      </c>
      <c r="B88" s="1" t="s">
        <v>557</v>
      </c>
      <c r="C88" s="1">
        <v>100.7</v>
      </c>
      <c r="D88" s="1">
        <v>111.3</v>
      </c>
      <c r="E88" s="1">
        <v>109.3</v>
      </c>
      <c r="P88" s="1"/>
    </row>
    <row r="89" spans="1:16" x14ac:dyDescent="0.3">
      <c r="A89" s="1">
        <v>4</v>
      </c>
      <c r="B89" s="1" t="s">
        <v>520</v>
      </c>
      <c r="C89" s="1">
        <v>99.9</v>
      </c>
      <c r="D89" s="1">
        <v>111.2</v>
      </c>
      <c r="E89" s="1">
        <v>107.3</v>
      </c>
      <c r="P89" s="1"/>
    </row>
    <row r="90" spans="1:16" x14ac:dyDescent="0.3">
      <c r="A90" s="1">
        <v>5</v>
      </c>
      <c r="B90" s="1" t="s">
        <v>485</v>
      </c>
      <c r="C90" s="1">
        <v>105</v>
      </c>
      <c r="D90" s="1">
        <v>111</v>
      </c>
      <c r="E90" s="1">
        <v>101.6</v>
      </c>
      <c r="P90" s="1"/>
    </row>
    <row r="91" spans="1:16" x14ac:dyDescent="0.3">
      <c r="A91" s="1">
        <v>6</v>
      </c>
      <c r="B91" s="1" t="s">
        <v>519</v>
      </c>
      <c r="C91" s="1">
        <v>101.7</v>
      </c>
      <c r="D91" s="1">
        <v>110.8</v>
      </c>
      <c r="E91" s="1">
        <v>103.6</v>
      </c>
      <c r="P91" s="1"/>
    </row>
    <row r="92" spans="1:16" x14ac:dyDescent="0.3">
      <c r="A92" s="1">
        <v>7</v>
      </c>
      <c r="B92" s="1" t="s">
        <v>488</v>
      </c>
      <c r="C92" s="1">
        <v>104.2</v>
      </c>
      <c r="D92" s="1">
        <v>110.7</v>
      </c>
      <c r="E92" s="1">
        <v>106.3</v>
      </c>
      <c r="P92" s="1"/>
    </row>
    <row r="93" spans="1:16" x14ac:dyDescent="0.3">
      <c r="A93" s="1">
        <v>8</v>
      </c>
      <c r="B93" s="1" t="s">
        <v>516</v>
      </c>
      <c r="C93" s="1">
        <v>102.7</v>
      </c>
      <c r="D93" s="1">
        <v>110.5</v>
      </c>
      <c r="E93" s="1">
        <v>104.7</v>
      </c>
      <c r="P93" s="1"/>
    </row>
    <row r="94" spans="1:16" x14ac:dyDescent="0.3">
      <c r="A94" s="1">
        <v>9</v>
      </c>
      <c r="B94" s="1" t="s">
        <v>564</v>
      </c>
      <c r="C94" s="1">
        <v>104.6</v>
      </c>
      <c r="D94" s="1">
        <v>110.3</v>
      </c>
      <c r="E94" s="1">
        <v>110</v>
      </c>
      <c r="P94" s="1"/>
    </row>
    <row r="95" spans="1:16" x14ac:dyDescent="0.3">
      <c r="A95" s="1">
        <v>10</v>
      </c>
      <c r="B95" s="1" t="s">
        <v>492</v>
      </c>
      <c r="C95" s="1">
        <v>101.8</v>
      </c>
      <c r="D95" s="1">
        <v>110.2</v>
      </c>
      <c r="E95" s="1">
        <v>107.8</v>
      </c>
      <c r="P95" s="1"/>
    </row>
    <row r="96" spans="1:16" x14ac:dyDescent="0.3">
      <c r="A96" s="1">
        <v>11</v>
      </c>
      <c r="B96" s="1" t="s">
        <v>498</v>
      </c>
      <c r="C96" s="1">
        <v>103.6</v>
      </c>
      <c r="D96" s="1">
        <v>109.2</v>
      </c>
      <c r="E96" s="1">
        <v>109</v>
      </c>
      <c r="P96" s="1"/>
    </row>
    <row r="97" spans="1:16" x14ac:dyDescent="0.3">
      <c r="A97" s="1">
        <v>12</v>
      </c>
      <c r="B97" s="1" t="s">
        <v>486</v>
      </c>
      <c r="C97" s="1">
        <v>105.8</v>
      </c>
      <c r="D97" s="1">
        <v>108.4</v>
      </c>
      <c r="E97" s="1">
        <v>103.6</v>
      </c>
      <c r="P97" s="1"/>
    </row>
    <row r="98" spans="1:16" x14ac:dyDescent="0.3">
      <c r="A98" s="1">
        <v>13</v>
      </c>
      <c r="B98" s="1" t="s">
        <v>489</v>
      </c>
      <c r="C98" s="1">
        <v>102.5</v>
      </c>
      <c r="D98" s="1">
        <v>108.3</v>
      </c>
      <c r="E98" s="1">
        <v>108.7</v>
      </c>
      <c r="P98" s="1"/>
    </row>
    <row r="99" spans="1:16" x14ac:dyDescent="0.3">
      <c r="A99" s="1">
        <v>14</v>
      </c>
      <c r="B99" s="1" t="s">
        <v>523</v>
      </c>
      <c r="C99" s="1">
        <v>104</v>
      </c>
      <c r="D99" s="1">
        <v>108.2</v>
      </c>
      <c r="E99" s="1">
        <v>110.6</v>
      </c>
      <c r="P99" s="1"/>
    </row>
    <row r="100" spans="1:16" x14ac:dyDescent="0.3">
      <c r="A100" s="1">
        <v>15</v>
      </c>
      <c r="B100" s="1" t="s">
        <v>514</v>
      </c>
      <c r="C100" s="1">
        <v>101.4</v>
      </c>
      <c r="D100" s="1">
        <v>108</v>
      </c>
      <c r="E100" s="1">
        <v>109.1</v>
      </c>
      <c r="P100" s="1"/>
    </row>
    <row r="101" spans="1:16" x14ac:dyDescent="0.3">
      <c r="A101" s="1">
        <v>16</v>
      </c>
      <c r="B101" s="1" t="s">
        <v>497</v>
      </c>
      <c r="C101" s="1">
        <v>105.7</v>
      </c>
      <c r="D101" s="1">
        <v>107.6</v>
      </c>
      <c r="E101" s="1">
        <v>107.8</v>
      </c>
      <c r="P101" s="1"/>
    </row>
    <row r="102" spans="1:16" x14ac:dyDescent="0.3">
      <c r="A102" s="1">
        <v>17</v>
      </c>
      <c r="B102" s="1" t="s">
        <v>512</v>
      </c>
      <c r="C102" s="1">
        <v>102.8</v>
      </c>
      <c r="D102" s="1">
        <v>107.3</v>
      </c>
      <c r="E102" s="1">
        <v>107.9</v>
      </c>
      <c r="P102" s="1"/>
    </row>
    <row r="103" spans="1:16" x14ac:dyDescent="0.3">
      <c r="A103" s="1">
        <v>18</v>
      </c>
      <c r="B103" s="1" t="s">
        <v>506</v>
      </c>
      <c r="C103" s="1">
        <v>100.5</v>
      </c>
      <c r="D103" s="1">
        <v>107.2</v>
      </c>
      <c r="E103" s="1">
        <v>102.4</v>
      </c>
      <c r="P103" s="1"/>
    </row>
    <row r="104" spans="1:16" x14ac:dyDescent="0.3">
      <c r="A104" s="1">
        <v>19</v>
      </c>
      <c r="B104" s="1" t="s">
        <v>496</v>
      </c>
      <c r="C104" s="1">
        <v>102.4</v>
      </c>
      <c r="D104" s="1">
        <v>106.7</v>
      </c>
      <c r="E104" s="1">
        <v>103.4</v>
      </c>
      <c r="P104" s="1"/>
    </row>
    <row r="105" spans="1:16" x14ac:dyDescent="0.3">
      <c r="A105" s="1">
        <v>20</v>
      </c>
      <c r="B105" s="1" t="s">
        <v>518</v>
      </c>
      <c r="C105" s="1">
        <v>101.8</v>
      </c>
      <c r="D105" s="1">
        <v>106</v>
      </c>
      <c r="E105" s="1">
        <v>106.8</v>
      </c>
      <c r="P105" s="1"/>
    </row>
    <row r="106" spans="1:16" x14ac:dyDescent="0.3">
      <c r="A106" s="1">
        <v>21</v>
      </c>
      <c r="B106" s="1" t="s">
        <v>517</v>
      </c>
      <c r="C106" s="1">
        <v>105.7</v>
      </c>
      <c r="D106" s="1">
        <v>105.3</v>
      </c>
      <c r="E106" s="1">
        <v>106.7</v>
      </c>
      <c r="P106" s="1"/>
    </row>
    <row r="107" spans="1:16" x14ac:dyDescent="0.3">
      <c r="A107" s="1">
        <v>22</v>
      </c>
      <c r="B107" s="1" t="s">
        <v>508</v>
      </c>
      <c r="C107" s="1">
        <v>100.4</v>
      </c>
      <c r="D107" s="1">
        <v>104.8</v>
      </c>
      <c r="E107" s="1">
        <v>105.9</v>
      </c>
      <c r="P107" s="1"/>
    </row>
    <row r="108" spans="1:16" x14ac:dyDescent="0.3">
      <c r="A108" s="1">
        <v>23</v>
      </c>
      <c r="B108" s="1" t="s">
        <v>491</v>
      </c>
      <c r="C108" s="1">
        <v>100.7</v>
      </c>
      <c r="D108" s="1">
        <v>104.2</v>
      </c>
      <c r="E108" s="1">
        <v>106.5</v>
      </c>
      <c r="P108" s="1"/>
    </row>
    <row r="109" spans="1:16" x14ac:dyDescent="0.3">
      <c r="A109" s="1">
        <v>24</v>
      </c>
      <c r="B109" s="1" t="s">
        <v>513</v>
      </c>
      <c r="C109" s="1">
        <v>100.7</v>
      </c>
      <c r="D109" s="1">
        <v>103.8</v>
      </c>
      <c r="E109" s="1">
        <v>105</v>
      </c>
      <c r="P109" s="1"/>
    </row>
    <row r="110" spans="1:16" x14ac:dyDescent="0.3">
      <c r="A110" s="1">
        <v>25</v>
      </c>
      <c r="B110" s="1" t="s">
        <v>505</v>
      </c>
      <c r="C110" s="1">
        <v>98.8</v>
      </c>
      <c r="D110" s="1">
        <v>103.7</v>
      </c>
      <c r="E110" s="1">
        <v>114.3</v>
      </c>
      <c r="P110" s="1"/>
    </row>
    <row r="111" spans="1:16" x14ac:dyDescent="0.3">
      <c r="A111" s="1">
        <v>26</v>
      </c>
      <c r="B111" s="1" t="s">
        <v>507</v>
      </c>
      <c r="C111" s="1">
        <v>106.4</v>
      </c>
      <c r="D111" s="1">
        <v>103.6</v>
      </c>
      <c r="E111" s="1">
        <v>111</v>
      </c>
      <c r="P111" s="1"/>
    </row>
    <row r="112" spans="1:16" x14ac:dyDescent="0.3">
      <c r="A112" s="1">
        <v>27</v>
      </c>
      <c r="B112" s="1" t="s">
        <v>493</v>
      </c>
      <c r="C112" s="1">
        <v>102.5</v>
      </c>
      <c r="D112" s="1">
        <v>102.4</v>
      </c>
      <c r="E112" s="1">
        <v>111.9</v>
      </c>
      <c r="P112" s="1"/>
    </row>
    <row r="113" spans="1:16" x14ac:dyDescent="0.3">
      <c r="A113" s="1">
        <v>28</v>
      </c>
      <c r="B113" s="1" t="s">
        <v>556</v>
      </c>
      <c r="C113" s="1">
        <v>102.3</v>
      </c>
      <c r="D113" s="1">
        <v>102.2</v>
      </c>
      <c r="E113" s="1">
        <v>110.7</v>
      </c>
      <c r="P113" s="1"/>
    </row>
    <row r="114" spans="1:16" x14ac:dyDescent="0.3">
      <c r="A114" s="1">
        <v>29</v>
      </c>
      <c r="B114" s="1" t="s">
        <v>495</v>
      </c>
      <c r="C114" s="1">
        <v>97.8</v>
      </c>
      <c r="D114" s="1">
        <v>102.1</v>
      </c>
      <c r="E114" s="1">
        <v>105</v>
      </c>
      <c r="P114" s="1"/>
    </row>
    <row r="115" spans="1:16" x14ac:dyDescent="0.3">
      <c r="A115" s="1">
        <v>30</v>
      </c>
      <c r="B115" s="1" t="s">
        <v>499</v>
      </c>
      <c r="C115" s="1">
        <v>101.1</v>
      </c>
      <c r="D115" s="1">
        <v>101.2</v>
      </c>
      <c r="E115" s="1">
        <v>109.7</v>
      </c>
      <c r="P115" s="1"/>
    </row>
  </sheetData>
  <pageMargins left="0.7" right="0.7" top="0.75" bottom="0.75" header="0.3" footer="0.3"/>
  <pageSetup orientation="portrait" horizontalDpi="200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0" sqref="H10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144</v>
      </c>
      <c r="C2" s="1" t="s">
        <v>520</v>
      </c>
      <c r="D2" s="1" t="s">
        <v>542</v>
      </c>
      <c r="E2" s="1">
        <v>10000</v>
      </c>
      <c r="F2" s="3" t="s">
        <v>492</v>
      </c>
      <c r="G2" s="1">
        <v>35</v>
      </c>
      <c r="H2" s="3">
        <v>110</v>
      </c>
      <c r="I2" s="1">
        <v>28.5</v>
      </c>
      <c r="J2" s="3">
        <f t="shared" ref="J2:J39" si="0">VLOOKUP(C2,$B$46:$E$75,2,FALSE)</f>
        <v>100.1</v>
      </c>
      <c r="K2" s="3">
        <f t="shared" ref="K2:K39" si="1">VLOOKUP(F2,$B$46:$E$75,2,FALSE)</f>
        <v>101.6</v>
      </c>
      <c r="L2" s="3">
        <f t="shared" ref="L2:L39" si="2">VLOOKUP(C2,$B$46:$E$75,4,FALSE)</f>
        <v>106.8</v>
      </c>
      <c r="M2" s="3">
        <f t="shared" ref="M2:M39" si="3">VLOOKUP(F2,$B$46:$E$75,3,FALSE)</f>
        <v>111.4</v>
      </c>
      <c r="N2" s="3">
        <v>11300</v>
      </c>
      <c r="P2" s="4">
        <v>47.904357607490596</v>
      </c>
      <c r="Q2" s="5">
        <f t="shared" ref="Q2:Q39" si="4">P2-O2</f>
        <v>47.904357607490596</v>
      </c>
      <c r="R2" s="5">
        <f t="shared" ref="R2:R39" si="5">P2/(N2/1000)</f>
        <v>4.2393236820788136</v>
      </c>
    </row>
    <row r="3" spans="1:18" x14ac:dyDescent="0.3">
      <c r="A3" s="1">
        <v>2</v>
      </c>
      <c r="B3" s="1" t="s">
        <v>437</v>
      </c>
      <c r="C3" s="1" t="s">
        <v>488</v>
      </c>
      <c r="D3" s="1" t="s">
        <v>542</v>
      </c>
      <c r="E3" s="1">
        <v>9400</v>
      </c>
      <c r="F3" s="3" t="s">
        <v>516</v>
      </c>
      <c r="G3" s="1">
        <v>33</v>
      </c>
      <c r="H3" s="3">
        <v>107</v>
      </c>
      <c r="I3" s="1">
        <v>33.4</v>
      </c>
      <c r="J3" s="3">
        <f t="shared" si="0"/>
        <v>104</v>
      </c>
      <c r="K3" s="3">
        <f t="shared" si="1"/>
        <v>102.5</v>
      </c>
      <c r="L3" s="3">
        <f t="shared" si="2"/>
        <v>107.1</v>
      </c>
      <c r="M3" s="3">
        <f t="shared" si="3"/>
        <v>110.9</v>
      </c>
      <c r="N3" s="3">
        <v>11000</v>
      </c>
      <c r="P3" s="4">
        <v>44.429922277915722</v>
      </c>
      <c r="Q3" s="5">
        <f t="shared" si="4"/>
        <v>44.429922277915722</v>
      </c>
      <c r="R3" s="5">
        <f t="shared" si="5"/>
        <v>4.0390838434468836</v>
      </c>
    </row>
    <row r="4" spans="1:18" x14ac:dyDescent="0.3">
      <c r="A4" s="1">
        <v>3</v>
      </c>
      <c r="B4" s="1" t="s">
        <v>330</v>
      </c>
      <c r="C4" s="1" t="s">
        <v>492</v>
      </c>
      <c r="D4" s="1" t="s">
        <v>543</v>
      </c>
      <c r="E4" s="1">
        <v>9200</v>
      </c>
      <c r="F4" s="3" t="s">
        <v>520</v>
      </c>
      <c r="G4" s="1">
        <v>38</v>
      </c>
      <c r="H4" s="3">
        <v>105.5</v>
      </c>
      <c r="I4" s="1">
        <v>30.53</v>
      </c>
      <c r="J4" s="3">
        <f t="shared" si="0"/>
        <v>101.6</v>
      </c>
      <c r="K4" s="3">
        <f t="shared" si="1"/>
        <v>100.1</v>
      </c>
      <c r="L4" s="3">
        <f t="shared" si="2"/>
        <v>108.1</v>
      </c>
      <c r="M4" s="3">
        <f t="shared" si="3"/>
        <v>109.8</v>
      </c>
      <c r="N4" s="3">
        <v>10000</v>
      </c>
      <c r="P4" s="4">
        <v>46.456158041933676</v>
      </c>
      <c r="Q4" s="5">
        <f t="shared" si="4"/>
        <v>46.456158041933676</v>
      </c>
      <c r="R4" s="5">
        <f t="shared" si="5"/>
        <v>4.6456158041933673</v>
      </c>
    </row>
    <row r="5" spans="1:18" x14ac:dyDescent="0.3">
      <c r="A5" s="1">
        <v>4</v>
      </c>
      <c r="B5" s="1" t="s">
        <v>317</v>
      </c>
      <c r="C5" s="1" t="s">
        <v>516</v>
      </c>
      <c r="D5" s="1" t="s">
        <v>546</v>
      </c>
      <c r="E5" s="1">
        <v>9000</v>
      </c>
      <c r="F5" s="3" t="s">
        <v>488</v>
      </c>
      <c r="G5" s="1">
        <v>38</v>
      </c>
      <c r="H5" s="3">
        <v>114</v>
      </c>
      <c r="I5" s="1">
        <v>29.47</v>
      </c>
      <c r="J5" s="3">
        <f t="shared" si="0"/>
        <v>102.5</v>
      </c>
      <c r="K5" s="3">
        <f t="shared" si="1"/>
        <v>104</v>
      </c>
      <c r="L5" s="3">
        <f t="shared" si="2"/>
        <v>104.3</v>
      </c>
      <c r="M5" s="3">
        <f t="shared" si="3"/>
        <v>110.4</v>
      </c>
      <c r="N5" s="3">
        <v>9700</v>
      </c>
      <c r="P5" s="4">
        <v>46.044625665564858</v>
      </c>
      <c r="Q5" s="5">
        <f t="shared" si="4"/>
        <v>46.044625665564858</v>
      </c>
      <c r="R5" s="5">
        <f t="shared" si="5"/>
        <v>4.7468686253159653</v>
      </c>
    </row>
    <row r="6" spans="1:18" x14ac:dyDescent="0.3">
      <c r="A6" s="1">
        <v>5</v>
      </c>
      <c r="B6" s="1" t="s">
        <v>101</v>
      </c>
      <c r="C6" s="1" t="s">
        <v>488</v>
      </c>
      <c r="D6" s="1" t="s">
        <v>543</v>
      </c>
      <c r="E6" s="1">
        <v>7700</v>
      </c>
      <c r="F6" s="3" t="s">
        <v>516</v>
      </c>
      <c r="G6" s="1">
        <v>34</v>
      </c>
      <c r="H6" s="3">
        <v>107</v>
      </c>
      <c r="I6" s="1">
        <v>23.96</v>
      </c>
      <c r="J6" s="3">
        <f t="shared" si="0"/>
        <v>104</v>
      </c>
      <c r="K6" s="3">
        <f t="shared" si="1"/>
        <v>102.5</v>
      </c>
      <c r="L6" s="3">
        <f t="shared" si="2"/>
        <v>107.1</v>
      </c>
      <c r="M6" s="3">
        <f t="shared" si="3"/>
        <v>110.9</v>
      </c>
      <c r="N6" s="3">
        <v>9400</v>
      </c>
      <c r="P6" s="4">
        <f t="shared" ref="P6:P39" si="6">-87.868852+(LN(E6))*9.365713+G6*0.73241+I6*0.27241+H6*0.0924+((J6+K6)/2)*0.015315+((L6+M6)/2)*-0.032803</f>
        <v>35.266115537046616</v>
      </c>
      <c r="Q6" s="5">
        <f t="shared" si="4"/>
        <v>35.266115537046616</v>
      </c>
      <c r="R6" s="5">
        <f t="shared" si="5"/>
        <v>3.7517144188347462</v>
      </c>
    </row>
    <row r="7" spans="1:18" x14ac:dyDescent="0.3">
      <c r="A7" s="1">
        <v>6</v>
      </c>
      <c r="B7" s="1" t="s">
        <v>291</v>
      </c>
      <c r="C7" s="1" t="s">
        <v>516</v>
      </c>
      <c r="D7" s="1" t="s">
        <v>545</v>
      </c>
      <c r="E7" s="1">
        <v>7300</v>
      </c>
      <c r="F7" s="3" t="s">
        <v>488</v>
      </c>
      <c r="G7" s="1">
        <v>37</v>
      </c>
      <c r="H7" s="3">
        <v>114</v>
      </c>
      <c r="I7" s="1">
        <v>20.75</v>
      </c>
      <c r="J7" s="3">
        <f t="shared" si="0"/>
        <v>102.5</v>
      </c>
      <c r="K7" s="3">
        <f t="shared" si="1"/>
        <v>104</v>
      </c>
      <c r="L7" s="3">
        <f t="shared" si="2"/>
        <v>104.3</v>
      </c>
      <c r="M7" s="3">
        <f t="shared" si="3"/>
        <v>110.4</v>
      </c>
      <c r="N7" s="3">
        <v>8300</v>
      </c>
      <c r="P7" s="4">
        <f t="shared" si="6"/>
        <v>36.790211242057303</v>
      </c>
      <c r="Q7" s="5">
        <f t="shared" si="4"/>
        <v>36.790211242057303</v>
      </c>
      <c r="R7" s="5">
        <f t="shared" si="5"/>
        <v>4.4325555713322045</v>
      </c>
    </row>
    <row r="8" spans="1:18" x14ac:dyDescent="0.3">
      <c r="A8" s="1">
        <v>7</v>
      </c>
      <c r="B8" s="1" t="s">
        <v>115</v>
      </c>
      <c r="C8" s="1" t="s">
        <v>488</v>
      </c>
      <c r="D8" s="1" t="s">
        <v>545</v>
      </c>
      <c r="E8" s="1">
        <v>7200</v>
      </c>
      <c r="F8" s="3" t="s">
        <v>516</v>
      </c>
      <c r="G8" s="1">
        <v>36</v>
      </c>
      <c r="H8" s="3">
        <v>107</v>
      </c>
      <c r="I8" s="1">
        <v>22.49</v>
      </c>
      <c r="J8" s="3">
        <f t="shared" si="0"/>
        <v>104</v>
      </c>
      <c r="K8" s="3">
        <f t="shared" si="1"/>
        <v>102.5</v>
      </c>
      <c r="L8" s="3">
        <f t="shared" si="2"/>
        <v>107.1</v>
      </c>
      <c r="M8" s="3">
        <f t="shared" si="3"/>
        <v>110.9</v>
      </c>
      <c r="N8" s="3">
        <v>8500</v>
      </c>
      <c r="P8" s="4">
        <f t="shared" si="6"/>
        <v>35.701685395649285</v>
      </c>
      <c r="Q8" s="5">
        <f t="shared" si="4"/>
        <v>35.701685395649285</v>
      </c>
      <c r="R8" s="5">
        <f t="shared" si="5"/>
        <v>4.2001982818410921</v>
      </c>
    </row>
    <row r="9" spans="1:18" x14ac:dyDescent="0.3">
      <c r="A9" s="1">
        <v>8</v>
      </c>
      <c r="B9" s="1" t="s">
        <v>54</v>
      </c>
      <c r="C9" s="1" t="s">
        <v>492</v>
      </c>
      <c r="D9" s="1" t="s">
        <v>544</v>
      </c>
      <c r="E9" s="1">
        <v>7000</v>
      </c>
      <c r="F9" s="3" t="s">
        <v>520</v>
      </c>
      <c r="G9" s="1">
        <v>36</v>
      </c>
      <c r="H9" s="3">
        <v>105.5</v>
      </c>
      <c r="I9" s="1">
        <v>25.47</v>
      </c>
      <c r="J9" s="3">
        <f t="shared" si="0"/>
        <v>101.6</v>
      </c>
      <c r="K9" s="3">
        <f t="shared" si="1"/>
        <v>100.1</v>
      </c>
      <c r="L9" s="3">
        <f t="shared" si="2"/>
        <v>108.1</v>
      </c>
      <c r="M9" s="3">
        <f t="shared" si="3"/>
        <v>109.8</v>
      </c>
      <c r="N9" s="3">
        <v>8400</v>
      </c>
      <c r="P9" s="4">
        <f t="shared" si="6"/>
        <v>36.075910997020905</v>
      </c>
      <c r="Q9" s="5">
        <f t="shared" si="4"/>
        <v>36.075910997020905</v>
      </c>
      <c r="R9" s="5">
        <f t="shared" si="5"/>
        <v>4.2947513091691549</v>
      </c>
    </row>
    <row r="10" spans="1:18" x14ac:dyDescent="0.3">
      <c r="A10" s="1">
        <v>9</v>
      </c>
      <c r="B10" s="1" t="s">
        <v>392</v>
      </c>
      <c r="C10" s="1" t="s">
        <v>516</v>
      </c>
      <c r="D10" s="1" t="s">
        <v>543</v>
      </c>
      <c r="E10" s="1">
        <v>6800</v>
      </c>
      <c r="F10" s="3" t="s">
        <v>488</v>
      </c>
      <c r="G10" s="1">
        <v>38</v>
      </c>
      <c r="H10" s="3">
        <v>114</v>
      </c>
      <c r="I10" s="1">
        <v>21.23</v>
      </c>
      <c r="J10" s="3">
        <f t="shared" si="0"/>
        <v>102.5</v>
      </c>
      <c r="K10" s="3">
        <f t="shared" si="1"/>
        <v>104</v>
      </c>
      <c r="L10" s="3">
        <f t="shared" si="2"/>
        <v>104.3</v>
      </c>
      <c r="M10" s="3">
        <f t="shared" si="3"/>
        <v>110.4</v>
      </c>
      <c r="N10" s="3">
        <v>7500</v>
      </c>
      <c r="P10" s="4">
        <f t="shared" si="6"/>
        <v>36.988864446089096</v>
      </c>
      <c r="Q10" s="5">
        <f t="shared" si="4"/>
        <v>36.988864446089096</v>
      </c>
      <c r="R10" s="5">
        <f t="shared" si="5"/>
        <v>4.9318485928118792</v>
      </c>
    </row>
    <row r="11" spans="1:18" x14ac:dyDescent="0.3">
      <c r="A11" s="1">
        <v>10</v>
      </c>
      <c r="B11" s="1" t="s">
        <v>172</v>
      </c>
      <c r="C11" s="1" t="s">
        <v>488</v>
      </c>
      <c r="D11" s="1" t="s">
        <v>544</v>
      </c>
      <c r="E11" s="1">
        <v>6600</v>
      </c>
      <c r="F11" s="3" t="s">
        <v>516</v>
      </c>
      <c r="G11" s="1">
        <v>36</v>
      </c>
      <c r="H11" s="1">
        <v>107</v>
      </c>
      <c r="I11" s="1">
        <v>22.68</v>
      </c>
      <c r="J11" s="3">
        <f t="shared" si="0"/>
        <v>104</v>
      </c>
      <c r="K11" s="3">
        <f t="shared" si="1"/>
        <v>102.5</v>
      </c>
      <c r="L11" s="3">
        <f t="shared" si="2"/>
        <v>107.1</v>
      </c>
      <c r="M11" s="3">
        <f t="shared" si="3"/>
        <v>110.9</v>
      </c>
      <c r="N11" s="3">
        <v>7200</v>
      </c>
      <c r="P11" s="4">
        <f t="shared" si="6"/>
        <v>34.938519711029606</v>
      </c>
      <c r="Q11" s="5">
        <f t="shared" si="4"/>
        <v>34.938519711029606</v>
      </c>
      <c r="R11" s="5">
        <f t="shared" si="5"/>
        <v>4.852572182087445</v>
      </c>
    </row>
    <row r="12" spans="1:18" x14ac:dyDescent="0.3">
      <c r="A12" s="1">
        <v>11</v>
      </c>
      <c r="B12" s="1" t="s">
        <v>201</v>
      </c>
      <c r="C12" s="1" t="s">
        <v>520</v>
      </c>
      <c r="D12" s="1" t="s">
        <v>543</v>
      </c>
      <c r="E12" s="1">
        <v>6500</v>
      </c>
      <c r="F12" s="1" t="s">
        <v>492</v>
      </c>
      <c r="G12" s="1">
        <v>35</v>
      </c>
      <c r="H12" s="1">
        <v>110</v>
      </c>
      <c r="I12" s="1">
        <v>25.33</v>
      </c>
      <c r="J12" s="3">
        <f t="shared" si="0"/>
        <v>100.1</v>
      </c>
      <c r="K12" s="3">
        <f t="shared" si="1"/>
        <v>101.6</v>
      </c>
      <c r="L12" s="3">
        <f t="shared" si="2"/>
        <v>106.8</v>
      </c>
      <c r="M12" s="3">
        <f t="shared" si="3"/>
        <v>111.4</v>
      </c>
      <c r="N12" s="3">
        <v>7700</v>
      </c>
      <c r="P12" s="4">
        <f t="shared" si="6"/>
        <v>35.022169148817142</v>
      </c>
      <c r="Q12" s="5">
        <f t="shared" si="4"/>
        <v>35.022169148817142</v>
      </c>
      <c r="R12" s="5">
        <f t="shared" si="5"/>
        <v>4.5483336556905378</v>
      </c>
    </row>
    <row r="13" spans="1:18" x14ac:dyDescent="0.3">
      <c r="A13" s="1">
        <v>12</v>
      </c>
      <c r="B13" s="1" t="s">
        <v>473</v>
      </c>
      <c r="C13" s="1" t="s">
        <v>492</v>
      </c>
      <c r="D13" s="1" t="s">
        <v>542</v>
      </c>
      <c r="E13" s="1">
        <v>6100</v>
      </c>
      <c r="F13" s="3" t="s">
        <v>520</v>
      </c>
      <c r="G13" s="1">
        <v>28</v>
      </c>
      <c r="H13" s="1">
        <v>105.5</v>
      </c>
      <c r="I13" s="1">
        <v>22.17</v>
      </c>
      <c r="J13" s="3">
        <f t="shared" si="0"/>
        <v>101.6</v>
      </c>
      <c r="K13" s="3">
        <f t="shared" si="1"/>
        <v>100.1</v>
      </c>
      <c r="L13" s="3">
        <f t="shared" si="2"/>
        <v>108.1</v>
      </c>
      <c r="M13" s="3">
        <f t="shared" si="3"/>
        <v>109.8</v>
      </c>
      <c r="N13" s="3">
        <v>6700</v>
      </c>
      <c r="P13" s="4">
        <f t="shared" si="6"/>
        <v>28.028755669169289</v>
      </c>
      <c r="Q13" s="5">
        <f t="shared" si="4"/>
        <v>28.028755669169289</v>
      </c>
      <c r="R13" s="5">
        <f t="shared" si="5"/>
        <v>4.1833963685327298</v>
      </c>
    </row>
    <row r="14" spans="1:18" x14ac:dyDescent="0.3">
      <c r="A14" s="1">
        <v>13</v>
      </c>
      <c r="B14" s="1" t="s">
        <v>227</v>
      </c>
      <c r="C14" s="1" t="s">
        <v>516</v>
      </c>
      <c r="D14" s="1" t="s">
        <v>542</v>
      </c>
      <c r="E14" s="1">
        <v>5000</v>
      </c>
      <c r="F14" s="3" t="s">
        <v>488</v>
      </c>
      <c r="G14" s="1">
        <v>29</v>
      </c>
      <c r="H14" s="3">
        <v>114</v>
      </c>
      <c r="I14" s="1">
        <v>20.04</v>
      </c>
      <c r="J14" s="3">
        <f t="shared" si="0"/>
        <v>102.5</v>
      </c>
      <c r="K14" s="3">
        <f t="shared" si="1"/>
        <v>104</v>
      </c>
      <c r="L14" s="3">
        <f t="shared" si="2"/>
        <v>104.3</v>
      </c>
      <c r="M14" s="3">
        <f t="shared" si="3"/>
        <v>110.4</v>
      </c>
      <c r="N14" s="3">
        <v>5600</v>
      </c>
      <c r="P14" s="4">
        <f t="shared" si="6"/>
        <v>27.193193096358538</v>
      </c>
      <c r="Q14" s="5">
        <f t="shared" si="4"/>
        <v>27.193193096358538</v>
      </c>
      <c r="R14" s="5">
        <f t="shared" si="5"/>
        <v>4.8559273386354533</v>
      </c>
    </row>
    <row r="15" spans="1:18" x14ac:dyDescent="0.3">
      <c r="A15" s="1">
        <v>14</v>
      </c>
      <c r="B15" s="1" t="s">
        <v>471</v>
      </c>
      <c r="C15" s="1" t="s">
        <v>520</v>
      </c>
      <c r="D15" s="1" t="s">
        <v>544</v>
      </c>
      <c r="E15" s="1">
        <v>4900</v>
      </c>
      <c r="F15" s="3" t="s">
        <v>492</v>
      </c>
      <c r="G15" s="1">
        <v>32</v>
      </c>
      <c r="H15" s="3">
        <v>110</v>
      </c>
      <c r="I15" s="1">
        <v>19.149999999999999</v>
      </c>
      <c r="J15" s="3">
        <f t="shared" si="0"/>
        <v>100.1</v>
      </c>
      <c r="K15" s="3">
        <f t="shared" si="1"/>
        <v>101.6</v>
      </c>
      <c r="L15" s="3">
        <f t="shared" si="2"/>
        <v>106.8</v>
      </c>
      <c r="M15" s="3">
        <f t="shared" si="3"/>
        <v>111.4</v>
      </c>
      <c r="N15" s="3">
        <v>4800</v>
      </c>
      <c r="P15" s="4">
        <f t="shared" si="6"/>
        <v>28.495004187799651</v>
      </c>
      <c r="Q15" s="5">
        <f t="shared" si="4"/>
        <v>28.495004187799651</v>
      </c>
      <c r="R15" s="5">
        <f t="shared" si="5"/>
        <v>5.9364592057915946</v>
      </c>
    </row>
    <row r="16" spans="1:18" x14ac:dyDescent="0.3">
      <c r="A16" s="1">
        <v>15</v>
      </c>
      <c r="B16" s="1" t="s">
        <v>433</v>
      </c>
      <c r="C16" s="1" t="s">
        <v>520</v>
      </c>
      <c r="D16" s="1" t="s">
        <v>545</v>
      </c>
      <c r="E16" s="1">
        <v>4800</v>
      </c>
      <c r="F16" s="3" t="s">
        <v>492</v>
      </c>
      <c r="G16" s="1">
        <v>33</v>
      </c>
      <c r="H16" s="3">
        <v>110</v>
      </c>
      <c r="I16" s="1">
        <v>18.97</v>
      </c>
      <c r="J16" s="3">
        <f t="shared" si="0"/>
        <v>100.1</v>
      </c>
      <c r="K16" s="3">
        <f t="shared" si="1"/>
        <v>101.6</v>
      </c>
      <c r="L16" s="3">
        <f t="shared" si="2"/>
        <v>106.8</v>
      </c>
      <c r="M16" s="3">
        <f t="shared" si="3"/>
        <v>111.4</v>
      </c>
      <c r="N16" s="3">
        <v>4800</v>
      </c>
      <c r="P16" s="4">
        <f t="shared" si="6"/>
        <v>28.985266061594253</v>
      </c>
      <c r="Q16" s="5">
        <f t="shared" si="4"/>
        <v>28.985266061594253</v>
      </c>
      <c r="R16" s="5">
        <f t="shared" si="5"/>
        <v>6.0385970961654696</v>
      </c>
    </row>
    <row r="17" spans="1:18" x14ac:dyDescent="0.3">
      <c r="A17" s="1">
        <v>16</v>
      </c>
      <c r="B17" s="1" t="s">
        <v>407</v>
      </c>
      <c r="C17" s="1" t="s">
        <v>488</v>
      </c>
      <c r="D17" s="1" t="s">
        <v>546</v>
      </c>
      <c r="E17" s="1">
        <v>4700</v>
      </c>
      <c r="F17" s="3" t="s">
        <v>516</v>
      </c>
      <c r="G17" s="1">
        <v>32</v>
      </c>
      <c r="H17" s="3">
        <v>107</v>
      </c>
      <c r="I17" s="1">
        <v>21.84</v>
      </c>
      <c r="J17" s="3">
        <f t="shared" si="0"/>
        <v>104</v>
      </c>
      <c r="K17" s="3">
        <f t="shared" si="1"/>
        <v>102.5</v>
      </c>
      <c r="L17" s="3">
        <f t="shared" si="2"/>
        <v>107.1</v>
      </c>
      <c r="M17" s="3">
        <f t="shared" si="3"/>
        <v>110.9</v>
      </c>
      <c r="N17" s="3">
        <v>4500</v>
      </c>
      <c r="P17" s="4">
        <f t="shared" si="6"/>
        <v>28.600328873375787</v>
      </c>
      <c r="Q17" s="5">
        <f t="shared" si="4"/>
        <v>28.600328873375787</v>
      </c>
      <c r="R17" s="5">
        <f t="shared" si="5"/>
        <v>6.3556286385279526</v>
      </c>
    </row>
    <row r="18" spans="1:18" x14ac:dyDescent="0.3">
      <c r="A18" s="1">
        <v>17</v>
      </c>
      <c r="B18" s="1" t="s">
        <v>306</v>
      </c>
      <c r="C18" s="1" t="s">
        <v>492</v>
      </c>
      <c r="D18" s="1" t="s">
        <v>546</v>
      </c>
      <c r="E18" s="1">
        <v>4500</v>
      </c>
      <c r="F18" s="3" t="s">
        <v>520</v>
      </c>
      <c r="G18" s="1">
        <v>30</v>
      </c>
      <c r="H18" s="3">
        <v>105.5</v>
      </c>
      <c r="I18" s="1">
        <v>14.07</v>
      </c>
      <c r="J18" s="3">
        <f t="shared" si="0"/>
        <v>101.6</v>
      </c>
      <c r="K18" s="3">
        <f t="shared" si="1"/>
        <v>100.1</v>
      </c>
      <c r="L18" s="3">
        <f t="shared" si="2"/>
        <v>108.1</v>
      </c>
      <c r="M18" s="3">
        <f t="shared" si="3"/>
        <v>109.8</v>
      </c>
      <c r="N18" s="3">
        <v>5400</v>
      </c>
      <c r="P18" s="4">
        <f t="shared" si="6"/>
        <v>24.437898245175329</v>
      </c>
      <c r="Q18" s="5">
        <f t="shared" si="4"/>
        <v>24.437898245175329</v>
      </c>
      <c r="R18" s="5">
        <f t="shared" si="5"/>
        <v>4.5255367120695054</v>
      </c>
    </row>
    <row r="19" spans="1:18" x14ac:dyDescent="0.3">
      <c r="A19" s="1">
        <v>18</v>
      </c>
      <c r="B19" s="1" t="s">
        <v>61</v>
      </c>
      <c r="C19" s="1" t="s">
        <v>492</v>
      </c>
      <c r="D19" s="1" t="s">
        <v>545</v>
      </c>
      <c r="E19" s="1">
        <v>4300</v>
      </c>
      <c r="F19" s="3" t="s">
        <v>520</v>
      </c>
      <c r="G19" s="1">
        <v>30</v>
      </c>
      <c r="H19" s="3">
        <v>105.5</v>
      </c>
      <c r="I19" s="1">
        <v>13.62</v>
      </c>
      <c r="J19" s="3">
        <f t="shared" si="0"/>
        <v>101.6</v>
      </c>
      <c r="K19" s="3">
        <f t="shared" si="1"/>
        <v>100.1</v>
      </c>
      <c r="L19" s="3">
        <f t="shared" si="2"/>
        <v>108.1</v>
      </c>
      <c r="M19" s="3">
        <f t="shared" si="3"/>
        <v>109.8</v>
      </c>
      <c r="N19" s="3">
        <v>5500</v>
      </c>
      <c r="P19" s="4">
        <f t="shared" si="6"/>
        <v>23.889526197273778</v>
      </c>
      <c r="Q19" s="5">
        <f t="shared" si="4"/>
        <v>23.889526197273778</v>
      </c>
      <c r="R19" s="5">
        <f t="shared" si="5"/>
        <v>4.3435502176861416</v>
      </c>
    </row>
    <row r="20" spans="1:18" x14ac:dyDescent="0.3">
      <c r="A20" s="1">
        <v>19</v>
      </c>
      <c r="B20" s="1" t="s">
        <v>154</v>
      </c>
      <c r="C20" s="1" t="s">
        <v>516</v>
      </c>
      <c r="D20" s="1" t="s">
        <v>545</v>
      </c>
      <c r="E20" s="1">
        <v>4200</v>
      </c>
      <c r="F20" s="3" t="s">
        <v>488</v>
      </c>
      <c r="G20" s="1">
        <v>22</v>
      </c>
      <c r="H20" s="1">
        <v>114</v>
      </c>
      <c r="I20" s="1">
        <v>21.73</v>
      </c>
      <c r="J20" s="3">
        <f t="shared" si="0"/>
        <v>102.5</v>
      </c>
      <c r="K20" s="3">
        <f t="shared" si="1"/>
        <v>104</v>
      </c>
      <c r="L20" s="3">
        <f t="shared" si="2"/>
        <v>104.3</v>
      </c>
      <c r="M20" s="3">
        <f t="shared" si="3"/>
        <v>110.4</v>
      </c>
      <c r="N20" s="3">
        <v>5300</v>
      </c>
      <c r="P20" s="4">
        <f t="shared" si="6"/>
        <v>20.893752211782665</v>
      </c>
      <c r="Q20" s="5">
        <f t="shared" si="4"/>
        <v>20.893752211782665</v>
      </c>
      <c r="R20" s="5">
        <f t="shared" si="5"/>
        <v>3.9422173984495594</v>
      </c>
    </row>
    <row r="21" spans="1:18" x14ac:dyDescent="0.3">
      <c r="A21" s="1">
        <v>20</v>
      </c>
      <c r="B21" s="1" t="s">
        <v>289</v>
      </c>
      <c r="C21" s="1" t="s">
        <v>520</v>
      </c>
      <c r="D21" s="1" t="s">
        <v>544</v>
      </c>
      <c r="E21" s="1">
        <v>4100</v>
      </c>
      <c r="F21" s="3" t="s">
        <v>492</v>
      </c>
      <c r="G21" s="1">
        <v>30</v>
      </c>
      <c r="H21" s="3">
        <v>110</v>
      </c>
      <c r="I21" s="1">
        <v>12.04</v>
      </c>
      <c r="J21" s="3">
        <f t="shared" si="0"/>
        <v>100.1</v>
      </c>
      <c r="K21" s="3">
        <f t="shared" si="1"/>
        <v>101.6</v>
      </c>
      <c r="L21" s="3">
        <f t="shared" si="2"/>
        <v>106.8</v>
      </c>
      <c r="M21" s="3">
        <f t="shared" si="3"/>
        <v>111.4</v>
      </c>
      <c r="N21" s="3">
        <v>4900</v>
      </c>
      <c r="P21" s="4">
        <f t="shared" si="6"/>
        <v>23.423927309690473</v>
      </c>
      <c r="Q21" s="5">
        <f t="shared" si="4"/>
        <v>23.423927309690473</v>
      </c>
      <c r="R21" s="5">
        <f t="shared" si="5"/>
        <v>4.7803933285082598</v>
      </c>
    </row>
    <row r="22" spans="1:18" x14ac:dyDescent="0.3">
      <c r="A22" s="1">
        <v>21</v>
      </c>
      <c r="B22" s="1" t="s">
        <v>187</v>
      </c>
      <c r="C22" s="1" t="s">
        <v>516</v>
      </c>
      <c r="D22" s="1" t="s">
        <v>544</v>
      </c>
      <c r="E22" s="1">
        <v>4000</v>
      </c>
      <c r="F22" s="3" t="s">
        <v>488</v>
      </c>
      <c r="G22" s="1">
        <v>33</v>
      </c>
      <c r="H22" s="3">
        <v>114</v>
      </c>
      <c r="I22" s="1">
        <v>13.71</v>
      </c>
      <c r="J22" s="3">
        <f t="shared" si="0"/>
        <v>102.5</v>
      </c>
      <c r="K22" s="3">
        <f t="shared" si="1"/>
        <v>104</v>
      </c>
      <c r="L22" s="3">
        <f t="shared" si="2"/>
        <v>104.3</v>
      </c>
      <c r="M22" s="3">
        <f t="shared" si="3"/>
        <v>110.4</v>
      </c>
      <c r="N22" s="3">
        <v>4600</v>
      </c>
      <c r="P22" s="4">
        <f t="shared" si="6"/>
        <v>26.308579336948874</v>
      </c>
      <c r="Q22" s="5">
        <f t="shared" si="4"/>
        <v>26.308579336948874</v>
      </c>
      <c r="R22" s="5">
        <f t="shared" si="5"/>
        <v>5.7192563775975813</v>
      </c>
    </row>
    <row r="23" spans="1:18" x14ac:dyDescent="0.3">
      <c r="A23" s="1">
        <v>22</v>
      </c>
      <c r="B23" s="1" t="s">
        <v>337</v>
      </c>
      <c r="C23" s="1" t="s">
        <v>516</v>
      </c>
      <c r="D23" s="1" t="s">
        <v>543</v>
      </c>
      <c r="E23" s="1">
        <v>3900</v>
      </c>
      <c r="F23" s="3" t="s">
        <v>488</v>
      </c>
      <c r="G23" s="1">
        <v>25</v>
      </c>
      <c r="H23" s="3">
        <v>114</v>
      </c>
      <c r="I23" s="1">
        <v>18.71</v>
      </c>
      <c r="J23" s="3">
        <f t="shared" si="0"/>
        <v>102.5</v>
      </c>
      <c r="K23" s="3">
        <f t="shared" si="1"/>
        <v>104</v>
      </c>
      <c r="L23" s="3">
        <f t="shared" si="2"/>
        <v>104.3</v>
      </c>
      <c r="M23" s="3">
        <f t="shared" si="3"/>
        <v>110.4</v>
      </c>
      <c r="N23" s="3">
        <v>4200</v>
      </c>
      <c r="P23" s="4">
        <f t="shared" si="6"/>
        <v>21.574230013578905</v>
      </c>
      <c r="Q23" s="5">
        <f t="shared" si="4"/>
        <v>21.574230013578905</v>
      </c>
      <c r="R23" s="5">
        <f t="shared" si="5"/>
        <v>5.1367214318045011</v>
      </c>
    </row>
    <row r="24" spans="1:18" x14ac:dyDescent="0.3">
      <c r="A24" s="1">
        <v>23</v>
      </c>
      <c r="B24" s="1" t="s">
        <v>404</v>
      </c>
      <c r="C24" s="1" t="s">
        <v>520</v>
      </c>
      <c r="D24" s="1" t="s">
        <v>546</v>
      </c>
      <c r="E24" s="1">
        <v>3700</v>
      </c>
      <c r="F24" s="3" t="s">
        <v>492</v>
      </c>
      <c r="G24" s="1">
        <v>18</v>
      </c>
      <c r="H24" s="3">
        <v>110</v>
      </c>
      <c r="I24" s="1">
        <v>20.27</v>
      </c>
      <c r="J24" s="3">
        <f t="shared" si="0"/>
        <v>100.1</v>
      </c>
      <c r="K24" s="3">
        <f t="shared" si="1"/>
        <v>101.6</v>
      </c>
      <c r="L24" s="3">
        <f t="shared" si="2"/>
        <v>106.8</v>
      </c>
      <c r="M24" s="3">
        <f t="shared" si="3"/>
        <v>111.4</v>
      </c>
      <c r="N24" s="3">
        <v>4500</v>
      </c>
      <c r="P24" s="4">
        <f t="shared" si="6"/>
        <v>15.915512264505947</v>
      </c>
      <c r="Q24" s="5">
        <f t="shared" si="4"/>
        <v>15.915512264505947</v>
      </c>
      <c r="R24" s="5">
        <f t="shared" si="5"/>
        <v>3.536780503223544</v>
      </c>
    </row>
    <row r="25" spans="1:18" x14ac:dyDescent="0.3">
      <c r="A25" s="1">
        <v>24</v>
      </c>
      <c r="B25" s="1" t="s">
        <v>405</v>
      </c>
      <c r="C25" s="1" t="s">
        <v>520</v>
      </c>
      <c r="D25" s="1" t="s">
        <v>544</v>
      </c>
      <c r="E25" s="1">
        <v>3600</v>
      </c>
      <c r="F25" s="3" t="s">
        <v>492</v>
      </c>
      <c r="G25" s="1">
        <v>20</v>
      </c>
      <c r="H25" s="3">
        <v>110</v>
      </c>
      <c r="I25" s="1">
        <v>17.989999999999998</v>
      </c>
      <c r="J25" s="3">
        <f t="shared" si="0"/>
        <v>100.1</v>
      </c>
      <c r="K25" s="3">
        <f t="shared" si="1"/>
        <v>101.6</v>
      </c>
      <c r="L25" s="3">
        <f t="shared" si="2"/>
        <v>106.8</v>
      </c>
      <c r="M25" s="3">
        <f t="shared" si="3"/>
        <v>111.4</v>
      </c>
      <c r="N25" s="3">
        <v>3600</v>
      </c>
      <c r="P25" s="4">
        <f t="shared" si="6"/>
        <v>16.502626535765661</v>
      </c>
      <c r="Q25" s="5">
        <f t="shared" si="4"/>
        <v>16.502626535765661</v>
      </c>
      <c r="R25" s="5">
        <f t="shared" si="5"/>
        <v>4.5840629266015727</v>
      </c>
    </row>
    <row r="26" spans="1:18" x14ac:dyDescent="0.3">
      <c r="A26" s="1">
        <v>25</v>
      </c>
      <c r="B26" s="1" t="s">
        <v>465</v>
      </c>
      <c r="C26" s="1" t="s">
        <v>520</v>
      </c>
      <c r="D26" s="1" t="s">
        <v>544</v>
      </c>
      <c r="E26" s="1">
        <v>3500</v>
      </c>
      <c r="F26" s="3" t="s">
        <v>492</v>
      </c>
      <c r="G26" s="1">
        <v>20</v>
      </c>
      <c r="H26" s="3">
        <v>110</v>
      </c>
      <c r="I26" s="1">
        <v>18.16</v>
      </c>
      <c r="J26" s="3">
        <f t="shared" si="0"/>
        <v>100.1</v>
      </c>
      <c r="K26" s="3">
        <f t="shared" si="1"/>
        <v>101.6</v>
      </c>
      <c r="L26" s="3">
        <f t="shared" si="2"/>
        <v>106.8</v>
      </c>
      <c r="M26" s="3">
        <f t="shared" si="3"/>
        <v>111.4</v>
      </c>
      <c r="N26" s="3">
        <v>4100</v>
      </c>
      <c r="P26" s="4">
        <f t="shared" si="6"/>
        <v>16.285095887137278</v>
      </c>
      <c r="Q26" s="5">
        <f t="shared" si="4"/>
        <v>16.285095887137278</v>
      </c>
      <c r="R26" s="5">
        <f t="shared" si="5"/>
        <v>3.9719746066188484</v>
      </c>
    </row>
    <row r="27" spans="1:18" x14ac:dyDescent="0.3">
      <c r="A27" s="1">
        <v>26</v>
      </c>
      <c r="B27" s="1" t="s">
        <v>10</v>
      </c>
      <c r="C27" s="1" t="s">
        <v>492</v>
      </c>
      <c r="D27" s="1" t="s">
        <v>543</v>
      </c>
      <c r="E27" s="1">
        <v>3500</v>
      </c>
      <c r="F27" s="3" t="s">
        <v>520</v>
      </c>
      <c r="G27" s="1">
        <v>20</v>
      </c>
      <c r="H27" s="3">
        <v>105.5</v>
      </c>
      <c r="I27" s="1">
        <v>16.03</v>
      </c>
      <c r="J27" s="3">
        <f t="shared" si="0"/>
        <v>101.6</v>
      </c>
      <c r="K27" s="3">
        <f t="shared" si="1"/>
        <v>100.1</v>
      </c>
      <c r="L27" s="3">
        <f t="shared" si="2"/>
        <v>108.1</v>
      </c>
      <c r="M27" s="3">
        <f t="shared" si="3"/>
        <v>109.8</v>
      </c>
      <c r="N27" s="3">
        <v>3500</v>
      </c>
      <c r="P27" s="4">
        <f t="shared" si="6"/>
        <v>15.293983037137282</v>
      </c>
      <c r="Q27" s="5">
        <f t="shared" si="4"/>
        <v>15.293983037137282</v>
      </c>
      <c r="R27" s="5">
        <f t="shared" si="5"/>
        <v>4.3697094391820803</v>
      </c>
    </row>
    <row r="28" spans="1:18" x14ac:dyDescent="0.3">
      <c r="A28" s="1">
        <v>27</v>
      </c>
      <c r="B28" s="1" t="s">
        <v>22</v>
      </c>
      <c r="C28" s="1" t="s">
        <v>488</v>
      </c>
      <c r="D28" s="1" t="s">
        <v>542</v>
      </c>
      <c r="E28" s="1">
        <v>3300</v>
      </c>
      <c r="F28" s="3" t="s">
        <v>516</v>
      </c>
      <c r="G28" s="1">
        <v>12</v>
      </c>
      <c r="H28" s="1">
        <v>107</v>
      </c>
      <c r="I28" s="1">
        <v>23.56</v>
      </c>
      <c r="J28" s="3">
        <f t="shared" si="0"/>
        <v>104</v>
      </c>
      <c r="K28" s="3">
        <f t="shared" si="1"/>
        <v>102.5</v>
      </c>
      <c r="L28" s="3">
        <f t="shared" si="2"/>
        <v>107.1</v>
      </c>
      <c r="M28" s="3">
        <f t="shared" si="3"/>
        <v>110.9</v>
      </c>
      <c r="N28" s="3">
        <v>4600</v>
      </c>
      <c r="P28" s="4">
        <f t="shared" si="6"/>
        <v>11.108582951145996</v>
      </c>
      <c r="Q28" s="5">
        <f t="shared" si="4"/>
        <v>11.108582951145996</v>
      </c>
      <c r="R28" s="5">
        <f t="shared" si="5"/>
        <v>2.4149093372056516</v>
      </c>
    </row>
    <row r="29" spans="1:18" x14ac:dyDescent="0.3">
      <c r="A29" s="1">
        <v>28</v>
      </c>
      <c r="B29" s="1" t="s">
        <v>534</v>
      </c>
      <c r="C29" s="1" t="s">
        <v>488</v>
      </c>
      <c r="D29" s="1" t="s">
        <v>546</v>
      </c>
      <c r="E29" s="1">
        <v>3200</v>
      </c>
      <c r="F29" s="3" t="s">
        <v>516</v>
      </c>
      <c r="G29" s="1">
        <v>21</v>
      </c>
      <c r="H29" s="1">
        <v>107</v>
      </c>
      <c r="I29" s="1">
        <v>12.56</v>
      </c>
      <c r="J29" s="3">
        <f t="shared" si="0"/>
        <v>104</v>
      </c>
      <c r="K29" s="3">
        <f t="shared" si="1"/>
        <v>102.5</v>
      </c>
      <c r="L29" s="3">
        <f t="shared" si="2"/>
        <v>107.1</v>
      </c>
      <c r="M29" s="3">
        <f t="shared" si="3"/>
        <v>110.9</v>
      </c>
      <c r="N29" s="3">
        <v>3500</v>
      </c>
      <c r="P29" s="4">
        <f t="shared" si="6"/>
        <v>14.415564427539218</v>
      </c>
      <c r="Q29" s="5">
        <f t="shared" si="4"/>
        <v>14.415564427539218</v>
      </c>
      <c r="R29" s="5">
        <f t="shared" si="5"/>
        <v>4.1187326935826336</v>
      </c>
    </row>
    <row r="30" spans="1:18" x14ac:dyDescent="0.3">
      <c r="A30" s="1">
        <v>29</v>
      </c>
      <c r="B30" s="1" t="s">
        <v>415</v>
      </c>
      <c r="C30" s="1" t="s">
        <v>520</v>
      </c>
      <c r="D30" s="1" t="s">
        <v>542</v>
      </c>
      <c r="E30" s="1">
        <v>3200</v>
      </c>
      <c r="F30" s="3" t="s">
        <v>492</v>
      </c>
      <c r="G30" s="1">
        <v>17</v>
      </c>
      <c r="H30" s="3">
        <v>110</v>
      </c>
      <c r="I30" s="1">
        <v>16.88</v>
      </c>
      <c r="J30" s="3">
        <f t="shared" si="0"/>
        <v>100.1</v>
      </c>
      <c r="K30" s="3">
        <f t="shared" si="1"/>
        <v>101.6</v>
      </c>
      <c r="L30" s="3">
        <f t="shared" si="2"/>
        <v>106.8</v>
      </c>
      <c r="M30" s="3">
        <f t="shared" si="3"/>
        <v>111.4</v>
      </c>
      <c r="N30" s="3">
        <v>3600</v>
      </c>
      <c r="P30" s="4">
        <f t="shared" si="6"/>
        <v>12.899899327539215</v>
      </c>
      <c r="Q30" s="5">
        <f t="shared" si="4"/>
        <v>12.899899327539215</v>
      </c>
      <c r="R30" s="5">
        <f t="shared" si="5"/>
        <v>3.5833053687608931</v>
      </c>
    </row>
    <row r="31" spans="1:18" x14ac:dyDescent="0.3">
      <c r="A31" s="1">
        <v>30</v>
      </c>
      <c r="B31" s="1" t="s">
        <v>416</v>
      </c>
      <c r="C31" s="1" t="s">
        <v>516</v>
      </c>
      <c r="D31" s="1" t="s">
        <v>546</v>
      </c>
      <c r="E31" s="1">
        <v>3100</v>
      </c>
      <c r="F31" s="3" t="s">
        <v>488</v>
      </c>
      <c r="G31" s="1">
        <v>14</v>
      </c>
      <c r="H31" s="1">
        <v>114</v>
      </c>
      <c r="I31" s="1">
        <v>18.54</v>
      </c>
      <c r="J31" s="3">
        <f t="shared" si="0"/>
        <v>102.5</v>
      </c>
      <c r="K31" s="3">
        <f t="shared" si="1"/>
        <v>104</v>
      </c>
      <c r="L31" s="3">
        <f t="shared" si="2"/>
        <v>104.3</v>
      </c>
      <c r="M31" s="3">
        <f t="shared" si="3"/>
        <v>110.4</v>
      </c>
      <c r="N31" s="3">
        <v>4300</v>
      </c>
      <c r="P31" s="4">
        <f t="shared" si="6"/>
        <v>11.321281981001263</v>
      </c>
      <c r="Q31" s="5">
        <f t="shared" si="4"/>
        <v>11.321281981001263</v>
      </c>
      <c r="R31" s="5">
        <f t="shared" si="5"/>
        <v>2.6328562746514566</v>
      </c>
    </row>
    <row r="32" spans="1:18" x14ac:dyDescent="0.3">
      <c r="A32" s="1">
        <v>31</v>
      </c>
      <c r="B32" s="1" t="s">
        <v>213</v>
      </c>
      <c r="C32" s="1" t="s">
        <v>492</v>
      </c>
      <c r="D32" s="1" t="s">
        <v>546</v>
      </c>
      <c r="E32" s="1">
        <v>2900</v>
      </c>
      <c r="F32" s="3" t="s">
        <v>520</v>
      </c>
      <c r="G32" s="1">
        <v>18</v>
      </c>
      <c r="H32" s="3">
        <v>105.5</v>
      </c>
      <c r="I32" s="1">
        <v>17.25</v>
      </c>
      <c r="J32" s="3">
        <f t="shared" si="0"/>
        <v>101.6</v>
      </c>
      <c r="K32" s="3">
        <f t="shared" si="1"/>
        <v>100.1</v>
      </c>
      <c r="L32" s="3">
        <f t="shared" si="2"/>
        <v>108.1</v>
      </c>
      <c r="M32" s="3">
        <f t="shared" si="3"/>
        <v>109.8</v>
      </c>
      <c r="N32" s="3">
        <v>3500</v>
      </c>
      <c r="P32" s="4">
        <f t="shared" si="6"/>
        <v>12.400260007871182</v>
      </c>
      <c r="Q32" s="5">
        <f t="shared" si="4"/>
        <v>12.400260007871182</v>
      </c>
      <c r="R32" s="5">
        <f t="shared" si="5"/>
        <v>3.5429314308203379</v>
      </c>
    </row>
    <row r="33" spans="1:18" x14ac:dyDescent="0.3">
      <c r="A33" s="1">
        <v>32</v>
      </c>
      <c r="B33" s="1" t="s">
        <v>280</v>
      </c>
      <c r="C33" s="1" t="s">
        <v>492</v>
      </c>
      <c r="D33" s="1" t="s">
        <v>546</v>
      </c>
      <c r="E33" s="1">
        <v>2900</v>
      </c>
      <c r="F33" s="3" t="s">
        <v>520</v>
      </c>
      <c r="G33" s="1">
        <v>16</v>
      </c>
      <c r="H33" s="1">
        <v>105.5</v>
      </c>
      <c r="I33" s="1">
        <v>17.32</v>
      </c>
      <c r="J33" s="3">
        <f t="shared" si="0"/>
        <v>101.6</v>
      </c>
      <c r="K33" s="3">
        <f t="shared" si="1"/>
        <v>100.1</v>
      </c>
      <c r="L33" s="3">
        <f t="shared" si="2"/>
        <v>108.1</v>
      </c>
      <c r="M33" s="3">
        <f t="shared" si="3"/>
        <v>109.8</v>
      </c>
      <c r="N33" s="3">
        <v>3500</v>
      </c>
      <c r="P33" s="4">
        <f t="shared" si="6"/>
        <v>10.954508707871183</v>
      </c>
      <c r="Q33" s="5">
        <f t="shared" si="4"/>
        <v>10.954508707871183</v>
      </c>
      <c r="R33" s="5">
        <f t="shared" si="5"/>
        <v>3.1298596308203379</v>
      </c>
    </row>
    <row r="34" spans="1:18" x14ac:dyDescent="0.3">
      <c r="A34" s="1">
        <v>33</v>
      </c>
      <c r="B34" s="1" t="s">
        <v>362</v>
      </c>
      <c r="C34" s="1" t="s">
        <v>488</v>
      </c>
      <c r="D34" s="1" t="s">
        <v>543</v>
      </c>
      <c r="E34" s="1">
        <v>2900</v>
      </c>
      <c r="F34" s="3" t="s">
        <v>516</v>
      </c>
      <c r="G34" s="1">
        <v>10</v>
      </c>
      <c r="H34" s="1">
        <v>107</v>
      </c>
      <c r="I34" s="1">
        <v>16.66</v>
      </c>
      <c r="J34" s="3">
        <f t="shared" si="0"/>
        <v>104</v>
      </c>
      <c r="K34" s="3">
        <f t="shared" si="1"/>
        <v>102.5</v>
      </c>
      <c r="L34" s="3">
        <f t="shared" si="2"/>
        <v>107.1</v>
      </c>
      <c r="M34" s="3">
        <f t="shared" si="3"/>
        <v>110.9</v>
      </c>
      <c r="N34" s="3">
        <v>3500</v>
      </c>
      <c r="P34" s="4">
        <f t="shared" si="6"/>
        <v>6.5539739578711824</v>
      </c>
      <c r="Q34" s="5">
        <f t="shared" si="4"/>
        <v>6.5539739578711824</v>
      </c>
      <c r="R34" s="5">
        <f t="shared" si="5"/>
        <v>1.872563987963195</v>
      </c>
    </row>
    <row r="35" spans="1:18" x14ac:dyDescent="0.3">
      <c r="A35" s="1">
        <v>34</v>
      </c>
      <c r="B35" s="1" t="s">
        <v>125</v>
      </c>
      <c r="C35" s="1" t="s">
        <v>492</v>
      </c>
      <c r="D35" s="1" t="s">
        <v>545</v>
      </c>
      <c r="E35" s="1">
        <v>2900</v>
      </c>
      <c r="F35" s="3" t="s">
        <v>520</v>
      </c>
      <c r="G35" s="1">
        <v>16</v>
      </c>
      <c r="H35" s="3">
        <v>105.5</v>
      </c>
      <c r="I35" s="1">
        <v>16.37</v>
      </c>
      <c r="J35" s="3">
        <f t="shared" si="0"/>
        <v>101.6</v>
      </c>
      <c r="K35" s="3">
        <f t="shared" si="1"/>
        <v>100.1</v>
      </c>
      <c r="L35" s="3">
        <f t="shared" si="2"/>
        <v>108.1</v>
      </c>
      <c r="M35" s="3">
        <f t="shared" si="3"/>
        <v>109.8</v>
      </c>
      <c r="N35" s="3">
        <v>3800</v>
      </c>
      <c r="P35" s="4">
        <f t="shared" si="6"/>
        <v>10.695719207871184</v>
      </c>
      <c r="Q35" s="5">
        <f t="shared" si="4"/>
        <v>10.695719207871184</v>
      </c>
      <c r="R35" s="5">
        <f t="shared" si="5"/>
        <v>2.8146629494397852</v>
      </c>
    </row>
    <row r="36" spans="1:18" x14ac:dyDescent="0.3">
      <c r="A36" s="1">
        <v>35</v>
      </c>
      <c r="B36" s="1" t="s">
        <v>444</v>
      </c>
      <c r="C36" s="1" t="s">
        <v>492</v>
      </c>
      <c r="D36" s="1" t="s">
        <v>545</v>
      </c>
      <c r="E36" s="1">
        <v>2800</v>
      </c>
      <c r="F36" s="3" t="s">
        <v>520</v>
      </c>
      <c r="G36" s="1">
        <v>8</v>
      </c>
      <c r="H36" s="3">
        <v>105.5</v>
      </c>
      <c r="I36" s="1">
        <v>15.15</v>
      </c>
      <c r="J36" s="3">
        <f t="shared" si="0"/>
        <v>101.6</v>
      </c>
      <c r="K36" s="3">
        <f t="shared" si="1"/>
        <v>100.1</v>
      </c>
      <c r="L36" s="3">
        <f t="shared" si="2"/>
        <v>108.1</v>
      </c>
      <c r="M36" s="3">
        <f t="shared" si="3"/>
        <v>109.8</v>
      </c>
      <c r="N36" s="3">
        <v>3500</v>
      </c>
      <c r="P36" s="4">
        <f t="shared" si="6"/>
        <v>4.1754437777276134</v>
      </c>
      <c r="Q36" s="5">
        <f t="shared" si="4"/>
        <v>4.1754437777276134</v>
      </c>
      <c r="R36" s="5">
        <f t="shared" si="5"/>
        <v>1.1929839364936039</v>
      </c>
    </row>
    <row r="37" spans="1:18" x14ac:dyDescent="0.3">
      <c r="A37" s="1">
        <v>36</v>
      </c>
      <c r="B37" s="1" t="s">
        <v>235</v>
      </c>
      <c r="C37" s="1" t="s">
        <v>488</v>
      </c>
      <c r="D37" s="1" t="s">
        <v>544</v>
      </c>
      <c r="E37" s="1">
        <v>2700</v>
      </c>
      <c r="F37" s="3" t="s">
        <v>516</v>
      </c>
      <c r="G37" s="1">
        <v>12</v>
      </c>
      <c r="H37" s="3">
        <v>107</v>
      </c>
      <c r="I37" s="1">
        <v>18.43</v>
      </c>
      <c r="J37" s="3">
        <f t="shared" si="0"/>
        <v>104</v>
      </c>
      <c r="K37" s="3">
        <f t="shared" si="1"/>
        <v>102.5</v>
      </c>
      <c r="L37" s="3">
        <f t="shared" si="2"/>
        <v>107.1</v>
      </c>
      <c r="M37" s="3">
        <f t="shared" si="3"/>
        <v>110.9</v>
      </c>
      <c r="N37" s="3">
        <v>3500</v>
      </c>
      <c r="P37" s="4">
        <f t="shared" si="6"/>
        <v>7.8316955099370809</v>
      </c>
      <c r="Q37" s="5">
        <f t="shared" si="4"/>
        <v>7.8316955099370809</v>
      </c>
      <c r="R37" s="5">
        <f t="shared" si="5"/>
        <v>2.2376272885534516</v>
      </c>
    </row>
    <row r="38" spans="1:18" x14ac:dyDescent="0.3">
      <c r="A38" s="1">
        <v>37</v>
      </c>
      <c r="B38" s="1" t="s">
        <v>310</v>
      </c>
      <c r="C38" s="1" t="s">
        <v>516</v>
      </c>
      <c r="D38" s="1" t="s">
        <v>543</v>
      </c>
      <c r="E38" s="1">
        <v>2700</v>
      </c>
      <c r="F38" s="3" t="s">
        <v>488</v>
      </c>
      <c r="G38" s="1">
        <v>4</v>
      </c>
      <c r="H38" s="1">
        <v>114</v>
      </c>
      <c r="I38" s="1">
        <v>23.3</v>
      </c>
      <c r="J38" s="3">
        <f t="shared" si="0"/>
        <v>102.5</v>
      </c>
      <c r="K38" s="3">
        <f t="shared" si="1"/>
        <v>104</v>
      </c>
      <c r="L38" s="3">
        <f t="shared" si="2"/>
        <v>104.3</v>
      </c>
      <c r="M38" s="3">
        <f t="shared" si="3"/>
        <v>110.4</v>
      </c>
      <c r="N38" s="3">
        <v>3500</v>
      </c>
      <c r="P38" s="4">
        <f t="shared" si="6"/>
        <v>3.9999771599370808</v>
      </c>
      <c r="Q38" s="5">
        <f t="shared" si="4"/>
        <v>3.9999771599370808</v>
      </c>
      <c r="R38" s="5">
        <f t="shared" si="5"/>
        <v>1.1428506171248802</v>
      </c>
    </row>
    <row r="39" spans="1:18" x14ac:dyDescent="0.3">
      <c r="A39" s="3">
        <v>38</v>
      </c>
      <c r="B39" s="1" t="s">
        <v>131</v>
      </c>
      <c r="C39" s="1" t="s">
        <v>488</v>
      </c>
      <c r="D39" s="1" t="s">
        <v>545</v>
      </c>
      <c r="E39" s="1">
        <v>2700</v>
      </c>
      <c r="F39" s="3" t="s">
        <v>516</v>
      </c>
      <c r="G39" s="1">
        <v>14</v>
      </c>
      <c r="H39" s="3">
        <v>107</v>
      </c>
      <c r="I39" s="1">
        <v>14.25</v>
      </c>
      <c r="J39" s="3">
        <f t="shared" si="0"/>
        <v>104</v>
      </c>
      <c r="K39" s="3">
        <f t="shared" si="1"/>
        <v>102.5</v>
      </c>
      <c r="L39" s="3">
        <f t="shared" si="2"/>
        <v>107.1</v>
      </c>
      <c r="M39" s="3">
        <f t="shared" si="3"/>
        <v>110.9</v>
      </c>
      <c r="N39" s="3">
        <v>3500</v>
      </c>
      <c r="P39" s="4">
        <f t="shared" si="6"/>
        <v>8.157841709937081</v>
      </c>
      <c r="Q39" s="5">
        <f t="shared" si="4"/>
        <v>8.157841709937081</v>
      </c>
      <c r="R39" s="5">
        <f t="shared" si="5"/>
        <v>2.3308119171248802</v>
      </c>
    </row>
    <row r="40" spans="1:18" x14ac:dyDescent="0.3">
      <c r="A40" s="3"/>
      <c r="F40" s="3"/>
      <c r="H40" s="3"/>
      <c r="J40" s="3"/>
      <c r="K40" s="3"/>
      <c r="L40" s="3"/>
      <c r="M40" s="3"/>
      <c r="N40" s="3"/>
      <c r="P40" s="4"/>
      <c r="Q40" s="5"/>
      <c r="R40" s="5"/>
    </row>
    <row r="41" spans="1:18" x14ac:dyDescent="0.3">
      <c r="A41" s="3"/>
      <c r="J41" s="3"/>
      <c r="K41" s="3"/>
      <c r="L41" s="3"/>
      <c r="M41" s="3"/>
      <c r="N41" s="3"/>
      <c r="P41" s="4"/>
      <c r="Q41" s="5"/>
      <c r="R41" s="5"/>
    </row>
    <row r="44" spans="1:18" x14ac:dyDescent="0.3">
      <c r="A44" s="1" t="s">
        <v>565</v>
      </c>
    </row>
    <row r="45" spans="1:18" x14ac:dyDescent="0.3">
      <c r="A45" s="1" t="s">
        <v>509</v>
      </c>
      <c r="B45" s="1" t="s">
        <v>510</v>
      </c>
      <c r="C45" s="1" t="s">
        <v>566</v>
      </c>
      <c r="D45" s="1" t="s">
        <v>567</v>
      </c>
      <c r="E45" s="1" t="s">
        <v>568</v>
      </c>
      <c r="P45" s="1"/>
    </row>
    <row r="46" spans="1:18" x14ac:dyDescent="0.3">
      <c r="A46" s="1">
        <v>1</v>
      </c>
      <c r="B46" s="1" t="s">
        <v>507</v>
      </c>
      <c r="C46" s="1">
        <v>106.4</v>
      </c>
      <c r="D46" s="1">
        <v>105.5</v>
      </c>
      <c r="E46" s="1">
        <v>111.2</v>
      </c>
      <c r="P46" s="1"/>
    </row>
    <row r="47" spans="1:18" x14ac:dyDescent="0.3">
      <c r="A47" s="1">
        <v>2</v>
      </c>
      <c r="B47" s="1" t="s">
        <v>512</v>
      </c>
      <c r="C47" s="1">
        <v>103.4</v>
      </c>
      <c r="D47" s="1">
        <v>106.9</v>
      </c>
      <c r="E47" s="1">
        <v>107</v>
      </c>
      <c r="P47" s="1"/>
    </row>
    <row r="48" spans="1:18" x14ac:dyDescent="0.3">
      <c r="A48" s="1">
        <v>3</v>
      </c>
      <c r="B48" s="1" t="s">
        <v>519</v>
      </c>
      <c r="C48" s="1">
        <v>102</v>
      </c>
      <c r="D48" s="1">
        <v>110.1</v>
      </c>
      <c r="E48" s="1">
        <v>104.9</v>
      </c>
      <c r="P48" s="1"/>
    </row>
    <row r="49" spans="1:16" x14ac:dyDescent="0.3">
      <c r="A49" s="1">
        <v>4</v>
      </c>
      <c r="B49" s="1" t="s">
        <v>514</v>
      </c>
      <c r="C49" s="1">
        <v>101.1</v>
      </c>
      <c r="D49" s="1">
        <v>108.3</v>
      </c>
      <c r="E49" s="1">
        <v>110.2</v>
      </c>
      <c r="P49" s="1"/>
    </row>
    <row r="50" spans="1:16" x14ac:dyDescent="0.3">
      <c r="A50" s="1">
        <v>5</v>
      </c>
      <c r="B50" s="1" t="s">
        <v>499</v>
      </c>
      <c r="C50" s="1">
        <v>101.1</v>
      </c>
      <c r="D50" s="1">
        <v>102.5</v>
      </c>
      <c r="E50" s="1">
        <v>110.9</v>
      </c>
      <c r="P50" s="1"/>
    </row>
    <row r="51" spans="1:16" x14ac:dyDescent="0.3">
      <c r="A51" s="1">
        <v>6</v>
      </c>
      <c r="B51" s="1" t="s">
        <v>505</v>
      </c>
      <c r="C51" s="1">
        <v>98.9</v>
      </c>
      <c r="D51" s="1">
        <v>105</v>
      </c>
      <c r="E51" s="1">
        <v>115.1</v>
      </c>
      <c r="P51" s="1"/>
    </row>
    <row r="52" spans="1:16" x14ac:dyDescent="0.3">
      <c r="A52" s="1">
        <v>7</v>
      </c>
      <c r="B52" s="1" t="s">
        <v>518</v>
      </c>
      <c r="C52" s="1">
        <v>101.4</v>
      </c>
      <c r="D52" s="1">
        <v>106.6</v>
      </c>
      <c r="E52" s="1">
        <v>108.3</v>
      </c>
      <c r="P52" s="1"/>
    </row>
    <row r="53" spans="1:16" x14ac:dyDescent="0.3">
      <c r="A53" s="1">
        <v>8</v>
      </c>
      <c r="B53" s="1" t="s">
        <v>520</v>
      </c>
      <c r="C53" s="1">
        <v>100.1</v>
      </c>
      <c r="D53" s="1">
        <v>109.8</v>
      </c>
      <c r="E53" s="1">
        <v>106.8</v>
      </c>
      <c r="P53" s="1"/>
    </row>
    <row r="54" spans="1:16" x14ac:dyDescent="0.3">
      <c r="A54" s="1">
        <v>9</v>
      </c>
      <c r="B54" s="1" t="s">
        <v>491</v>
      </c>
      <c r="C54" s="1">
        <v>99.7</v>
      </c>
      <c r="D54" s="1">
        <v>106.1</v>
      </c>
      <c r="E54" s="1">
        <v>106.9</v>
      </c>
      <c r="P54" s="1"/>
    </row>
    <row r="55" spans="1:16" x14ac:dyDescent="0.3">
      <c r="A55" s="1">
        <v>10</v>
      </c>
      <c r="B55" s="1" t="s">
        <v>549</v>
      </c>
      <c r="C55" s="1">
        <v>103.2</v>
      </c>
      <c r="D55" s="1">
        <v>113.9</v>
      </c>
      <c r="E55" s="1">
        <v>106.5</v>
      </c>
      <c r="P55" s="1"/>
    </row>
    <row r="56" spans="1:16" x14ac:dyDescent="0.3">
      <c r="A56" s="1">
        <v>11</v>
      </c>
      <c r="B56" s="1" t="s">
        <v>487</v>
      </c>
      <c r="C56" s="1">
        <v>100.4</v>
      </c>
      <c r="D56" s="1">
        <v>112.5</v>
      </c>
      <c r="E56" s="1">
        <v>107.9</v>
      </c>
      <c r="P56" s="1"/>
    </row>
    <row r="57" spans="1:16" x14ac:dyDescent="0.3">
      <c r="A57" s="1">
        <v>12</v>
      </c>
      <c r="B57" s="1" t="s">
        <v>506</v>
      </c>
      <c r="C57" s="1">
        <v>100.4</v>
      </c>
      <c r="D57" s="1">
        <v>107.3</v>
      </c>
      <c r="E57" s="1">
        <v>104.2</v>
      </c>
      <c r="P57" s="1"/>
    </row>
    <row r="58" spans="1:16" x14ac:dyDescent="0.3">
      <c r="A58" s="1">
        <v>13</v>
      </c>
      <c r="B58" s="1" t="s">
        <v>498</v>
      </c>
      <c r="C58" s="1">
        <v>104.1</v>
      </c>
      <c r="D58" s="1">
        <v>109.7</v>
      </c>
      <c r="E58" s="1">
        <v>109</v>
      </c>
      <c r="P58" s="1"/>
    </row>
    <row r="59" spans="1:16" x14ac:dyDescent="0.3">
      <c r="A59" s="1">
        <v>14</v>
      </c>
      <c r="B59" s="1" t="s">
        <v>517</v>
      </c>
      <c r="C59" s="1">
        <v>105.5</v>
      </c>
      <c r="D59" s="1">
        <v>105.2</v>
      </c>
      <c r="E59" s="1">
        <v>107.3</v>
      </c>
      <c r="P59" s="1"/>
    </row>
    <row r="60" spans="1:16" x14ac:dyDescent="0.3">
      <c r="A60" s="1">
        <v>15</v>
      </c>
      <c r="B60" s="1" t="s">
        <v>495</v>
      </c>
      <c r="C60" s="1">
        <v>98.8</v>
      </c>
      <c r="D60" s="1">
        <v>103.8</v>
      </c>
      <c r="E60" s="1">
        <v>106.2</v>
      </c>
      <c r="P60" s="1"/>
    </row>
    <row r="61" spans="1:16" x14ac:dyDescent="0.3">
      <c r="A61" s="1">
        <v>16</v>
      </c>
      <c r="B61" s="1" t="s">
        <v>513</v>
      </c>
      <c r="C61" s="1">
        <v>100.7</v>
      </c>
      <c r="D61" s="1">
        <v>104.6</v>
      </c>
      <c r="E61" s="1">
        <v>105.1</v>
      </c>
      <c r="P61" s="1"/>
    </row>
    <row r="62" spans="1:16" x14ac:dyDescent="0.3">
      <c r="A62" s="1">
        <v>17</v>
      </c>
      <c r="B62" s="1" t="s">
        <v>485</v>
      </c>
      <c r="C62" s="1">
        <v>105.4</v>
      </c>
      <c r="D62" s="1">
        <v>111.5</v>
      </c>
      <c r="E62" s="1">
        <v>103</v>
      </c>
      <c r="P62" s="1"/>
    </row>
    <row r="63" spans="1:16" x14ac:dyDescent="0.3">
      <c r="A63" s="1">
        <v>18</v>
      </c>
      <c r="B63" s="1" t="s">
        <v>489</v>
      </c>
      <c r="C63" s="1">
        <v>102.8</v>
      </c>
      <c r="D63" s="1">
        <v>108.4</v>
      </c>
      <c r="E63" s="1">
        <v>110.2</v>
      </c>
      <c r="P63" s="1"/>
    </row>
    <row r="64" spans="1:16" x14ac:dyDescent="0.3">
      <c r="A64" s="1">
        <v>19</v>
      </c>
      <c r="B64" s="1" t="s">
        <v>564</v>
      </c>
      <c r="C64" s="1">
        <v>105.6</v>
      </c>
      <c r="D64" s="1">
        <v>108.6</v>
      </c>
      <c r="E64" s="1">
        <v>110.4</v>
      </c>
      <c r="P64" s="1"/>
    </row>
    <row r="65" spans="1:16" x14ac:dyDescent="0.3">
      <c r="A65" s="1">
        <v>20</v>
      </c>
      <c r="B65" s="1" t="s">
        <v>556</v>
      </c>
      <c r="C65" s="1">
        <v>102</v>
      </c>
      <c r="D65" s="1">
        <v>102.1</v>
      </c>
      <c r="E65" s="1">
        <v>110.9</v>
      </c>
      <c r="P65" s="1"/>
    </row>
    <row r="66" spans="1:16" x14ac:dyDescent="0.3">
      <c r="A66" s="1">
        <v>21</v>
      </c>
      <c r="B66" s="1" t="s">
        <v>486</v>
      </c>
      <c r="C66" s="1">
        <v>105.3</v>
      </c>
      <c r="D66" s="1">
        <v>107.6</v>
      </c>
      <c r="E66" s="1">
        <v>104.7</v>
      </c>
      <c r="P66" s="1"/>
    </row>
    <row r="67" spans="1:16" x14ac:dyDescent="0.3">
      <c r="A67" s="1">
        <v>22</v>
      </c>
      <c r="B67" s="1" t="s">
        <v>508</v>
      </c>
      <c r="C67" s="1">
        <v>100.3</v>
      </c>
      <c r="D67" s="1">
        <v>106.5</v>
      </c>
      <c r="E67" s="1">
        <v>105.8</v>
      </c>
      <c r="P67" s="1"/>
    </row>
    <row r="68" spans="1:16" x14ac:dyDescent="0.3">
      <c r="A68" s="1">
        <v>23</v>
      </c>
      <c r="B68" s="1" t="s">
        <v>488</v>
      </c>
      <c r="C68" s="1">
        <v>104</v>
      </c>
      <c r="D68" s="1">
        <v>110.4</v>
      </c>
      <c r="E68" s="1">
        <v>107.1</v>
      </c>
      <c r="P68" s="1"/>
    </row>
    <row r="69" spans="1:16" x14ac:dyDescent="0.3">
      <c r="A69" s="1">
        <v>24</v>
      </c>
      <c r="B69" s="1" t="s">
        <v>493</v>
      </c>
      <c r="C69" s="1">
        <v>102.9</v>
      </c>
      <c r="D69" s="1">
        <v>103.6</v>
      </c>
      <c r="E69" s="1">
        <v>112.2</v>
      </c>
      <c r="P69" s="1"/>
    </row>
    <row r="70" spans="1:16" x14ac:dyDescent="0.3">
      <c r="A70" s="1">
        <v>25</v>
      </c>
      <c r="B70" s="1" t="s">
        <v>492</v>
      </c>
      <c r="C70" s="1">
        <v>101.6</v>
      </c>
      <c r="D70" s="1">
        <v>111.4</v>
      </c>
      <c r="E70" s="1">
        <v>108.1</v>
      </c>
      <c r="P70" s="1"/>
    </row>
    <row r="71" spans="1:16" x14ac:dyDescent="0.3">
      <c r="A71" s="1">
        <v>26</v>
      </c>
      <c r="B71" s="1" t="s">
        <v>497</v>
      </c>
      <c r="C71" s="1">
        <v>105.5</v>
      </c>
      <c r="D71" s="1">
        <v>108.3</v>
      </c>
      <c r="E71" s="1">
        <v>108.7</v>
      </c>
      <c r="P71" s="1"/>
    </row>
    <row r="72" spans="1:16" x14ac:dyDescent="0.3">
      <c r="A72" s="1">
        <v>27</v>
      </c>
      <c r="B72" s="1" t="s">
        <v>557</v>
      </c>
      <c r="C72" s="1">
        <v>100.4</v>
      </c>
      <c r="D72" s="1">
        <v>111.1</v>
      </c>
      <c r="E72" s="1">
        <v>108.3</v>
      </c>
      <c r="P72" s="1"/>
    </row>
    <row r="73" spans="1:16" x14ac:dyDescent="0.3">
      <c r="A73" s="1">
        <v>28</v>
      </c>
      <c r="B73" s="1" t="s">
        <v>516</v>
      </c>
      <c r="C73" s="1">
        <v>102.5</v>
      </c>
      <c r="D73" s="1">
        <v>110.9</v>
      </c>
      <c r="E73" s="1">
        <v>104.3</v>
      </c>
      <c r="P73" s="1"/>
    </row>
    <row r="74" spans="1:16" x14ac:dyDescent="0.3">
      <c r="A74" s="1">
        <v>29</v>
      </c>
      <c r="B74" s="1" t="s">
        <v>496</v>
      </c>
      <c r="C74" s="1">
        <v>102.5</v>
      </c>
      <c r="D74" s="1">
        <v>108.8</v>
      </c>
      <c r="E74" s="1">
        <v>103.2</v>
      </c>
      <c r="P74" s="1"/>
    </row>
    <row r="75" spans="1:16" x14ac:dyDescent="0.3">
      <c r="A75" s="1">
        <v>30</v>
      </c>
      <c r="B75" s="1" t="s">
        <v>523</v>
      </c>
      <c r="C75" s="1">
        <v>103.7</v>
      </c>
      <c r="D75" s="1">
        <v>108.6</v>
      </c>
      <c r="E75" s="1">
        <v>111.3</v>
      </c>
      <c r="P75" s="1"/>
    </row>
  </sheetData>
  <sortState ref="B2:R39">
    <sortCondition descending="1" ref="E2:E39"/>
  </sortState>
  <pageMargins left="0.7" right="0.7" top="0.75" bottom="0.75" header="0.3" footer="0.3"/>
  <pageSetup orientation="portrait" horizontalDpi="200" verticalDpi="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7" sqref="P7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544</v>
      </c>
      <c r="E2" s="1">
        <v>10100</v>
      </c>
      <c r="F2" s="3" t="s">
        <v>549</v>
      </c>
      <c r="G2" s="1">
        <v>39</v>
      </c>
      <c r="H2" s="3">
        <v>107.5</v>
      </c>
      <c r="I2" s="1">
        <v>39.78</v>
      </c>
      <c r="J2" s="3">
        <f t="shared" ref="J2:J39" si="0">VLOOKUP(C2,$B$46:$E$75,2,FALSE)</f>
        <v>100.4</v>
      </c>
      <c r="K2" s="3">
        <f t="shared" ref="K2:K39" si="1">VLOOKUP(F2,$B$46:$E$75,2,FALSE)</f>
        <v>103.2</v>
      </c>
      <c r="L2" s="3">
        <f t="shared" ref="L2:L39" si="2">VLOOKUP(C2,$B$46:$E$75,4,FALSE)</f>
        <v>107.9</v>
      </c>
      <c r="M2" s="3">
        <f t="shared" ref="M2:M39" si="3">VLOOKUP(F2,$B$46:$E$75,3,FALSE)</f>
        <v>113.9</v>
      </c>
      <c r="N2" s="3">
        <v>11800</v>
      </c>
      <c r="P2" s="4">
        <v>55.34590650511425</v>
      </c>
      <c r="Q2" s="5">
        <f t="shared" ref="Q2:Q39" si="4">P2-O2</f>
        <v>55.34590650511425</v>
      </c>
      <c r="R2" s="5">
        <f t="shared" ref="R2:R39" si="5">P2/(N2/1000)</f>
        <v>4.6903310597554446</v>
      </c>
    </row>
    <row r="3" spans="1:18" x14ac:dyDescent="0.3">
      <c r="A3" s="1">
        <v>2</v>
      </c>
      <c r="B3" s="1" t="s">
        <v>363</v>
      </c>
      <c r="C3" s="1" t="s">
        <v>485</v>
      </c>
      <c r="D3" s="1" t="s">
        <v>546</v>
      </c>
      <c r="E3" s="1">
        <v>10000</v>
      </c>
      <c r="F3" s="3" t="s">
        <v>519</v>
      </c>
      <c r="G3" s="1">
        <v>35</v>
      </c>
      <c r="H3" s="3">
        <v>113.75</v>
      </c>
      <c r="I3" s="1">
        <v>33.46</v>
      </c>
      <c r="J3" s="3">
        <f t="shared" si="0"/>
        <v>105.4</v>
      </c>
      <c r="K3" s="3">
        <f t="shared" si="1"/>
        <v>102</v>
      </c>
      <c r="L3" s="3">
        <f t="shared" si="2"/>
        <v>103</v>
      </c>
      <c r="M3" s="3">
        <f t="shared" si="3"/>
        <v>110.1</v>
      </c>
      <c r="N3" s="3">
        <v>11300</v>
      </c>
      <c r="P3" s="4">
        <v>50.09429640749061</v>
      </c>
      <c r="Q3" s="5">
        <f t="shared" si="4"/>
        <v>50.09429640749061</v>
      </c>
      <c r="R3" s="5">
        <f t="shared" si="5"/>
        <v>4.4331235758841245</v>
      </c>
    </row>
    <row r="4" spans="1:18" x14ac:dyDescent="0.3">
      <c r="A4" s="1">
        <v>3</v>
      </c>
      <c r="B4" s="1" t="s">
        <v>30</v>
      </c>
      <c r="C4" s="1" t="s">
        <v>549</v>
      </c>
      <c r="D4" s="1" t="s">
        <v>546</v>
      </c>
      <c r="E4" s="1">
        <v>9100</v>
      </c>
      <c r="F4" s="3" t="s">
        <v>487</v>
      </c>
      <c r="G4" s="1">
        <v>37</v>
      </c>
      <c r="H4" s="3">
        <v>113.5</v>
      </c>
      <c r="I4" s="1">
        <v>29.73</v>
      </c>
      <c r="J4" s="3">
        <f t="shared" si="0"/>
        <v>103.2</v>
      </c>
      <c r="K4" s="3">
        <f t="shared" si="1"/>
        <v>100.4</v>
      </c>
      <c r="L4" s="3">
        <f t="shared" si="2"/>
        <v>106.5</v>
      </c>
      <c r="M4" s="3">
        <f t="shared" si="3"/>
        <v>112.5</v>
      </c>
      <c r="N4" s="3">
        <v>11400</v>
      </c>
      <c r="P4" s="4">
        <v>45.689513195422272</v>
      </c>
      <c r="Q4" s="5">
        <f t="shared" si="4"/>
        <v>45.689513195422272</v>
      </c>
      <c r="R4" s="5">
        <f t="shared" si="5"/>
        <v>4.0078520346861639</v>
      </c>
    </row>
    <row r="5" spans="1:18" x14ac:dyDescent="0.3">
      <c r="A5" s="1">
        <v>4</v>
      </c>
      <c r="B5" s="1" t="s">
        <v>7</v>
      </c>
      <c r="C5" s="1" t="s">
        <v>519</v>
      </c>
      <c r="D5" s="1" t="s">
        <v>543</v>
      </c>
      <c r="E5" s="1">
        <v>8300</v>
      </c>
      <c r="F5" s="3" t="s">
        <v>485</v>
      </c>
      <c r="G5" s="1">
        <v>36</v>
      </c>
      <c r="H5" s="1">
        <v>106.25</v>
      </c>
      <c r="I5" s="1">
        <v>30.1</v>
      </c>
      <c r="J5" s="3">
        <f t="shared" si="0"/>
        <v>102</v>
      </c>
      <c r="K5" s="3">
        <f t="shared" si="1"/>
        <v>105.4</v>
      </c>
      <c r="L5" s="3">
        <f t="shared" si="2"/>
        <v>104.9</v>
      </c>
      <c r="M5" s="3">
        <f t="shared" si="3"/>
        <v>111.5</v>
      </c>
      <c r="N5" s="3">
        <v>9600</v>
      </c>
      <c r="P5" s="4">
        <v>40.242228856594274</v>
      </c>
      <c r="Q5" s="5">
        <f t="shared" si="4"/>
        <v>40.242228856594274</v>
      </c>
      <c r="R5" s="5">
        <f t="shared" si="5"/>
        <v>4.1918988392285703</v>
      </c>
    </row>
    <row r="6" spans="1:18" x14ac:dyDescent="0.3">
      <c r="A6" s="1">
        <v>5</v>
      </c>
      <c r="B6" s="1" t="s">
        <v>128</v>
      </c>
      <c r="C6" s="1" t="s">
        <v>549</v>
      </c>
      <c r="D6" s="1" t="s">
        <v>543</v>
      </c>
      <c r="E6" s="1">
        <v>8200</v>
      </c>
      <c r="F6" s="3" t="s">
        <v>487</v>
      </c>
      <c r="G6" s="1">
        <v>37</v>
      </c>
      <c r="H6" s="3">
        <v>113.5</v>
      </c>
      <c r="I6" s="1">
        <v>30.1</v>
      </c>
      <c r="J6" s="3">
        <f t="shared" si="0"/>
        <v>103.2</v>
      </c>
      <c r="K6" s="3">
        <f t="shared" si="1"/>
        <v>100.4</v>
      </c>
      <c r="L6" s="3">
        <f t="shared" si="2"/>
        <v>106.5</v>
      </c>
      <c r="M6" s="3">
        <f t="shared" si="3"/>
        <v>112.5</v>
      </c>
      <c r="N6" s="3">
        <v>9000</v>
      </c>
      <c r="P6" s="4">
        <v>41.092910869965579</v>
      </c>
      <c r="Q6" s="5">
        <f t="shared" si="4"/>
        <v>41.092910869965579</v>
      </c>
      <c r="R6" s="5">
        <f t="shared" si="5"/>
        <v>4.5658789855517306</v>
      </c>
    </row>
    <row r="7" spans="1:18" x14ac:dyDescent="0.3">
      <c r="A7" s="1">
        <v>6</v>
      </c>
      <c r="B7" s="1" t="s">
        <v>53</v>
      </c>
      <c r="C7" s="1" t="s">
        <v>487</v>
      </c>
      <c r="D7" s="1" t="s">
        <v>543</v>
      </c>
      <c r="E7" s="1">
        <v>6900</v>
      </c>
      <c r="F7" s="3" t="s">
        <v>549</v>
      </c>
      <c r="G7" s="1">
        <v>36</v>
      </c>
      <c r="H7" s="3">
        <v>107.5</v>
      </c>
      <c r="I7" s="1">
        <v>24.15</v>
      </c>
      <c r="J7" s="3">
        <f t="shared" si="0"/>
        <v>100.4</v>
      </c>
      <c r="K7" s="3">
        <f t="shared" si="1"/>
        <v>103.2</v>
      </c>
      <c r="L7" s="3">
        <f t="shared" si="2"/>
        <v>107.9</v>
      </c>
      <c r="M7" s="3">
        <f t="shared" si="3"/>
        <v>113.9</v>
      </c>
      <c r="N7" s="3">
        <v>8200</v>
      </c>
      <c r="P7" s="4">
        <f t="shared" ref="P7:P39" si="6">-87.868852+(LN(E7))*9.365713+G7*0.73241+I7*0.27241+H7*0.0924+((J7+K7)/2)*0.015315+((L7+M7)/2)*-0.032803</f>
        <v>35.716952411612176</v>
      </c>
      <c r="Q7" s="5">
        <f t="shared" si="4"/>
        <v>35.716952411612176</v>
      </c>
      <c r="R7" s="5">
        <f t="shared" si="5"/>
        <v>4.3557259038551441</v>
      </c>
    </row>
    <row r="8" spans="1:18" x14ac:dyDescent="0.3">
      <c r="A8" s="1">
        <v>7</v>
      </c>
      <c r="B8" s="1" t="s">
        <v>153</v>
      </c>
      <c r="C8" s="1" t="s">
        <v>549</v>
      </c>
      <c r="D8" s="1" t="s">
        <v>545</v>
      </c>
      <c r="E8" s="1">
        <v>6700</v>
      </c>
      <c r="F8" s="3" t="s">
        <v>487</v>
      </c>
      <c r="G8" s="1">
        <v>37</v>
      </c>
      <c r="H8" s="1">
        <v>113.5</v>
      </c>
      <c r="I8" s="1">
        <v>15.51</v>
      </c>
      <c r="J8" s="3">
        <f t="shared" si="0"/>
        <v>103.2</v>
      </c>
      <c r="K8" s="3">
        <f t="shared" si="1"/>
        <v>100.4</v>
      </c>
      <c r="L8" s="3">
        <f t="shared" si="2"/>
        <v>106.5</v>
      </c>
      <c r="M8" s="3">
        <f t="shared" si="3"/>
        <v>112.5</v>
      </c>
      <c r="N8" s="3">
        <v>8100</v>
      </c>
      <c r="P8" s="4">
        <f t="shared" si="6"/>
        <v>34.420582204555082</v>
      </c>
      <c r="Q8" s="5">
        <f t="shared" si="4"/>
        <v>34.420582204555082</v>
      </c>
      <c r="R8" s="5">
        <f t="shared" si="5"/>
        <v>4.2494545931549483</v>
      </c>
    </row>
    <row r="9" spans="1:18" x14ac:dyDescent="0.3">
      <c r="A9" s="1">
        <v>8</v>
      </c>
      <c r="B9" s="1" t="s">
        <v>55</v>
      </c>
      <c r="C9" s="1" t="s">
        <v>487</v>
      </c>
      <c r="D9" s="1" t="s">
        <v>542</v>
      </c>
      <c r="E9" s="1">
        <v>6500</v>
      </c>
      <c r="F9" s="3" t="s">
        <v>549</v>
      </c>
      <c r="G9" s="1">
        <v>32</v>
      </c>
      <c r="H9" s="3">
        <v>107.5</v>
      </c>
      <c r="I9" s="1">
        <v>16.96</v>
      </c>
      <c r="J9" s="3">
        <f t="shared" si="0"/>
        <v>100.4</v>
      </c>
      <c r="K9" s="3">
        <f t="shared" si="1"/>
        <v>103.2</v>
      </c>
      <c r="L9" s="3">
        <f t="shared" si="2"/>
        <v>107.9</v>
      </c>
      <c r="M9" s="3">
        <f t="shared" si="3"/>
        <v>113.9</v>
      </c>
      <c r="N9" s="3">
        <v>7500</v>
      </c>
      <c r="P9" s="4">
        <f t="shared" si="6"/>
        <v>30.269371298817145</v>
      </c>
      <c r="Q9" s="5">
        <f t="shared" si="4"/>
        <v>30.269371298817145</v>
      </c>
      <c r="R9" s="5">
        <f t="shared" si="5"/>
        <v>4.035916173175619</v>
      </c>
    </row>
    <row r="10" spans="1:18" x14ac:dyDescent="0.3">
      <c r="A10" s="1">
        <v>9</v>
      </c>
      <c r="B10" s="1" t="s">
        <v>190</v>
      </c>
      <c r="C10" s="1" t="s">
        <v>519</v>
      </c>
      <c r="D10" s="1" t="s">
        <v>542</v>
      </c>
      <c r="E10" s="1">
        <v>6400</v>
      </c>
      <c r="F10" s="3" t="s">
        <v>485</v>
      </c>
      <c r="G10" s="1">
        <v>34</v>
      </c>
      <c r="H10" s="3">
        <v>106.25</v>
      </c>
      <c r="I10" s="1">
        <v>19.52</v>
      </c>
      <c r="J10" s="3">
        <f t="shared" si="0"/>
        <v>102</v>
      </c>
      <c r="K10" s="3">
        <f t="shared" si="1"/>
        <v>105.4</v>
      </c>
      <c r="L10" s="3">
        <f t="shared" si="2"/>
        <v>104.9</v>
      </c>
      <c r="M10" s="3">
        <f t="shared" si="3"/>
        <v>111.5</v>
      </c>
      <c r="N10" s="3">
        <v>7000</v>
      </c>
      <c r="P10" s="4">
        <f t="shared" si="6"/>
        <v>32.288519737422831</v>
      </c>
      <c r="Q10" s="5">
        <f t="shared" si="4"/>
        <v>32.288519737422831</v>
      </c>
      <c r="R10" s="5">
        <f t="shared" si="5"/>
        <v>4.6126456767746902</v>
      </c>
    </row>
    <row r="11" spans="1:18" x14ac:dyDescent="0.3">
      <c r="A11" s="1">
        <v>10</v>
      </c>
      <c r="B11" s="1" t="s">
        <v>467</v>
      </c>
      <c r="C11" s="1" t="s">
        <v>485</v>
      </c>
      <c r="D11" s="1" t="s">
        <v>543</v>
      </c>
      <c r="E11" s="1">
        <v>6300</v>
      </c>
      <c r="F11" s="3" t="s">
        <v>519</v>
      </c>
      <c r="G11" s="1">
        <v>31</v>
      </c>
      <c r="H11" s="3">
        <v>113.75</v>
      </c>
      <c r="I11" s="1">
        <v>24.44</v>
      </c>
      <c r="J11" s="3">
        <f t="shared" si="0"/>
        <v>105.4</v>
      </c>
      <c r="K11" s="3">
        <f t="shared" si="1"/>
        <v>102</v>
      </c>
      <c r="L11" s="3">
        <f t="shared" si="2"/>
        <v>103</v>
      </c>
      <c r="M11" s="3">
        <f t="shared" si="3"/>
        <v>110.1</v>
      </c>
      <c r="N11" s="3">
        <v>7400</v>
      </c>
      <c r="P11" s="4">
        <f t="shared" si="6"/>
        <v>32.031177295837686</v>
      </c>
      <c r="Q11" s="5">
        <f t="shared" si="4"/>
        <v>32.031177295837686</v>
      </c>
      <c r="R11" s="5">
        <f t="shared" si="5"/>
        <v>4.3285374724104981</v>
      </c>
    </row>
    <row r="12" spans="1:18" x14ac:dyDescent="0.3">
      <c r="A12" s="1">
        <v>11</v>
      </c>
      <c r="B12" s="1" t="s">
        <v>388</v>
      </c>
      <c r="C12" s="1" t="s">
        <v>485</v>
      </c>
      <c r="D12" s="1" t="s">
        <v>544</v>
      </c>
      <c r="E12" s="1">
        <v>6200</v>
      </c>
      <c r="F12" s="3" t="s">
        <v>519</v>
      </c>
      <c r="G12" s="1">
        <v>35</v>
      </c>
      <c r="H12" s="3">
        <v>113.75</v>
      </c>
      <c r="I12" s="1">
        <v>25.7</v>
      </c>
      <c r="J12" s="3">
        <f t="shared" si="0"/>
        <v>105.4</v>
      </c>
      <c r="K12" s="3">
        <f t="shared" si="1"/>
        <v>102</v>
      </c>
      <c r="L12" s="3">
        <f t="shared" si="2"/>
        <v>103</v>
      </c>
      <c r="M12" s="3">
        <f t="shared" si="3"/>
        <v>110.1</v>
      </c>
      <c r="N12" s="3">
        <v>7500</v>
      </c>
      <c r="P12" s="4">
        <f t="shared" si="6"/>
        <v>35.154199290884897</v>
      </c>
      <c r="Q12" s="5">
        <f t="shared" si="4"/>
        <v>35.154199290884897</v>
      </c>
      <c r="R12" s="5">
        <f t="shared" si="5"/>
        <v>4.6872265721179867</v>
      </c>
    </row>
    <row r="13" spans="1:18" x14ac:dyDescent="0.3">
      <c r="A13" s="1">
        <v>12</v>
      </c>
      <c r="B13" s="1" t="s">
        <v>396</v>
      </c>
      <c r="C13" s="1" t="s">
        <v>549</v>
      </c>
      <c r="D13" s="1" t="s">
        <v>544</v>
      </c>
      <c r="E13" s="1">
        <v>6100</v>
      </c>
      <c r="F13" s="3" t="s">
        <v>487</v>
      </c>
      <c r="G13" s="1">
        <v>37</v>
      </c>
      <c r="H13" s="1">
        <v>113.5</v>
      </c>
      <c r="I13" s="1">
        <v>24.3</v>
      </c>
      <c r="J13" s="3">
        <f t="shared" si="0"/>
        <v>103.2</v>
      </c>
      <c r="K13" s="3">
        <f t="shared" si="1"/>
        <v>100.4</v>
      </c>
      <c r="L13" s="3">
        <f t="shared" si="2"/>
        <v>106.5</v>
      </c>
      <c r="M13" s="3">
        <f t="shared" si="3"/>
        <v>112.5</v>
      </c>
      <c r="N13" s="3">
        <v>6100</v>
      </c>
      <c r="P13" s="4">
        <f t="shared" si="6"/>
        <v>35.936386569169287</v>
      </c>
      <c r="Q13" s="5">
        <f t="shared" si="4"/>
        <v>35.936386569169287</v>
      </c>
      <c r="R13" s="5">
        <f t="shared" si="5"/>
        <v>5.8912109129785719</v>
      </c>
    </row>
    <row r="14" spans="1:18" x14ac:dyDescent="0.3">
      <c r="A14" s="1">
        <v>13</v>
      </c>
      <c r="B14" s="1" t="s">
        <v>129</v>
      </c>
      <c r="C14" s="1" t="s">
        <v>519</v>
      </c>
      <c r="D14" s="1" t="s">
        <v>545</v>
      </c>
      <c r="E14" s="1">
        <v>5800</v>
      </c>
      <c r="F14" s="3" t="s">
        <v>485</v>
      </c>
      <c r="G14" s="1">
        <v>35</v>
      </c>
      <c r="H14" s="3">
        <v>106.25</v>
      </c>
      <c r="I14" s="1">
        <v>21.45</v>
      </c>
      <c r="J14" s="3">
        <f t="shared" si="0"/>
        <v>102</v>
      </c>
      <c r="K14" s="3">
        <f t="shared" si="1"/>
        <v>105.4</v>
      </c>
      <c r="L14" s="3">
        <f t="shared" si="2"/>
        <v>104.9</v>
      </c>
      <c r="M14" s="3">
        <f t="shared" si="3"/>
        <v>111.5</v>
      </c>
      <c r="N14" s="3">
        <v>6400</v>
      </c>
      <c r="P14" s="4">
        <f t="shared" si="6"/>
        <v>32.624719567754816</v>
      </c>
      <c r="Q14" s="5">
        <f t="shared" si="4"/>
        <v>32.624719567754816</v>
      </c>
      <c r="R14" s="5">
        <f t="shared" si="5"/>
        <v>5.0976124324616894</v>
      </c>
    </row>
    <row r="15" spans="1:18" x14ac:dyDescent="0.3">
      <c r="A15" s="1">
        <v>14</v>
      </c>
      <c r="B15" s="1" t="s">
        <v>281</v>
      </c>
      <c r="C15" s="1" t="s">
        <v>485</v>
      </c>
      <c r="D15" s="1" t="s">
        <v>542</v>
      </c>
      <c r="E15" s="1">
        <v>5600</v>
      </c>
      <c r="F15" s="3" t="s">
        <v>519</v>
      </c>
      <c r="G15" s="1">
        <v>32</v>
      </c>
      <c r="H15" s="3">
        <v>113.75</v>
      </c>
      <c r="I15" s="1">
        <v>16.329999999999998</v>
      </c>
      <c r="J15" s="3">
        <f t="shared" si="0"/>
        <v>105.4</v>
      </c>
      <c r="K15" s="3">
        <f t="shared" si="1"/>
        <v>102</v>
      </c>
      <c r="L15" s="3">
        <f t="shared" si="2"/>
        <v>103</v>
      </c>
      <c r="M15" s="3">
        <f t="shared" si="3"/>
        <v>110.1</v>
      </c>
      <c r="N15" s="3">
        <v>5800</v>
      </c>
      <c r="P15" s="4">
        <f t="shared" si="6"/>
        <v>29.451220087611262</v>
      </c>
      <c r="Q15" s="5">
        <f t="shared" si="4"/>
        <v>29.451220087611262</v>
      </c>
      <c r="R15" s="5">
        <f t="shared" si="5"/>
        <v>5.0777965668295284</v>
      </c>
    </row>
    <row r="16" spans="1:18" x14ac:dyDescent="0.3">
      <c r="A16" s="1">
        <v>15</v>
      </c>
      <c r="B16" s="1" t="s">
        <v>93</v>
      </c>
      <c r="C16" s="1" t="s">
        <v>519</v>
      </c>
      <c r="D16" s="1" t="s">
        <v>546</v>
      </c>
      <c r="E16" s="1">
        <v>5200</v>
      </c>
      <c r="F16" s="3" t="s">
        <v>485</v>
      </c>
      <c r="G16" s="1">
        <v>30</v>
      </c>
      <c r="H16" s="1">
        <v>106.25</v>
      </c>
      <c r="I16" s="1">
        <v>19.13</v>
      </c>
      <c r="J16" s="3">
        <f t="shared" si="0"/>
        <v>102</v>
      </c>
      <c r="K16" s="3">
        <f t="shared" si="1"/>
        <v>105.4</v>
      </c>
      <c r="L16" s="3">
        <f t="shared" si="2"/>
        <v>104.9</v>
      </c>
      <c r="M16" s="3">
        <f t="shared" si="3"/>
        <v>111.5</v>
      </c>
      <c r="N16" s="3">
        <v>5900</v>
      </c>
      <c r="P16" s="4">
        <f t="shared" si="6"/>
        <v>27.307949139407491</v>
      </c>
      <c r="Q16" s="5">
        <f t="shared" si="4"/>
        <v>27.307949139407491</v>
      </c>
      <c r="R16" s="5">
        <f t="shared" si="5"/>
        <v>4.6284659558317776</v>
      </c>
    </row>
    <row r="17" spans="1:18" x14ac:dyDescent="0.3">
      <c r="A17" s="1">
        <v>16</v>
      </c>
      <c r="B17" s="1" t="s">
        <v>375</v>
      </c>
      <c r="C17" s="1" t="s">
        <v>487</v>
      </c>
      <c r="D17" s="1" t="s">
        <v>544</v>
      </c>
      <c r="E17" s="1">
        <v>4900</v>
      </c>
      <c r="F17" s="3" t="s">
        <v>549</v>
      </c>
      <c r="G17" s="1">
        <v>37</v>
      </c>
      <c r="H17" s="3">
        <v>107.5</v>
      </c>
      <c r="I17" s="1">
        <v>20.79</v>
      </c>
      <c r="J17" s="3">
        <f t="shared" si="0"/>
        <v>100.4</v>
      </c>
      <c r="K17" s="3">
        <f t="shared" si="1"/>
        <v>103.2</v>
      </c>
      <c r="L17" s="3">
        <f t="shared" si="2"/>
        <v>107.9</v>
      </c>
      <c r="M17" s="3">
        <f t="shared" si="3"/>
        <v>113.9</v>
      </c>
      <c r="N17" s="3">
        <v>5500</v>
      </c>
      <c r="P17" s="4">
        <f t="shared" si="6"/>
        <v>32.328310437799651</v>
      </c>
      <c r="Q17" s="5">
        <f t="shared" si="4"/>
        <v>32.328310437799651</v>
      </c>
      <c r="R17" s="5">
        <f t="shared" si="5"/>
        <v>5.8778746250544822</v>
      </c>
    </row>
    <row r="18" spans="1:18" x14ac:dyDescent="0.3">
      <c r="A18" s="1">
        <v>17</v>
      </c>
      <c r="B18" s="1" t="s">
        <v>450</v>
      </c>
      <c r="C18" s="1" t="s">
        <v>519</v>
      </c>
      <c r="D18" s="1" t="s">
        <v>544</v>
      </c>
      <c r="E18" s="1">
        <v>4700</v>
      </c>
      <c r="F18" s="3" t="s">
        <v>485</v>
      </c>
      <c r="G18" s="1">
        <v>33</v>
      </c>
      <c r="H18" s="3">
        <v>106.25</v>
      </c>
      <c r="I18" s="1">
        <v>20.7</v>
      </c>
      <c r="J18" s="3">
        <f t="shared" si="0"/>
        <v>102</v>
      </c>
      <c r="K18" s="3">
        <f t="shared" si="1"/>
        <v>105.4</v>
      </c>
      <c r="L18" s="3">
        <f t="shared" si="2"/>
        <v>104.9</v>
      </c>
      <c r="M18" s="3">
        <f t="shared" si="3"/>
        <v>111.5</v>
      </c>
      <c r="N18" s="3">
        <v>5100</v>
      </c>
      <c r="P18" s="4">
        <f t="shared" si="6"/>
        <v>28.986025623375788</v>
      </c>
      <c r="Q18" s="5">
        <f t="shared" si="4"/>
        <v>28.986025623375788</v>
      </c>
      <c r="R18" s="5">
        <f t="shared" si="5"/>
        <v>5.6835344359560374</v>
      </c>
    </row>
    <row r="19" spans="1:18" x14ac:dyDescent="0.3">
      <c r="A19" s="1">
        <v>18</v>
      </c>
      <c r="B19" s="1" t="s">
        <v>96</v>
      </c>
      <c r="C19" s="1" t="s">
        <v>487</v>
      </c>
      <c r="D19" s="1" t="s">
        <v>545</v>
      </c>
      <c r="E19" s="1">
        <v>4600</v>
      </c>
      <c r="F19" s="3" t="s">
        <v>549</v>
      </c>
      <c r="G19" s="1">
        <v>38</v>
      </c>
      <c r="H19" s="1">
        <v>107.5</v>
      </c>
      <c r="I19" s="1">
        <v>9.3000000000000007</v>
      </c>
      <c r="J19" s="3">
        <f t="shared" si="0"/>
        <v>100.4</v>
      </c>
      <c r="K19" s="3">
        <f t="shared" si="1"/>
        <v>103.2</v>
      </c>
      <c r="L19" s="3">
        <f t="shared" si="2"/>
        <v>107.9</v>
      </c>
      <c r="M19" s="3">
        <f t="shared" si="3"/>
        <v>113.9</v>
      </c>
      <c r="N19" s="3">
        <v>5900</v>
      </c>
      <c r="P19" s="4">
        <f t="shared" si="6"/>
        <v>29.339014077557156</v>
      </c>
      <c r="Q19" s="5">
        <f t="shared" si="4"/>
        <v>29.339014077557156</v>
      </c>
      <c r="R19" s="5">
        <f t="shared" si="5"/>
        <v>4.9727142504334161</v>
      </c>
    </row>
    <row r="20" spans="1:18" x14ac:dyDescent="0.3">
      <c r="A20" s="1">
        <v>19</v>
      </c>
      <c r="B20" s="1" t="s">
        <v>104</v>
      </c>
      <c r="C20" s="1" t="s">
        <v>519</v>
      </c>
      <c r="D20" s="1" t="s">
        <v>545</v>
      </c>
      <c r="E20" s="1">
        <v>4400</v>
      </c>
      <c r="F20" s="3" t="s">
        <v>485</v>
      </c>
      <c r="G20" s="1">
        <v>32</v>
      </c>
      <c r="H20" s="3">
        <v>106.25</v>
      </c>
      <c r="I20" s="1">
        <v>19.8</v>
      </c>
      <c r="J20" s="3">
        <f t="shared" si="0"/>
        <v>102</v>
      </c>
      <c r="K20" s="3">
        <f t="shared" si="1"/>
        <v>105.4</v>
      </c>
      <c r="L20" s="3">
        <f t="shared" si="2"/>
        <v>104.9</v>
      </c>
      <c r="M20" s="3">
        <f t="shared" si="3"/>
        <v>111.5</v>
      </c>
      <c r="N20" s="3">
        <v>5600</v>
      </c>
      <c r="P20" s="4">
        <f t="shared" si="6"/>
        <v>27.390703226974587</v>
      </c>
      <c r="Q20" s="5">
        <f t="shared" si="4"/>
        <v>27.390703226974587</v>
      </c>
      <c r="R20" s="5">
        <f t="shared" si="5"/>
        <v>4.8911970048168909</v>
      </c>
    </row>
    <row r="21" spans="1:18" x14ac:dyDescent="0.3">
      <c r="A21" s="1">
        <v>20</v>
      </c>
      <c r="B21" s="1" t="s">
        <v>199</v>
      </c>
      <c r="C21" s="1" t="s">
        <v>549</v>
      </c>
      <c r="D21" s="1" t="s">
        <v>544</v>
      </c>
      <c r="E21" s="1">
        <v>4300</v>
      </c>
      <c r="F21" s="3" t="s">
        <v>487</v>
      </c>
      <c r="G21" s="1">
        <v>33</v>
      </c>
      <c r="H21" s="3">
        <v>113.5</v>
      </c>
      <c r="I21" s="1">
        <v>12.02</v>
      </c>
      <c r="J21" s="3">
        <f t="shared" si="0"/>
        <v>103.2</v>
      </c>
      <c r="K21" s="3">
        <f t="shared" si="1"/>
        <v>100.4</v>
      </c>
      <c r="L21" s="3">
        <f t="shared" si="2"/>
        <v>106.5</v>
      </c>
      <c r="M21" s="3">
        <f t="shared" si="3"/>
        <v>112.5</v>
      </c>
      <c r="N21" s="3">
        <v>5700</v>
      </c>
      <c r="P21" s="4">
        <f t="shared" si="6"/>
        <v>26.386607797273776</v>
      </c>
      <c r="Q21" s="5">
        <f t="shared" si="4"/>
        <v>26.386607797273776</v>
      </c>
      <c r="R21" s="5">
        <f t="shared" si="5"/>
        <v>4.6292294381182062</v>
      </c>
    </row>
    <row r="22" spans="1:18" x14ac:dyDescent="0.3">
      <c r="A22" s="1">
        <v>21</v>
      </c>
      <c r="B22" s="1" t="s">
        <v>593</v>
      </c>
      <c r="C22" s="1" t="s">
        <v>549</v>
      </c>
      <c r="D22" s="1" t="s">
        <v>542</v>
      </c>
      <c r="E22" s="1">
        <v>4200</v>
      </c>
      <c r="F22" s="3" t="s">
        <v>487</v>
      </c>
      <c r="G22" s="1">
        <v>10</v>
      </c>
      <c r="H22" s="3">
        <v>113.5</v>
      </c>
      <c r="I22" s="1">
        <v>14.75</v>
      </c>
      <c r="J22" s="3">
        <f t="shared" si="0"/>
        <v>103.2</v>
      </c>
      <c r="K22" s="3">
        <f t="shared" si="1"/>
        <v>100.4</v>
      </c>
      <c r="L22" s="3">
        <f t="shared" si="2"/>
        <v>106.5</v>
      </c>
      <c r="M22" s="3">
        <f t="shared" si="3"/>
        <v>112.5</v>
      </c>
      <c r="N22" s="3">
        <v>4400</v>
      </c>
      <c r="P22" s="4">
        <f t="shared" si="6"/>
        <v>10.064477211782664</v>
      </c>
      <c r="Q22" s="5">
        <f t="shared" si="4"/>
        <v>10.064477211782664</v>
      </c>
      <c r="R22" s="5">
        <f t="shared" si="5"/>
        <v>2.2873811844960601</v>
      </c>
    </row>
    <row r="23" spans="1:18" x14ac:dyDescent="0.3">
      <c r="A23" s="1">
        <v>22</v>
      </c>
      <c r="B23" s="1" t="s">
        <v>206</v>
      </c>
      <c r="C23" s="1" t="s">
        <v>485</v>
      </c>
      <c r="D23" s="1" t="s">
        <v>544</v>
      </c>
      <c r="E23" s="1">
        <v>4200</v>
      </c>
      <c r="F23" s="3" t="s">
        <v>519</v>
      </c>
      <c r="G23" s="1">
        <v>25</v>
      </c>
      <c r="H23" s="1">
        <v>113.75</v>
      </c>
      <c r="I23" s="1">
        <v>15.36</v>
      </c>
      <c r="J23" s="3">
        <f t="shared" si="0"/>
        <v>105.4</v>
      </c>
      <c r="K23" s="3">
        <f t="shared" si="1"/>
        <v>102</v>
      </c>
      <c r="L23" s="3">
        <f t="shared" si="2"/>
        <v>103</v>
      </c>
      <c r="M23" s="3">
        <f t="shared" si="3"/>
        <v>110.1</v>
      </c>
      <c r="N23" s="3">
        <v>4200</v>
      </c>
      <c r="P23" s="4">
        <f t="shared" si="6"/>
        <v>21.365764661782663</v>
      </c>
      <c r="Q23" s="5">
        <f t="shared" si="4"/>
        <v>21.365764661782663</v>
      </c>
      <c r="R23" s="5">
        <f t="shared" si="5"/>
        <v>5.0870868242339675</v>
      </c>
    </row>
    <row r="24" spans="1:18" x14ac:dyDescent="0.3">
      <c r="A24" s="1">
        <v>23</v>
      </c>
      <c r="B24" s="1" t="s">
        <v>110</v>
      </c>
      <c r="C24" s="1" t="s">
        <v>485</v>
      </c>
      <c r="D24" s="1" t="s">
        <v>544</v>
      </c>
      <c r="E24" s="1">
        <v>4100</v>
      </c>
      <c r="F24" s="3" t="s">
        <v>519</v>
      </c>
      <c r="G24" s="1">
        <v>23</v>
      </c>
      <c r="H24" s="1">
        <v>113.75</v>
      </c>
      <c r="I24" s="1">
        <v>13.87</v>
      </c>
      <c r="J24" s="3">
        <f t="shared" si="0"/>
        <v>105.4</v>
      </c>
      <c r="K24" s="3">
        <f t="shared" si="1"/>
        <v>102</v>
      </c>
      <c r="L24" s="3">
        <f t="shared" si="2"/>
        <v>103</v>
      </c>
      <c r="M24" s="3">
        <f t="shared" si="3"/>
        <v>110.1</v>
      </c>
      <c r="N24" s="3">
        <v>4200</v>
      </c>
      <c r="P24" s="4">
        <f t="shared" si="6"/>
        <v>19.269363009690473</v>
      </c>
      <c r="Q24" s="5">
        <f t="shared" si="4"/>
        <v>19.269363009690473</v>
      </c>
      <c r="R24" s="5">
        <f t="shared" si="5"/>
        <v>4.587943573735827</v>
      </c>
    </row>
    <row r="25" spans="1:18" x14ac:dyDescent="0.3">
      <c r="A25" s="1">
        <v>24</v>
      </c>
      <c r="B25" s="1" t="s">
        <v>315</v>
      </c>
      <c r="C25" s="1" t="s">
        <v>519</v>
      </c>
      <c r="D25" s="1" t="s">
        <v>543</v>
      </c>
      <c r="E25" s="1">
        <v>3900</v>
      </c>
      <c r="F25" s="3" t="s">
        <v>485</v>
      </c>
      <c r="G25" s="1">
        <v>20</v>
      </c>
      <c r="H25" s="3">
        <v>106.25</v>
      </c>
      <c r="I25" s="1">
        <v>19.100000000000001</v>
      </c>
      <c r="J25" s="3">
        <f t="shared" si="0"/>
        <v>102</v>
      </c>
      <c r="K25" s="3">
        <f t="shared" si="1"/>
        <v>105.4</v>
      </c>
      <c r="L25" s="3">
        <f t="shared" si="2"/>
        <v>104.9</v>
      </c>
      <c r="M25" s="3">
        <f t="shared" si="3"/>
        <v>111.5</v>
      </c>
      <c r="N25" s="3">
        <v>4300</v>
      </c>
      <c r="P25" s="4">
        <f t="shared" si="6"/>
        <v>17.281329113578899</v>
      </c>
      <c r="Q25" s="5">
        <f t="shared" si="4"/>
        <v>17.281329113578899</v>
      </c>
      <c r="R25" s="5">
        <f t="shared" si="5"/>
        <v>4.0189137473439303</v>
      </c>
    </row>
    <row r="26" spans="1:18" x14ac:dyDescent="0.3">
      <c r="A26" s="1">
        <v>25</v>
      </c>
      <c r="B26" s="1" t="s">
        <v>79</v>
      </c>
      <c r="C26" s="1" t="s">
        <v>485</v>
      </c>
      <c r="D26" s="1" t="s">
        <v>543</v>
      </c>
      <c r="E26" s="1">
        <v>3700</v>
      </c>
      <c r="F26" s="3" t="s">
        <v>519</v>
      </c>
      <c r="G26" s="1">
        <v>23</v>
      </c>
      <c r="H26" s="3">
        <v>113.75</v>
      </c>
      <c r="I26" s="1">
        <v>15.74</v>
      </c>
      <c r="J26" s="3">
        <f t="shared" si="0"/>
        <v>105.4</v>
      </c>
      <c r="K26" s="3">
        <f t="shared" si="1"/>
        <v>102</v>
      </c>
      <c r="L26" s="3">
        <f t="shared" si="2"/>
        <v>103</v>
      </c>
      <c r="M26" s="3">
        <f t="shared" si="3"/>
        <v>110.1</v>
      </c>
      <c r="N26" s="3">
        <v>4400</v>
      </c>
      <c r="P26" s="4">
        <f t="shared" si="6"/>
        <v>18.817340364505945</v>
      </c>
      <c r="Q26" s="5">
        <f t="shared" si="4"/>
        <v>18.817340364505945</v>
      </c>
      <c r="R26" s="5">
        <f t="shared" si="5"/>
        <v>4.2766682646604419</v>
      </c>
    </row>
    <row r="27" spans="1:18" x14ac:dyDescent="0.3">
      <c r="A27" s="1">
        <v>26</v>
      </c>
      <c r="B27" s="1" t="s">
        <v>414</v>
      </c>
      <c r="C27" s="1" t="s">
        <v>485</v>
      </c>
      <c r="D27" s="1" t="s">
        <v>546</v>
      </c>
      <c r="E27" s="1">
        <v>3600</v>
      </c>
      <c r="F27" s="3" t="s">
        <v>519</v>
      </c>
      <c r="G27" s="1">
        <v>20</v>
      </c>
      <c r="H27" s="3">
        <v>113.75</v>
      </c>
      <c r="I27" s="1">
        <v>21.3</v>
      </c>
      <c r="J27" s="3">
        <f t="shared" si="0"/>
        <v>105.4</v>
      </c>
      <c r="K27" s="3">
        <f t="shared" si="1"/>
        <v>102</v>
      </c>
      <c r="L27" s="3">
        <f t="shared" si="2"/>
        <v>103</v>
      </c>
      <c r="M27" s="3">
        <f t="shared" si="3"/>
        <v>110.1</v>
      </c>
      <c r="N27" s="3">
        <v>3900</v>
      </c>
      <c r="P27" s="4">
        <f t="shared" si="6"/>
        <v>17.878099035765658</v>
      </c>
      <c r="Q27" s="5">
        <f t="shared" si="4"/>
        <v>17.878099035765658</v>
      </c>
      <c r="R27" s="5">
        <f t="shared" si="5"/>
        <v>4.5841279578886303</v>
      </c>
    </row>
    <row r="28" spans="1:18" x14ac:dyDescent="0.3">
      <c r="A28" s="1">
        <v>27</v>
      </c>
      <c r="B28" s="1" t="s">
        <v>95</v>
      </c>
      <c r="C28" s="1" t="s">
        <v>549</v>
      </c>
      <c r="D28" s="1" t="s">
        <v>545</v>
      </c>
      <c r="E28" s="1">
        <v>3500</v>
      </c>
      <c r="F28" s="3" t="s">
        <v>487</v>
      </c>
      <c r="G28" s="1">
        <v>19</v>
      </c>
      <c r="H28" s="3">
        <v>113.5</v>
      </c>
      <c r="I28" s="1">
        <v>13.14</v>
      </c>
      <c r="J28" s="3">
        <f t="shared" si="0"/>
        <v>103.2</v>
      </c>
      <c r="K28" s="3">
        <f t="shared" si="1"/>
        <v>100.4</v>
      </c>
      <c r="L28" s="3">
        <f t="shared" si="2"/>
        <v>106.5</v>
      </c>
      <c r="M28" s="3">
        <f t="shared" si="3"/>
        <v>112.5</v>
      </c>
      <c r="N28" s="3">
        <v>4300</v>
      </c>
      <c r="P28" s="4">
        <f t="shared" si="6"/>
        <v>14.510015737137282</v>
      </c>
      <c r="Q28" s="5">
        <f t="shared" si="4"/>
        <v>14.510015737137282</v>
      </c>
      <c r="R28" s="5">
        <f t="shared" si="5"/>
        <v>3.3744222644505308</v>
      </c>
    </row>
    <row r="29" spans="1:18" x14ac:dyDescent="0.3">
      <c r="A29" s="1">
        <v>28</v>
      </c>
      <c r="B29" s="1" t="s">
        <v>454</v>
      </c>
      <c r="C29" s="1" t="s">
        <v>519</v>
      </c>
      <c r="D29" s="1" t="s">
        <v>542</v>
      </c>
      <c r="E29" s="1">
        <v>3400</v>
      </c>
      <c r="F29" s="3" t="s">
        <v>485</v>
      </c>
      <c r="G29" s="1">
        <v>10</v>
      </c>
      <c r="H29" s="3">
        <v>106.25</v>
      </c>
      <c r="I29" s="1">
        <v>14.34</v>
      </c>
      <c r="J29" s="3">
        <f t="shared" si="0"/>
        <v>102</v>
      </c>
      <c r="K29" s="3">
        <f t="shared" si="1"/>
        <v>105.4</v>
      </c>
      <c r="L29" s="3">
        <f t="shared" si="2"/>
        <v>104.9</v>
      </c>
      <c r="M29" s="3">
        <f t="shared" si="3"/>
        <v>111.5</v>
      </c>
      <c r="N29" s="3">
        <v>3600</v>
      </c>
      <c r="P29" s="4">
        <f t="shared" si="6"/>
        <v>7.3755711862054696</v>
      </c>
      <c r="Q29" s="5">
        <f t="shared" si="4"/>
        <v>7.3755711862054696</v>
      </c>
      <c r="R29" s="5">
        <f t="shared" si="5"/>
        <v>2.0487697739459638</v>
      </c>
    </row>
    <row r="30" spans="1:18" x14ac:dyDescent="0.3">
      <c r="A30" s="1">
        <v>29</v>
      </c>
      <c r="B30" s="1" t="s">
        <v>529</v>
      </c>
      <c r="C30" s="1" t="s">
        <v>487</v>
      </c>
      <c r="D30" s="1" t="s">
        <v>546</v>
      </c>
      <c r="E30" s="1">
        <v>3400</v>
      </c>
      <c r="F30" s="1" t="s">
        <v>549</v>
      </c>
      <c r="G30" s="1">
        <v>20</v>
      </c>
      <c r="H30" s="1">
        <v>107.5</v>
      </c>
      <c r="I30" s="1">
        <v>13.44</v>
      </c>
      <c r="J30" s="3">
        <f t="shared" si="0"/>
        <v>100.4</v>
      </c>
      <c r="K30" s="3">
        <f t="shared" si="1"/>
        <v>103.2</v>
      </c>
      <c r="L30" s="3">
        <f t="shared" si="2"/>
        <v>107.9</v>
      </c>
      <c r="M30" s="3">
        <f t="shared" si="3"/>
        <v>113.9</v>
      </c>
      <c r="N30" s="3">
        <v>3600</v>
      </c>
      <c r="P30" s="4">
        <f t="shared" si="6"/>
        <v>14.452335586205468</v>
      </c>
      <c r="Q30" s="5">
        <f t="shared" si="4"/>
        <v>14.452335586205468</v>
      </c>
      <c r="R30" s="5">
        <f t="shared" si="5"/>
        <v>4.0145376628348517</v>
      </c>
    </row>
    <row r="31" spans="1:18" x14ac:dyDescent="0.3">
      <c r="A31" s="1">
        <v>30</v>
      </c>
      <c r="B31" s="1" t="s">
        <v>257</v>
      </c>
      <c r="C31" s="1" t="s">
        <v>485</v>
      </c>
      <c r="D31" s="1" t="s">
        <v>545</v>
      </c>
      <c r="E31" s="1">
        <v>3300</v>
      </c>
      <c r="F31" s="3" t="s">
        <v>519</v>
      </c>
      <c r="G31" s="1">
        <v>16</v>
      </c>
      <c r="H31" s="3">
        <v>113.75</v>
      </c>
      <c r="I31" s="1">
        <v>15.45</v>
      </c>
      <c r="J31" s="3">
        <f t="shared" si="0"/>
        <v>105.4</v>
      </c>
      <c r="K31" s="3">
        <f t="shared" si="1"/>
        <v>102</v>
      </c>
      <c r="L31" s="3">
        <f t="shared" si="2"/>
        <v>103</v>
      </c>
      <c r="M31" s="3">
        <f t="shared" si="3"/>
        <v>110.1</v>
      </c>
      <c r="N31" s="3">
        <v>4300</v>
      </c>
      <c r="P31" s="4">
        <f t="shared" si="6"/>
        <v>12.539936951145995</v>
      </c>
      <c r="Q31" s="5">
        <f t="shared" si="4"/>
        <v>12.539936951145995</v>
      </c>
      <c r="R31" s="5">
        <f t="shared" si="5"/>
        <v>2.9162644072432546</v>
      </c>
    </row>
    <row r="32" spans="1:18" x14ac:dyDescent="0.3">
      <c r="A32" s="1">
        <v>31</v>
      </c>
      <c r="B32" s="1" t="s">
        <v>431</v>
      </c>
      <c r="C32" s="1" t="s">
        <v>549</v>
      </c>
      <c r="D32" s="1" t="s">
        <v>543</v>
      </c>
      <c r="E32" s="1">
        <v>3300</v>
      </c>
      <c r="F32" s="3" t="s">
        <v>487</v>
      </c>
      <c r="G32" s="1">
        <v>16</v>
      </c>
      <c r="H32" s="3">
        <v>113.5</v>
      </c>
      <c r="I32" s="1">
        <v>12.73</v>
      </c>
      <c r="J32" s="3">
        <f t="shared" si="0"/>
        <v>103.2</v>
      </c>
      <c r="K32" s="3">
        <f t="shared" si="1"/>
        <v>100.4</v>
      </c>
      <c r="L32" s="3">
        <f t="shared" si="2"/>
        <v>106.5</v>
      </c>
      <c r="M32" s="3">
        <f t="shared" si="3"/>
        <v>112.5</v>
      </c>
      <c r="N32" s="3">
        <v>3500</v>
      </c>
      <c r="P32" s="4">
        <f t="shared" si="6"/>
        <v>11.650014401145997</v>
      </c>
      <c r="Q32" s="5">
        <f t="shared" si="4"/>
        <v>11.650014401145997</v>
      </c>
      <c r="R32" s="5">
        <f t="shared" si="5"/>
        <v>3.3285755431845705</v>
      </c>
    </row>
    <row r="33" spans="1:18" x14ac:dyDescent="0.3">
      <c r="A33" s="1">
        <v>32</v>
      </c>
      <c r="B33" s="1" t="s">
        <v>419</v>
      </c>
      <c r="C33" s="1" t="s">
        <v>487</v>
      </c>
      <c r="D33" s="1" t="s">
        <v>546</v>
      </c>
      <c r="E33" s="1">
        <v>3100</v>
      </c>
      <c r="F33" s="3" t="s">
        <v>549</v>
      </c>
      <c r="G33" s="1">
        <v>6</v>
      </c>
      <c r="H33" s="3">
        <v>107.5</v>
      </c>
      <c r="I33" s="1">
        <v>18.260000000000002</v>
      </c>
      <c r="J33" s="3">
        <f t="shared" si="0"/>
        <v>100.4</v>
      </c>
      <c r="K33" s="3">
        <f t="shared" si="1"/>
        <v>103.2</v>
      </c>
      <c r="L33" s="3">
        <f t="shared" si="2"/>
        <v>107.9</v>
      </c>
      <c r="M33" s="3">
        <f t="shared" si="3"/>
        <v>113.9</v>
      </c>
      <c r="N33" s="3">
        <v>3500</v>
      </c>
      <c r="P33" s="4">
        <f t="shared" si="6"/>
        <v>4.646469781001267</v>
      </c>
      <c r="Q33" s="5">
        <f t="shared" si="4"/>
        <v>4.646469781001267</v>
      </c>
      <c r="R33" s="5">
        <f t="shared" si="5"/>
        <v>1.3275627945717905</v>
      </c>
    </row>
    <row r="34" spans="1:18" x14ac:dyDescent="0.3">
      <c r="A34" s="1">
        <v>33</v>
      </c>
      <c r="B34" s="1" t="s">
        <v>118</v>
      </c>
      <c r="C34" s="1" t="s">
        <v>549</v>
      </c>
      <c r="D34" s="1" t="s">
        <v>546</v>
      </c>
      <c r="E34" s="1">
        <v>3000</v>
      </c>
      <c r="F34" s="3" t="s">
        <v>487</v>
      </c>
      <c r="G34" s="1">
        <v>14</v>
      </c>
      <c r="H34" s="3">
        <v>113.5</v>
      </c>
      <c r="I34" s="1">
        <v>13.37</v>
      </c>
      <c r="J34" s="3">
        <f t="shared" si="0"/>
        <v>103.2</v>
      </c>
      <c r="K34" s="3">
        <f t="shared" si="1"/>
        <v>100.4</v>
      </c>
      <c r="L34" s="3">
        <f t="shared" si="2"/>
        <v>106.5</v>
      </c>
      <c r="M34" s="3">
        <f t="shared" si="3"/>
        <v>112.5</v>
      </c>
      <c r="N34" s="3">
        <v>3500</v>
      </c>
      <c r="P34" s="4">
        <f t="shared" si="6"/>
        <v>9.4668890111202764</v>
      </c>
      <c r="Q34" s="5">
        <f t="shared" si="4"/>
        <v>9.4668890111202764</v>
      </c>
      <c r="R34" s="5">
        <f t="shared" si="5"/>
        <v>2.7048254317486502</v>
      </c>
    </row>
    <row r="35" spans="1:18" x14ac:dyDescent="0.3">
      <c r="A35" s="1">
        <v>34</v>
      </c>
      <c r="B35" s="1" t="s">
        <v>117</v>
      </c>
      <c r="C35" s="1" t="s">
        <v>519</v>
      </c>
      <c r="D35" s="1" t="s">
        <v>545</v>
      </c>
      <c r="E35" s="1">
        <v>3000</v>
      </c>
      <c r="F35" s="3" t="s">
        <v>485</v>
      </c>
      <c r="G35" s="1">
        <v>4</v>
      </c>
      <c r="H35" s="1">
        <v>106.25</v>
      </c>
      <c r="I35" s="1">
        <v>15.47</v>
      </c>
      <c r="J35" s="3">
        <f t="shared" si="0"/>
        <v>102</v>
      </c>
      <c r="K35" s="3">
        <f t="shared" si="1"/>
        <v>105.4</v>
      </c>
      <c r="L35" s="3">
        <f t="shared" si="2"/>
        <v>104.9</v>
      </c>
      <c r="M35" s="3">
        <f t="shared" si="3"/>
        <v>111.5</v>
      </c>
      <c r="N35" s="3">
        <v>3500</v>
      </c>
      <c r="P35" s="4">
        <f t="shared" si="6"/>
        <v>2.1166924111202761</v>
      </c>
      <c r="Q35" s="5">
        <f t="shared" si="4"/>
        <v>2.1166924111202761</v>
      </c>
      <c r="R35" s="5">
        <f t="shared" si="5"/>
        <v>0.60476926032007883</v>
      </c>
    </row>
    <row r="36" spans="1:18" x14ac:dyDescent="0.3">
      <c r="A36" s="1">
        <v>35</v>
      </c>
      <c r="B36" s="1" t="s">
        <v>49</v>
      </c>
      <c r="C36" s="1" t="s">
        <v>487</v>
      </c>
      <c r="D36" s="1" t="s">
        <v>544</v>
      </c>
      <c r="E36" s="1">
        <v>3000</v>
      </c>
      <c r="F36" s="3" t="s">
        <v>549</v>
      </c>
      <c r="G36" s="1">
        <v>13</v>
      </c>
      <c r="H36" s="3">
        <v>107.5</v>
      </c>
      <c r="I36" s="1">
        <v>14.72</v>
      </c>
      <c r="J36" s="3">
        <f t="shared" si="0"/>
        <v>100.4</v>
      </c>
      <c r="K36" s="3">
        <f t="shared" si="1"/>
        <v>103.2</v>
      </c>
      <c r="L36" s="3">
        <f t="shared" si="2"/>
        <v>107.9</v>
      </c>
      <c r="M36" s="3">
        <f t="shared" si="3"/>
        <v>113.9</v>
      </c>
      <c r="N36" s="3">
        <v>3500</v>
      </c>
      <c r="P36" s="4">
        <f t="shared" si="6"/>
        <v>8.5019083111202782</v>
      </c>
      <c r="Q36" s="5">
        <f t="shared" si="4"/>
        <v>8.5019083111202782</v>
      </c>
      <c r="R36" s="5">
        <f t="shared" si="5"/>
        <v>2.4291166603200796</v>
      </c>
    </row>
    <row r="37" spans="1:18" x14ac:dyDescent="0.3">
      <c r="A37" s="1">
        <v>36</v>
      </c>
      <c r="B37" s="1" t="s">
        <v>333</v>
      </c>
      <c r="C37" s="1" t="s">
        <v>487</v>
      </c>
      <c r="D37" s="1" t="s">
        <v>542</v>
      </c>
      <c r="E37" s="1">
        <v>3000</v>
      </c>
      <c r="F37" s="3" t="s">
        <v>549</v>
      </c>
      <c r="G37" s="1">
        <v>6</v>
      </c>
      <c r="H37" s="1">
        <v>107.5</v>
      </c>
      <c r="I37" s="1">
        <v>11.63</v>
      </c>
      <c r="J37" s="3">
        <f t="shared" si="0"/>
        <v>100.4</v>
      </c>
      <c r="K37" s="3">
        <f t="shared" si="1"/>
        <v>103.2</v>
      </c>
      <c r="L37" s="3">
        <f t="shared" si="2"/>
        <v>107.9</v>
      </c>
      <c r="M37" s="3">
        <f t="shared" si="3"/>
        <v>113.9</v>
      </c>
      <c r="N37" s="3">
        <v>3700</v>
      </c>
      <c r="P37" s="4">
        <f t="shared" si="6"/>
        <v>2.5332914111202771</v>
      </c>
      <c r="Q37" s="5">
        <f t="shared" si="4"/>
        <v>2.5332914111202771</v>
      </c>
      <c r="R37" s="5">
        <f t="shared" si="5"/>
        <v>0.68467335435683163</v>
      </c>
    </row>
    <row r="38" spans="1:18" x14ac:dyDescent="0.3">
      <c r="A38" s="1">
        <v>37</v>
      </c>
      <c r="B38" s="1" t="s">
        <v>418</v>
      </c>
      <c r="C38" s="1" t="s">
        <v>519</v>
      </c>
      <c r="D38" s="1" t="s">
        <v>546</v>
      </c>
      <c r="E38" s="1">
        <v>3000</v>
      </c>
      <c r="F38" s="3" t="s">
        <v>485</v>
      </c>
      <c r="G38" s="1">
        <v>6</v>
      </c>
      <c r="H38" s="3">
        <v>106.25</v>
      </c>
      <c r="I38" s="1">
        <v>13.58</v>
      </c>
      <c r="J38" s="3">
        <f t="shared" si="0"/>
        <v>102</v>
      </c>
      <c r="K38" s="3">
        <f t="shared" si="1"/>
        <v>105.4</v>
      </c>
      <c r="L38" s="3">
        <f t="shared" si="2"/>
        <v>104.9</v>
      </c>
      <c r="M38" s="3">
        <f t="shared" si="3"/>
        <v>111.5</v>
      </c>
      <c r="N38" s="3">
        <v>3500</v>
      </c>
      <c r="P38" s="4">
        <f t="shared" si="6"/>
        <v>3.0666575111202761</v>
      </c>
      <c r="Q38" s="5">
        <f t="shared" si="4"/>
        <v>3.0666575111202761</v>
      </c>
      <c r="R38" s="5">
        <f t="shared" si="5"/>
        <v>0.87618786032007889</v>
      </c>
    </row>
    <row r="39" spans="1:18" x14ac:dyDescent="0.3">
      <c r="A39" s="3">
        <v>38</v>
      </c>
      <c r="B39" s="1" t="s">
        <v>226</v>
      </c>
      <c r="C39" s="1" t="s">
        <v>487</v>
      </c>
      <c r="D39" s="1" t="s">
        <v>544</v>
      </c>
      <c r="E39" s="1">
        <v>2900</v>
      </c>
      <c r="F39" s="3" t="s">
        <v>549</v>
      </c>
      <c r="G39" s="1">
        <v>13</v>
      </c>
      <c r="H39" s="3">
        <v>107.5</v>
      </c>
      <c r="I39" s="1">
        <v>14.52</v>
      </c>
      <c r="J39" s="3">
        <f t="shared" si="0"/>
        <v>100.4</v>
      </c>
      <c r="K39" s="3">
        <f t="shared" si="1"/>
        <v>103.2</v>
      </c>
      <c r="L39" s="3">
        <f t="shared" si="2"/>
        <v>107.9</v>
      </c>
      <c r="M39" s="3">
        <f t="shared" si="3"/>
        <v>113.9</v>
      </c>
      <c r="N39" s="3">
        <v>3600</v>
      </c>
      <c r="P39" s="4">
        <f t="shared" si="6"/>
        <v>8.1299141078711834</v>
      </c>
      <c r="Q39" s="5">
        <f t="shared" si="4"/>
        <v>8.1299141078711834</v>
      </c>
      <c r="R39" s="5">
        <f t="shared" si="5"/>
        <v>2.2583094744086618</v>
      </c>
    </row>
    <row r="40" spans="1:18" x14ac:dyDescent="0.3">
      <c r="A40" s="3"/>
      <c r="F40" s="3"/>
      <c r="H40" s="3"/>
      <c r="J40" s="3"/>
      <c r="K40" s="3"/>
      <c r="L40" s="3"/>
      <c r="M40" s="3"/>
      <c r="N40" s="3"/>
      <c r="P40" s="4"/>
      <c r="Q40" s="5"/>
      <c r="R40" s="5"/>
    </row>
    <row r="41" spans="1:18" x14ac:dyDescent="0.3">
      <c r="A41" s="3"/>
      <c r="J41" s="3"/>
      <c r="K41" s="3"/>
      <c r="L41" s="3"/>
      <c r="M41" s="3"/>
      <c r="N41" s="3"/>
      <c r="P41" s="4"/>
      <c r="Q41" s="5"/>
      <c r="R41" s="5"/>
    </row>
    <row r="44" spans="1:18" x14ac:dyDescent="0.3">
      <c r="A44" s="1" t="s">
        <v>565</v>
      </c>
    </row>
    <row r="45" spans="1:18" x14ac:dyDescent="0.3">
      <c r="A45" s="1" t="s">
        <v>509</v>
      </c>
      <c r="B45" s="1" t="s">
        <v>510</v>
      </c>
      <c r="C45" s="1" t="s">
        <v>566</v>
      </c>
      <c r="D45" s="1" t="s">
        <v>567</v>
      </c>
      <c r="E45" s="1" t="s">
        <v>568</v>
      </c>
      <c r="P45" s="1"/>
    </row>
    <row r="46" spans="1:18" x14ac:dyDescent="0.3">
      <c r="A46" s="1">
        <v>1</v>
      </c>
      <c r="B46" s="1" t="s">
        <v>507</v>
      </c>
      <c r="C46" s="1">
        <v>106.4</v>
      </c>
      <c r="D46" s="1">
        <v>105.5</v>
      </c>
      <c r="E46" s="1">
        <v>111.2</v>
      </c>
      <c r="P46" s="1"/>
    </row>
    <row r="47" spans="1:18" x14ac:dyDescent="0.3">
      <c r="A47" s="1">
        <v>2</v>
      </c>
      <c r="B47" s="1" t="s">
        <v>512</v>
      </c>
      <c r="C47" s="1">
        <v>103.4</v>
      </c>
      <c r="D47" s="1">
        <v>106.9</v>
      </c>
      <c r="E47" s="1">
        <v>107</v>
      </c>
      <c r="P47" s="1"/>
    </row>
    <row r="48" spans="1:18" x14ac:dyDescent="0.3">
      <c r="A48" s="1">
        <v>3</v>
      </c>
      <c r="B48" s="1" t="s">
        <v>519</v>
      </c>
      <c r="C48" s="1">
        <v>102</v>
      </c>
      <c r="D48" s="1">
        <v>110.1</v>
      </c>
      <c r="E48" s="1">
        <v>104.9</v>
      </c>
      <c r="P48" s="1"/>
    </row>
    <row r="49" spans="1:16" x14ac:dyDescent="0.3">
      <c r="A49" s="1">
        <v>4</v>
      </c>
      <c r="B49" s="1" t="s">
        <v>514</v>
      </c>
      <c r="C49" s="1">
        <v>101.1</v>
      </c>
      <c r="D49" s="1">
        <v>108.3</v>
      </c>
      <c r="E49" s="1">
        <v>110.2</v>
      </c>
      <c r="P49" s="1"/>
    </row>
    <row r="50" spans="1:16" x14ac:dyDescent="0.3">
      <c r="A50" s="1">
        <v>5</v>
      </c>
      <c r="B50" s="1" t="s">
        <v>499</v>
      </c>
      <c r="C50" s="1">
        <v>101.1</v>
      </c>
      <c r="D50" s="1">
        <v>102.5</v>
      </c>
      <c r="E50" s="1">
        <v>110.9</v>
      </c>
      <c r="P50" s="1"/>
    </row>
    <row r="51" spans="1:16" x14ac:dyDescent="0.3">
      <c r="A51" s="1">
        <v>6</v>
      </c>
      <c r="B51" s="1" t="s">
        <v>505</v>
      </c>
      <c r="C51" s="1">
        <v>98.9</v>
      </c>
      <c r="D51" s="1">
        <v>105</v>
      </c>
      <c r="E51" s="1">
        <v>115.1</v>
      </c>
      <c r="P51" s="1"/>
    </row>
    <row r="52" spans="1:16" x14ac:dyDescent="0.3">
      <c r="A52" s="1">
        <v>7</v>
      </c>
      <c r="B52" s="1" t="s">
        <v>518</v>
      </c>
      <c r="C52" s="1">
        <v>101.4</v>
      </c>
      <c r="D52" s="1">
        <v>106.6</v>
      </c>
      <c r="E52" s="1">
        <v>108.3</v>
      </c>
      <c r="P52" s="1"/>
    </row>
    <row r="53" spans="1:16" x14ac:dyDescent="0.3">
      <c r="A53" s="1">
        <v>8</v>
      </c>
      <c r="B53" s="1" t="s">
        <v>520</v>
      </c>
      <c r="C53" s="1">
        <v>100.1</v>
      </c>
      <c r="D53" s="1">
        <v>109.8</v>
      </c>
      <c r="E53" s="1">
        <v>106.8</v>
      </c>
      <c r="P53" s="1"/>
    </row>
    <row r="54" spans="1:16" x14ac:dyDescent="0.3">
      <c r="A54" s="1">
        <v>9</v>
      </c>
      <c r="B54" s="1" t="s">
        <v>491</v>
      </c>
      <c r="C54" s="1">
        <v>99.7</v>
      </c>
      <c r="D54" s="1">
        <v>106.1</v>
      </c>
      <c r="E54" s="1">
        <v>106.9</v>
      </c>
      <c r="P54" s="1"/>
    </row>
    <row r="55" spans="1:16" x14ac:dyDescent="0.3">
      <c r="A55" s="1">
        <v>10</v>
      </c>
      <c r="B55" s="1" t="s">
        <v>549</v>
      </c>
      <c r="C55" s="1">
        <v>103.2</v>
      </c>
      <c r="D55" s="1">
        <v>113.9</v>
      </c>
      <c r="E55" s="1">
        <v>106.5</v>
      </c>
      <c r="P55" s="1"/>
    </row>
    <row r="56" spans="1:16" x14ac:dyDescent="0.3">
      <c r="A56" s="1">
        <v>11</v>
      </c>
      <c r="B56" s="1" t="s">
        <v>487</v>
      </c>
      <c r="C56" s="1">
        <v>100.4</v>
      </c>
      <c r="D56" s="1">
        <v>112.5</v>
      </c>
      <c r="E56" s="1">
        <v>107.9</v>
      </c>
      <c r="P56" s="1"/>
    </row>
    <row r="57" spans="1:16" x14ac:dyDescent="0.3">
      <c r="A57" s="1">
        <v>12</v>
      </c>
      <c r="B57" s="1" t="s">
        <v>506</v>
      </c>
      <c r="C57" s="1">
        <v>100.4</v>
      </c>
      <c r="D57" s="1">
        <v>107.3</v>
      </c>
      <c r="E57" s="1">
        <v>104.2</v>
      </c>
      <c r="P57" s="1"/>
    </row>
    <row r="58" spans="1:16" x14ac:dyDescent="0.3">
      <c r="A58" s="1">
        <v>13</v>
      </c>
      <c r="B58" s="1" t="s">
        <v>498</v>
      </c>
      <c r="C58" s="1">
        <v>104.1</v>
      </c>
      <c r="D58" s="1">
        <v>109.7</v>
      </c>
      <c r="E58" s="1">
        <v>109</v>
      </c>
      <c r="P58" s="1"/>
    </row>
    <row r="59" spans="1:16" x14ac:dyDescent="0.3">
      <c r="A59" s="1">
        <v>14</v>
      </c>
      <c r="B59" s="1" t="s">
        <v>517</v>
      </c>
      <c r="C59" s="1">
        <v>105.5</v>
      </c>
      <c r="D59" s="1">
        <v>105.2</v>
      </c>
      <c r="E59" s="1">
        <v>107.3</v>
      </c>
      <c r="P59" s="1"/>
    </row>
    <row r="60" spans="1:16" x14ac:dyDescent="0.3">
      <c r="A60" s="1">
        <v>15</v>
      </c>
      <c r="B60" s="1" t="s">
        <v>495</v>
      </c>
      <c r="C60" s="1">
        <v>98.8</v>
      </c>
      <c r="D60" s="1">
        <v>103.8</v>
      </c>
      <c r="E60" s="1">
        <v>106.2</v>
      </c>
      <c r="P60" s="1"/>
    </row>
    <row r="61" spans="1:16" x14ac:dyDescent="0.3">
      <c r="A61" s="1">
        <v>16</v>
      </c>
      <c r="B61" s="1" t="s">
        <v>513</v>
      </c>
      <c r="C61" s="1">
        <v>100.7</v>
      </c>
      <c r="D61" s="1">
        <v>104.6</v>
      </c>
      <c r="E61" s="1">
        <v>105.1</v>
      </c>
      <c r="P61" s="1"/>
    </row>
    <row r="62" spans="1:16" x14ac:dyDescent="0.3">
      <c r="A62" s="1">
        <v>17</v>
      </c>
      <c r="B62" s="1" t="s">
        <v>485</v>
      </c>
      <c r="C62" s="1">
        <v>105.4</v>
      </c>
      <c r="D62" s="1">
        <v>111.5</v>
      </c>
      <c r="E62" s="1">
        <v>103</v>
      </c>
      <c r="P62" s="1"/>
    </row>
    <row r="63" spans="1:16" x14ac:dyDescent="0.3">
      <c r="A63" s="1">
        <v>18</v>
      </c>
      <c r="B63" s="1" t="s">
        <v>489</v>
      </c>
      <c r="C63" s="1">
        <v>102.8</v>
      </c>
      <c r="D63" s="1">
        <v>108.4</v>
      </c>
      <c r="E63" s="1">
        <v>110.2</v>
      </c>
      <c r="P63" s="1"/>
    </row>
    <row r="64" spans="1:16" x14ac:dyDescent="0.3">
      <c r="A64" s="1">
        <v>19</v>
      </c>
      <c r="B64" s="1" t="s">
        <v>564</v>
      </c>
      <c r="C64" s="1">
        <v>105.6</v>
      </c>
      <c r="D64" s="1">
        <v>108.6</v>
      </c>
      <c r="E64" s="1">
        <v>110.4</v>
      </c>
      <c r="P64" s="1"/>
    </row>
    <row r="65" spans="1:16" x14ac:dyDescent="0.3">
      <c r="A65" s="1">
        <v>20</v>
      </c>
      <c r="B65" s="1" t="s">
        <v>556</v>
      </c>
      <c r="C65" s="1">
        <v>102</v>
      </c>
      <c r="D65" s="1">
        <v>102.1</v>
      </c>
      <c r="E65" s="1">
        <v>110.9</v>
      </c>
      <c r="P65" s="1"/>
    </row>
    <row r="66" spans="1:16" x14ac:dyDescent="0.3">
      <c r="A66" s="1">
        <v>21</v>
      </c>
      <c r="B66" s="1" t="s">
        <v>486</v>
      </c>
      <c r="C66" s="1">
        <v>105.3</v>
      </c>
      <c r="D66" s="1">
        <v>107.6</v>
      </c>
      <c r="E66" s="1">
        <v>104.7</v>
      </c>
      <c r="P66" s="1"/>
    </row>
    <row r="67" spans="1:16" x14ac:dyDescent="0.3">
      <c r="A67" s="1">
        <v>22</v>
      </c>
      <c r="B67" s="1" t="s">
        <v>508</v>
      </c>
      <c r="C67" s="1">
        <v>100.3</v>
      </c>
      <c r="D67" s="1">
        <v>106.5</v>
      </c>
      <c r="E67" s="1">
        <v>105.8</v>
      </c>
      <c r="P67" s="1"/>
    </row>
    <row r="68" spans="1:16" x14ac:dyDescent="0.3">
      <c r="A68" s="1">
        <v>23</v>
      </c>
      <c r="B68" s="1" t="s">
        <v>488</v>
      </c>
      <c r="C68" s="1">
        <v>104</v>
      </c>
      <c r="D68" s="1">
        <v>110.4</v>
      </c>
      <c r="E68" s="1">
        <v>107.1</v>
      </c>
      <c r="P68" s="1"/>
    </row>
    <row r="69" spans="1:16" x14ac:dyDescent="0.3">
      <c r="A69" s="1">
        <v>24</v>
      </c>
      <c r="B69" s="1" t="s">
        <v>493</v>
      </c>
      <c r="C69" s="1">
        <v>102.9</v>
      </c>
      <c r="D69" s="1">
        <v>103.6</v>
      </c>
      <c r="E69" s="1">
        <v>112.2</v>
      </c>
      <c r="P69" s="1"/>
    </row>
    <row r="70" spans="1:16" x14ac:dyDescent="0.3">
      <c r="A70" s="1">
        <v>25</v>
      </c>
      <c r="B70" s="1" t="s">
        <v>492</v>
      </c>
      <c r="C70" s="1">
        <v>101.6</v>
      </c>
      <c r="D70" s="1">
        <v>111.4</v>
      </c>
      <c r="E70" s="1">
        <v>108.1</v>
      </c>
      <c r="P70" s="1"/>
    </row>
    <row r="71" spans="1:16" x14ac:dyDescent="0.3">
      <c r="A71" s="1">
        <v>26</v>
      </c>
      <c r="B71" s="1" t="s">
        <v>497</v>
      </c>
      <c r="C71" s="1">
        <v>105.5</v>
      </c>
      <c r="D71" s="1">
        <v>108.3</v>
      </c>
      <c r="E71" s="1">
        <v>108.7</v>
      </c>
      <c r="P71" s="1"/>
    </row>
    <row r="72" spans="1:16" x14ac:dyDescent="0.3">
      <c r="A72" s="1">
        <v>27</v>
      </c>
      <c r="B72" s="1" t="s">
        <v>557</v>
      </c>
      <c r="C72" s="1">
        <v>100.4</v>
      </c>
      <c r="D72" s="1">
        <v>111.1</v>
      </c>
      <c r="E72" s="1">
        <v>108.3</v>
      </c>
      <c r="P72" s="1"/>
    </row>
    <row r="73" spans="1:16" x14ac:dyDescent="0.3">
      <c r="A73" s="1">
        <v>28</v>
      </c>
      <c r="B73" s="1" t="s">
        <v>516</v>
      </c>
      <c r="C73" s="1">
        <v>102.5</v>
      </c>
      <c r="D73" s="1">
        <v>110.9</v>
      </c>
      <c r="E73" s="1">
        <v>104.3</v>
      </c>
      <c r="P73" s="1"/>
    </row>
    <row r="74" spans="1:16" x14ac:dyDescent="0.3">
      <c r="A74" s="1">
        <v>29</v>
      </c>
      <c r="B74" s="1" t="s">
        <v>496</v>
      </c>
      <c r="C74" s="1">
        <v>102.5</v>
      </c>
      <c r="D74" s="1">
        <v>108.8</v>
      </c>
      <c r="E74" s="1">
        <v>103.2</v>
      </c>
      <c r="P74" s="1"/>
    </row>
    <row r="75" spans="1:16" x14ac:dyDescent="0.3">
      <c r="A75" s="1">
        <v>30</v>
      </c>
      <c r="B75" s="1" t="s">
        <v>523</v>
      </c>
      <c r="C75" s="1">
        <v>103.7</v>
      </c>
      <c r="D75" s="1">
        <v>108.6</v>
      </c>
      <c r="E75" s="1">
        <v>111.3</v>
      </c>
      <c r="P75" s="1"/>
    </row>
  </sheetData>
  <sortState ref="B2:R39">
    <sortCondition descending="1" ref="E2:E39"/>
  </sortState>
  <pageMargins left="0.7" right="0.7" top="0.75" bottom="0.75" header="0.3" footer="0.3"/>
  <pageSetup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6" sqref="B16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144</v>
      </c>
      <c r="C2" s="1" t="s">
        <v>520</v>
      </c>
      <c r="D2" s="1" t="s">
        <v>542</v>
      </c>
      <c r="E2" s="1">
        <v>10300</v>
      </c>
      <c r="F2" s="3" t="s">
        <v>492</v>
      </c>
      <c r="G2" s="1">
        <v>37</v>
      </c>
      <c r="H2" s="3">
        <v>105</v>
      </c>
      <c r="I2" s="1">
        <v>28.42</v>
      </c>
      <c r="J2" s="3">
        <f t="shared" ref="J2:J41" si="0">VLOOKUP(C2,$B$48:$E$77,2,FALSE)</f>
        <v>100.1</v>
      </c>
      <c r="K2" s="3">
        <f t="shared" ref="K2:K41" si="1">VLOOKUP(F2,$B$48:$E$77,2,FALSE)</f>
        <v>101.6</v>
      </c>
      <c r="L2" s="3">
        <f t="shared" ref="L2:L41" si="2">VLOOKUP(C2,$B$48:$E$77,4,FALSE)</f>
        <v>106.8</v>
      </c>
      <c r="M2" s="3">
        <f t="shared" ref="M2:M41" si="3">VLOOKUP(F2,$B$48:$E$77,3,FALSE)</f>
        <v>111.4</v>
      </c>
      <c r="N2" s="3">
        <v>11600</v>
      </c>
      <c r="P2" s="4">
        <v>50.64914229153208</v>
      </c>
      <c r="Q2" s="5">
        <f t="shared" ref="Q2:Q28" si="4">P2-O2</f>
        <v>50.64914229153208</v>
      </c>
      <c r="R2" s="5">
        <f t="shared" ref="R2:R28" si="5">P2/(N2/1000)</f>
        <v>4.3663053699596626</v>
      </c>
    </row>
    <row r="3" spans="1:18" x14ac:dyDescent="0.3">
      <c r="A3" s="1">
        <v>2</v>
      </c>
      <c r="B3" s="1" t="s">
        <v>363</v>
      </c>
      <c r="C3" s="1" t="s">
        <v>485</v>
      </c>
      <c r="D3" s="1" t="s">
        <v>546</v>
      </c>
      <c r="E3" s="1">
        <v>10200</v>
      </c>
      <c r="F3" s="3" t="s">
        <v>519</v>
      </c>
      <c r="G3" s="1">
        <v>36</v>
      </c>
      <c r="H3" s="1">
        <v>108.75</v>
      </c>
      <c r="I3" s="1">
        <v>33.450000000000003</v>
      </c>
      <c r="J3" s="3">
        <f t="shared" si="0"/>
        <v>105.4</v>
      </c>
      <c r="K3" s="3">
        <f t="shared" si="1"/>
        <v>102</v>
      </c>
      <c r="L3" s="3">
        <f t="shared" si="2"/>
        <v>103</v>
      </c>
      <c r="M3" s="3">
        <f t="shared" si="3"/>
        <v>110.1</v>
      </c>
      <c r="N3" s="3">
        <v>11300</v>
      </c>
      <c r="P3" s="4">
        <v>51.482046328775851</v>
      </c>
      <c r="Q3" s="5">
        <f t="shared" si="4"/>
        <v>51.482046328775851</v>
      </c>
      <c r="R3" s="5">
        <f t="shared" si="5"/>
        <v>4.5559333034314911</v>
      </c>
    </row>
    <row r="4" spans="1:18" x14ac:dyDescent="0.3">
      <c r="A4" s="1">
        <v>3</v>
      </c>
      <c r="B4" s="1" t="s">
        <v>330</v>
      </c>
      <c r="C4" s="1" t="s">
        <v>492</v>
      </c>
      <c r="D4" s="1" t="s">
        <v>543</v>
      </c>
      <c r="E4" s="1">
        <v>9300</v>
      </c>
      <c r="F4" s="3" t="s">
        <v>520</v>
      </c>
      <c r="G4" s="1">
        <v>39</v>
      </c>
      <c r="H4" s="1">
        <v>109.5</v>
      </c>
      <c r="I4" s="1">
        <v>30.48</v>
      </c>
      <c r="J4" s="3">
        <f t="shared" si="0"/>
        <v>101.6</v>
      </c>
      <c r="K4" s="3">
        <f t="shared" si="1"/>
        <v>100.1</v>
      </c>
      <c r="L4" s="3">
        <f t="shared" si="2"/>
        <v>108.1</v>
      </c>
      <c r="M4" s="3">
        <f t="shared" si="3"/>
        <v>109.8</v>
      </c>
      <c r="N4" s="3">
        <v>9900</v>
      </c>
      <c r="P4" s="4">
        <v>48.215239991682125</v>
      </c>
      <c r="Q4" s="5">
        <f t="shared" si="4"/>
        <v>48.215239991682125</v>
      </c>
      <c r="R4" s="5">
        <f t="shared" si="5"/>
        <v>4.8702262617860734</v>
      </c>
    </row>
    <row r="5" spans="1:18" x14ac:dyDescent="0.3">
      <c r="A5" s="1">
        <v>4</v>
      </c>
      <c r="B5" s="1" t="s">
        <v>7</v>
      </c>
      <c r="C5" s="1" t="s">
        <v>519</v>
      </c>
      <c r="D5" s="1" t="s">
        <v>543</v>
      </c>
      <c r="E5" s="1">
        <v>8500</v>
      </c>
      <c r="F5" s="3" t="s">
        <v>485</v>
      </c>
      <c r="G5" s="1">
        <v>36</v>
      </c>
      <c r="H5" s="1">
        <v>110.75</v>
      </c>
      <c r="I5" s="1">
        <v>30.08</v>
      </c>
      <c r="J5" s="3">
        <f t="shared" si="0"/>
        <v>102</v>
      </c>
      <c r="K5" s="3">
        <f t="shared" si="1"/>
        <v>105.4</v>
      </c>
      <c r="L5" s="3">
        <f t="shared" si="2"/>
        <v>104.9</v>
      </c>
      <c r="M5" s="3">
        <f t="shared" si="3"/>
        <v>111.5</v>
      </c>
      <c r="N5" s="3">
        <v>9600</v>
      </c>
      <c r="P5" s="4">
        <v>43.237072687893239</v>
      </c>
      <c r="Q5" s="5">
        <f t="shared" si="4"/>
        <v>43.237072687893239</v>
      </c>
      <c r="R5" s="5">
        <f t="shared" si="5"/>
        <v>4.5038617383222128</v>
      </c>
    </row>
    <row r="6" spans="1:18" x14ac:dyDescent="0.3">
      <c r="A6" s="1">
        <v>5</v>
      </c>
      <c r="B6" s="1" t="s">
        <v>190</v>
      </c>
      <c r="C6" s="1" t="s">
        <v>519</v>
      </c>
      <c r="D6" s="1" t="s">
        <v>542</v>
      </c>
      <c r="E6" s="1">
        <v>7000</v>
      </c>
      <c r="F6" s="3" t="s">
        <v>485</v>
      </c>
      <c r="G6" s="1">
        <v>35</v>
      </c>
      <c r="H6" s="3">
        <v>110.75</v>
      </c>
      <c r="I6" s="1">
        <v>19.559999999999999</v>
      </c>
      <c r="J6" s="3">
        <f t="shared" si="0"/>
        <v>102</v>
      </c>
      <c r="K6" s="3">
        <f t="shared" si="1"/>
        <v>105.4</v>
      </c>
      <c r="L6" s="3">
        <f t="shared" si="2"/>
        <v>104.9</v>
      </c>
      <c r="M6" s="3">
        <f t="shared" si="3"/>
        <v>111.5</v>
      </c>
      <c r="N6" s="3">
        <v>7000</v>
      </c>
      <c r="P6" s="4">
        <f t="shared" ref="P6:P28" si="6">-87.868852+(LN(E6))*9.365713+G6*0.73241+I6*0.27241+H6*0.0924+((J6+K6)/2)*0.015315+((L6+M6)/2)*-0.032803</f>
        <v>34.286907897020917</v>
      </c>
      <c r="Q6" s="5">
        <f t="shared" si="4"/>
        <v>34.286907897020917</v>
      </c>
      <c r="R6" s="5">
        <f t="shared" si="5"/>
        <v>4.898129699574417</v>
      </c>
    </row>
    <row r="7" spans="1:18" x14ac:dyDescent="0.3">
      <c r="A7" s="1">
        <v>6</v>
      </c>
      <c r="B7" s="1" t="s">
        <v>388</v>
      </c>
      <c r="C7" s="1" t="s">
        <v>485</v>
      </c>
      <c r="D7" s="1" t="s">
        <v>544</v>
      </c>
      <c r="E7" s="1">
        <v>6800</v>
      </c>
      <c r="F7" s="3" t="s">
        <v>519</v>
      </c>
      <c r="G7" s="1">
        <v>36</v>
      </c>
      <c r="H7" s="3">
        <v>108.75</v>
      </c>
      <c r="I7" s="1">
        <v>25.68</v>
      </c>
      <c r="J7" s="3">
        <f t="shared" si="0"/>
        <v>105.4</v>
      </c>
      <c r="K7" s="3">
        <f t="shared" si="1"/>
        <v>102</v>
      </c>
      <c r="L7" s="3">
        <f t="shared" si="2"/>
        <v>103</v>
      </c>
      <c r="M7" s="3">
        <f t="shared" si="3"/>
        <v>110.1</v>
      </c>
      <c r="N7" s="3">
        <v>7500</v>
      </c>
      <c r="P7" s="4">
        <f t="shared" si="6"/>
        <v>36.284303096089104</v>
      </c>
      <c r="Q7" s="5">
        <f t="shared" si="4"/>
        <v>36.284303096089104</v>
      </c>
      <c r="R7" s="5">
        <f t="shared" si="5"/>
        <v>4.8379070794785468</v>
      </c>
    </row>
    <row r="8" spans="1:18" x14ac:dyDescent="0.3">
      <c r="A8" s="1">
        <v>7</v>
      </c>
      <c r="B8" s="1" t="s">
        <v>54</v>
      </c>
      <c r="C8" s="1" t="s">
        <v>492</v>
      </c>
      <c r="D8" s="1" t="s">
        <v>544</v>
      </c>
      <c r="E8" s="1">
        <v>6600</v>
      </c>
      <c r="F8" s="3" t="s">
        <v>520</v>
      </c>
      <c r="G8" s="1">
        <v>38</v>
      </c>
      <c r="H8" s="3">
        <v>109.5</v>
      </c>
      <c r="I8" s="1">
        <v>25.42</v>
      </c>
      <c r="J8" s="3">
        <f t="shared" si="0"/>
        <v>101.6</v>
      </c>
      <c r="K8" s="3">
        <f t="shared" si="1"/>
        <v>100.1</v>
      </c>
      <c r="L8" s="3">
        <f t="shared" si="2"/>
        <v>108.1</v>
      </c>
      <c r="M8" s="3">
        <f t="shared" si="3"/>
        <v>109.8</v>
      </c>
      <c r="N8" s="3">
        <v>7400</v>
      </c>
      <c r="P8" s="4">
        <f t="shared" si="6"/>
        <v>37.345627261029605</v>
      </c>
      <c r="Q8" s="5">
        <f t="shared" si="4"/>
        <v>37.345627261029605</v>
      </c>
      <c r="R8" s="5">
        <f t="shared" si="5"/>
        <v>5.0467063866256225</v>
      </c>
    </row>
    <row r="9" spans="1:18" x14ac:dyDescent="0.3">
      <c r="A9" s="1">
        <v>8</v>
      </c>
      <c r="B9" s="1" t="s">
        <v>201</v>
      </c>
      <c r="C9" s="1" t="s">
        <v>520</v>
      </c>
      <c r="D9" s="1" t="s">
        <v>543</v>
      </c>
      <c r="E9" s="1">
        <v>6400</v>
      </c>
      <c r="F9" s="3" t="s">
        <v>492</v>
      </c>
      <c r="G9" s="1">
        <v>35</v>
      </c>
      <c r="H9" s="1">
        <v>105</v>
      </c>
      <c r="I9" s="1">
        <v>25.28</v>
      </c>
      <c r="J9" s="3">
        <f t="shared" si="0"/>
        <v>100.1</v>
      </c>
      <c r="K9" s="3">
        <f t="shared" si="1"/>
        <v>101.6</v>
      </c>
      <c r="L9" s="3">
        <f t="shared" si="2"/>
        <v>106.8</v>
      </c>
      <c r="M9" s="3">
        <f t="shared" si="3"/>
        <v>111.4</v>
      </c>
      <c r="N9" s="3">
        <v>7700</v>
      </c>
      <c r="P9" s="4">
        <f t="shared" si="6"/>
        <v>34.401340887422826</v>
      </c>
      <c r="Q9" s="5">
        <f t="shared" si="4"/>
        <v>34.401340887422826</v>
      </c>
      <c r="R9" s="5">
        <f t="shared" si="5"/>
        <v>4.4677066087562114</v>
      </c>
    </row>
    <row r="10" spans="1:18" x14ac:dyDescent="0.3">
      <c r="A10" s="1">
        <v>9</v>
      </c>
      <c r="B10" s="1" t="s">
        <v>473</v>
      </c>
      <c r="C10" s="1" t="s">
        <v>492</v>
      </c>
      <c r="D10" s="1" t="s">
        <v>542</v>
      </c>
      <c r="E10" s="1">
        <v>6300</v>
      </c>
      <c r="F10" s="3" t="s">
        <v>520</v>
      </c>
      <c r="G10" s="1">
        <v>32</v>
      </c>
      <c r="H10" s="3">
        <v>109.5</v>
      </c>
      <c r="I10" s="1">
        <v>22.07</v>
      </c>
      <c r="J10" s="3">
        <f t="shared" si="0"/>
        <v>101.6</v>
      </c>
      <c r="K10" s="3">
        <f t="shared" si="1"/>
        <v>100.1</v>
      </c>
      <c r="L10" s="3">
        <f t="shared" si="2"/>
        <v>108.1</v>
      </c>
      <c r="M10" s="3">
        <f t="shared" si="3"/>
        <v>109.8</v>
      </c>
      <c r="N10" s="3">
        <v>7400</v>
      </c>
      <c r="P10" s="4">
        <f t="shared" si="6"/>
        <v>31.602900645837686</v>
      </c>
      <c r="Q10" s="5">
        <f t="shared" si="4"/>
        <v>31.602900645837686</v>
      </c>
      <c r="R10" s="5">
        <f t="shared" si="5"/>
        <v>4.2706622494375246</v>
      </c>
    </row>
    <row r="11" spans="1:18" x14ac:dyDescent="0.3">
      <c r="A11" s="1">
        <v>10</v>
      </c>
      <c r="B11" s="1" t="s">
        <v>467</v>
      </c>
      <c r="C11" s="1" t="s">
        <v>485</v>
      </c>
      <c r="D11" s="1" t="s">
        <v>543</v>
      </c>
      <c r="E11" s="1">
        <v>6100</v>
      </c>
      <c r="F11" s="3" t="s">
        <v>519</v>
      </c>
      <c r="G11" s="1">
        <v>30</v>
      </c>
      <c r="H11" s="3">
        <v>108.75</v>
      </c>
      <c r="I11" s="1">
        <v>24.5</v>
      </c>
      <c r="J11" s="3">
        <f t="shared" si="0"/>
        <v>105.4</v>
      </c>
      <c r="K11" s="3">
        <f t="shared" si="1"/>
        <v>102</v>
      </c>
      <c r="L11" s="3">
        <f t="shared" si="2"/>
        <v>103</v>
      </c>
      <c r="M11" s="3">
        <f t="shared" si="3"/>
        <v>110.1</v>
      </c>
      <c r="N11" s="3">
        <v>7400</v>
      </c>
      <c r="P11" s="4">
        <f t="shared" si="6"/>
        <v>30.550965919169293</v>
      </c>
      <c r="Q11" s="5">
        <f t="shared" si="4"/>
        <v>30.550965919169293</v>
      </c>
      <c r="R11" s="5">
        <f t="shared" si="5"/>
        <v>4.1285089079958501</v>
      </c>
    </row>
    <row r="12" spans="1:18" x14ac:dyDescent="0.3">
      <c r="A12" s="1">
        <v>11</v>
      </c>
      <c r="B12" s="1" t="s">
        <v>433</v>
      </c>
      <c r="C12" s="1" t="s">
        <v>520</v>
      </c>
      <c r="D12" s="1" t="s">
        <v>545</v>
      </c>
      <c r="E12" s="1">
        <v>5600</v>
      </c>
      <c r="F12" s="3" t="s">
        <v>492</v>
      </c>
      <c r="G12" s="1">
        <v>31</v>
      </c>
      <c r="H12" s="3">
        <v>105</v>
      </c>
      <c r="I12" s="1">
        <v>19.079999999999998</v>
      </c>
      <c r="J12" s="3">
        <f t="shared" si="0"/>
        <v>100.1</v>
      </c>
      <c r="K12" s="3">
        <f t="shared" si="1"/>
        <v>101.6</v>
      </c>
      <c r="L12" s="3">
        <f t="shared" si="2"/>
        <v>106.8</v>
      </c>
      <c r="M12" s="3">
        <f t="shared" si="3"/>
        <v>111.4</v>
      </c>
      <c r="N12" s="3">
        <v>6100</v>
      </c>
      <c r="P12" s="4">
        <f t="shared" si="6"/>
        <v>28.53214218761125</v>
      </c>
      <c r="Q12" s="5">
        <f t="shared" si="4"/>
        <v>28.53214218761125</v>
      </c>
      <c r="R12" s="5">
        <f t="shared" si="5"/>
        <v>4.6774003586247952</v>
      </c>
    </row>
    <row r="13" spans="1:18" x14ac:dyDescent="0.3">
      <c r="A13" s="1">
        <v>12</v>
      </c>
      <c r="B13" s="1" t="s">
        <v>129</v>
      </c>
      <c r="C13" s="1" t="s">
        <v>519</v>
      </c>
      <c r="D13" s="1" t="s">
        <v>545</v>
      </c>
      <c r="E13" s="1">
        <v>5400</v>
      </c>
      <c r="F13" s="3" t="s">
        <v>485</v>
      </c>
      <c r="G13" s="1">
        <v>35</v>
      </c>
      <c r="H13" s="3">
        <v>110.75</v>
      </c>
      <c r="I13" s="1">
        <v>21.43</v>
      </c>
      <c r="J13" s="3">
        <f t="shared" si="0"/>
        <v>102</v>
      </c>
      <c r="K13" s="3">
        <f t="shared" si="1"/>
        <v>105.4</v>
      </c>
      <c r="L13" s="3">
        <f t="shared" si="2"/>
        <v>104.9</v>
      </c>
      <c r="M13" s="3">
        <f t="shared" si="3"/>
        <v>111.5</v>
      </c>
      <c r="N13" s="3">
        <v>6400</v>
      </c>
      <c r="P13" s="4">
        <f t="shared" si="6"/>
        <v>32.365807219820717</v>
      </c>
      <c r="Q13" s="5">
        <f t="shared" si="4"/>
        <v>32.365807219820717</v>
      </c>
      <c r="R13" s="5">
        <f t="shared" si="5"/>
        <v>5.0571573780969867</v>
      </c>
    </row>
    <row r="14" spans="1:18" x14ac:dyDescent="0.3">
      <c r="A14" s="1">
        <v>13</v>
      </c>
      <c r="B14" s="1" t="s">
        <v>450</v>
      </c>
      <c r="C14" s="1" t="s">
        <v>519</v>
      </c>
      <c r="D14" s="1" t="s">
        <v>544</v>
      </c>
      <c r="E14" s="1">
        <v>5200</v>
      </c>
      <c r="F14" s="3" t="s">
        <v>485</v>
      </c>
      <c r="G14" s="1">
        <v>35</v>
      </c>
      <c r="H14" s="3">
        <v>110.75</v>
      </c>
      <c r="I14" s="1">
        <v>20.75</v>
      </c>
      <c r="J14" s="3">
        <f t="shared" si="0"/>
        <v>102</v>
      </c>
      <c r="K14" s="3">
        <f t="shared" si="1"/>
        <v>105.4</v>
      </c>
      <c r="L14" s="3">
        <f t="shared" si="2"/>
        <v>104.9</v>
      </c>
      <c r="M14" s="3">
        <f t="shared" si="3"/>
        <v>111.5</v>
      </c>
      <c r="N14" s="3">
        <v>5300</v>
      </c>
      <c r="P14" s="4">
        <f t="shared" si="6"/>
        <v>31.827103339407493</v>
      </c>
      <c r="Q14" s="5">
        <f t="shared" si="4"/>
        <v>31.827103339407493</v>
      </c>
      <c r="R14" s="5">
        <f t="shared" si="5"/>
        <v>6.0051138376240552</v>
      </c>
    </row>
    <row r="15" spans="1:18" x14ac:dyDescent="0.3">
      <c r="A15" s="1">
        <v>14</v>
      </c>
      <c r="B15" s="1" t="s">
        <v>93</v>
      </c>
      <c r="C15" s="1" t="s">
        <v>519</v>
      </c>
      <c r="D15" s="1" t="s">
        <v>546</v>
      </c>
      <c r="E15" s="1">
        <v>5000</v>
      </c>
      <c r="F15" s="3" t="s">
        <v>485</v>
      </c>
      <c r="G15" s="1">
        <v>30</v>
      </c>
      <c r="H15" s="3">
        <v>110.75</v>
      </c>
      <c r="I15" s="1">
        <v>18.989999999999998</v>
      </c>
      <c r="J15" s="3">
        <f t="shared" si="0"/>
        <v>102</v>
      </c>
      <c r="K15" s="3">
        <f t="shared" si="1"/>
        <v>105.4</v>
      </c>
      <c r="L15" s="3">
        <f t="shared" si="2"/>
        <v>104.9</v>
      </c>
      <c r="M15" s="3">
        <f t="shared" si="3"/>
        <v>111.5</v>
      </c>
      <c r="N15" s="3">
        <v>5700</v>
      </c>
      <c r="P15" s="4">
        <f t="shared" si="6"/>
        <v>27.318281796358537</v>
      </c>
      <c r="Q15" s="5">
        <f t="shared" si="4"/>
        <v>27.318281796358537</v>
      </c>
      <c r="R15" s="5">
        <f t="shared" si="5"/>
        <v>4.7926810169050063</v>
      </c>
    </row>
    <row r="16" spans="1:18" x14ac:dyDescent="0.3">
      <c r="A16" s="1">
        <v>15</v>
      </c>
      <c r="B16" s="1" t="s">
        <v>471</v>
      </c>
      <c r="C16" s="1" t="s">
        <v>520</v>
      </c>
      <c r="D16" s="1" t="s">
        <v>544</v>
      </c>
      <c r="E16" s="1">
        <v>4900</v>
      </c>
      <c r="F16" s="3" t="s">
        <v>492</v>
      </c>
      <c r="G16" s="1">
        <v>36</v>
      </c>
      <c r="H16" s="3">
        <v>105</v>
      </c>
      <c r="I16" s="1">
        <v>19.04</v>
      </c>
      <c r="J16" s="3">
        <f t="shared" si="0"/>
        <v>100.1</v>
      </c>
      <c r="K16" s="3">
        <f t="shared" si="1"/>
        <v>101.6</v>
      </c>
      <c r="L16" s="3">
        <f t="shared" si="2"/>
        <v>106.8</v>
      </c>
      <c r="M16" s="3">
        <f t="shared" si="3"/>
        <v>111.4</v>
      </c>
      <c r="N16" s="3">
        <v>4900</v>
      </c>
      <c r="P16" s="4">
        <f t="shared" si="6"/>
        <v>30.932679087799649</v>
      </c>
      <c r="Q16" s="5">
        <f t="shared" si="4"/>
        <v>30.932679087799649</v>
      </c>
      <c r="R16" s="5">
        <f t="shared" si="5"/>
        <v>6.3127916505713566</v>
      </c>
    </row>
    <row r="17" spans="1:18" x14ac:dyDescent="0.3">
      <c r="A17" s="1">
        <v>16</v>
      </c>
      <c r="B17" s="1" t="s">
        <v>281</v>
      </c>
      <c r="C17" s="1" t="s">
        <v>485</v>
      </c>
      <c r="D17" s="1" t="s">
        <v>542</v>
      </c>
      <c r="E17" s="1">
        <v>4700</v>
      </c>
      <c r="F17" s="3" t="s">
        <v>519</v>
      </c>
      <c r="G17" s="1">
        <v>28</v>
      </c>
      <c r="H17" s="3">
        <v>108.75</v>
      </c>
      <c r="I17" s="1">
        <v>16.350000000000001</v>
      </c>
      <c r="J17" s="3">
        <f t="shared" si="0"/>
        <v>105.4</v>
      </c>
      <c r="K17" s="3">
        <f t="shared" si="1"/>
        <v>102</v>
      </c>
      <c r="L17" s="3">
        <f t="shared" si="2"/>
        <v>103</v>
      </c>
      <c r="M17" s="3">
        <f t="shared" si="3"/>
        <v>110.1</v>
      </c>
      <c r="N17" s="3">
        <v>5500</v>
      </c>
      <c r="P17" s="4">
        <f t="shared" si="6"/>
        <v>24.424117073375783</v>
      </c>
      <c r="Q17" s="5">
        <f t="shared" si="4"/>
        <v>24.424117073375783</v>
      </c>
      <c r="R17" s="5">
        <f t="shared" si="5"/>
        <v>4.4407485587955966</v>
      </c>
    </row>
    <row r="18" spans="1:18" x14ac:dyDescent="0.3">
      <c r="A18" s="1">
        <v>17</v>
      </c>
      <c r="B18" s="1" t="s">
        <v>104</v>
      </c>
      <c r="C18" s="1" t="s">
        <v>519</v>
      </c>
      <c r="D18" s="1" t="s">
        <v>545</v>
      </c>
      <c r="E18" s="1">
        <v>4600</v>
      </c>
      <c r="F18" s="3" t="s">
        <v>485</v>
      </c>
      <c r="G18" s="1">
        <v>32</v>
      </c>
      <c r="H18" s="3">
        <v>110.75</v>
      </c>
      <c r="I18" s="1">
        <v>19.75</v>
      </c>
      <c r="J18" s="3">
        <f t="shared" si="0"/>
        <v>102</v>
      </c>
      <c r="K18" s="3">
        <f t="shared" si="1"/>
        <v>105.4</v>
      </c>
      <c r="L18" s="3">
        <f t="shared" si="2"/>
        <v>104.9</v>
      </c>
      <c r="M18" s="3">
        <f t="shared" si="3"/>
        <v>111.5</v>
      </c>
      <c r="N18" s="3">
        <v>5900</v>
      </c>
      <c r="P18" s="4">
        <f t="shared" si="6"/>
        <v>28.209205177557156</v>
      </c>
      <c r="Q18" s="5">
        <f t="shared" si="4"/>
        <v>28.209205177557156</v>
      </c>
      <c r="R18" s="5">
        <f t="shared" si="5"/>
        <v>4.7812212165351111</v>
      </c>
    </row>
    <row r="19" spans="1:18" x14ac:dyDescent="0.3">
      <c r="A19" s="1">
        <v>18</v>
      </c>
      <c r="B19" s="1" t="s">
        <v>61</v>
      </c>
      <c r="C19" s="1" t="s">
        <v>492</v>
      </c>
      <c r="D19" s="1" t="s">
        <v>545</v>
      </c>
      <c r="E19" s="1">
        <v>4400</v>
      </c>
      <c r="F19" s="3" t="s">
        <v>520</v>
      </c>
      <c r="G19" s="1">
        <v>31</v>
      </c>
      <c r="H19" s="3">
        <v>109.5</v>
      </c>
      <c r="I19" s="1">
        <v>13.62</v>
      </c>
      <c r="J19" s="3">
        <f t="shared" si="0"/>
        <v>101.6</v>
      </c>
      <c r="K19" s="3">
        <f t="shared" si="1"/>
        <v>100.1</v>
      </c>
      <c r="L19" s="3">
        <f t="shared" si="2"/>
        <v>108.1</v>
      </c>
      <c r="M19" s="3">
        <f t="shared" si="3"/>
        <v>109.8</v>
      </c>
      <c r="N19" s="3">
        <v>4900</v>
      </c>
      <c r="P19" s="4">
        <f t="shared" si="6"/>
        <v>25.206849426974586</v>
      </c>
      <c r="Q19" s="5">
        <f t="shared" si="4"/>
        <v>25.206849426974586</v>
      </c>
      <c r="R19" s="5">
        <f t="shared" si="5"/>
        <v>5.144254985096854</v>
      </c>
    </row>
    <row r="20" spans="1:18" x14ac:dyDescent="0.3">
      <c r="A20" s="1">
        <v>19</v>
      </c>
      <c r="B20" s="1" t="s">
        <v>306</v>
      </c>
      <c r="C20" s="1" t="s">
        <v>492</v>
      </c>
      <c r="D20" s="1" t="s">
        <v>546</v>
      </c>
      <c r="E20" s="1">
        <v>4300</v>
      </c>
      <c r="F20" s="3" t="s">
        <v>520</v>
      </c>
      <c r="G20" s="1">
        <v>28</v>
      </c>
      <c r="H20" s="3">
        <v>109.5</v>
      </c>
      <c r="I20" s="1">
        <v>14</v>
      </c>
      <c r="J20" s="3">
        <f t="shared" si="0"/>
        <v>101.6</v>
      </c>
      <c r="K20" s="3">
        <f t="shared" si="1"/>
        <v>100.1</v>
      </c>
      <c r="L20" s="3">
        <f t="shared" si="2"/>
        <v>108.1</v>
      </c>
      <c r="M20" s="3">
        <f t="shared" si="3"/>
        <v>109.8</v>
      </c>
      <c r="N20" s="3">
        <v>4500</v>
      </c>
      <c r="P20" s="4">
        <f t="shared" si="6"/>
        <v>22.897821997273777</v>
      </c>
      <c r="Q20" s="5">
        <f t="shared" si="4"/>
        <v>22.897821997273777</v>
      </c>
      <c r="R20" s="5">
        <f t="shared" si="5"/>
        <v>5.0884048882830619</v>
      </c>
    </row>
    <row r="21" spans="1:18" x14ac:dyDescent="0.3">
      <c r="A21" s="1">
        <v>20</v>
      </c>
      <c r="B21" s="1" t="s">
        <v>315</v>
      </c>
      <c r="C21" s="1" t="s">
        <v>519</v>
      </c>
      <c r="D21" s="1" t="s">
        <v>543</v>
      </c>
      <c r="E21" s="1">
        <v>4200</v>
      </c>
      <c r="F21" s="3" t="s">
        <v>485</v>
      </c>
      <c r="G21" s="1">
        <v>20</v>
      </c>
      <c r="H21" s="3">
        <v>110.75</v>
      </c>
      <c r="I21" s="1">
        <v>19.12</v>
      </c>
      <c r="J21" s="3">
        <f t="shared" si="0"/>
        <v>102</v>
      </c>
      <c r="K21" s="3">
        <f t="shared" si="1"/>
        <v>105.4</v>
      </c>
      <c r="L21" s="3">
        <f t="shared" si="2"/>
        <v>104.9</v>
      </c>
      <c r="M21" s="3">
        <f t="shared" si="3"/>
        <v>111.5</v>
      </c>
      <c r="N21" s="3">
        <v>4300</v>
      </c>
      <c r="P21" s="4">
        <f t="shared" si="6"/>
        <v>18.396651311782662</v>
      </c>
      <c r="Q21" s="5">
        <f t="shared" si="4"/>
        <v>18.396651311782662</v>
      </c>
      <c r="R21" s="5">
        <f t="shared" si="5"/>
        <v>4.2782910027401542</v>
      </c>
    </row>
    <row r="22" spans="1:18" x14ac:dyDescent="0.3">
      <c r="A22" s="1">
        <v>21</v>
      </c>
      <c r="B22" s="1" t="s">
        <v>289</v>
      </c>
      <c r="C22" s="1" t="s">
        <v>520</v>
      </c>
      <c r="D22" s="1" t="s">
        <v>544</v>
      </c>
      <c r="E22" s="1">
        <v>4100</v>
      </c>
      <c r="F22" s="3" t="s">
        <v>492</v>
      </c>
      <c r="G22" s="1">
        <v>24</v>
      </c>
      <c r="H22" s="3">
        <v>105</v>
      </c>
      <c r="I22" s="1">
        <v>11.99</v>
      </c>
      <c r="J22" s="3">
        <f t="shared" si="0"/>
        <v>100.1</v>
      </c>
      <c r="K22" s="3">
        <f t="shared" si="1"/>
        <v>101.6</v>
      </c>
      <c r="L22" s="3">
        <f t="shared" si="2"/>
        <v>106.8</v>
      </c>
      <c r="M22" s="3">
        <f t="shared" si="3"/>
        <v>111.4</v>
      </c>
      <c r="N22" s="3">
        <v>3900</v>
      </c>
      <c r="P22" s="4">
        <f t="shared" si="6"/>
        <v>18.553846809690473</v>
      </c>
      <c r="Q22" s="5">
        <f t="shared" si="4"/>
        <v>18.553846809690473</v>
      </c>
      <c r="R22" s="5">
        <f t="shared" si="5"/>
        <v>4.7573966178693521</v>
      </c>
    </row>
    <row r="23" spans="1:18" x14ac:dyDescent="0.3">
      <c r="A23" s="1">
        <v>22</v>
      </c>
      <c r="B23" s="1" t="s">
        <v>414</v>
      </c>
      <c r="C23" s="1" t="s">
        <v>485</v>
      </c>
      <c r="D23" s="1" t="s">
        <v>546</v>
      </c>
      <c r="E23" s="1">
        <v>3900</v>
      </c>
      <c r="F23" s="1" t="s">
        <v>519</v>
      </c>
      <c r="G23" s="1">
        <v>26</v>
      </c>
      <c r="H23" s="1">
        <v>108.75</v>
      </c>
      <c r="I23" s="1">
        <v>21.25</v>
      </c>
      <c r="J23" s="3">
        <f t="shared" si="0"/>
        <v>105.4</v>
      </c>
      <c r="K23" s="3">
        <f t="shared" si="1"/>
        <v>102</v>
      </c>
      <c r="L23" s="3">
        <f t="shared" si="2"/>
        <v>103</v>
      </c>
      <c r="M23" s="3">
        <f t="shared" si="3"/>
        <v>110.1</v>
      </c>
      <c r="N23" s="3">
        <v>4400</v>
      </c>
      <c r="P23" s="4">
        <f t="shared" si="6"/>
        <v>22.546595563578897</v>
      </c>
      <c r="Q23" s="5">
        <f t="shared" si="4"/>
        <v>22.546595563578897</v>
      </c>
      <c r="R23" s="5">
        <f t="shared" si="5"/>
        <v>5.1242262644497494</v>
      </c>
    </row>
    <row r="24" spans="1:18" x14ac:dyDescent="0.3">
      <c r="A24" s="1">
        <v>23</v>
      </c>
      <c r="B24" s="1" t="s">
        <v>280</v>
      </c>
      <c r="C24" s="1" t="s">
        <v>492</v>
      </c>
      <c r="D24" s="1" t="s">
        <v>546</v>
      </c>
      <c r="E24" s="1">
        <v>3900</v>
      </c>
      <c r="F24" s="3" t="s">
        <v>520</v>
      </c>
      <c r="G24" s="1">
        <v>22</v>
      </c>
      <c r="H24" s="3">
        <v>109.5</v>
      </c>
      <c r="I24" s="1">
        <v>17.440000000000001</v>
      </c>
      <c r="J24" s="3">
        <f t="shared" si="0"/>
        <v>101.6</v>
      </c>
      <c r="K24" s="3">
        <f t="shared" si="1"/>
        <v>100.1</v>
      </c>
      <c r="L24" s="3">
        <f t="shared" si="2"/>
        <v>108.1</v>
      </c>
      <c r="M24" s="3">
        <f t="shared" si="3"/>
        <v>109.8</v>
      </c>
      <c r="N24" s="3">
        <v>3500</v>
      </c>
      <c r="P24" s="4">
        <f t="shared" si="6"/>
        <v>18.525998513578902</v>
      </c>
      <c r="Q24" s="5">
        <f t="shared" si="4"/>
        <v>18.525998513578902</v>
      </c>
      <c r="R24" s="5">
        <f t="shared" si="5"/>
        <v>5.2931424324511145</v>
      </c>
    </row>
    <row r="25" spans="1:18" x14ac:dyDescent="0.3">
      <c r="A25" s="1">
        <v>24</v>
      </c>
      <c r="B25" s="1" t="s">
        <v>405</v>
      </c>
      <c r="C25" s="1" t="s">
        <v>520</v>
      </c>
      <c r="D25" s="1" t="s">
        <v>544</v>
      </c>
      <c r="E25" s="1">
        <v>3800</v>
      </c>
      <c r="F25" s="3" t="s">
        <v>492</v>
      </c>
      <c r="G25" s="1">
        <v>26</v>
      </c>
      <c r="H25" s="1">
        <v>105</v>
      </c>
      <c r="I25" s="1">
        <v>17.989999999999998</v>
      </c>
      <c r="J25" s="3">
        <f t="shared" si="0"/>
        <v>100.1</v>
      </c>
      <c r="K25" s="3">
        <f t="shared" si="1"/>
        <v>101.6</v>
      </c>
      <c r="L25" s="3">
        <f t="shared" si="2"/>
        <v>106.8</v>
      </c>
      <c r="M25" s="3">
        <f t="shared" si="3"/>
        <v>111.4</v>
      </c>
      <c r="N25" s="3">
        <v>4400</v>
      </c>
      <c r="P25" s="4">
        <f t="shared" si="6"/>
        <v>20.941464612890567</v>
      </c>
      <c r="Q25" s="5">
        <f t="shared" si="4"/>
        <v>20.941464612890567</v>
      </c>
      <c r="R25" s="5">
        <f t="shared" si="5"/>
        <v>4.7594237756569466</v>
      </c>
    </row>
    <row r="26" spans="1:18" x14ac:dyDescent="0.3">
      <c r="A26" s="1">
        <v>25</v>
      </c>
      <c r="B26" s="1" t="s">
        <v>110</v>
      </c>
      <c r="C26" s="1" t="s">
        <v>485</v>
      </c>
      <c r="D26" s="1" t="s">
        <v>544</v>
      </c>
      <c r="E26" s="1">
        <v>3700</v>
      </c>
      <c r="F26" s="3" t="s">
        <v>519</v>
      </c>
      <c r="G26" s="1">
        <v>26</v>
      </c>
      <c r="H26" s="3">
        <v>108.75</v>
      </c>
      <c r="I26" s="1">
        <v>13.8</v>
      </c>
      <c r="J26" s="3">
        <f t="shared" si="0"/>
        <v>105.4</v>
      </c>
      <c r="K26" s="3">
        <f t="shared" si="1"/>
        <v>102</v>
      </c>
      <c r="L26" s="3">
        <f t="shared" si="2"/>
        <v>103</v>
      </c>
      <c r="M26" s="3">
        <f t="shared" si="3"/>
        <v>110.1</v>
      </c>
      <c r="N26" s="3">
        <v>4200</v>
      </c>
      <c r="P26" s="4">
        <f t="shared" si="6"/>
        <v>20.024094964505942</v>
      </c>
      <c r="Q26" s="5">
        <f t="shared" si="4"/>
        <v>20.024094964505942</v>
      </c>
      <c r="R26" s="5">
        <f t="shared" si="5"/>
        <v>4.7676416582157</v>
      </c>
    </row>
    <row r="27" spans="1:18" x14ac:dyDescent="0.3">
      <c r="A27" s="1">
        <v>26</v>
      </c>
      <c r="B27" s="1" t="s">
        <v>415</v>
      </c>
      <c r="C27" s="1" t="s">
        <v>520</v>
      </c>
      <c r="D27" s="1" t="s">
        <v>542</v>
      </c>
      <c r="E27" s="1">
        <v>3600</v>
      </c>
      <c r="F27" s="3" t="s">
        <v>492</v>
      </c>
      <c r="G27" s="1">
        <v>16</v>
      </c>
      <c r="H27" s="3">
        <v>105</v>
      </c>
      <c r="I27" s="1">
        <v>16.829999999999998</v>
      </c>
      <c r="J27" s="3">
        <f t="shared" si="0"/>
        <v>100.1</v>
      </c>
      <c r="K27" s="3">
        <f t="shared" si="1"/>
        <v>101.6</v>
      </c>
      <c r="L27" s="3">
        <f t="shared" si="2"/>
        <v>106.8</v>
      </c>
      <c r="M27" s="3">
        <f t="shared" si="3"/>
        <v>111.4</v>
      </c>
      <c r="N27" s="3">
        <v>4300</v>
      </c>
      <c r="P27" s="4">
        <f t="shared" si="6"/>
        <v>12.794990935765659</v>
      </c>
      <c r="Q27" s="5">
        <f t="shared" si="4"/>
        <v>12.794990935765659</v>
      </c>
      <c r="R27" s="5">
        <f t="shared" si="5"/>
        <v>2.9755792873873625</v>
      </c>
    </row>
    <row r="28" spans="1:18" x14ac:dyDescent="0.3">
      <c r="A28" s="1">
        <v>27</v>
      </c>
      <c r="B28" s="1" t="s">
        <v>79</v>
      </c>
      <c r="C28" s="1" t="s">
        <v>485</v>
      </c>
      <c r="D28" s="1" t="s">
        <v>543</v>
      </c>
      <c r="E28" s="1">
        <v>3400</v>
      </c>
      <c r="F28" s="3" t="s">
        <v>519</v>
      </c>
      <c r="G28" s="1">
        <v>24</v>
      </c>
      <c r="H28" s="3">
        <v>108.75</v>
      </c>
      <c r="I28" s="1">
        <v>15.67</v>
      </c>
      <c r="J28" s="3">
        <f t="shared" si="0"/>
        <v>105.4</v>
      </c>
      <c r="K28" s="3">
        <f t="shared" si="1"/>
        <v>102</v>
      </c>
      <c r="L28" s="3">
        <f t="shared" si="2"/>
        <v>103</v>
      </c>
      <c r="M28" s="3">
        <f t="shared" si="3"/>
        <v>110.1</v>
      </c>
      <c r="N28" s="3">
        <v>4100</v>
      </c>
      <c r="P28" s="4">
        <f t="shared" si="6"/>
        <v>18.276741436205469</v>
      </c>
      <c r="Q28" s="5">
        <f t="shared" si="4"/>
        <v>18.276741436205469</v>
      </c>
      <c r="R28" s="5">
        <f t="shared" si="5"/>
        <v>4.4577418137086511</v>
      </c>
    </row>
    <row r="29" spans="1:18" x14ac:dyDescent="0.3">
      <c r="A29" s="1">
        <v>28</v>
      </c>
      <c r="B29" s="1" t="s">
        <v>404</v>
      </c>
      <c r="C29" s="1" t="s">
        <v>520</v>
      </c>
      <c r="D29" s="1" t="s">
        <v>546</v>
      </c>
      <c r="E29" s="1">
        <v>3300</v>
      </c>
      <c r="F29" s="3" t="s">
        <v>492</v>
      </c>
      <c r="G29" s="1">
        <v>17</v>
      </c>
      <c r="H29" s="3">
        <v>105</v>
      </c>
      <c r="I29" s="1">
        <v>20.309999999999999</v>
      </c>
      <c r="J29" s="3">
        <f t="shared" si="0"/>
        <v>100.1</v>
      </c>
      <c r="K29" s="3">
        <f t="shared" si="1"/>
        <v>101.6</v>
      </c>
      <c r="L29" s="3">
        <f t="shared" si="2"/>
        <v>106.8</v>
      </c>
      <c r="M29" s="3">
        <f t="shared" si="3"/>
        <v>111.4</v>
      </c>
      <c r="N29" s="3">
        <v>4100</v>
      </c>
      <c r="P29" s="4">
        <f t="shared" ref="P29:P33" si="7">-87.868852+(LN(E29))*9.365713+G29*0.73241+I29*0.27241+H29*0.0924+((J29+K29)/2)*0.015315+((L29+M29)/2)*-0.032803</f>
        <v>13.660464151145996</v>
      </c>
      <c r="Q29" s="5">
        <f t="shared" ref="Q29:Q33" si="8">P29-O29</f>
        <v>13.660464151145996</v>
      </c>
      <c r="R29" s="5">
        <f t="shared" ref="R29:R33" si="9">P29/(N29/1000)</f>
        <v>3.3318205246697556</v>
      </c>
    </row>
    <row r="30" spans="1:18" x14ac:dyDescent="0.3">
      <c r="A30" s="1">
        <v>29</v>
      </c>
      <c r="B30" s="1" t="s">
        <v>206</v>
      </c>
      <c r="C30" s="1" t="s">
        <v>485</v>
      </c>
      <c r="D30" s="1" t="s">
        <v>544</v>
      </c>
      <c r="E30" s="1">
        <v>3200</v>
      </c>
      <c r="F30" s="3" t="s">
        <v>519</v>
      </c>
      <c r="G30" s="1">
        <v>16</v>
      </c>
      <c r="H30" s="1">
        <v>108.75</v>
      </c>
      <c r="I30" s="1">
        <v>15.34</v>
      </c>
      <c r="J30" s="3">
        <f t="shared" si="0"/>
        <v>105.4</v>
      </c>
      <c r="K30" s="3">
        <f t="shared" si="1"/>
        <v>102</v>
      </c>
      <c r="L30" s="3">
        <f t="shared" si="2"/>
        <v>103</v>
      </c>
      <c r="M30" s="3">
        <f t="shared" si="3"/>
        <v>110.1</v>
      </c>
      <c r="N30" s="3">
        <v>3800</v>
      </c>
      <c r="P30" s="4">
        <f t="shared" si="7"/>
        <v>11.759773327539214</v>
      </c>
      <c r="Q30" s="5">
        <f t="shared" si="8"/>
        <v>11.759773327539214</v>
      </c>
      <c r="R30" s="5">
        <f t="shared" si="9"/>
        <v>3.0946771914576883</v>
      </c>
    </row>
    <row r="31" spans="1:18" x14ac:dyDescent="0.3">
      <c r="A31" s="1">
        <v>30</v>
      </c>
      <c r="B31" s="1" t="s">
        <v>257</v>
      </c>
      <c r="C31" s="1" t="s">
        <v>485</v>
      </c>
      <c r="D31" s="1" t="s">
        <v>545</v>
      </c>
      <c r="E31" s="1">
        <v>3100</v>
      </c>
      <c r="F31" s="3" t="s">
        <v>519</v>
      </c>
      <c r="G31" s="1">
        <v>18</v>
      </c>
      <c r="H31" s="3">
        <v>108.75</v>
      </c>
      <c r="I31" s="1">
        <v>15.41</v>
      </c>
      <c r="J31" s="3">
        <f t="shared" si="0"/>
        <v>105.4</v>
      </c>
      <c r="K31" s="3">
        <f t="shared" si="1"/>
        <v>102</v>
      </c>
      <c r="L31" s="3">
        <f t="shared" si="2"/>
        <v>103</v>
      </c>
      <c r="M31" s="3">
        <f t="shared" si="3"/>
        <v>110.1</v>
      </c>
      <c r="N31" s="3">
        <v>4200</v>
      </c>
      <c r="P31" s="4">
        <f t="shared" si="7"/>
        <v>12.946312831001263</v>
      </c>
      <c r="Q31" s="5">
        <f t="shared" si="8"/>
        <v>12.946312831001263</v>
      </c>
      <c r="R31" s="5">
        <f t="shared" si="9"/>
        <v>3.0824554359526815</v>
      </c>
    </row>
    <row r="32" spans="1:18" x14ac:dyDescent="0.3">
      <c r="A32" s="1">
        <v>31</v>
      </c>
      <c r="B32" s="1" t="s">
        <v>465</v>
      </c>
      <c r="C32" s="1" t="s">
        <v>520</v>
      </c>
      <c r="D32" s="1" t="s">
        <v>544</v>
      </c>
      <c r="E32" s="1">
        <v>3000</v>
      </c>
      <c r="F32" s="3" t="s">
        <v>492</v>
      </c>
      <c r="G32" s="1">
        <v>18</v>
      </c>
      <c r="H32" s="3">
        <v>105</v>
      </c>
      <c r="I32" s="1">
        <v>18.18</v>
      </c>
      <c r="J32" s="3">
        <f t="shared" si="0"/>
        <v>100.1</v>
      </c>
      <c r="K32" s="3">
        <f t="shared" si="1"/>
        <v>101.6</v>
      </c>
      <c r="L32" s="3">
        <f t="shared" si="2"/>
        <v>106.8</v>
      </c>
      <c r="M32" s="3">
        <f t="shared" si="3"/>
        <v>111.4</v>
      </c>
      <c r="N32" s="3">
        <v>3500</v>
      </c>
      <c r="P32" s="4">
        <f t="shared" si="7"/>
        <v>12.919993061120278</v>
      </c>
      <c r="Q32" s="5">
        <f t="shared" si="8"/>
        <v>12.919993061120278</v>
      </c>
      <c r="R32" s="5">
        <f t="shared" si="9"/>
        <v>3.6914265888915083</v>
      </c>
    </row>
    <row r="33" spans="1:18" x14ac:dyDescent="0.3">
      <c r="A33" s="1">
        <v>32</v>
      </c>
      <c r="B33" s="1" t="s">
        <v>125</v>
      </c>
      <c r="C33" s="1" t="s">
        <v>492</v>
      </c>
      <c r="D33" s="1" t="s">
        <v>545</v>
      </c>
      <c r="E33" s="1">
        <v>3000</v>
      </c>
      <c r="F33" s="3" t="s">
        <v>520</v>
      </c>
      <c r="G33" s="1">
        <v>17</v>
      </c>
      <c r="H33" s="3">
        <v>109.5</v>
      </c>
      <c r="I33" s="1">
        <v>16.3</v>
      </c>
      <c r="J33" s="3">
        <f t="shared" si="0"/>
        <v>101.6</v>
      </c>
      <c r="K33" s="3">
        <f t="shared" si="1"/>
        <v>100.1</v>
      </c>
      <c r="L33" s="3">
        <f t="shared" si="2"/>
        <v>108.1</v>
      </c>
      <c r="M33" s="3">
        <f t="shared" si="3"/>
        <v>109.8</v>
      </c>
      <c r="N33" s="3">
        <v>3700</v>
      </c>
      <c r="P33" s="4">
        <f t="shared" si="7"/>
        <v>12.096172711120277</v>
      </c>
      <c r="Q33" s="5">
        <f t="shared" si="8"/>
        <v>12.096172711120277</v>
      </c>
      <c r="R33" s="5">
        <f t="shared" si="9"/>
        <v>3.269235867870345</v>
      </c>
    </row>
    <row r="34" spans="1:18" x14ac:dyDescent="0.3">
      <c r="A34" s="1">
        <v>33</v>
      </c>
      <c r="B34" s="1" t="s">
        <v>454</v>
      </c>
      <c r="C34" s="1" t="s">
        <v>519</v>
      </c>
      <c r="D34" s="1" t="s">
        <v>542</v>
      </c>
      <c r="E34" s="1">
        <v>2900</v>
      </c>
      <c r="F34" s="3" t="s">
        <v>485</v>
      </c>
      <c r="G34" s="1">
        <v>10</v>
      </c>
      <c r="H34" s="3">
        <v>110.75</v>
      </c>
      <c r="I34" s="1">
        <v>14.31</v>
      </c>
      <c r="J34" s="3">
        <f t="shared" si="0"/>
        <v>102</v>
      </c>
      <c r="K34" s="3">
        <f t="shared" si="1"/>
        <v>105.4</v>
      </c>
      <c r="L34" s="3">
        <f t="shared" si="2"/>
        <v>104.9</v>
      </c>
      <c r="M34" s="3">
        <f t="shared" si="3"/>
        <v>111.5</v>
      </c>
      <c r="N34" s="3">
        <v>3600</v>
      </c>
      <c r="P34" s="4">
        <f t="shared" ref="P34:P41" si="10">-87.868852+(LN(E34))*9.365713+G34*0.73241+I34*0.27241+H34*0.0924+((J34+K34)/2)*0.015315+((L34+M34)/2)*-0.032803</f>
        <v>6.2934446078711819</v>
      </c>
      <c r="Q34" s="5">
        <f t="shared" ref="Q34:Q41" si="11">P34-O34</f>
        <v>6.2934446078711819</v>
      </c>
      <c r="R34" s="5">
        <f t="shared" ref="R34:R41" si="12">P34/(N34/1000)</f>
        <v>1.7481790577419949</v>
      </c>
    </row>
    <row r="35" spans="1:18" x14ac:dyDescent="0.3">
      <c r="A35" s="1">
        <v>34</v>
      </c>
      <c r="B35" s="1" t="s">
        <v>213</v>
      </c>
      <c r="C35" s="1" t="s">
        <v>492</v>
      </c>
      <c r="D35" s="1" t="s">
        <v>546</v>
      </c>
      <c r="E35" s="1">
        <v>2900</v>
      </c>
      <c r="F35" s="3" t="s">
        <v>520</v>
      </c>
      <c r="G35" s="1">
        <v>15</v>
      </c>
      <c r="H35" s="1">
        <v>109.5</v>
      </c>
      <c r="I35" s="1">
        <v>17.16</v>
      </c>
      <c r="J35" s="3">
        <f t="shared" si="0"/>
        <v>101.6</v>
      </c>
      <c r="K35" s="3">
        <f t="shared" si="1"/>
        <v>100.1</v>
      </c>
      <c r="L35" s="3">
        <f t="shared" si="2"/>
        <v>108.1</v>
      </c>
      <c r="M35" s="3">
        <f t="shared" si="3"/>
        <v>109.8</v>
      </c>
      <c r="N35" s="3">
        <v>3500</v>
      </c>
      <c r="P35" s="4">
        <f t="shared" si="10"/>
        <v>10.548113107871183</v>
      </c>
      <c r="Q35" s="5">
        <f t="shared" si="11"/>
        <v>10.548113107871183</v>
      </c>
      <c r="R35" s="5">
        <f t="shared" si="12"/>
        <v>3.0137466022489092</v>
      </c>
    </row>
    <row r="36" spans="1:18" x14ac:dyDescent="0.3">
      <c r="A36" s="1">
        <v>35</v>
      </c>
      <c r="B36" s="1" t="s">
        <v>10</v>
      </c>
      <c r="C36" s="1" t="s">
        <v>492</v>
      </c>
      <c r="D36" s="1" t="s">
        <v>543</v>
      </c>
      <c r="E36" s="1">
        <v>2900</v>
      </c>
      <c r="F36" s="3" t="s">
        <v>520</v>
      </c>
      <c r="G36" s="1">
        <v>17</v>
      </c>
      <c r="H36" s="3">
        <v>109.5</v>
      </c>
      <c r="I36" s="1">
        <v>15.92</v>
      </c>
      <c r="J36" s="3">
        <f t="shared" si="0"/>
        <v>101.6</v>
      </c>
      <c r="K36" s="3">
        <f t="shared" si="1"/>
        <v>100.1</v>
      </c>
      <c r="L36" s="3">
        <f t="shared" si="2"/>
        <v>108.1</v>
      </c>
      <c r="M36" s="3">
        <f t="shared" si="3"/>
        <v>109.8</v>
      </c>
      <c r="N36" s="3">
        <v>3500</v>
      </c>
      <c r="P36" s="4">
        <f t="shared" si="10"/>
        <v>11.675144707871182</v>
      </c>
      <c r="Q36" s="5">
        <f t="shared" si="11"/>
        <v>11.675144707871182</v>
      </c>
      <c r="R36" s="5">
        <f t="shared" si="12"/>
        <v>3.3357556308203375</v>
      </c>
    </row>
    <row r="37" spans="1:18" x14ac:dyDescent="0.3">
      <c r="A37" s="1">
        <v>36</v>
      </c>
      <c r="B37" s="1" t="s">
        <v>352</v>
      </c>
      <c r="C37" s="1" t="s">
        <v>519</v>
      </c>
      <c r="D37" s="1" t="s">
        <v>543</v>
      </c>
      <c r="E37" s="1">
        <v>2800</v>
      </c>
      <c r="F37" s="3" t="s">
        <v>485</v>
      </c>
      <c r="G37" s="1">
        <v>1</v>
      </c>
      <c r="H37" s="1">
        <v>110.75</v>
      </c>
      <c r="I37" s="1">
        <v>18.48</v>
      </c>
      <c r="J37" s="3">
        <f t="shared" si="0"/>
        <v>102</v>
      </c>
      <c r="K37" s="3">
        <f t="shared" si="1"/>
        <v>105.4</v>
      </c>
      <c r="L37" s="3">
        <f t="shared" si="2"/>
        <v>104.9</v>
      </c>
      <c r="M37" s="3">
        <f t="shared" si="3"/>
        <v>111.5</v>
      </c>
      <c r="N37" s="3">
        <v>3500</v>
      </c>
      <c r="P37" s="4">
        <f t="shared" si="10"/>
        <v>0.50904907772761376</v>
      </c>
      <c r="Q37" s="5">
        <f t="shared" si="11"/>
        <v>0.50904907772761376</v>
      </c>
      <c r="R37" s="5">
        <f t="shared" si="12"/>
        <v>0.14544259363646109</v>
      </c>
    </row>
    <row r="38" spans="1:18" x14ac:dyDescent="0.3">
      <c r="A38" s="1">
        <v>37</v>
      </c>
      <c r="B38" s="1" t="s">
        <v>603</v>
      </c>
      <c r="C38" s="1" t="s">
        <v>519</v>
      </c>
      <c r="D38" s="1" t="s">
        <v>542</v>
      </c>
      <c r="E38" s="1">
        <v>2800</v>
      </c>
      <c r="F38" s="3" t="s">
        <v>485</v>
      </c>
      <c r="G38" s="1">
        <v>1</v>
      </c>
      <c r="H38" s="3">
        <v>110.75</v>
      </c>
      <c r="I38" s="1">
        <v>9.85</v>
      </c>
      <c r="J38" s="3">
        <f t="shared" si="0"/>
        <v>102</v>
      </c>
      <c r="K38" s="3">
        <f t="shared" si="1"/>
        <v>105.4</v>
      </c>
      <c r="L38" s="3">
        <f t="shared" si="2"/>
        <v>104.9</v>
      </c>
      <c r="M38" s="3">
        <f t="shared" si="3"/>
        <v>111.5</v>
      </c>
      <c r="N38" s="3">
        <v>3500</v>
      </c>
      <c r="P38" s="4">
        <f t="shared" si="10"/>
        <v>-1.8418492222723857</v>
      </c>
      <c r="Q38" s="5">
        <f t="shared" si="11"/>
        <v>-1.8418492222723857</v>
      </c>
      <c r="R38" s="5">
        <f t="shared" si="12"/>
        <v>-0.52624263493496737</v>
      </c>
    </row>
    <row r="39" spans="1:18" x14ac:dyDescent="0.3">
      <c r="A39" s="3">
        <v>38</v>
      </c>
      <c r="B39" s="1" t="s">
        <v>418</v>
      </c>
      <c r="C39" s="1" t="s">
        <v>519</v>
      </c>
      <c r="D39" s="1" t="s">
        <v>546</v>
      </c>
      <c r="E39" s="1">
        <v>2800</v>
      </c>
      <c r="F39" s="3" t="s">
        <v>485</v>
      </c>
      <c r="G39" s="1">
        <v>4</v>
      </c>
      <c r="H39" s="1">
        <v>110.75</v>
      </c>
      <c r="I39" s="1">
        <v>13.53</v>
      </c>
      <c r="J39" s="3">
        <f t="shared" si="0"/>
        <v>102</v>
      </c>
      <c r="K39" s="3">
        <f t="shared" si="1"/>
        <v>105.4</v>
      </c>
      <c r="L39" s="3">
        <f t="shared" si="2"/>
        <v>104.9</v>
      </c>
      <c r="M39" s="3">
        <f t="shared" si="3"/>
        <v>111.5</v>
      </c>
      <c r="N39" s="3">
        <v>3500</v>
      </c>
      <c r="P39" s="4">
        <f t="shared" si="10"/>
        <v>1.3578495777276132</v>
      </c>
      <c r="Q39" s="5">
        <f t="shared" si="11"/>
        <v>1.3578495777276132</v>
      </c>
      <c r="R39" s="5">
        <f t="shared" si="12"/>
        <v>0.38795702220788947</v>
      </c>
    </row>
    <row r="40" spans="1:18" x14ac:dyDescent="0.3">
      <c r="A40" s="3">
        <v>39</v>
      </c>
      <c r="B40" s="1" t="s">
        <v>117</v>
      </c>
      <c r="C40" s="1" t="s">
        <v>519</v>
      </c>
      <c r="D40" s="1" t="s">
        <v>545</v>
      </c>
      <c r="E40" s="1">
        <v>2700</v>
      </c>
      <c r="F40" s="3" t="s">
        <v>485</v>
      </c>
      <c r="G40" s="1">
        <v>1</v>
      </c>
      <c r="H40" s="3">
        <v>110.75</v>
      </c>
      <c r="I40" s="1">
        <v>15.47</v>
      </c>
      <c r="J40" s="3">
        <f t="shared" si="0"/>
        <v>102</v>
      </c>
      <c r="K40" s="3">
        <f t="shared" si="1"/>
        <v>105.4</v>
      </c>
      <c r="L40" s="3">
        <f t="shared" si="2"/>
        <v>104.9</v>
      </c>
      <c r="M40" s="3">
        <f t="shared" si="3"/>
        <v>111.5</v>
      </c>
      <c r="N40" s="3">
        <v>3500</v>
      </c>
      <c r="P40" s="4">
        <f t="shared" si="10"/>
        <v>-0.65151394006291818</v>
      </c>
      <c r="Q40" s="5">
        <f t="shared" si="11"/>
        <v>-0.65151394006291818</v>
      </c>
      <c r="R40" s="5">
        <f t="shared" si="12"/>
        <v>-0.18614684001797663</v>
      </c>
    </row>
    <row r="41" spans="1:18" x14ac:dyDescent="0.3">
      <c r="A41" s="3">
        <v>40</v>
      </c>
      <c r="B41" s="1" t="s">
        <v>239</v>
      </c>
      <c r="C41" s="1" t="s">
        <v>492</v>
      </c>
      <c r="D41" s="1" t="s">
        <v>546</v>
      </c>
      <c r="E41" s="1">
        <v>2500</v>
      </c>
      <c r="F41" s="3" t="s">
        <v>520</v>
      </c>
      <c r="G41" s="1">
        <v>1</v>
      </c>
      <c r="H41" s="3">
        <v>109.5</v>
      </c>
      <c r="I41" s="1">
        <v>15.61</v>
      </c>
      <c r="J41" s="3">
        <f t="shared" si="0"/>
        <v>101.6</v>
      </c>
      <c r="K41" s="3">
        <f t="shared" si="1"/>
        <v>100.1</v>
      </c>
      <c r="L41" s="3">
        <f t="shared" si="2"/>
        <v>108.1</v>
      </c>
      <c r="M41" s="3">
        <f t="shared" si="3"/>
        <v>109.8</v>
      </c>
      <c r="N41" s="3">
        <v>3500</v>
      </c>
      <c r="P41" s="4">
        <f t="shared" si="10"/>
        <v>-1.5179215635250922</v>
      </c>
      <c r="Q41" s="5">
        <f t="shared" si="11"/>
        <v>-1.5179215635250922</v>
      </c>
      <c r="R41" s="5">
        <f t="shared" si="12"/>
        <v>-0.4336918752928835</v>
      </c>
    </row>
    <row r="42" spans="1:18" x14ac:dyDescent="0.3">
      <c r="A42" s="3"/>
      <c r="F42" s="3"/>
      <c r="H42" s="3"/>
      <c r="J42" s="3"/>
      <c r="K42" s="3"/>
      <c r="L42" s="3"/>
      <c r="M42" s="3"/>
      <c r="N42" s="3"/>
      <c r="P42" s="4"/>
      <c r="Q42" s="5"/>
      <c r="R42" s="5"/>
    </row>
    <row r="43" spans="1:18" x14ac:dyDescent="0.3">
      <c r="A43" s="3"/>
      <c r="J43" s="3"/>
      <c r="K43" s="3"/>
      <c r="L43" s="3"/>
      <c r="M43" s="3"/>
      <c r="N43" s="3"/>
      <c r="P43" s="4"/>
      <c r="Q43" s="5"/>
      <c r="R43" s="5"/>
    </row>
    <row r="46" spans="1:18" x14ac:dyDescent="0.3">
      <c r="A46" s="1" t="s">
        <v>565</v>
      </c>
    </row>
    <row r="47" spans="1:18" x14ac:dyDescent="0.3">
      <c r="A47" s="1" t="s">
        <v>509</v>
      </c>
      <c r="B47" s="1" t="s">
        <v>510</v>
      </c>
      <c r="C47" s="1" t="s">
        <v>566</v>
      </c>
      <c r="D47" s="1" t="s">
        <v>567</v>
      </c>
      <c r="E47" s="1" t="s">
        <v>568</v>
      </c>
      <c r="P47" s="1"/>
    </row>
    <row r="48" spans="1:18" x14ac:dyDescent="0.3">
      <c r="A48" s="1">
        <v>1</v>
      </c>
      <c r="B48" s="1" t="s">
        <v>507</v>
      </c>
      <c r="C48" s="1">
        <v>106.4</v>
      </c>
      <c r="D48" s="1">
        <v>105.5</v>
      </c>
      <c r="E48" s="1">
        <v>111.2</v>
      </c>
      <c r="P48" s="1"/>
    </row>
    <row r="49" spans="1:16" x14ac:dyDescent="0.3">
      <c r="A49" s="1">
        <v>2</v>
      </c>
      <c r="B49" s="1" t="s">
        <v>512</v>
      </c>
      <c r="C49" s="1">
        <v>103.4</v>
      </c>
      <c r="D49" s="1">
        <v>106.9</v>
      </c>
      <c r="E49" s="1">
        <v>107</v>
      </c>
      <c r="P49" s="1"/>
    </row>
    <row r="50" spans="1:16" x14ac:dyDescent="0.3">
      <c r="A50" s="1">
        <v>3</v>
      </c>
      <c r="B50" s="1" t="s">
        <v>519</v>
      </c>
      <c r="C50" s="1">
        <v>102</v>
      </c>
      <c r="D50" s="1">
        <v>110.1</v>
      </c>
      <c r="E50" s="1">
        <v>104.9</v>
      </c>
      <c r="P50" s="1"/>
    </row>
    <row r="51" spans="1:16" x14ac:dyDescent="0.3">
      <c r="A51" s="1">
        <v>4</v>
      </c>
      <c r="B51" s="1" t="s">
        <v>514</v>
      </c>
      <c r="C51" s="1">
        <v>101.1</v>
      </c>
      <c r="D51" s="1">
        <v>108.3</v>
      </c>
      <c r="E51" s="1">
        <v>110.2</v>
      </c>
      <c r="P51" s="1"/>
    </row>
    <row r="52" spans="1:16" x14ac:dyDescent="0.3">
      <c r="A52" s="1">
        <v>5</v>
      </c>
      <c r="B52" s="1" t="s">
        <v>499</v>
      </c>
      <c r="C52" s="1">
        <v>101.1</v>
      </c>
      <c r="D52" s="1">
        <v>102.5</v>
      </c>
      <c r="E52" s="1">
        <v>110.9</v>
      </c>
      <c r="P52" s="1"/>
    </row>
    <row r="53" spans="1:16" x14ac:dyDescent="0.3">
      <c r="A53" s="1">
        <v>6</v>
      </c>
      <c r="B53" s="1" t="s">
        <v>505</v>
      </c>
      <c r="C53" s="1">
        <v>98.9</v>
      </c>
      <c r="D53" s="1">
        <v>105</v>
      </c>
      <c r="E53" s="1">
        <v>115.1</v>
      </c>
      <c r="P53" s="1"/>
    </row>
    <row r="54" spans="1:16" x14ac:dyDescent="0.3">
      <c r="A54" s="1">
        <v>7</v>
      </c>
      <c r="B54" s="1" t="s">
        <v>518</v>
      </c>
      <c r="C54" s="1">
        <v>101.4</v>
      </c>
      <c r="D54" s="1">
        <v>106.6</v>
      </c>
      <c r="E54" s="1">
        <v>108.3</v>
      </c>
      <c r="P54" s="1"/>
    </row>
    <row r="55" spans="1:16" x14ac:dyDescent="0.3">
      <c r="A55" s="1">
        <v>8</v>
      </c>
      <c r="B55" s="1" t="s">
        <v>520</v>
      </c>
      <c r="C55" s="1">
        <v>100.1</v>
      </c>
      <c r="D55" s="1">
        <v>109.8</v>
      </c>
      <c r="E55" s="1">
        <v>106.8</v>
      </c>
      <c r="P55" s="1"/>
    </row>
    <row r="56" spans="1:16" x14ac:dyDescent="0.3">
      <c r="A56" s="1">
        <v>9</v>
      </c>
      <c r="B56" s="1" t="s">
        <v>491</v>
      </c>
      <c r="C56" s="1">
        <v>99.7</v>
      </c>
      <c r="D56" s="1">
        <v>106.1</v>
      </c>
      <c r="E56" s="1">
        <v>106.9</v>
      </c>
      <c r="P56" s="1"/>
    </row>
    <row r="57" spans="1:16" x14ac:dyDescent="0.3">
      <c r="A57" s="1">
        <v>10</v>
      </c>
      <c r="B57" s="1" t="s">
        <v>549</v>
      </c>
      <c r="C57" s="1">
        <v>103.2</v>
      </c>
      <c r="D57" s="1">
        <v>113.9</v>
      </c>
      <c r="E57" s="1">
        <v>106.5</v>
      </c>
      <c r="P57" s="1"/>
    </row>
    <row r="58" spans="1:16" x14ac:dyDescent="0.3">
      <c r="A58" s="1">
        <v>11</v>
      </c>
      <c r="B58" s="1" t="s">
        <v>487</v>
      </c>
      <c r="C58" s="1">
        <v>100.4</v>
      </c>
      <c r="D58" s="1">
        <v>112.5</v>
      </c>
      <c r="E58" s="1">
        <v>107.9</v>
      </c>
      <c r="P58" s="1"/>
    </row>
    <row r="59" spans="1:16" x14ac:dyDescent="0.3">
      <c r="A59" s="1">
        <v>12</v>
      </c>
      <c r="B59" s="1" t="s">
        <v>506</v>
      </c>
      <c r="C59" s="1">
        <v>100.4</v>
      </c>
      <c r="D59" s="1">
        <v>107.3</v>
      </c>
      <c r="E59" s="1">
        <v>104.2</v>
      </c>
      <c r="P59" s="1"/>
    </row>
    <row r="60" spans="1:16" x14ac:dyDescent="0.3">
      <c r="A60" s="1">
        <v>13</v>
      </c>
      <c r="B60" s="1" t="s">
        <v>498</v>
      </c>
      <c r="C60" s="1">
        <v>104.1</v>
      </c>
      <c r="D60" s="1">
        <v>109.7</v>
      </c>
      <c r="E60" s="1">
        <v>109</v>
      </c>
      <c r="P60" s="1"/>
    </row>
    <row r="61" spans="1:16" x14ac:dyDescent="0.3">
      <c r="A61" s="1">
        <v>14</v>
      </c>
      <c r="B61" s="1" t="s">
        <v>517</v>
      </c>
      <c r="C61" s="1">
        <v>105.5</v>
      </c>
      <c r="D61" s="1">
        <v>105.2</v>
      </c>
      <c r="E61" s="1">
        <v>107.3</v>
      </c>
      <c r="P61" s="1"/>
    </row>
    <row r="62" spans="1:16" x14ac:dyDescent="0.3">
      <c r="A62" s="1">
        <v>15</v>
      </c>
      <c r="B62" s="1" t="s">
        <v>495</v>
      </c>
      <c r="C62" s="1">
        <v>98.8</v>
      </c>
      <c r="D62" s="1">
        <v>103.8</v>
      </c>
      <c r="E62" s="1">
        <v>106.2</v>
      </c>
      <c r="P62" s="1"/>
    </row>
    <row r="63" spans="1:16" x14ac:dyDescent="0.3">
      <c r="A63" s="1">
        <v>16</v>
      </c>
      <c r="B63" s="1" t="s">
        <v>513</v>
      </c>
      <c r="C63" s="1">
        <v>100.7</v>
      </c>
      <c r="D63" s="1">
        <v>104.6</v>
      </c>
      <c r="E63" s="1">
        <v>105.1</v>
      </c>
      <c r="P63" s="1"/>
    </row>
    <row r="64" spans="1:16" x14ac:dyDescent="0.3">
      <c r="A64" s="1">
        <v>17</v>
      </c>
      <c r="B64" s="1" t="s">
        <v>485</v>
      </c>
      <c r="C64" s="1">
        <v>105.4</v>
      </c>
      <c r="D64" s="1">
        <v>111.5</v>
      </c>
      <c r="E64" s="1">
        <v>103</v>
      </c>
      <c r="P64" s="1"/>
    </row>
    <row r="65" spans="1:16" x14ac:dyDescent="0.3">
      <c r="A65" s="1">
        <v>18</v>
      </c>
      <c r="B65" s="1" t="s">
        <v>489</v>
      </c>
      <c r="C65" s="1">
        <v>102.8</v>
      </c>
      <c r="D65" s="1">
        <v>108.4</v>
      </c>
      <c r="E65" s="1">
        <v>110.2</v>
      </c>
      <c r="P65" s="1"/>
    </row>
    <row r="66" spans="1:16" x14ac:dyDescent="0.3">
      <c r="A66" s="1">
        <v>19</v>
      </c>
      <c r="B66" s="1" t="s">
        <v>564</v>
      </c>
      <c r="C66" s="1">
        <v>105.6</v>
      </c>
      <c r="D66" s="1">
        <v>108.6</v>
      </c>
      <c r="E66" s="1">
        <v>110.4</v>
      </c>
      <c r="P66" s="1"/>
    </row>
    <row r="67" spans="1:16" x14ac:dyDescent="0.3">
      <c r="A67" s="1">
        <v>20</v>
      </c>
      <c r="B67" s="1" t="s">
        <v>556</v>
      </c>
      <c r="C67" s="1">
        <v>102</v>
      </c>
      <c r="D67" s="1">
        <v>102.1</v>
      </c>
      <c r="E67" s="1">
        <v>110.9</v>
      </c>
      <c r="P67" s="1"/>
    </row>
    <row r="68" spans="1:16" x14ac:dyDescent="0.3">
      <c r="A68" s="1">
        <v>21</v>
      </c>
      <c r="B68" s="1" t="s">
        <v>486</v>
      </c>
      <c r="C68" s="1">
        <v>105.3</v>
      </c>
      <c r="D68" s="1">
        <v>107.6</v>
      </c>
      <c r="E68" s="1">
        <v>104.7</v>
      </c>
      <c r="P68" s="1"/>
    </row>
    <row r="69" spans="1:16" x14ac:dyDescent="0.3">
      <c r="A69" s="1">
        <v>22</v>
      </c>
      <c r="B69" s="1" t="s">
        <v>508</v>
      </c>
      <c r="C69" s="1">
        <v>100.3</v>
      </c>
      <c r="D69" s="1">
        <v>106.5</v>
      </c>
      <c r="E69" s="1">
        <v>105.8</v>
      </c>
      <c r="P69" s="1"/>
    </row>
    <row r="70" spans="1:16" x14ac:dyDescent="0.3">
      <c r="A70" s="1">
        <v>23</v>
      </c>
      <c r="B70" s="1" t="s">
        <v>488</v>
      </c>
      <c r="C70" s="1">
        <v>104</v>
      </c>
      <c r="D70" s="1">
        <v>110.4</v>
      </c>
      <c r="E70" s="1">
        <v>107.1</v>
      </c>
      <c r="P70" s="1"/>
    </row>
    <row r="71" spans="1:16" x14ac:dyDescent="0.3">
      <c r="A71" s="1">
        <v>24</v>
      </c>
      <c r="B71" s="1" t="s">
        <v>493</v>
      </c>
      <c r="C71" s="1">
        <v>102.9</v>
      </c>
      <c r="D71" s="1">
        <v>103.6</v>
      </c>
      <c r="E71" s="1">
        <v>112.2</v>
      </c>
      <c r="P71" s="1"/>
    </row>
    <row r="72" spans="1:16" x14ac:dyDescent="0.3">
      <c r="A72" s="1">
        <v>25</v>
      </c>
      <c r="B72" s="1" t="s">
        <v>492</v>
      </c>
      <c r="C72" s="1">
        <v>101.6</v>
      </c>
      <c r="D72" s="1">
        <v>111.4</v>
      </c>
      <c r="E72" s="1">
        <v>108.1</v>
      </c>
      <c r="P72" s="1"/>
    </row>
    <row r="73" spans="1:16" x14ac:dyDescent="0.3">
      <c r="A73" s="1">
        <v>26</v>
      </c>
      <c r="B73" s="1" t="s">
        <v>497</v>
      </c>
      <c r="C73" s="1">
        <v>105.5</v>
      </c>
      <c r="D73" s="1">
        <v>108.3</v>
      </c>
      <c r="E73" s="1">
        <v>108.7</v>
      </c>
      <c r="P73" s="1"/>
    </row>
    <row r="74" spans="1:16" x14ac:dyDescent="0.3">
      <c r="A74" s="1">
        <v>27</v>
      </c>
      <c r="B74" s="1" t="s">
        <v>557</v>
      </c>
      <c r="C74" s="1">
        <v>100.4</v>
      </c>
      <c r="D74" s="1">
        <v>111.1</v>
      </c>
      <c r="E74" s="1">
        <v>108.3</v>
      </c>
      <c r="P74" s="1"/>
    </row>
    <row r="75" spans="1:16" x14ac:dyDescent="0.3">
      <c r="A75" s="1">
        <v>28</v>
      </c>
      <c r="B75" s="1" t="s">
        <v>516</v>
      </c>
      <c r="C75" s="1">
        <v>102.5</v>
      </c>
      <c r="D75" s="1">
        <v>110.9</v>
      </c>
      <c r="E75" s="1">
        <v>104.3</v>
      </c>
      <c r="P75" s="1"/>
    </row>
    <row r="76" spans="1:16" x14ac:dyDescent="0.3">
      <c r="A76" s="1">
        <v>29</v>
      </c>
      <c r="B76" s="1" t="s">
        <v>496</v>
      </c>
      <c r="C76" s="1">
        <v>102.5</v>
      </c>
      <c r="D76" s="1">
        <v>108.8</v>
      </c>
      <c r="E76" s="1">
        <v>103.2</v>
      </c>
      <c r="P76" s="1"/>
    </row>
    <row r="77" spans="1:16" x14ac:dyDescent="0.3">
      <c r="A77" s="1">
        <v>30</v>
      </c>
      <c r="B77" s="1" t="s">
        <v>523</v>
      </c>
      <c r="C77" s="1">
        <v>103.7</v>
      </c>
      <c r="D77" s="1">
        <v>108.6</v>
      </c>
      <c r="E77" s="1">
        <v>111.3</v>
      </c>
      <c r="P77" s="1"/>
    </row>
  </sheetData>
  <sortState ref="B2:R41">
    <sortCondition descending="1" ref="E2:E41"/>
  </sortState>
  <pageMargins left="0.7" right="0.7" top="0.75" bottom="0.75" header="0.3" footer="0.3"/>
  <pageSetup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16" sqref="R16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144</v>
      </c>
      <c r="C2" s="1" t="s">
        <v>520</v>
      </c>
      <c r="D2" s="1" t="s">
        <v>542</v>
      </c>
      <c r="E2" s="1">
        <v>10400</v>
      </c>
      <c r="F2" s="3" t="s">
        <v>492</v>
      </c>
      <c r="G2" s="1">
        <v>35</v>
      </c>
      <c r="H2" s="1">
        <v>103.75</v>
      </c>
      <c r="I2" s="1">
        <v>28.97</v>
      </c>
      <c r="J2" s="3">
        <f t="shared" ref="J2:J39" si="0">VLOOKUP(C2,$B$46:$E$75,2,FALSE)</f>
        <v>100.1</v>
      </c>
      <c r="K2" s="3">
        <f t="shared" ref="K2:K39" si="1">VLOOKUP(F2,$B$46:$E$75,2,FALSE)</f>
        <v>101.6</v>
      </c>
      <c r="L2" s="3">
        <f t="shared" ref="L2:L39" si="2">VLOOKUP(C2,$B$46:$E$75,4,FALSE)</f>
        <v>106.8</v>
      </c>
      <c r="M2" s="3">
        <f t="shared" ref="M2:M39" si="3">VLOOKUP(F2,$B$46:$E$75,3,FALSE)</f>
        <v>111.4</v>
      </c>
      <c r="N2" s="3">
        <v>10600</v>
      </c>
      <c r="P2" s="4">
        <v>49.399319205120989</v>
      </c>
      <c r="Q2" s="5">
        <f t="shared" ref="Q2:Q39" si="4">P2-O2</f>
        <v>49.399319205120989</v>
      </c>
      <c r="R2" s="5">
        <f t="shared" ref="R2:R39" si="5">P2/(N2/1000)</f>
        <v>4.660313132558584</v>
      </c>
    </row>
    <row r="3" spans="1:18" x14ac:dyDescent="0.3">
      <c r="A3" s="1">
        <v>2</v>
      </c>
      <c r="B3" s="1" t="s">
        <v>437</v>
      </c>
      <c r="C3" s="1" t="s">
        <v>488</v>
      </c>
      <c r="D3" s="1" t="s">
        <v>542</v>
      </c>
      <c r="E3" s="1">
        <v>9300</v>
      </c>
      <c r="F3" s="3" t="s">
        <v>516</v>
      </c>
      <c r="G3" s="1">
        <v>35</v>
      </c>
      <c r="H3" s="3">
        <v>108.25</v>
      </c>
      <c r="I3" s="1">
        <v>33.33</v>
      </c>
      <c r="J3" s="3">
        <f t="shared" si="0"/>
        <v>104</v>
      </c>
      <c r="K3" s="3">
        <f t="shared" si="1"/>
        <v>102.5</v>
      </c>
      <c r="L3" s="3">
        <f t="shared" si="2"/>
        <v>107.1</v>
      </c>
      <c r="M3" s="3">
        <f t="shared" si="3"/>
        <v>110.9</v>
      </c>
      <c r="N3" s="3">
        <v>11500</v>
      </c>
      <c r="P3" s="4">
        <v>45.691209107182132</v>
      </c>
      <c r="Q3" s="5">
        <f t="shared" si="4"/>
        <v>45.691209107182132</v>
      </c>
      <c r="R3" s="5">
        <f t="shared" si="5"/>
        <v>3.9731486180158377</v>
      </c>
    </row>
    <row r="4" spans="1:18" x14ac:dyDescent="0.3">
      <c r="A4" s="1">
        <v>3</v>
      </c>
      <c r="B4" s="1" t="s">
        <v>330</v>
      </c>
      <c r="C4" s="1" t="s">
        <v>492</v>
      </c>
      <c r="D4" s="1" t="s">
        <v>543</v>
      </c>
      <c r="E4" s="1">
        <v>9200</v>
      </c>
      <c r="F4" s="3" t="s">
        <v>520</v>
      </c>
      <c r="G4" s="1">
        <v>36</v>
      </c>
      <c r="H4" s="3">
        <v>106.75</v>
      </c>
      <c r="I4" s="1">
        <v>30.31</v>
      </c>
      <c r="J4" s="3">
        <f t="shared" si="0"/>
        <v>101.6</v>
      </c>
      <c r="K4" s="3">
        <f t="shared" si="1"/>
        <v>100.1</v>
      </c>
      <c r="L4" s="3">
        <f t="shared" si="2"/>
        <v>108.1</v>
      </c>
      <c r="M4" s="3">
        <f t="shared" si="3"/>
        <v>109.8</v>
      </c>
      <c r="N4" s="3">
        <v>9700</v>
      </c>
      <c r="P4" s="4">
        <v>44.877797817933683</v>
      </c>
      <c r="Q4" s="5">
        <f t="shared" si="4"/>
        <v>44.877797817933683</v>
      </c>
      <c r="R4" s="5">
        <f t="shared" si="5"/>
        <v>4.6265770946323386</v>
      </c>
    </row>
    <row r="5" spans="1:18" x14ac:dyDescent="0.3">
      <c r="A5" s="1">
        <v>4</v>
      </c>
      <c r="B5" s="1" t="s">
        <v>317</v>
      </c>
      <c r="C5" s="1" t="s">
        <v>516</v>
      </c>
      <c r="D5" s="1" t="s">
        <v>546</v>
      </c>
      <c r="E5" s="1">
        <v>9100</v>
      </c>
      <c r="F5" s="3" t="s">
        <v>488</v>
      </c>
      <c r="G5" s="1">
        <v>36</v>
      </c>
      <c r="H5" s="3">
        <v>106.25</v>
      </c>
      <c r="I5" s="1">
        <v>29.51</v>
      </c>
      <c r="J5" s="3">
        <f t="shared" si="0"/>
        <v>102.5</v>
      </c>
      <c r="K5" s="3">
        <f t="shared" si="1"/>
        <v>104</v>
      </c>
      <c r="L5" s="3">
        <f t="shared" si="2"/>
        <v>104.3</v>
      </c>
      <c r="M5" s="3">
        <f t="shared" si="3"/>
        <v>110.4</v>
      </c>
      <c r="N5" s="3">
        <v>9900</v>
      </c>
      <c r="P5" s="4">
        <v>44.169360425422269</v>
      </c>
      <c r="Q5" s="5">
        <f t="shared" si="4"/>
        <v>44.169360425422269</v>
      </c>
      <c r="R5" s="5">
        <f t="shared" si="5"/>
        <v>4.4615515581234613</v>
      </c>
    </row>
    <row r="6" spans="1:18" x14ac:dyDescent="0.3">
      <c r="A6" s="1">
        <v>5</v>
      </c>
      <c r="B6" s="1" t="s">
        <v>172</v>
      </c>
      <c r="C6" s="1" t="s">
        <v>488</v>
      </c>
      <c r="D6" s="1" t="s">
        <v>544</v>
      </c>
      <c r="E6" s="1">
        <v>7500</v>
      </c>
      <c r="F6" s="3" t="s">
        <v>516</v>
      </c>
      <c r="G6" s="1">
        <v>35</v>
      </c>
      <c r="H6" s="3">
        <v>108.25</v>
      </c>
      <c r="I6" s="1">
        <v>22.78</v>
      </c>
      <c r="J6" s="3">
        <f t="shared" si="0"/>
        <v>104</v>
      </c>
      <c r="K6" s="3">
        <f t="shared" si="1"/>
        <v>102.5</v>
      </c>
      <c r="L6" s="3">
        <f t="shared" si="2"/>
        <v>107.1</v>
      </c>
      <c r="M6" s="3">
        <f t="shared" si="3"/>
        <v>110.9</v>
      </c>
      <c r="N6" s="3">
        <v>9400</v>
      </c>
      <c r="P6" s="4">
        <f t="shared" ref="P6:P39" si="6">-87.868852+(LN(E6))*9.365713+G6*0.73241+I6*0.27241+H6*0.0924+((J6+K6)/2)*0.015315+((L6+M6)/2)*-0.032803</f>
        <v>35.546101380413575</v>
      </c>
      <c r="Q6" s="5">
        <f t="shared" si="4"/>
        <v>35.546101380413575</v>
      </c>
      <c r="R6" s="5">
        <f t="shared" si="5"/>
        <v>3.7815001468525078</v>
      </c>
    </row>
    <row r="7" spans="1:18" x14ac:dyDescent="0.3">
      <c r="A7" s="1">
        <v>6</v>
      </c>
      <c r="B7" s="1" t="s">
        <v>101</v>
      </c>
      <c r="C7" s="1" t="s">
        <v>488</v>
      </c>
      <c r="D7" s="1" t="s">
        <v>543</v>
      </c>
      <c r="E7" s="1">
        <v>7000</v>
      </c>
      <c r="F7" s="3" t="s">
        <v>516</v>
      </c>
      <c r="G7" s="1">
        <v>35</v>
      </c>
      <c r="H7" s="1">
        <v>108.25</v>
      </c>
      <c r="I7" s="1">
        <v>23.69</v>
      </c>
      <c r="J7" s="3">
        <f t="shared" si="0"/>
        <v>104</v>
      </c>
      <c r="K7" s="3">
        <f t="shared" si="1"/>
        <v>102.5</v>
      </c>
      <c r="L7" s="3">
        <f t="shared" si="2"/>
        <v>107.1</v>
      </c>
      <c r="M7" s="3">
        <f t="shared" si="3"/>
        <v>110.9</v>
      </c>
      <c r="N7" s="3">
        <v>8200</v>
      </c>
      <c r="P7" s="4">
        <f t="shared" si="6"/>
        <v>35.147827047020911</v>
      </c>
      <c r="Q7" s="5">
        <f t="shared" si="4"/>
        <v>35.147827047020911</v>
      </c>
      <c r="R7" s="5">
        <f t="shared" si="5"/>
        <v>4.2863203715879168</v>
      </c>
    </row>
    <row r="8" spans="1:18" x14ac:dyDescent="0.3">
      <c r="A8" s="1">
        <v>7</v>
      </c>
      <c r="B8" s="1" t="s">
        <v>54</v>
      </c>
      <c r="C8" s="1" t="s">
        <v>492</v>
      </c>
      <c r="D8" s="1" t="s">
        <v>544</v>
      </c>
      <c r="E8" s="1">
        <v>6900</v>
      </c>
      <c r="F8" s="3" t="s">
        <v>520</v>
      </c>
      <c r="G8" s="1">
        <v>36</v>
      </c>
      <c r="H8" s="1">
        <v>106.75</v>
      </c>
      <c r="I8" s="1">
        <v>26.07</v>
      </c>
      <c r="J8" s="3">
        <f t="shared" si="0"/>
        <v>101.6</v>
      </c>
      <c r="K8" s="3">
        <f t="shared" si="1"/>
        <v>100.1</v>
      </c>
      <c r="L8" s="3">
        <f t="shared" si="2"/>
        <v>108.1</v>
      </c>
      <c r="M8" s="3">
        <f t="shared" si="3"/>
        <v>109.8</v>
      </c>
      <c r="N8" s="3">
        <v>7500</v>
      </c>
      <c r="P8" s="4">
        <f t="shared" si="6"/>
        <v>36.220096211612173</v>
      </c>
      <c r="Q8" s="5">
        <f t="shared" si="4"/>
        <v>36.220096211612173</v>
      </c>
      <c r="R8" s="5">
        <f t="shared" si="5"/>
        <v>4.8293461615482896</v>
      </c>
    </row>
    <row r="9" spans="1:18" x14ac:dyDescent="0.3">
      <c r="A9" s="1">
        <v>8</v>
      </c>
      <c r="B9" s="1" t="s">
        <v>115</v>
      </c>
      <c r="C9" s="1" t="s">
        <v>488</v>
      </c>
      <c r="D9" s="1" t="s">
        <v>545</v>
      </c>
      <c r="E9" s="1">
        <v>6800</v>
      </c>
      <c r="F9" s="3" t="s">
        <v>516</v>
      </c>
      <c r="G9" s="1">
        <v>36</v>
      </c>
      <c r="H9" s="3">
        <v>108.25</v>
      </c>
      <c r="I9" s="1">
        <v>22.36</v>
      </c>
      <c r="J9" s="3">
        <f t="shared" si="0"/>
        <v>104</v>
      </c>
      <c r="K9" s="3">
        <f t="shared" si="1"/>
        <v>102.5</v>
      </c>
      <c r="L9" s="3">
        <f t="shared" si="2"/>
        <v>107.1</v>
      </c>
      <c r="M9" s="3">
        <f t="shared" si="3"/>
        <v>110.9</v>
      </c>
      <c r="N9" s="3">
        <v>7500</v>
      </c>
      <c r="P9" s="4">
        <f t="shared" si="6"/>
        <v>35.246442796089099</v>
      </c>
      <c r="Q9" s="5">
        <f t="shared" si="4"/>
        <v>35.246442796089099</v>
      </c>
      <c r="R9" s="5">
        <f t="shared" si="5"/>
        <v>4.6995257061452129</v>
      </c>
    </row>
    <row r="10" spans="1:18" x14ac:dyDescent="0.3">
      <c r="A10" s="1">
        <v>9</v>
      </c>
      <c r="B10" s="1" t="s">
        <v>473</v>
      </c>
      <c r="C10" s="1" t="s">
        <v>492</v>
      </c>
      <c r="D10" s="1" t="s">
        <v>542</v>
      </c>
      <c r="E10" s="1">
        <v>6500</v>
      </c>
      <c r="F10" s="3" t="s">
        <v>520</v>
      </c>
      <c r="G10" s="1">
        <v>30</v>
      </c>
      <c r="H10" s="3">
        <v>106.75</v>
      </c>
      <c r="I10" s="1">
        <v>21.8</v>
      </c>
      <c r="J10" s="3">
        <f t="shared" si="0"/>
        <v>101.6</v>
      </c>
      <c r="K10" s="3">
        <f t="shared" si="1"/>
        <v>100.1</v>
      </c>
      <c r="L10" s="3">
        <f t="shared" si="2"/>
        <v>108.1</v>
      </c>
      <c r="M10" s="3">
        <f t="shared" si="3"/>
        <v>109.8</v>
      </c>
      <c r="N10" s="3">
        <v>7600</v>
      </c>
      <c r="P10" s="4">
        <f t="shared" si="6"/>
        <v>30.103132298817144</v>
      </c>
      <c r="Q10" s="5">
        <f t="shared" si="4"/>
        <v>30.103132298817144</v>
      </c>
      <c r="R10" s="5">
        <f t="shared" si="5"/>
        <v>3.9609384603706772</v>
      </c>
    </row>
    <row r="11" spans="1:18" x14ac:dyDescent="0.3">
      <c r="A11" s="1">
        <v>10</v>
      </c>
      <c r="B11" s="1" t="s">
        <v>201</v>
      </c>
      <c r="C11" s="1" t="s">
        <v>520</v>
      </c>
      <c r="D11" s="1" t="s">
        <v>543</v>
      </c>
      <c r="E11" s="1">
        <v>6300</v>
      </c>
      <c r="F11" s="3" t="s">
        <v>492</v>
      </c>
      <c r="G11" s="1">
        <v>33</v>
      </c>
      <c r="H11" s="3">
        <v>103.75</v>
      </c>
      <c r="I11" s="1">
        <v>25.34</v>
      </c>
      <c r="J11" s="3">
        <f t="shared" si="0"/>
        <v>100.1</v>
      </c>
      <c r="K11" s="3">
        <f t="shared" si="1"/>
        <v>101.6</v>
      </c>
      <c r="L11" s="3">
        <f t="shared" si="2"/>
        <v>106.8</v>
      </c>
      <c r="M11" s="3">
        <f t="shared" si="3"/>
        <v>111.4</v>
      </c>
      <c r="N11" s="3">
        <v>7400</v>
      </c>
      <c r="P11" s="4">
        <f t="shared" si="6"/>
        <v>32.689870895837686</v>
      </c>
      <c r="Q11" s="5">
        <f t="shared" si="4"/>
        <v>32.689870895837686</v>
      </c>
      <c r="R11" s="5">
        <f t="shared" si="5"/>
        <v>4.4175501210591461</v>
      </c>
    </row>
    <row r="12" spans="1:18" x14ac:dyDescent="0.3">
      <c r="A12" s="1">
        <v>11</v>
      </c>
      <c r="B12" s="1" t="s">
        <v>392</v>
      </c>
      <c r="C12" s="1" t="s">
        <v>516</v>
      </c>
      <c r="D12" s="1" t="s">
        <v>543</v>
      </c>
      <c r="E12" s="1">
        <v>6100</v>
      </c>
      <c r="F12" s="1" t="s">
        <v>488</v>
      </c>
      <c r="G12" s="1">
        <v>36</v>
      </c>
      <c r="H12" s="1">
        <v>106.25</v>
      </c>
      <c r="I12" s="1">
        <v>21.17</v>
      </c>
      <c r="J12" s="3">
        <f t="shared" si="0"/>
        <v>102.5</v>
      </c>
      <c r="K12" s="3">
        <f t="shared" si="1"/>
        <v>104</v>
      </c>
      <c r="L12" s="3">
        <f t="shared" si="2"/>
        <v>104.3</v>
      </c>
      <c r="M12" s="3">
        <f t="shared" si="3"/>
        <v>110.4</v>
      </c>
      <c r="N12" s="3">
        <v>7200</v>
      </c>
      <c r="P12" s="4">
        <f t="shared" si="6"/>
        <v>33.774166469169288</v>
      </c>
      <c r="Q12" s="5">
        <f t="shared" si="4"/>
        <v>33.774166469169288</v>
      </c>
      <c r="R12" s="5">
        <f t="shared" si="5"/>
        <v>4.69085645405129</v>
      </c>
    </row>
    <row r="13" spans="1:18" x14ac:dyDescent="0.3">
      <c r="A13" s="1">
        <v>12</v>
      </c>
      <c r="B13" s="1" t="s">
        <v>433</v>
      </c>
      <c r="C13" s="1" t="s">
        <v>520</v>
      </c>
      <c r="D13" s="1" t="s">
        <v>545</v>
      </c>
      <c r="E13" s="1">
        <v>5600</v>
      </c>
      <c r="F13" s="3" t="s">
        <v>492</v>
      </c>
      <c r="G13" s="1">
        <v>32</v>
      </c>
      <c r="H13" s="3">
        <v>103.75</v>
      </c>
      <c r="I13" s="1">
        <v>18.98</v>
      </c>
      <c r="J13" s="3">
        <f t="shared" si="0"/>
        <v>100.1</v>
      </c>
      <c r="K13" s="3">
        <f t="shared" si="1"/>
        <v>101.6</v>
      </c>
      <c r="L13" s="3">
        <f t="shared" si="2"/>
        <v>106.8</v>
      </c>
      <c r="M13" s="3">
        <f t="shared" si="3"/>
        <v>111.4</v>
      </c>
      <c r="N13" s="3">
        <v>6900</v>
      </c>
      <c r="P13" s="4">
        <f t="shared" si="6"/>
        <v>29.12181118761125</v>
      </c>
      <c r="Q13" s="5">
        <f t="shared" si="4"/>
        <v>29.12181118761125</v>
      </c>
      <c r="R13" s="5">
        <f t="shared" si="5"/>
        <v>4.2205523460306154</v>
      </c>
    </row>
    <row r="14" spans="1:18" x14ac:dyDescent="0.3">
      <c r="A14" s="1">
        <v>13</v>
      </c>
      <c r="B14" s="1" t="s">
        <v>471</v>
      </c>
      <c r="C14" s="1" t="s">
        <v>520</v>
      </c>
      <c r="D14" s="1" t="s">
        <v>544</v>
      </c>
      <c r="E14" s="1">
        <v>5000</v>
      </c>
      <c r="F14" s="3" t="s">
        <v>492</v>
      </c>
      <c r="G14" s="1">
        <v>32</v>
      </c>
      <c r="H14" s="3">
        <v>103.75</v>
      </c>
      <c r="I14" s="1">
        <v>18.82</v>
      </c>
      <c r="J14" s="3">
        <f t="shared" si="0"/>
        <v>100.1</v>
      </c>
      <c r="K14" s="3">
        <f t="shared" si="1"/>
        <v>101.6</v>
      </c>
      <c r="L14" s="3">
        <f t="shared" si="2"/>
        <v>106.8</v>
      </c>
      <c r="M14" s="3">
        <f t="shared" si="3"/>
        <v>111.4</v>
      </c>
      <c r="N14" s="3">
        <v>5000</v>
      </c>
      <c r="P14" s="4">
        <f t="shared" si="6"/>
        <v>28.016821646358533</v>
      </c>
      <c r="Q14" s="5">
        <f t="shared" si="4"/>
        <v>28.016821646358533</v>
      </c>
      <c r="R14" s="5">
        <f t="shared" si="5"/>
        <v>5.6033643292717068</v>
      </c>
    </row>
    <row r="15" spans="1:18" x14ac:dyDescent="0.3">
      <c r="A15" s="1">
        <v>14</v>
      </c>
      <c r="B15" s="1" t="s">
        <v>227</v>
      </c>
      <c r="C15" s="1" t="s">
        <v>516</v>
      </c>
      <c r="D15" s="1" t="s">
        <v>542</v>
      </c>
      <c r="E15" s="1">
        <v>4800</v>
      </c>
      <c r="F15" s="3" t="s">
        <v>488</v>
      </c>
      <c r="G15" s="1">
        <v>32</v>
      </c>
      <c r="H15" s="1">
        <v>106.25</v>
      </c>
      <c r="I15" s="1">
        <v>19.829999999999998</v>
      </c>
      <c r="J15" s="3">
        <f t="shared" si="0"/>
        <v>102.5</v>
      </c>
      <c r="K15" s="3">
        <f t="shared" si="1"/>
        <v>104</v>
      </c>
      <c r="L15" s="3">
        <f t="shared" si="2"/>
        <v>104.3</v>
      </c>
      <c r="M15" s="3">
        <f t="shared" si="3"/>
        <v>110.4</v>
      </c>
      <c r="N15" s="3">
        <v>5600</v>
      </c>
      <c r="P15" s="4">
        <f t="shared" si="6"/>
        <v>28.234789911594252</v>
      </c>
      <c r="Q15" s="5">
        <f t="shared" si="4"/>
        <v>28.234789911594252</v>
      </c>
      <c r="R15" s="5">
        <f t="shared" si="5"/>
        <v>5.041926769927545</v>
      </c>
    </row>
    <row r="16" spans="1:18" x14ac:dyDescent="0.3">
      <c r="A16" s="1">
        <v>15</v>
      </c>
      <c r="B16" s="1" t="s">
        <v>407</v>
      </c>
      <c r="C16" s="1" t="s">
        <v>488</v>
      </c>
      <c r="D16" s="1" t="s">
        <v>546</v>
      </c>
      <c r="E16" s="1">
        <v>4700</v>
      </c>
      <c r="F16" s="3" t="s">
        <v>516</v>
      </c>
      <c r="G16" s="1">
        <v>30</v>
      </c>
      <c r="H16" s="3">
        <v>108.25</v>
      </c>
      <c r="I16" s="1">
        <v>21.7</v>
      </c>
      <c r="J16" s="3">
        <f t="shared" si="0"/>
        <v>104</v>
      </c>
      <c r="K16" s="3">
        <f t="shared" si="1"/>
        <v>102.5</v>
      </c>
      <c r="L16" s="3">
        <f t="shared" si="2"/>
        <v>107.1</v>
      </c>
      <c r="M16" s="3">
        <f t="shared" si="3"/>
        <v>110.9</v>
      </c>
      <c r="N16" s="3">
        <v>4300</v>
      </c>
      <c r="P16" s="4">
        <f t="shared" si="6"/>
        <v>27.212871473375785</v>
      </c>
      <c r="Q16" s="5">
        <f t="shared" si="4"/>
        <v>27.212871473375785</v>
      </c>
      <c r="R16" s="5">
        <f t="shared" si="5"/>
        <v>6.3285747612501826</v>
      </c>
    </row>
    <row r="17" spans="1:18" x14ac:dyDescent="0.3">
      <c r="A17" s="1">
        <v>16</v>
      </c>
      <c r="B17" s="1" t="s">
        <v>306</v>
      </c>
      <c r="C17" s="1" t="s">
        <v>492</v>
      </c>
      <c r="D17" s="1" t="s">
        <v>546</v>
      </c>
      <c r="E17" s="1">
        <v>4600</v>
      </c>
      <c r="F17" s="3" t="s">
        <v>520</v>
      </c>
      <c r="G17" s="1">
        <v>28</v>
      </c>
      <c r="H17" s="3">
        <v>106.75</v>
      </c>
      <c r="I17" s="1">
        <v>14.06</v>
      </c>
      <c r="J17" s="3">
        <f t="shared" si="0"/>
        <v>101.6</v>
      </c>
      <c r="K17" s="3">
        <f t="shared" si="1"/>
        <v>100.1</v>
      </c>
      <c r="L17" s="3">
        <f t="shared" si="2"/>
        <v>108.1</v>
      </c>
      <c r="M17" s="3">
        <f t="shared" si="3"/>
        <v>109.8</v>
      </c>
      <c r="N17" s="3">
        <v>4500</v>
      </c>
      <c r="P17" s="4">
        <f t="shared" si="6"/>
        <v>23.29170227755716</v>
      </c>
      <c r="Q17" s="5">
        <f t="shared" si="4"/>
        <v>23.29170227755716</v>
      </c>
      <c r="R17" s="5">
        <f t="shared" si="5"/>
        <v>5.175933839457147</v>
      </c>
    </row>
    <row r="18" spans="1:18" x14ac:dyDescent="0.3">
      <c r="A18" s="1">
        <v>17</v>
      </c>
      <c r="B18" s="1" t="s">
        <v>61</v>
      </c>
      <c r="C18" s="1" t="s">
        <v>492</v>
      </c>
      <c r="D18" s="1" t="s">
        <v>545</v>
      </c>
      <c r="E18" s="1">
        <v>4400</v>
      </c>
      <c r="F18" s="3" t="s">
        <v>520</v>
      </c>
      <c r="G18" s="1">
        <v>30</v>
      </c>
      <c r="H18" s="3">
        <v>106.75</v>
      </c>
      <c r="I18" s="1">
        <v>13.59</v>
      </c>
      <c r="J18" s="3">
        <f t="shared" si="0"/>
        <v>101.6</v>
      </c>
      <c r="K18" s="3">
        <f t="shared" si="1"/>
        <v>100.1</v>
      </c>
      <c r="L18" s="3">
        <f t="shared" si="2"/>
        <v>108.1</v>
      </c>
      <c r="M18" s="3">
        <f t="shared" si="3"/>
        <v>109.8</v>
      </c>
      <c r="N18" s="3">
        <v>5300</v>
      </c>
      <c r="P18" s="4">
        <f t="shared" si="6"/>
        <v>24.212167126974588</v>
      </c>
      <c r="Q18" s="5">
        <f t="shared" si="4"/>
        <v>24.212167126974588</v>
      </c>
      <c r="R18" s="5">
        <f t="shared" si="5"/>
        <v>4.568333420183885</v>
      </c>
    </row>
    <row r="19" spans="1:18" x14ac:dyDescent="0.3">
      <c r="A19" s="1">
        <v>18</v>
      </c>
      <c r="B19" s="1" t="s">
        <v>187</v>
      </c>
      <c r="C19" s="1" t="s">
        <v>516</v>
      </c>
      <c r="D19" s="1" t="s">
        <v>544</v>
      </c>
      <c r="E19" s="1">
        <v>4100</v>
      </c>
      <c r="F19" s="3" t="s">
        <v>488</v>
      </c>
      <c r="G19" s="1">
        <v>32</v>
      </c>
      <c r="H19" s="3">
        <v>106.25</v>
      </c>
      <c r="I19" s="1">
        <v>13.65</v>
      </c>
      <c r="J19" s="3">
        <f t="shared" si="0"/>
        <v>102.5</v>
      </c>
      <c r="K19" s="3">
        <f t="shared" si="1"/>
        <v>104</v>
      </c>
      <c r="L19" s="3">
        <f t="shared" si="2"/>
        <v>104.3</v>
      </c>
      <c r="M19" s="3">
        <f t="shared" si="3"/>
        <v>110.4</v>
      </c>
      <c r="N19" s="3">
        <v>4400</v>
      </c>
      <c r="P19" s="4">
        <f t="shared" si="6"/>
        <v>25.074988659690476</v>
      </c>
      <c r="Q19" s="5">
        <f t="shared" si="4"/>
        <v>25.074988659690476</v>
      </c>
      <c r="R19" s="5">
        <f t="shared" si="5"/>
        <v>5.6988610590205626</v>
      </c>
    </row>
    <row r="20" spans="1:18" x14ac:dyDescent="0.3">
      <c r="A20" s="1">
        <v>19</v>
      </c>
      <c r="B20" s="1" t="s">
        <v>404</v>
      </c>
      <c r="C20" s="1" t="s">
        <v>520</v>
      </c>
      <c r="D20" s="1" t="s">
        <v>546</v>
      </c>
      <c r="E20" s="1">
        <v>4000</v>
      </c>
      <c r="F20" s="3" t="s">
        <v>492</v>
      </c>
      <c r="G20" s="1">
        <v>27</v>
      </c>
      <c r="H20" s="3">
        <v>103.75</v>
      </c>
      <c r="I20" s="1">
        <v>20.399999999999999</v>
      </c>
      <c r="J20" s="3">
        <f t="shared" si="0"/>
        <v>100.1</v>
      </c>
      <c r="K20" s="3">
        <f t="shared" si="1"/>
        <v>101.6</v>
      </c>
      <c r="L20" s="3">
        <f t="shared" si="2"/>
        <v>106.8</v>
      </c>
      <c r="M20" s="3">
        <f t="shared" si="3"/>
        <v>111.4</v>
      </c>
      <c r="N20" s="3">
        <v>4600</v>
      </c>
      <c r="P20" s="4">
        <f t="shared" si="6"/>
        <v>22.69528098694887</v>
      </c>
      <c r="Q20" s="5">
        <f t="shared" si="4"/>
        <v>22.69528098694887</v>
      </c>
      <c r="R20" s="5">
        <f t="shared" si="5"/>
        <v>4.9337567362932333</v>
      </c>
    </row>
    <row r="21" spans="1:18" x14ac:dyDescent="0.3">
      <c r="A21" s="1">
        <v>20</v>
      </c>
      <c r="B21" s="1" t="s">
        <v>280</v>
      </c>
      <c r="C21" s="1" t="s">
        <v>492</v>
      </c>
      <c r="D21" s="1" t="s">
        <v>546</v>
      </c>
      <c r="E21" s="1">
        <v>3900</v>
      </c>
      <c r="F21" s="3" t="s">
        <v>520</v>
      </c>
      <c r="G21" s="1">
        <v>22</v>
      </c>
      <c r="H21" s="3">
        <v>106.75</v>
      </c>
      <c r="I21" s="1">
        <v>17.46</v>
      </c>
      <c r="J21" s="3">
        <f t="shared" si="0"/>
        <v>101.6</v>
      </c>
      <c r="K21" s="3">
        <f t="shared" si="1"/>
        <v>100.1</v>
      </c>
      <c r="L21" s="3">
        <f t="shared" si="2"/>
        <v>108.1</v>
      </c>
      <c r="M21" s="3">
        <f t="shared" si="3"/>
        <v>109.8</v>
      </c>
      <c r="N21" s="3">
        <v>4600</v>
      </c>
      <c r="P21" s="4">
        <f t="shared" si="6"/>
        <v>18.277346713578901</v>
      </c>
      <c r="Q21" s="5">
        <f t="shared" si="4"/>
        <v>18.277346713578901</v>
      </c>
      <c r="R21" s="5">
        <f t="shared" si="5"/>
        <v>3.9733362420823699</v>
      </c>
    </row>
    <row r="22" spans="1:18" x14ac:dyDescent="0.3">
      <c r="A22" s="1">
        <v>21</v>
      </c>
      <c r="B22" s="1" t="s">
        <v>405</v>
      </c>
      <c r="C22" s="1" t="s">
        <v>520</v>
      </c>
      <c r="D22" s="1" t="s">
        <v>544</v>
      </c>
      <c r="E22" s="1">
        <v>3800</v>
      </c>
      <c r="F22" s="3" t="s">
        <v>492</v>
      </c>
      <c r="G22" s="1">
        <v>16</v>
      </c>
      <c r="H22" s="3">
        <v>103.75</v>
      </c>
      <c r="I22" s="1">
        <v>17.95</v>
      </c>
      <c r="J22" s="3">
        <f t="shared" si="0"/>
        <v>100.1</v>
      </c>
      <c r="K22" s="3">
        <f t="shared" si="1"/>
        <v>101.6</v>
      </c>
      <c r="L22" s="3">
        <f t="shared" si="2"/>
        <v>106.8</v>
      </c>
      <c r="M22" s="3">
        <f t="shared" si="3"/>
        <v>111.4</v>
      </c>
      <c r="N22" s="3">
        <v>4400</v>
      </c>
      <c r="P22" s="4">
        <f t="shared" si="6"/>
        <v>13.490968212890566</v>
      </c>
      <c r="Q22" s="5">
        <f t="shared" si="4"/>
        <v>13.490968212890566</v>
      </c>
      <c r="R22" s="5">
        <f t="shared" si="5"/>
        <v>3.0661291392933103</v>
      </c>
    </row>
    <row r="23" spans="1:18" x14ac:dyDescent="0.3">
      <c r="A23" s="1">
        <v>22</v>
      </c>
      <c r="B23" s="1" t="s">
        <v>289</v>
      </c>
      <c r="C23" s="1" t="s">
        <v>520</v>
      </c>
      <c r="D23" s="1" t="s">
        <v>544</v>
      </c>
      <c r="E23" s="1">
        <v>3700</v>
      </c>
      <c r="F23" s="3" t="s">
        <v>492</v>
      </c>
      <c r="G23" s="1">
        <v>24</v>
      </c>
      <c r="H23" s="1">
        <v>103.75</v>
      </c>
      <c r="I23" s="1">
        <v>11.98</v>
      </c>
      <c r="J23" s="3">
        <f t="shared" si="0"/>
        <v>100.1</v>
      </c>
      <c r="K23" s="3">
        <f t="shared" si="1"/>
        <v>101.6</v>
      </c>
      <c r="L23" s="3">
        <f t="shared" si="2"/>
        <v>106.8</v>
      </c>
      <c r="M23" s="3">
        <f t="shared" si="3"/>
        <v>111.4</v>
      </c>
      <c r="N23" s="3">
        <v>3700</v>
      </c>
      <c r="P23" s="4">
        <f t="shared" si="6"/>
        <v>17.474193364505947</v>
      </c>
      <c r="Q23" s="5">
        <f t="shared" si="4"/>
        <v>17.474193364505947</v>
      </c>
      <c r="R23" s="5">
        <f t="shared" si="5"/>
        <v>4.7227549633799857</v>
      </c>
    </row>
    <row r="24" spans="1:18" x14ac:dyDescent="0.3">
      <c r="A24" s="1">
        <v>23</v>
      </c>
      <c r="B24" s="1" t="s">
        <v>154</v>
      </c>
      <c r="C24" s="1" t="s">
        <v>516</v>
      </c>
      <c r="D24" s="1" t="s">
        <v>545</v>
      </c>
      <c r="E24" s="1">
        <v>3600</v>
      </c>
      <c r="F24" s="3" t="s">
        <v>488</v>
      </c>
      <c r="G24" s="1">
        <v>26</v>
      </c>
      <c r="H24" s="3">
        <v>106.25</v>
      </c>
      <c r="I24" s="1">
        <v>21.67</v>
      </c>
      <c r="J24" s="3">
        <f t="shared" si="0"/>
        <v>102.5</v>
      </c>
      <c r="K24" s="3">
        <f t="shared" si="1"/>
        <v>104</v>
      </c>
      <c r="L24" s="3">
        <f t="shared" si="2"/>
        <v>104.3</v>
      </c>
      <c r="M24" s="3">
        <f t="shared" si="3"/>
        <v>110.4</v>
      </c>
      <c r="N24" s="3">
        <v>5000</v>
      </c>
      <c r="P24" s="4">
        <f t="shared" si="6"/>
        <v>21.647216585765662</v>
      </c>
      <c r="Q24" s="5">
        <f t="shared" si="4"/>
        <v>21.647216585765662</v>
      </c>
      <c r="R24" s="5">
        <f t="shared" si="5"/>
        <v>4.3294433171531326</v>
      </c>
    </row>
    <row r="25" spans="1:18" x14ac:dyDescent="0.3">
      <c r="A25" s="1">
        <v>24</v>
      </c>
      <c r="B25" s="1" t="s">
        <v>337</v>
      </c>
      <c r="C25" s="1" t="s">
        <v>516</v>
      </c>
      <c r="D25" s="1" t="s">
        <v>543</v>
      </c>
      <c r="E25" s="1">
        <v>3500</v>
      </c>
      <c r="F25" s="3" t="s">
        <v>488</v>
      </c>
      <c r="G25" s="1">
        <v>27</v>
      </c>
      <c r="H25" s="3">
        <v>106.25</v>
      </c>
      <c r="I25" s="1">
        <v>18.54</v>
      </c>
      <c r="J25" s="3">
        <f t="shared" si="0"/>
        <v>102.5</v>
      </c>
      <c r="K25" s="3">
        <f t="shared" si="1"/>
        <v>104</v>
      </c>
      <c r="L25" s="3">
        <f t="shared" si="2"/>
        <v>104.3</v>
      </c>
      <c r="M25" s="3">
        <f t="shared" si="3"/>
        <v>110.4</v>
      </c>
      <c r="N25" s="3">
        <v>3700</v>
      </c>
      <c r="P25" s="4">
        <f t="shared" si="6"/>
        <v>21.263142937137282</v>
      </c>
      <c r="Q25" s="5">
        <f t="shared" si="4"/>
        <v>21.263142937137282</v>
      </c>
      <c r="R25" s="5">
        <f t="shared" si="5"/>
        <v>5.7467953884154817</v>
      </c>
    </row>
    <row r="26" spans="1:18" x14ac:dyDescent="0.3">
      <c r="A26" s="1">
        <v>25</v>
      </c>
      <c r="B26" s="1" t="s">
        <v>534</v>
      </c>
      <c r="C26" s="1" t="s">
        <v>488</v>
      </c>
      <c r="D26" s="1" t="s">
        <v>546</v>
      </c>
      <c r="E26" s="1">
        <v>3400</v>
      </c>
      <c r="F26" s="3" t="s">
        <v>516</v>
      </c>
      <c r="G26" s="1">
        <v>27</v>
      </c>
      <c r="H26" s="3">
        <v>108.25</v>
      </c>
      <c r="I26" s="1">
        <v>12.7</v>
      </c>
      <c r="J26" s="3">
        <f t="shared" si="0"/>
        <v>104</v>
      </c>
      <c r="K26" s="3">
        <f t="shared" si="1"/>
        <v>102.5</v>
      </c>
      <c r="L26" s="3">
        <f t="shared" si="2"/>
        <v>107.1</v>
      </c>
      <c r="M26" s="3">
        <f t="shared" si="3"/>
        <v>110.9</v>
      </c>
      <c r="N26" s="3">
        <v>4700</v>
      </c>
      <c r="P26" s="4">
        <f t="shared" si="6"/>
        <v>19.531454636205471</v>
      </c>
      <c r="Q26" s="5">
        <f t="shared" si="4"/>
        <v>19.531454636205471</v>
      </c>
      <c r="R26" s="5">
        <f t="shared" si="5"/>
        <v>4.1556286460011638</v>
      </c>
    </row>
    <row r="27" spans="1:18" x14ac:dyDescent="0.3">
      <c r="A27" s="1">
        <v>26</v>
      </c>
      <c r="B27" s="1" t="s">
        <v>415</v>
      </c>
      <c r="C27" s="1" t="s">
        <v>520</v>
      </c>
      <c r="D27" s="1" t="s">
        <v>542</v>
      </c>
      <c r="E27" s="1">
        <v>3200</v>
      </c>
      <c r="F27" s="3" t="s">
        <v>492</v>
      </c>
      <c r="G27" s="1">
        <v>18</v>
      </c>
      <c r="H27" s="3">
        <v>103.75</v>
      </c>
      <c r="I27" s="1">
        <v>16.8</v>
      </c>
      <c r="J27" s="3">
        <f t="shared" si="0"/>
        <v>100.1</v>
      </c>
      <c r="K27" s="3">
        <f t="shared" si="1"/>
        <v>101.6</v>
      </c>
      <c r="L27" s="3">
        <f t="shared" si="2"/>
        <v>106.8</v>
      </c>
      <c r="M27" s="3">
        <f t="shared" si="3"/>
        <v>111.4</v>
      </c>
      <c r="N27" s="3">
        <v>4300</v>
      </c>
      <c r="P27" s="4">
        <f t="shared" si="6"/>
        <v>13.033016527539216</v>
      </c>
      <c r="Q27" s="5">
        <f t="shared" si="4"/>
        <v>13.033016527539216</v>
      </c>
      <c r="R27" s="5">
        <f t="shared" si="5"/>
        <v>3.0309340761719108</v>
      </c>
    </row>
    <row r="28" spans="1:18" x14ac:dyDescent="0.3">
      <c r="A28" s="1">
        <v>27</v>
      </c>
      <c r="B28" s="1" t="s">
        <v>125</v>
      </c>
      <c r="C28" s="1" t="s">
        <v>492</v>
      </c>
      <c r="D28" s="1" t="s">
        <v>545</v>
      </c>
      <c r="E28" s="1">
        <v>3100</v>
      </c>
      <c r="F28" s="3" t="s">
        <v>520</v>
      </c>
      <c r="G28" s="1">
        <v>20</v>
      </c>
      <c r="H28" s="1">
        <v>106.75</v>
      </c>
      <c r="I28" s="1">
        <v>16.39</v>
      </c>
      <c r="J28" s="3">
        <f t="shared" si="0"/>
        <v>101.6</v>
      </c>
      <c r="K28" s="3">
        <f t="shared" si="1"/>
        <v>100.1</v>
      </c>
      <c r="L28" s="3">
        <f t="shared" si="2"/>
        <v>108.1</v>
      </c>
      <c r="M28" s="3">
        <f t="shared" si="3"/>
        <v>109.8</v>
      </c>
      <c r="N28" s="3">
        <v>4100</v>
      </c>
      <c r="P28" s="4">
        <f t="shared" si="6"/>
        <v>14.370919681001267</v>
      </c>
      <c r="Q28" s="5">
        <f t="shared" si="4"/>
        <v>14.370919681001267</v>
      </c>
      <c r="R28" s="5">
        <f t="shared" si="5"/>
        <v>3.5051023612198215</v>
      </c>
    </row>
    <row r="29" spans="1:18" x14ac:dyDescent="0.3">
      <c r="A29" s="1">
        <v>28</v>
      </c>
      <c r="B29" s="1" t="s">
        <v>320</v>
      </c>
      <c r="C29" s="1" t="s">
        <v>488</v>
      </c>
      <c r="D29" s="1" t="s">
        <v>545</v>
      </c>
      <c r="E29" s="1">
        <v>3000</v>
      </c>
      <c r="F29" s="3" t="s">
        <v>516</v>
      </c>
      <c r="G29" s="1">
        <v>19</v>
      </c>
      <c r="H29" s="3">
        <v>108.25</v>
      </c>
      <c r="I29" s="1">
        <v>14.06</v>
      </c>
      <c r="J29" s="3">
        <f t="shared" si="0"/>
        <v>104</v>
      </c>
      <c r="K29" s="3">
        <f t="shared" si="1"/>
        <v>102.5</v>
      </c>
      <c r="L29" s="3">
        <f t="shared" si="2"/>
        <v>107.1</v>
      </c>
      <c r="M29" s="3">
        <f t="shared" si="3"/>
        <v>110.9</v>
      </c>
      <c r="N29" s="3">
        <v>3500</v>
      </c>
      <c r="P29" s="4">
        <f t="shared" si="6"/>
        <v>12.870410161120278</v>
      </c>
      <c r="Q29" s="5">
        <f t="shared" si="4"/>
        <v>12.870410161120278</v>
      </c>
      <c r="R29" s="5">
        <f t="shared" si="5"/>
        <v>3.6772600460343652</v>
      </c>
    </row>
    <row r="30" spans="1:18" x14ac:dyDescent="0.3">
      <c r="A30" s="1">
        <v>29</v>
      </c>
      <c r="B30" s="1" t="s">
        <v>410</v>
      </c>
      <c r="C30" s="1" t="s">
        <v>488</v>
      </c>
      <c r="D30" s="1" t="s">
        <v>542</v>
      </c>
      <c r="E30" s="1">
        <v>2900</v>
      </c>
      <c r="F30" s="3" t="s">
        <v>516</v>
      </c>
      <c r="G30" s="1">
        <v>16</v>
      </c>
      <c r="H30" s="3">
        <v>108.25</v>
      </c>
      <c r="I30" s="1">
        <v>21.89</v>
      </c>
      <c r="J30" s="3">
        <f t="shared" si="0"/>
        <v>104</v>
      </c>
      <c r="K30" s="3">
        <f t="shared" si="1"/>
        <v>102.5</v>
      </c>
      <c r="L30" s="3">
        <f t="shared" si="2"/>
        <v>107.1</v>
      </c>
      <c r="M30" s="3">
        <f t="shared" si="3"/>
        <v>110.9</v>
      </c>
      <c r="N30" s="3">
        <v>3700</v>
      </c>
      <c r="P30" s="4">
        <f t="shared" si="6"/>
        <v>12.488638257871182</v>
      </c>
      <c r="Q30" s="5">
        <f t="shared" si="4"/>
        <v>12.488638257871182</v>
      </c>
      <c r="R30" s="5">
        <f t="shared" si="5"/>
        <v>3.3753076372624813</v>
      </c>
    </row>
    <row r="31" spans="1:18" x14ac:dyDescent="0.3">
      <c r="A31" s="1">
        <v>30</v>
      </c>
      <c r="B31" s="1" t="s">
        <v>465</v>
      </c>
      <c r="C31" s="1" t="s">
        <v>520</v>
      </c>
      <c r="D31" s="1" t="s">
        <v>544</v>
      </c>
      <c r="E31" s="1">
        <v>2800</v>
      </c>
      <c r="F31" s="3" t="s">
        <v>492</v>
      </c>
      <c r="G31" s="1">
        <v>23</v>
      </c>
      <c r="H31" s="3">
        <v>103.75</v>
      </c>
      <c r="I31" s="1">
        <v>18.170000000000002</v>
      </c>
      <c r="J31" s="3">
        <f t="shared" si="0"/>
        <v>100.1</v>
      </c>
      <c r="K31" s="3">
        <f t="shared" si="1"/>
        <v>101.6</v>
      </c>
      <c r="L31" s="3">
        <f t="shared" si="2"/>
        <v>106.8</v>
      </c>
      <c r="M31" s="3">
        <f t="shared" si="3"/>
        <v>111.4</v>
      </c>
      <c r="N31" s="3">
        <v>3500</v>
      </c>
      <c r="P31" s="4">
        <f t="shared" si="6"/>
        <v>15.817651527727618</v>
      </c>
      <c r="Q31" s="5">
        <f t="shared" si="4"/>
        <v>15.817651527727618</v>
      </c>
      <c r="R31" s="5">
        <f t="shared" si="5"/>
        <v>4.5193290079221766</v>
      </c>
    </row>
    <row r="32" spans="1:18" x14ac:dyDescent="0.3">
      <c r="A32" s="1">
        <v>31</v>
      </c>
      <c r="B32" s="1" t="s">
        <v>22</v>
      </c>
      <c r="C32" s="1" t="s">
        <v>488</v>
      </c>
      <c r="D32" s="1" t="s">
        <v>542</v>
      </c>
      <c r="E32" s="1">
        <v>2700</v>
      </c>
      <c r="F32" s="3" t="s">
        <v>516</v>
      </c>
      <c r="G32" s="1">
        <v>1</v>
      </c>
      <c r="H32" s="1">
        <v>108.25</v>
      </c>
      <c r="I32" s="1">
        <v>23.5</v>
      </c>
      <c r="J32" s="3">
        <f t="shared" si="0"/>
        <v>104</v>
      </c>
      <c r="K32" s="3">
        <f t="shared" si="1"/>
        <v>102.5</v>
      </c>
      <c r="L32" s="3">
        <f t="shared" si="2"/>
        <v>107.1</v>
      </c>
      <c r="M32" s="3">
        <f t="shared" si="3"/>
        <v>110.9</v>
      </c>
      <c r="N32" s="3">
        <v>3600</v>
      </c>
      <c r="P32" s="4">
        <f t="shared" si="6"/>
        <v>1.2718042099370819</v>
      </c>
      <c r="Q32" s="5">
        <f t="shared" si="4"/>
        <v>1.2718042099370819</v>
      </c>
      <c r="R32" s="5">
        <f t="shared" si="5"/>
        <v>0.35327894720474495</v>
      </c>
    </row>
    <row r="33" spans="1:18" x14ac:dyDescent="0.3">
      <c r="A33" s="1">
        <v>32</v>
      </c>
      <c r="B33" s="1" t="s">
        <v>213</v>
      </c>
      <c r="C33" s="1" t="s">
        <v>492</v>
      </c>
      <c r="D33" s="1" t="s">
        <v>546</v>
      </c>
      <c r="E33" s="1">
        <v>2700</v>
      </c>
      <c r="F33" s="3" t="s">
        <v>520</v>
      </c>
      <c r="G33" s="1">
        <v>20</v>
      </c>
      <c r="H33" s="3">
        <v>106.75</v>
      </c>
      <c r="I33" s="1">
        <v>17.07</v>
      </c>
      <c r="J33" s="3">
        <f t="shared" si="0"/>
        <v>101.6</v>
      </c>
      <c r="K33" s="3">
        <f t="shared" si="1"/>
        <v>100.1</v>
      </c>
      <c r="L33" s="3">
        <f t="shared" si="2"/>
        <v>108.1</v>
      </c>
      <c r="M33" s="3">
        <f t="shared" si="3"/>
        <v>109.8</v>
      </c>
      <c r="N33" s="3">
        <v>3600</v>
      </c>
      <c r="P33" s="4">
        <f t="shared" si="6"/>
        <v>13.26228205993708</v>
      </c>
      <c r="Q33" s="5">
        <f t="shared" si="4"/>
        <v>13.26228205993708</v>
      </c>
      <c r="R33" s="5">
        <f t="shared" si="5"/>
        <v>3.6839672388714111</v>
      </c>
    </row>
    <row r="34" spans="1:18" x14ac:dyDescent="0.3">
      <c r="A34" s="1">
        <v>33</v>
      </c>
      <c r="B34" s="1" t="s">
        <v>416</v>
      </c>
      <c r="C34" s="1" t="s">
        <v>516</v>
      </c>
      <c r="D34" s="1" t="s">
        <v>546</v>
      </c>
      <c r="E34" s="1">
        <v>2700</v>
      </c>
      <c r="F34" s="3" t="s">
        <v>488</v>
      </c>
      <c r="G34" s="1">
        <v>22</v>
      </c>
      <c r="H34" s="3">
        <v>106.25</v>
      </c>
      <c r="I34" s="1">
        <v>18.36</v>
      </c>
      <c r="J34" s="3">
        <f t="shared" si="0"/>
        <v>102.5</v>
      </c>
      <c r="K34" s="3">
        <f t="shared" si="1"/>
        <v>104</v>
      </c>
      <c r="L34" s="3">
        <f t="shared" si="2"/>
        <v>104.3</v>
      </c>
      <c r="M34" s="3">
        <f t="shared" si="3"/>
        <v>110.4</v>
      </c>
      <c r="N34" s="3">
        <v>3600</v>
      </c>
      <c r="P34" s="4">
        <f t="shared" si="6"/>
        <v>15.121551759937081</v>
      </c>
      <c r="Q34" s="5">
        <f t="shared" si="4"/>
        <v>15.121551759937081</v>
      </c>
      <c r="R34" s="5">
        <f t="shared" si="5"/>
        <v>4.200431044426967</v>
      </c>
    </row>
    <row r="35" spans="1:18" x14ac:dyDescent="0.3">
      <c r="A35" s="1">
        <v>34</v>
      </c>
      <c r="B35" s="1" t="s">
        <v>10</v>
      </c>
      <c r="C35" s="1" t="s">
        <v>492</v>
      </c>
      <c r="D35" s="1" t="s">
        <v>543</v>
      </c>
      <c r="E35" s="1">
        <v>2700</v>
      </c>
      <c r="F35" s="3" t="s">
        <v>520</v>
      </c>
      <c r="G35" s="1">
        <v>18</v>
      </c>
      <c r="H35" s="1">
        <v>106.75</v>
      </c>
      <c r="I35" s="1">
        <v>15.89</v>
      </c>
      <c r="J35" s="3">
        <f t="shared" si="0"/>
        <v>101.6</v>
      </c>
      <c r="K35" s="3">
        <f t="shared" si="1"/>
        <v>100.1</v>
      </c>
      <c r="L35" s="3">
        <f t="shared" si="2"/>
        <v>108.1</v>
      </c>
      <c r="M35" s="3">
        <f t="shared" si="3"/>
        <v>109.8</v>
      </c>
      <c r="N35" s="3">
        <v>3500</v>
      </c>
      <c r="P35" s="4">
        <f t="shared" si="6"/>
        <v>11.476018259937083</v>
      </c>
      <c r="Q35" s="5">
        <f t="shared" si="4"/>
        <v>11.476018259937083</v>
      </c>
      <c r="R35" s="5">
        <f t="shared" si="5"/>
        <v>3.2788623599820239</v>
      </c>
    </row>
    <row r="36" spans="1:18" x14ac:dyDescent="0.3">
      <c r="A36" s="1">
        <v>35</v>
      </c>
      <c r="B36" s="1" t="s">
        <v>390</v>
      </c>
      <c r="C36" s="1" t="s">
        <v>516</v>
      </c>
      <c r="D36" s="1" t="s">
        <v>545</v>
      </c>
      <c r="E36" s="1">
        <v>2500</v>
      </c>
      <c r="F36" s="3" t="s">
        <v>488</v>
      </c>
      <c r="G36" s="1">
        <v>15</v>
      </c>
      <c r="H36" s="1">
        <v>106.25</v>
      </c>
      <c r="I36" s="1">
        <v>9.6199999999999992</v>
      </c>
      <c r="J36" s="3">
        <f t="shared" si="0"/>
        <v>102.5</v>
      </c>
      <c r="K36" s="3">
        <f t="shared" si="1"/>
        <v>104</v>
      </c>
      <c r="L36" s="3">
        <f t="shared" si="2"/>
        <v>104.3</v>
      </c>
      <c r="M36" s="3">
        <f t="shared" si="3"/>
        <v>110.4</v>
      </c>
      <c r="N36" s="3">
        <v>3500</v>
      </c>
      <c r="P36" s="4">
        <f t="shared" si="6"/>
        <v>6.8930233364749069</v>
      </c>
      <c r="Q36" s="5">
        <f t="shared" si="4"/>
        <v>6.8930233364749069</v>
      </c>
      <c r="R36" s="5">
        <f t="shared" si="5"/>
        <v>1.9694352389928305</v>
      </c>
    </row>
    <row r="37" spans="1:18" x14ac:dyDescent="0.3">
      <c r="A37" s="1">
        <v>36</v>
      </c>
      <c r="B37" s="1" t="s">
        <v>310</v>
      </c>
      <c r="C37" s="1" t="s">
        <v>516</v>
      </c>
      <c r="D37" s="1" t="s">
        <v>543</v>
      </c>
      <c r="E37" s="1">
        <v>2500</v>
      </c>
      <c r="F37" s="3" t="s">
        <v>488</v>
      </c>
      <c r="G37" s="1">
        <v>2</v>
      </c>
      <c r="H37" s="3">
        <v>106.25</v>
      </c>
      <c r="I37" s="1">
        <v>23.3</v>
      </c>
      <c r="J37" s="3">
        <f t="shared" si="0"/>
        <v>102.5</v>
      </c>
      <c r="K37" s="3">
        <f t="shared" si="1"/>
        <v>104</v>
      </c>
      <c r="L37" s="3">
        <f t="shared" si="2"/>
        <v>104.3</v>
      </c>
      <c r="M37" s="3">
        <f t="shared" si="3"/>
        <v>110.4</v>
      </c>
      <c r="N37" s="3">
        <v>3500</v>
      </c>
      <c r="P37" s="4">
        <f t="shared" si="6"/>
        <v>1.098262136474907</v>
      </c>
      <c r="Q37" s="5">
        <f t="shared" si="4"/>
        <v>1.098262136474907</v>
      </c>
      <c r="R37" s="5">
        <f t="shared" si="5"/>
        <v>0.31378918184997345</v>
      </c>
    </row>
    <row r="38" spans="1:18" x14ac:dyDescent="0.3">
      <c r="A38" s="1">
        <v>37</v>
      </c>
      <c r="B38" s="1" t="s">
        <v>212</v>
      </c>
      <c r="C38" s="1" t="s">
        <v>516</v>
      </c>
      <c r="D38" s="1" t="s">
        <v>544</v>
      </c>
      <c r="E38" s="1">
        <v>2500</v>
      </c>
      <c r="F38" s="3" t="s">
        <v>488</v>
      </c>
      <c r="G38" s="1">
        <v>12</v>
      </c>
      <c r="H38" s="3">
        <v>106.25</v>
      </c>
      <c r="I38" s="1">
        <v>18.12</v>
      </c>
      <c r="J38" s="3">
        <f t="shared" si="0"/>
        <v>102.5</v>
      </c>
      <c r="K38" s="3">
        <f t="shared" si="1"/>
        <v>104</v>
      </c>
      <c r="L38" s="3">
        <f t="shared" si="2"/>
        <v>104.3</v>
      </c>
      <c r="M38" s="3">
        <f t="shared" si="3"/>
        <v>110.4</v>
      </c>
      <c r="N38" s="3">
        <v>3500</v>
      </c>
      <c r="P38" s="4">
        <f t="shared" si="6"/>
        <v>7.0112783364749083</v>
      </c>
      <c r="Q38" s="5">
        <f t="shared" si="4"/>
        <v>7.0112783364749083</v>
      </c>
      <c r="R38" s="5">
        <f t="shared" si="5"/>
        <v>2.0032223818499739</v>
      </c>
    </row>
    <row r="39" spans="1:18" x14ac:dyDescent="0.3">
      <c r="A39" s="3">
        <v>38</v>
      </c>
      <c r="B39" s="1" t="s">
        <v>131</v>
      </c>
      <c r="C39" s="1" t="s">
        <v>488</v>
      </c>
      <c r="D39" s="1" t="s">
        <v>545</v>
      </c>
      <c r="E39" s="1">
        <v>2500</v>
      </c>
      <c r="F39" s="3" t="s">
        <v>516</v>
      </c>
      <c r="G39" s="1">
        <v>6</v>
      </c>
      <c r="H39" s="3">
        <v>108.25</v>
      </c>
      <c r="I39" s="1">
        <v>14.21</v>
      </c>
      <c r="J39" s="3">
        <f t="shared" si="0"/>
        <v>104</v>
      </c>
      <c r="K39" s="3">
        <f t="shared" si="1"/>
        <v>102.5</v>
      </c>
      <c r="L39" s="3">
        <f t="shared" si="2"/>
        <v>107.1</v>
      </c>
      <c r="M39" s="3">
        <f t="shared" si="3"/>
        <v>110.9</v>
      </c>
      <c r="N39" s="3">
        <v>3500</v>
      </c>
      <c r="P39" s="4">
        <f t="shared" si="6"/>
        <v>1.6823702864749088</v>
      </c>
      <c r="Q39" s="5">
        <f t="shared" si="4"/>
        <v>1.6823702864749088</v>
      </c>
      <c r="R39" s="5">
        <f t="shared" si="5"/>
        <v>0.48067722470711682</v>
      </c>
    </row>
    <row r="40" spans="1:18" x14ac:dyDescent="0.3">
      <c r="A40" s="3"/>
      <c r="F40" s="3"/>
      <c r="H40" s="3"/>
      <c r="J40" s="3"/>
      <c r="K40" s="3"/>
      <c r="L40" s="3"/>
      <c r="M40" s="3"/>
      <c r="N40" s="3"/>
      <c r="P40" s="4"/>
      <c r="Q40" s="5"/>
      <c r="R40" s="5"/>
    </row>
    <row r="41" spans="1:18" x14ac:dyDescent="0.3">
      <c r="A41" s="3"/>
      <c r="J41" s="3"/>
      <c r="K41" s="3"/>
      <c r="L41" s="3"/>
      <c r="M41" s="3"/>
      <c r="N41" s="3"/>
      <c r="P41" s="4"/>
      <c r="Q41" s="5"/>
      <c r="R41" s="5"/>
    </row>
    <row r="44" spans="1:18" x14ac:dyDescent="0.3">
      <c r="A44" s="1" t="s">
        <v>565</v>
      </c>
    </row>
    <row r="45" spans="1:18" x14ac:dyDescent="0.3">
      <c r="A45" s="1" t="s">
        <v>509</v>
      </c>
      <c r="B45" s="1" t="s">
        <v>510</v>
      </c>
      <c r="C45" s="1" t="s">
        <v>566</v>
      </c>
      <c r="D45" s="1" t="s">
        <v>567</v>
      </c>
      <c r="E45" s="1" t="s">
        <v>568</v>
      </c>
      <c r="P45" s="1"/>
    </row>
    <row r="46" spans="1:18" x14ac:dyDescent="0.3">
      <c r="A46" s="1">
        <v>1</v>
      </c>
      <c r="B46" s="1" t="s">
        <v>507</v>
      </c>
      <c r="C46" s="1">
        <v>106.4</v>
      </c>
      <c r="D46" s="1">
        <v>105.5</v>
      </c>
      <c r="E46" s="1">
        <v>111.2</v>
      </c>
      <c r="P46" s="1"/>
    </row>
    <row r="47" spans="1:18" x14ac:dyDescent="0.3">
      <c r="A47" s="1">
        <v>2</v>
      </c>
      <c r="B47" s="1" t="s">
        <v>512</v>
      </c>
      <c r="C47" s="1">
        <v>103.4</v>
      </c>
      <c r="D47" s="1">
        <v>106.9</v>
      </c>
      <c r="E47" s="1">
        <v>107</v>
      </c>
      <c r="P47" s="1"/>
    </row>
    <row r="48" spans="1:18" x14ac:dyDescent="0.3">
      <c r="A48" s="1">
        <v>3</v>
      </c>
      <c r="B48" s="1" t="s">
        <v>519</v>
      </c>
      <c r="C48" s="1">
        <v>102</v>
      </c>
      <c r="D48" s="1">
        <v>110.1</v>
      </c>
      <c r="E48" s="1">
        <v>104.9</v>
      </c>
      <c r="P48" s="1"/>
    </row>
    <row r="49" spans="1:16" x14ac:dyDescent="0.3">
      <c r="A49" s="1">
        <v>4</v>
      </c>
      <c r="B49" s="1" t="s">
        <v>514</v>
      </c>
      <c r="C49" s="1">
        <v>101.1</v>
      </c>
      <c r="D49" s="1">
        <v>108.3</v>
      </c>
      <c r="E49" s="1">
        <v>110.2</v>
      </c>
      <c r="P49" s="1"/>
    </row>
    <row r="50" spans="1:16" x14ac:dyDescent="0.3">
      <c r="A50" s="1">
        <v>5</v>
      </c>
      <c r="B50" s="1" t="s">
        <v>499</v>
      </c>
      <c r="C50" s="1">
        <v>101.1</v>
      </c>
      <c r="D50" s="1">
        <v>102.5</v>
      </c>
      <c r="E50" s="1">
        <v>110.9</v>
      </c>
      <c r="P50" s="1"/>
    </row>
    <row r="51" spans="1:16" x14ac:dyDescent="0.3">
      <c r="A51" s="1">
        <v>6</v>
      </c>
      <c r="B51" s="1" t="s">
        <v>505</v>
      </c>
      <c r="C51" s="1">
        <v>98.9</v>
      </c>
      <c r="D51" s="1">
        <v>105</v>
      </c>
      <c r="E51" s="1">
        <v>115.1</v>
      </c>
      <c r="P51" s="1"/>
    </row>
    <row r="52" spans="1:16" x14ac:dyDescent="0.3">
      <c r="A52" s="1">
        <v>7</v>
      </c>
      <c r="B52" s="1" t="s">
        <v>518</v>
      </c>
      <c r="C52" s="1">
        <v>101.4</v>
      </c>
      <c r="D52" s="1">
        <v>106.6</v>
      </c>
      <c r="E52" s="1">
        <v>108.3</v>
      </c>
      <c r="P52" s="1"/>
    </row>
    <row r="53" spans="1:16" x14ac:dyDescent="0.3">
      <c r="A53" s="1">
        <v>8</v>
      </c>
      <c r="B53" s="1" t="s">
        <v>520</v>
      </c>
      <c r="C53" s="1">
        <v>100.1</v>
      </c>
      <c r="D53" s="1">
        <v>109.8</v>
      </c>
      <c r="E53" s="1">
        <v>106.8</v>
      </c>
      <c r="P53" s="1"/>
    </row>
    <row r="54" spans="1:16" x14ac:dyDescent="0.3">
      <c r="A54" s="1">
        <v>9</v>
      </c>
      <c r="B54" s="1" t="s">
        <v>491</v>
      </c>
      <c r="C54" s="1">
        <v>99.7</v>
      </c>
      <c r="D54" s="1">
        <v>106.1</v>
      </c>
      <c r="E54" s="1">
        <v>106.9</v>
      </c>
      <c r="P54" s="1"/>
    </row>
    <row r="55" spans="1:16" x14ac:dyDescent="0.3">
      <c r="A55" s="1">
        <v>10</v>
      </c>
      <c r="B55" s="1" t="s">
        <v>549</v>
      </c>
      <c r="C55" s="1">
        <v>103.2</v>
      </c>
      <c r="D55" s="1">
        <v>113.9</v>
      </c>
      <c r="E55" s="1">
        <v>106.5</v>
      </c>
      <c r="P55" s="1"/>
    </row>
    <row r="56" spans="1:16" x14ac:dyDescent="0.3">
      <c r="A56" s="1">
        <v>11</v>
      </c>
      <c r="B56" s="1" t="s">
        <v>487</v>
      </c>
      <c r="C56" s="1">
        <v>100.4</v>
      </c>
      <c r="D56" s="1">
        <v>112.5</v>
      </c>
      <c r="E56" s="1">
        <v>107.9</v>
      </c>
      <c r="P56" s="1"/>
    </row>
    <row r="57" spans="1:16" x14ac:dyDescent="0.3">
      <c r="A57" s="1">
        <v>12</v>
      </c>
      <c r="B57" s="1" t="s">
        <v>506</v>
      </c>
      <c r="C57" s="1">
        <v>100.4</v>
      </c>
      <c r="D57" s="1">
        <v>107.3</v>
      </c>
      <c r="E57" s="1">
        <v>104.2</v>
      </c>
      <c r="P57" s="1"/>
    </row>
    <row r="58" spans="1:16" x14ac:dyDescent="0.3">
      <c r="A58" s="1">
        <v>13</v>
      </c>
      <c r="B58" s="1" t="s">
        <v>498</v>
      </c>
      <c r="C58" s="1">
        <v>104.1</v>
      </c>
      <c r="D58" s="1">
        <v>109.7</v>
      </c>
      <c r="E58" s="1">
        <v>109</v>
      </c>
      <c r="P58" s="1"/>
    </row>
    <row r="59" spans="1:16" x14ac:dyDescent="0.3">
      <c r="A59" s="1">
        <v>14</v>
      </c>
      <c r="B59" s="1" t="s">
        <v>517</v>
      </c>
      <c r="C59" s="1">
        <v>105.5</v>
      </c>
      <c r="D59" s="1">
        <v>105.2</v>
      </c>
      <c r="E59" s="1">
        <v>107.3</v>
      </c>
      <c r="P59" s="1"/>
    </row>
    <row r="60" spans="1:16" x14ac:dyDescent="0.3">
      <c r="A60" s="1">
        <v>15</v>
      </c>
      <c r="B60" s="1" t="s">
        <v>495</v>
      </c>
      <c r="C60" s="1">
        <v>98.8</v>
      </c>
      <c r="D60" s="1">
        <v>103.8</v>
      </c>
      <c r="E60" s="1">
        <v>106.2</v>
      </c>
      <c r="P60" s="1"/>
    </row>
    <row r="61" spans="1:16" x14ac:dyDescent="0.3">
      <c r="A61" s="1">
        <v>16</v>
      </c>
      <c r="B61" s="1" t="s">
        <v>513</v>
      </c>
      <c r="C61" s="1">
        <v>100.7</v>
      </c>
      <c r="D61" s="1">
        <v>104.6</v>
      </c>
      <c r="E61" s="1">
        <v>105.1</v>
      </c>
      <c r="P61" s="1"/>
    </row>
    <row r="62" spans="1:16" x14ac:dyDescent="0.3">
      <c r="A62" s="1">
        <v>17</v>
      </c>
      <c r="B62" s="1" t="s">
        <v>485</v>
      </c>
      <c r="C62" s="1">
        <v>105.4</v>
      </c>
      <c r="D62" s="1">
        <v>111.5</v>
      </c>
      <c r="E62" s="1">
        <v>103</v>
      </c>
      <c r="P62" s="1"/>
    </row>
    <row r="63" spans="1:16" x14ac:dyDescent="0.3">
      <c r="A63" s="1">
        <v>18</v>
      </c>
      <c r="B63" s="1" t="s">
        <v>489</v>
      </c>
      <c r="C63" s="1">
        <v>102.8</v>
      </c>
      <c r="D63" s="1">
        <v>108.4</v>
      </c>
      <c r="E63" s="1">
        <v>110.2</v>
      </c>
      <c r="P63" s="1"/>
    </row>
    <row r="64" spans="1:16" x14ac:dyDescent="0.3">
      <c r="A64" s="1">
        <v>19</v>
      </c>
      <c r="B64" s="1" t="s">
        <v>564</v>
      </c>
      <c r="C64" s="1">
        <v>105.6</v>
      </c>
      <c r="D64" s="1">
        <v>108.6</v>
      </c>
      <c r="E64" s="1">
        <v>110.4</v>
      </c>
      <c r="P64" s="1"/>
    </row>
    <row r="65" spans="1:16" x14ac:dyDescent="0.3">
      <c r="A65" s="1">
        <v>20</v>
      </c>
      <c r="B65" s="1" t="s">
        <v>556</v>
      </c>
      <c r="C65" s="1">
        <v>102</v>
      </c>
      <c r="D65" s="1">
        <v>102.1</v>
      </c>
      <c r="E65" s="1">
        <v>110.9</v>
      </c>
      <c r="P65" s="1"/>
    </row>
    <row r="66" spans="1:16" x14ac:dyDescent="0.3">
      <c r="A66" s="1">
        <v>21</v>
      </c>
      <c r="B66" s="1" t="s">
        <v>486</v>
      </c>
      <c r="C66" s="1">
        <v>105.3</v>
      </c>
      <c r="D66" s="1">
        <v>107.6</v>
      </c>
      <c r="E66" s="1">
        <v>104.7</v>
      </c>
      <c r="P66" s="1"/>
    </row>
    <row r="67" spans="1:16" x14ac:dyDescent="0.3">
      <c r="A67" s="1">
        <v>22</v>
      </c>
      <c r="B67" s="1" t="s">
        <v>508</v>
      </c>
      <c r="C67" s="1">
        <v>100.3</v>
      </c>
      <c r="D67" s="1">
        <v>106.5</v>
      </c>
      <c r="E67" s="1">
        <v>105.8</v>
      </c>
      <c r="P67" s="1"/>
    </row>
    <row r="68" spans="1:16" x14ac:dyDescent="0.3">
      <c r="A68" s="1">
        <v>23</v>
      </c>
      <c r="B68" s="1" t="s">
        <v>488</v>
      </c>
      <c r="C68" s="1">
        <v>104</v>
      </c>
      <c r="D68" s="1">
        <v>110.4</v>
      </c>
      <c r="E68" s="1">
        <v>107.1</v>
      </c>
      <c r="P68" s="1"/>
    </row>
    <row r="69" spans="1:16" x14ac:dyDescent="0.3">
      <c r="A69" s="1">
        <v>24</v>
      </c>
      <c r="B69" s="1" t="s">
        <v>493</v>
      </c>
      <c r="C69" s="1">
        <v>102.9</v>
      </c>
      <c r="D69" s="1">
        <v>103.6</v>
      </c>
      <c r="E69" s="1">
        <v>112.2</v>
      </c>
      <c r="P69" s="1"/>
    </row>
    <row r="70" spans="1:16" x14ac:dyDescent="0.3">
      <c r="A70" s="1">
        <v>25</v>
      </c>
      <c r="B70" s="1" t="s">
        <v>492</v>
      </c>
      <c r="C70" s="1">
        <v>101.6</v>
      </c>
      <c r="D70" s="1">
        <v>111.4</v>
      </c>
      <c r="E70" s="1">
        <v>108.1</v>
      </c>
      <c r="P70" s="1"/>
    </row>
    <row r="71" spans="1:16" x14ac:dyDescent="0.3">
      <c r="A71" s="1">
        <v>26</v>
      </c>
      <c r="B71" s="1" t="s">
        <v>497</v>
      </c>
      <c r="C71" s="1">
        <v>105.5</v>
      </c>
      <c r="D71" s="1">
        <v>108.3</v>
      </c>
      <c r="E71" s="1">
        <v>108.7</v>
      </c>
      <c r="P71" s="1"/>
    </row>
    <row r="72" spans="1:16" x14ac:dyDescent="0.3">
      <c r="A72" s="1">
        <v>27</v>
      </c>
      <c r="B72" s="1" t="s">
        <v>557</v>
      </c>
      <c r="C72" s="1">
        <v>100.4</v>
      </c>
      <c r="D72" s="1">
        <v>111.1</v>
      </c>
      <c r="E72" s="1">
        <v>108.3</v>
      </c>
      <c r="P72" s="1"/>
    </row>
    <row r="73" spans="1:16" x14ac:dyDescent="0.3">
      <c r="A73" s="1">
        <v>28</v>
      </c>
      <c r="B73" s="1" t="s">
        <v>516</v>
      </c>
      <c r="C73" s="1">
        <v>102.5</v>
      </c>
      <c r="D73" s="1">
        <v>110.9</v>
      </c>
      <c r="E73" s="1">
        <v>104.3</v>
      </c>
      <c r="P73" s="1"/>
    </row>
    <row r="74" spans="1:16" x14ac:dyDescent="0.3">
      <c r="A74" s="1">
        <v>29</v>
      </c>
      <c r="B74" s="1" t="s">
        <v>496</v>
      </c>
      <c r="C74" s="1">
        <v>102.5</v>
      </c>
      <c r="D74" s="1">
        <v>108.8</v>
      </c>
      <c r="E74" s="1">
        <v>103.2</v>
      </c>
      <c r="P74" s="1"/>
    </row>
    <row r="75" spans="1:16" x14ac:dyDescent="0.3">
      <c r="A75" s="1">
        <v>30</v>
      </c>
      <c r="B75" s="1" t="s">
        <v>523</v>
      </c>
      <c r="C75" s="1">
        <v>103.7</v>
      </c>
      <c r="D75" s="1">
        <v>108.6</v>
      </c>
      <c r="E75" s="1">
        <v>111.3</v>
      </c>
      <c r="P75" s="1"/>
    </row>
  </sheetData>
  <sortState ref="B2:R39">
    <sortCondition descending="1" ref="E2:E39"/>
  </sortState>
  <pageMargins left="0.7" right="0.7" top="0.75" bottom="0.75" header="0.3" footer="0.3"/>
  <pageSetup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5" sqref="O5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544</v>
      </c>
      <c r="E2" s="1">
        <v>10200</v>
      </c>
      <c r="F2" s="3" t="s">
        <v>549</v>
      </c>
      <c r="G2" s="1">
        <v>38</v>
      </c>
      <c r="H2" s="3">
        <v>110.75</v>
      </c>
      <c r="I2" s="1">
        <v>39.67</v>
      </c>
      <c r="J2" s="3">
        <f t="shared" ref="J2:J39" si="0">VLOOKUP(C2,$B$46:$E$75,2,FALSE)</f>
        <v>100.4</v>
      </c>
      <c r="K2" s="3">
        <f t="shared" ref="K2:K39" si="1">VLOOKUP(F2,$B$46:$E$75,2,FALSE)</f>
        <v>103.2</v>
      </c>
      <c r="L2" s="3">
        <f t="shared" ref="L2:L39" si="2">VLOOKUP(C2,$B$46:$E$75,4,FALSE)</f>
        <v>107.9</v>
      </c>
      <c r="M2" s="3">
        <f t="shared" ref="M2:M39" si="3">VLOOKUP(F2,$B$46:$E$75,3,FALSE)</f>
        <v>113.9</v>
      </c>
      <c r="N2" s="3">
        <v>11500</v>
      </c>
      <c r="P2" s="4">
        <v>55.352153081775839</v>
      </c>
      <c r="Q2" s="5">
        <f t="shared" ref="Q2:Q39" si="4">P2-O2</f>
        <v>55.352153081775839</v>
      </c>
      <c r="R2" s="5">
        <f t="shared" ref="R2:R39" si="5">P2/(N2/1000)</f>
        <v>4.813230702763116</v>
      </c>
    </row>
    <row r="3" spans="1:18" x14ac:dyDescent="0.3">
      <c r="A3" s="1">
        <v>2</v>
      </c>
      <c r="B3" s="1" t="s">
        <v>363</v>
      </c>
      <c r="C3" s="1" t="s">
        <v>485</v>
      </c>
      <c r="D3" s="1" t="s">
        <v>546</v>
      </c>
      <c r="E3" s="1">
        <v>10100</v>
      </c>
      <c r="F3" s="3" t="s">
        <v>519</v>
      </c>
      <c r="G3" s="1">
        <v>37</v>
      </c>
      <c r="H3" s="3">
        <v>109.5</v>
      </c>
      <c r="I3" s="1">
        <v>33.409999999999997</v>
      </c>
      <c r="J3" s="3">
        <f t="shared" si="0"/>
        <v>105.4</v>
      </c>
      <c r="K3" s="3">
        <f t="shared" si="1"/>
        <v>102</v>
      </c>
      <c r="L3" s="3">
        <f t="shared" si="2"/>
        <v>103</v>
      </c>
      <c r="M3" s="3">
        <f t="shared" si="3"/>
        <v>110.1</v>
      </c>
      <c r="N3" s="3">
        <v>11800</v>
      </c>
      <c r="P3" s="4">
        <v>51.905295523614264</v>
      </c>
      <c r="Q3" s="5">
        <f t="shared" si="4"/>
        <v>51.905295523614264</v>
      </c>
      <c r="R3" s="5">
        <f t="shared" si="5"/>
        <v>4.3987538579334116</v>
      </c>
    </row>
    <row r="4" spans="1:18" x14ac:dyDescent="0.3">
      <c r="A4" s="1">
        <v>3</v>
      </c>
      <c r="B4" s="1" t="s">
        <v>30</v>
      </c>
      <c r="C4" s="1" t="s">
        <v>549</v>
      </c>
      <c r="D4" s="1" t="s">
        <v>546</v>
      </c>
      <c r="E4" s="1">
        <v>9200</v>
      </c>
      <c r="F4" s="3" t="s">
        <v>487</v>
      </c>
      <c r="G4" s="1">
        <v>37</v>
      </c>
      <c r="H4" s="1">
        <v>109.25</v>
      </c>
      <c r="I4" s="1">
        <v>29.72</v>
      </c>
      <c r="J4" s="3">
        <f t="shared" si="0"/>
        <v>103.2</v>
      </c>
      <c r="K4" s="3">
        <f t="shared" si="1"/>
        <v>100.4</v>
      </c>
      <c r="L4" s="3">
        <f t="shared" si="2"/>
        <v>106.5</v>
      </c>
      <c r="M4" s="3">
        <f t="shared" si="3"/>
        <v>112.5</v>
      </c>
      <c r="N4" s="3">
        <v>11000</v>
      </c>
      <c r="P4" s="4">
        <v>45.772897001933686</v>
      </c>
      <c r="Q4" s="5">
        <f t="shared" si="4"/>
        <v>45.772897001933686</v>
      </c>
      <c r="R4" s="5">
        <f t="shared" si="5"/>
        <v>4.1611724547212443</v>
      </c>
    </row>
    <row r="5" spans="1:18" x14ac:dyDescent="0.3">
      <c r="A5" s="1">
        <v>4</v>
      </c>
      <c r="B5" s="1" t="s">
        <v>7</v>
      </c>
      <c r="C5" s="1" t="s">
        <v>519</v>
      </c>
      <c r="D5" s="1" t="s">
        <v>543</v>
      </c>
      <c r="E5" s="1">
        <v>8200</v>
      </c>
      <c r="F5" s="3" t="s">
        <v>485</v>
      </c>
      <c r="G5" s="1">
        <v>38</v>
      </c>
      <c r="H5" s="3">
        <v>111</v>
      </c>
      <c r="I5" s="1">
        <v>30.11</v>
      </c>
      <c r="J5" s="3">
        <f t="shared" si="0"/>
        <v>102</v>
      </c>
      <c r="K5" s="3">
        <f t="shared" si="1"/>
        <v>105.4</v>
      </c>
      <c r="L5" s="3">
        <f t="shared" si="2"/>
        <v>104.9</v>
      </c>
      <c r="M5" s="3">
        <f t="shared" si="3"/>
        <v>111.5</v>
      </c>
      <c r="N5" s="3">
        <v>9400</v>
      </c>
      <c r="P5" s="4">
        <v>41.680304899965584</v>
      </c>
      <c r="Q5" s="5">
        <f t="shared" si="4"/>
        <v>41.680304899965584</v>
      </c>
      <c r="R5" s="5">
        <f t="shared" si="5"/>
        <v>4.4340749893580407</v>
      </c>
    </row>
    <row r="6" spans="1:18" x14ac:dyDescent="0.3">
      <c r="A6" s="1">
        <v>5</v>
      </c>
      <c r="B6" s="1" t="s">
        <v>128</v>
      </c>
      <c r="C6" s="1" t="s">
        <v>549</v>
      </c>
      <c r="D6" s="1" t="s">
        <v>543</v>
      </c>
      <c r="E6" s="1">
        <v>7700</v>
      </c>
      <c r="F6" s="3" t="s">
        <v>487</v>
      </c>
      <c r="G6" s="1">
        <v>37</v>
      </c>
      <c r="H6" s="1">
        <v>109.25</v>
      </c>
      <c r="I6" s="1">
        <v>29.99</v>
      </c>
      <c r="J6" s="3">
        <f t="shared" si="0"/>
        <v>103.2</v>
      </c>
      <c r="K6" s="3">
        <f t="shared" si="1"/>
        <v>100.4</v>
      </c>
      <c r="L6" s="3">
        <f t="shared" si="2"/>
        <v>106.5</v>
      </c>
      <c r="M6" s="3">
        <f t="shared" si="3"/>
        <v>112.5</v>
      </c>
      <c r="N6" s="3">
        <v>8900</v>
      </c>
      <c r="P6" s="4">
        <f t="shared" ref="P6:P39" si="6">-87.868852+(LN(E6))*9.365713+G6*0.73241+I6*0.27241+H6*0.0924+((J6+K6)/2)*0.015315+((L6+M6)/2)*-0.032803</f>
        <v>39.275269587046616</v>
      </c>
      <c r="Q6" s="5">
        <f t="shared" si="4"/>
        <v>39.275269587046616</v>
      </c>
      <c r="R6" s="5">
        <f t="shared" si="5"/>
        <v>4.4129516389940013</v>
      </c>
    </row>
    <row r="7" spans="1:18" x14ac:dyDescent="0.3">
      <c r="A7" s="1">
        <v>6</v>
      </c>
      <c r="B7" s="1" t="s">
        <v>153</v>
      </c>
      <c r="C7" s="1" t="s">
        <v>549</v>
      </c>
      <c r="D7" s="1" t="s">
        <v>545</v>
      </c>
      <c r="E7" s="1">
        <v>6900</v>
      </c>
      <c r="F7" s="3" t="s">
        <v>487</v>
      </c>
      <c r="G7" s="1">
        <v>37</v>
      </c>
      <c r="H7" s="3">
        <v>109.25</v>
      </c>
      <c r="I7" s="1">
        <v>15.56</v>
      </c>
      <c r="J7" s="3">
        <f t="shared" si="0"/>
        <v>103.2</v>
      </c>
      <c r="K7" s="3">
        <f t="shared" si="1"/>
        <v>100.4</v>
      </c>
      <c r="L7" s="3">
        <f t="shared" si="2"/>
        <v>106.5</v>
      </c>
      <c r="M7" s="3">
        <f t="shared" si="3"/>
        <v>112.5</v>
      </c>
      <c r="N7" s="3">
        <v>8600</v>
      </c>
      <c r="P7" s="4">
        <f t="shared" si="6"/>
        <v>34.316984711612179</v>
      </c>
      <c r="Q7" s="5">
        <f t="shared" si="4"/>
        <v>34.316984711612179</v>
      </c>
      <c r="R7" s="5">
        <f t="shared" si="5"/>
        <v>3.9903470594897885</v>
      </c>
    </row>
    <row r="8" spans="1:18" x14ac:dyDescent="0.3">
      <c r="A8" s="1">
        <v>7</v>
      </c>
      <c r="B8" s="1" t="s">
        <v>53</v>
      </c>
      <c r="C8" s="1" t="s">
        <v>487</v>
      </c>
      <c r="D8" s="1" t="s">
        <v>543</v>
      </c>
      <c r="E8" s="1">
        <v>6800</v>
      </c>
      <c r="F8" s="3" t="s">
        <v>549</v>
      </c>
      <c r="G8" s="1">
        <v>37</v>
      </c>
      <c r="H8" s="1">
        <v>110.75</v>
      </c>
      <c r="I8" s="1">
        <v>23.89</v>
      </c>
      <c r="J8" s="3">
        <f t="shared" si="0"/>
        <v>100.4</v>
      </c>
      <c r="K8" s="3">
        <f t="shared" si="1"/>
        <v>103.2</v>
      </c>
      <c r="L8" s="3">
        <f t="shared" si="2"/>
        <v>107.9</v>
      </c>
      <c r="M8" s="3">
        <f t="shared" si="3"/>
        <v>113.9</v>
      </c>
      <c r="N8" s="3">
        <v>8300</v>
      </c>
      <c r="P8" s="4">
        <f t="shared" si="6"/>
        <v>36.5421076460891</v>
      </c>
      <c r="Q8" s="5">
        <f t="shared" si="4"/>
        <v>36.5421076460891</v>
      </c>
      <c r="R8" s="5">
        <f t="shared" si="5"/>
        <v>4.4026635718179632</v>
      </c>
    </row>
    <row r="9" spans="1:18" x14ac:dyDescent="0.3">
      <c r="A9" s="1">
        <v>8</v>
      </c>
      <c r="B9" s="1" t="s">
        <v>388</v>
      </c>
      <c r="C9" s="1" t="s">
        <v>485</v>
      </c>
      <c r="D9" s="1" t="s">
        <v>544</v>
      </c>
      <c r="E9" s="1">
        <v>6700</v>
      </c>
      <c r="F9" s="3" t="s">
        <v>519</v>
      </c>
      <c r="G9" s="1">
        <v>37</v>
      </c>
      <c r="H9" s="3">
        <v>109.5</v>
      </c>
      <c r="I9" s="1">
        <v>25.63</v>
      </c>
      <c r="J9" s="3">
        <f t="shared" si="0"/>
        <v>105.4</v>
      </c>
      <c r="K9" s="3">
        <f t="shared" si="1"/>
        <v>102</v>
      </c>
      <c r="L9" s="3">
        <f t="shared" si="2"/>
        <v>103</v>
      </c>
      <c r="M9" s="3">
        <f t="shared" si="3"/>
        <v>110.1</v>
      </c>
      <c r="N9" s="3">
        <v>7500</v>
      </c>
      <c r="P9" s="4">
        <f t="shared" si="6"/>
        <v>36.933638754555091</v>
      </c>
      <c r="Q9" s="5">
        <f t="shared" si="4"/>
        <v>36.933638754555091</v>
      </c>
      <c r="R9" s="5">
        <f t="shared" si="5"/>
        <v>4.9244851672740122</v>
      </c>
    </row>
    <row r="10" spans="1:18" x14ac:dyDescent="0.3">
      <c r="A10" s="1">
        <v>9</v>
      </c>
      <c r="B10" s="1" t="s">
        <v>190</v>
      </c>
      <c r="C10" s="1" t="s">
        <v>519</v>
      </c>
      <c r="D10" s="1" t="s">
        <v>542</v>
      </c>
      <c r="E10" s="1">
        <v>6500</v>
      </c>
      <c r="F10" s="3" t="s">
        <v>485</v>
      </c>
      <c r="G10" s="1">
        <v>36</v>
      </c>
      <c r="H10" s="1">
        <v>111</v>
      </c>
      <c r="I10" s="1">
        <v>19.5</v>
      </c>
      <c r="J10" s="3">
        <f t="shared" si="0"/>
        <v>102</v>
      </c>
      <c r="K10" s="3">
        <f t="shared" si="1"/>
        <v>105.4</v>
      </c>
      <c r="L10" s="3">
        <f t="shared" si="2"/>
        <v>104.9</v>
      </c>
      <c r="M10" s="3">
        <f t="shared" si="3"/>
        <v>111.5</v>
      </c>
      <c r="N10" s="3">
        <v>6800</v>
      </c>
      <c r="P10" s="4">
        <f t="shared" si="6"/>
        <v>34.331999298817145</v>
      </c>
      <c r="Q10" s="5">
        <f t="shared" si="4"/>
        <v>34.331999298817145</v>
      </c>
      <c r="R10" s="5">
        <f t="shared" si="5"/>
        <v>5.0488234262966394</v>
      </c>
    </row>
    <row r="11" spans="1:18" x14ac:dyDescent="0.3">
      <c r="A11" s="1">
        <v>10</v>
      </c>
      <c r="B11" s="1" t="s">
        <v>396</v>
      </c>
      <c r="C11" s="1" t="s">
        <v>549</v>
      </c>
      <c r="D11" s="1" t="s">
        <v>544</v>
      </c>
      <c r="E11" s="1">
        <v>6200</v>
      </c>
      <c r="F11" s="3" t="s">
        <v>487</v>
      </c>
      <c r="G11" s="1">
        <v>37</v>
      </c>
      <c r="H11" s="3">
        <v>109.25</v>
      </c>
      <c r="I11" s="1">
        <v>24.14</v>
      </c>
      <c r="J11" s="3">
        <f t="shared" si="0"/>
        <v>103.2</v>
      </c>
      <c r="K11" s="3">
        <f t="shared" si="1"/>
        <v>100.4</v>
      </c>
      <c r="L11" s="3">
        <f t="shared" si="2"/>
        <v>106.5</v>
      </c>
      <c r="M11" s="3">
        <f t="shared" si="3"/>
        <v>112.5</v>
      </c>
      <c r="N11" s="3">
        <v>7100</v>
      </c>
      <c r="P11" s="4">
        <f t="shared" si="6"/>
        <v>35.652392340884894</v>
      </c>
      <c r="Q11" s="5">
        <f t="shared" si="4"/>
        <v>35.652392340884894</v>
      </c>
      <c r="R11" s="5">
        <f t="shared" si="5"/>
        <v>5.021463709983788</v>
      </c>
    </row>
    <row r="12" spans="1:18" x14ac:dyDescent="0.3">
      <c r="A12" s="1">
        <v>11</v>
      </c>
      <c r="B12" s="1" t="s">
        <v>129</v>
      </c>
      <c r="C12" s="1" t="s">
        <v>519</v>
      </c>
      <c r="D12" s="1" t="s">
        <v>545</v>
      </c>
      <c r="E12" s="1">
        <v>6000</v>
      </c>
      <c r="F12" s="3" t="s">
        <v>485</v>
      </c>
      <c r="G12" s="1">
        <v>33</v>
      </c>
      <c r="H12" s="3">
        <v>111</v>
      </c>
      <c r="I12" s="1">
        <v>21.41</v>
      </c>
      <c r="J12" s="3">
        <f t="shared" si="0"/>
        <v>102</v>
      </c>
      <c r="K12" s="3">
        <f t="shared" si="1"/>
        <v>105.4</v>
      </c>
      <c r="L12" s="3">
        <f t="shared" si="2"/>
        <v>104.9</v>
      </c>
      <c r="M12" s="3">
        <f t="shared" si="3"/>
        <v>111.5</v>
      </c>
      <c r="N12" s="3">
        <v>7000</v>
      </c>
      <c r="P12" s="4">
        <f t="shared" si="6"/>
        <v>31.905415371003905</v>
      </c>
      <c r="Q12" s="5">
        <f t="shared" si="4"/>
        <v>31.905415371003905</v>
      </c>
      <c r="R12" s="5">
        <f t="shared" si="5"/>
        <v>4.5579164815719864</v>
      </c>
    </row>
    <row r="13" spans="1:18" x14ac:dyDescent="0.3">
      <c r="A13" s="1">
        <v>12</v>
      </c>
      <c r="B13" s="1" t="s">
        <v>55</v>
      </c>
      <c r="C13" s="1" t="s">
        <v>487</v>
      </c>
      <c r="D13" s="1" t="s">
        <v>542</v>
      </c>
      <c r="E13" s="1">
        <v>5800</v>
      </c>
      <c r="F13" s="3" t="s">
        <v>549</v>
      </c>
      <c r="G13" s="1">
        <v>35</v>
      </c>
      <c r="H13" s="3">
        <v>110.75</v>
      </c>
      <c r="I13" s="1">
        <v>16.87</v>
      </c>
      <c r="J13" s="3">
        <f t="shared" si="0"/>
        <v>100.4</v>
      </c>
      <c r="K13" s="3">
        <f t="shared" si="1"/>
        <v>103.2</v>
      </c>
      <c r="L13" s="3">
        <f t="shared" si="2"/>
        <v>107.9</v>
      </c>
      <c r="M13" s="3">
        <f t="shared" si="3"/>
        <v>113.9</v>
      </c>
      <c r="N13" s="3">
        <v>7400</v>
      </c>
      <c r="P13" s="4">
        <f t="shared" si="6"/>
        <v>31.675215167754811</v>
      </c>
      <c r="Q13" s="5">
        <f t="shared" si="4"/>
        <v>31.675215167754811</v>
      </c>
      <c r="R13" s="5">
        <f t="shared" si="5"/>
        <v>4.2804344821290279</v>
      </c>
    </row>
    <row r="14" spans="1:18" x14ac:dyDescent="0.3">
      <c r="A14" s="1">
        <v>13</v>
      </c>
      <c r="B14" s="1" t="s">
        <v>375</v>
      </c>
      <c r="C14" s="1" t="s">
        <v>487</v>
      </c>
      <c r="D14" s="1" t="s">
        <v>544</v>
      </c>
      <c r="E14" s="1">
        <v>5600</v>
      </c>
      <c r="F14" s="1" t="s">
        <v>549</v>
      </c>
      <c r="G14" s="1">
        <v>34</v>
      </c>
      <c r="H14" s="1">
        <v>110.75</v>
      </c>
      <c r="I14" s="1">
        <v>20.8</v>
      </c>
      <c r="J14" s="3">
        <f t="shared" si="0"/>
        <v>100.4</v>
      </c>
      <c r="K14" s="3">
        <f t="shared" si="1"/>
        <v>103.2</v>
      </c>
      <c r="L14" s="3">
        <f t="shared" si="2"/>
        <v>107.9</v>
      </c>
      <c r="M14" s="3">
        <f t="shared" si="3"/>
        <v>113.9</v>
      </c>
      <c r="N14" s="3">
        <v>5600</v>
      </c>
      <c r="P14" s="4">
        <f t="shared" si="6"/>
        <v>31.684721237611253</v>
      </c>
      <c r="Q14" s="5">
        <f t="shared" si="4"/>
        <v>31.684721237611253</v>
      </c>
      <c r="R14" s="5">
        <f t="shared" si="5"/>
        <v>5.6579859352877238</v>
      </c>
    </row>
    <row r="15" spans="1:18" x14ac:dyDescent="0.3">
      <c r="A15" s="1">
        <v>14</v>
      </c>
      <c r="B15" s="1" t="s">
        <v>467</v>
      </c>
      <c r="C15" s="1" t="s">
        <v>485</v>
      </c>
      <c r="D15" s="1" t="s">
        <v>543</v>
      </c>
      <c r="E15" s="1">
        <v>5500</v>
      </c>
      <c r="F15" s="3" t="s">
        <v>519</v>
      </c>
      <c r="G15" s="1">
        <v>34</v>
      </c>
      <c r="H15" s="3">
        <v>109.5</v>
      </c>
      <c r="I15" s="1">
        <v>24.59</v>
      </c>
      <c r="J15" s="3">
        <f t="shared" si="0"/>
        <v>105.4</v>
      </c>
      <c r="K15" s="3">
        <f t="shared" si="1"/>
        <v>102</v>
      </c>
      <c r="L15" s="3">
        <f t="shared" si="2"/>
        <v>103</v>
      </c>
      <c r="M15" s="3">
        <f t="shared" si="3"/>
        <v>110.1</v>
      </c>
      <c r="N15" s="3">
        <v>6600</v>
      </c>
      <c r="P15" s="4">
        <f t="shared" si="6"/>
        <v>32.604690536384247</v>
      </c>
      <c r="Q15" s="5">
        <f t="shared" si="4"/>
        <v>32.604690536384247</v>
      </c>
      <c r="R15" s="5">
        <f t="shared" si="5"/>
        <v>4.940104626724886</v>
      </c>
    </row>
    <row r="16" spans="1:18" x14ac:dyDescent="0.3">
      <c r="A16" s="1">
        <v>15</v>
      </c>
      <c r="B16" s="1" t="s">
        <v>450</v>
      </c>
      <c r="C16" s="1" t="s">
        <v>519</v>
      </c>
      <c r="D16" s="1" t="s">
        <v>544</v>
      </c>
      <c r="E16" s="1">
        <v>5300</v>
      </c>
      <c r="F16" s="3" t="s">
        <v>485</v>
      </c>
      <c r="G16" s="1">
        <v>31</v>
      </c>
      <c r="H16" s="3">
        <v>111</v>
      </c>
      <c r="I16" s="1">
        <v>20.74</v>
      </c>
      <c r="J16" s="3">
        <f t="shared" si="0"/>
        <v>102</v>
      </c>
      <c r="K16" s="3">
        <f t="shared" si="1"/>
        <v>105.4</v>
      </c>
      <c r="L16" s="3">
        <f t="shared" si="2"/>
        <v>104.9</v>
      </c>
      <c r="M16" s="3">
        <f t="shared" si="3"/>
        <v>111.5</v>
      </c>
      <c r="N16" s="3">
        <v>5700</v>
      </c>
      <c r="P16" s="4">
        <f t="shared" si="6"/>
        <v>29.096239166671047</v>
      </c>
      <c r="Q16" s="5">
        <f t="shared" si="4"/>
        <v>29.096239166671047</v>
      </c>
      <c r="R16" s="5">
        <f t="shared" si="5"/>
        <v>5.1046033625738678</v>
      </c>
    </row>
    <row r="17" spans="1:18" x14ac:dyDescent="0.3">
      <c r="A17" s="1">
        <v>16</v>
      </c>
      <c r="B17" s="1" t="s">
        <v>104</v>
      </c>
      <c r="C17" s="1" t="s">
        <v>519</v>
      </c>
      <c r="D17" s="1" t="s">
        <v>545</v>
      </c>
      <c r="E17" s="1">
        <v>5100</v>
      </c>
      <c r="F17" s="3" t="s">
        <v>485</v>
      </c>
      <c r="G17" s="1">
        <v>30</v>
      </c>
      <c r="H17" s="1">
        <v>111</v>
      </c>
      <c r="I17" s="1">
        <v>19.71</v>
      </c>
      <c r="J17" s="3">
        <f t="shared" si="0"/>
        <v>102</v>
      </c>
      <c r="K17" s="3">
        <f t="shared" si="1"/>
        <v>105.4</v>
      </c>
      <c r="L17" s="3">
        <f t="shared" si="2"/>
        <v>104.9</v>
      </c>
      <c r="M17" s="3">
        <f t="shared" si="3"/>
        <v>111.5</v>
      </c>
      <c r="N17" s="3">
        <v>5900</v>
      </c>
      <c r="P17" s="4">
        <f t="shared" si="6"/>
        <v>27.722982720260521</v>
      </c>
      <c r="Q17" s="5">
        <f t="shared" si="4"/>
        <v>27.722982720260521</v>
      </c>
      <c r="R17" s="5">
        <f t="shared" si="5"/>
        <v>4.6988106305526305</v>
      </c>
    </row>
    <row r="18" spans="1:18" x14ac:dyDescent="0.3">
      <c r="A18" s="1">
        <v>17</v>
      </c>
      <c r="B18" s="1" t="s">
        <v>199</v>
      </c>
      <c r="C18" s="1" t="s">
        <v>549</v>
      </c>
      <c r="D18" s="1" t="s">
        <v>544</v>
      </c>
      <c r="E18" s="1">
        <v>4900</v>
      </c>
      <c r="F18" s="3" t="s">
        <v>487</v>
      </c>
      <c r="G18" s="1">
        <v>32</v>
      </c>
      <c r="H18" s="3">
        <v>109.25</v>
      </c>
      <c r="I18" s="1">
        <v>12.06</v>
      </c>
      <c r="J18" s="3">
        <f t="shared" si="0"/>
        <v>103.2</v>
      </c>
      <c r="K18" s="3">
        <f t="shared" si="1"/>
        <v>100.4</v>
      </c>
      <c r="L18" s="3">
        <f t="shared" si="2"/>
        <v>106.5</v>
      </c>
      <c r="M18" s="3">
        <f t="shared" si="3"/>
        <v>112.5</v>
      </c>
      <c r="N18" s="3">
        <v>6000</v>
      </c>
      <c r="P18" s="4">
        <f t="shared" si="6"/>
        <v>26.495745337799654</v>
      </c>
      <c r="Q18" s="5">
        <f t="shared" si="4"/>
        <v>26.495745337799654</v>
      </c>
      <c r="R18" s="5">
        <f t="shared" si="5"/>
        <v>4.4159575562999427</v>
      </c>
    </row>
    <row r="19" spans="1:18" x14ac:dyDescent="0.3">
      <c r="A19" s="1">
        <v>18</v>
      </c>
      <c r="B19" s="1" t="s">
        <v>93</v>
      </c>
      <c r="C19" s="1" t="s">
        <v>519</v>
      </c>
      <c r="D19" s="1" t="s">
        <v>546</v>
      </c>
      <c r="E19" s="1">
        <v>4700</v>
      </c>
      <c r="F19" s="3" t="s">
        <v>485</v>
      </c>
      <c r="G19" s="1">
        <v>30</v>
      </c>
      <c r="H19" s="3">
        <v>111</v>
      </c>
      <c r="I19" s="1">
        <v>18.95</v>
      </c>
      <c r="J19" s="3">
        <f t="shared" si="0"/>
        <v>102</v>
      </c>
      <c r="K19" s="3">
        <f t="shared" si="1"/>
        <v>105.4</v>
      </c>
      <c r="L19" s="3">
        <f t="shared" si="2"/>
        <v>104.9</v>
      </c>
      <c r="M19" s="3">
        <f t="shared" si="3"/>
        <v>111.5</v>
      </c>
      <c r="N19" s="3">
        <v>5400</v>
      </c>
      <c r="P19" s="4">
        <f t="shared" si="6"/>
        <v>26.750978123375784</v>
      </c>
      <c r="Q19" s="5">
        <f t="shared" si="4"/>
        <v>26.750978123375784</v>
      </c>
      <c r="R19" s="5">
        <f t="shared" si="5"/>
        <v>4.9538848376621818</v>
      </c>
    </row>
    <row r="20" spans="1:18" x14ac:dyDescent="0.3">
      <c r="A20" s="1">
        <v>19</v>
      </c>
      <c r="B20" s="1" t="s">
        <v>96</v>
      </c>
      <c r="C20" s="1" t="s">
        <v>487</v>
      </c>
      <c r="D20" s="1" t="s">
        <v>545</v>
      </c>
      <c r="E20" s="1">
        <v>4500</v>
      </c>
      <c r="F20" s="3" t="s">
        <v>549</v>
      </c>
      <c r="G20" s="1">
        <v>33</v>
      </c>
      <c r="H20" s="1">
        <v>110.75</v>
      </c>
      <c r="I20" s="1">
        <v>9.32</v>
      </c>
      <c r="J20" s="3">
        <f t="shared" si="0"/>
        <v>100.4</v>
      </c>
      <c r="K20" s="3">
        <f t="shared" si="1"/>
        <v>103.2</v>
      </c>
      <c r="L20" s="3">
        <f t="shared" si="2"/>
        <v>107.9</v>
      </c>
      <c r="M20" s="3">
        <f t="shared" si="3"/>
        <v>113.9</v>
      </c>
      <c r="N20" s="3">
        <v>5800</v>
      </c>
      <c r="P20" s="4">
        <f t="shared" si="6"/>
        <v>25.776864145175328</v>
      </c>
      <c r="Q20" s="5">
        <f t="shared" si="4"/>
        <v>25.776864145175328</v>
      </c>
      <c r="R20" s="5">
        <f t="shared" si="5"/>
        <v>4.4442869215819529</v>
      </c>
    </row>
    <row r="21" spans="1:18" x14ac:dyDescent="0.3">
      <c r="A21" s="1">
        <v>20</v>
      </c>
      <c r="B21" s="1" t="s">
        <v>281</v>
      </c>
      <c r="C21" s="1" t="s">
        <v>485</v>
      </c>
      <c r="D21" s="1" t="s">
        <v>542</v>
      </c>
      <c r="E21" s="1">
        <v>4400</v>
      </c>
      <c r="F21" s="3" t="s">
        <v>519</v>
      </c>
      <c r="G21" s="1">
        <v>29</v>
      </c>
      <c r="H21" s="1">
        <v>109.5</v>
      </c>
      <c r="I21" s="1">
        <v>16.260000000000002</v>
      </c>
      <c r="J21" s="3">
        <f t="shared" si="0"/>
        <v>105.4</v>
      </c>
      <c r="K21" s="3">
        <f t="shared" si="1"/>
        <v>102</v>
      </c>
      <c r="L21" s="3">
        <f t="shared" si="2"/>
        <v>103</v>
      </c>
      <c r="M21" s="3">
        <f t="shared" si="3"/>
        <v>110.1</v>
      </c>
      <c r="N21" s="3">
        <v>5000</v>
      </c>
      <c r="P21" s="4">
        <f t="shared" si="6"/>
        <v>24.583566776974585</v>
      </c>
      <c r="Q21" s="5">
        <f t="shared" si="4"/>
        <v>24.583566776974585</v>
      </c>
      <c r="R21" s="5">
        <f t="shared" si="5"/>
        <v>4.9167133553949167</v>
      </c>
    </row>
    <row r="22" spans="1:18" x14ac:dyDescent="0.3">
      <c r="A22" s="1">
        <v>21</v>
      </c>
      <c r="B22" s="1" t="s">
        <v>194</v>
      </c>
      <c r="C22" s="1" t="s">
        <v>519</v>
      </c>
      <c r="D22" s="1" t="s">
        <v>544</v>
      </c>
      <c r="E22" s="1">
        <v>4300</v>
      </c>
      <c r="F22" s="3" t="s">
        <v>485</v>
      </c>
      <c r="G22" s="1">
        <v>21</v>
      </c>
      <c r="H22" s="3">
        <v>111</v>
      </c>
      <c r="I22" s="1">
        <v>15.51</v>
      </c>
      <c r="J22" s="3">
        <f t="shared" si="0"/>
        <v>102</v>
      </c>
      <c r="K22" s="3">
        <f t="shared" si="1"/>
        <v>105.4</v>
      </c>
      <c r="L22" s="3">
        <f t="shared" si="2"/>
        <v>104.9</v>
      </c>
      <c r="M22" s="3">
        <f t="shared" si="3"/>
        <v>111.5</v>
      </c>
      <c r="N22" s="3">
        <v>3500</v>
      </c>
      <c r="P22" s="4">
        <f t="shared" si="6"/>
        <v>18.389141097273775</v>
      </c>
      <c r="Q22" s="5">
        <f t="shared" si="4"/>
        <v>18.389141097273775</v>
      </c>
      <c r="R22" s="5">
        <f t="shared" si="5"/>
        <v>5.2540403135067928</v>
      </c>
    </row>
    <row r="23" spans="1:18" x14ac:dyDescent="0.3">
      <c r="A23" s="1">
        <v>22</v>
      </c>
      <c r="B23" s="1" t="s">
        <v>414</v>
      </c>
      <c r="C23" s="1" t="s">
        <v>485</v>
      </c>
      <c r="D23" s="1" t="s">
        <v>546</v>
      </c>
      <c r="E23" s="1">
        <v>4200</v>
      </c>
      <c r="F23" s="3" t="s">
        <v>519</v>
      </c>
      <c r="G23" s="1">
        <v>28</v>
      </c>
      <c r="H23" s="3">
        <v>109.5</v>
      </c>
      <c r="I23" s="1">
        <v>21.09</v>
      </c>
      <c r="J23" s="3">
        <f t="shared" si="0"/>
        <v>105.4</v>
      </c>
      <c r="K23" s="3">
        <f t="shared" si="1"/>
        <v>102</v>
      </c>
      <c r="L23" s="3">
        <f t="shared" si="2"/>
        <v>103</v>
      </c>
      <c r="M23" s="3">
        <f t="shared" si="3"/>
        <v>110.1</v>
      </c>
      <c r="N23" s="3">
        <v>4700</v>
      </c>
      <c r="P23" s="4">
        <f t="shared" si="6"/>
        <v>24.731203961782661</v>
      </c>
      <c r="Q23" s="5">
        <f t="shared" si="4"/>
        <v>24.731203961782661</v>
      </c>
      <c r="R23" s="5">
        <f t="shared" si="5"/>
        <v>5.261958289740992</v>
      </c>
    </row>
    <row r="24" spans="1:18" x14ac:dyDescent="0.3">
      <c r="A24" s="1">
        <v>23</v>
      </c>
      <c r="B24" s="1" t="s">
        <v>315</v>
      </c>
      <c r="C24" s="1" t="s">
        <v>519</v>
      </c>
      <c r="D24" s="1" t="s">
        <v>543</v>
      </c>
      <c r="E24" s="1">
        <v>4000</v>
      </c>
      <c r="F24" s="3" t="s">
        <v>485</v>
      </c>
      <c r="G24" s="1">
        <v>17</v>
      </c>
      <c r="H24" s="3">
        <v>111</v>
      </c>
      <c r="I24" s="1">
        <v>19.059999999999999</v>
      </c>
      <c r="J24" s="3">
        <f t="shared" si="0"/>
        <v>102</v>
      </c>
      <c r="K24" s="3">
        <f t="shared" si="1"/>
        <v>105.4</v>
      </c>
      <c r="L24" s="3">
        <f t="shared" si="2"/>
        <v>104.9</v>
      </c>
      <c r="M24" s="3">
        <f t="shared" si="3"/>
        <v>111.5</v>
      </c>
      <c r="N24" s="3">
        <v>4300</v>
      </c>
      <c r="P24" s="4">
        <f t="shared" si="6"/>
        <v>15.749222036948868</v>
      </c>
      <c r="Q24" s="5">
        <f t="shared" si="4"/>
        <v>15.749222036948868</v>
      </c>
      <c r="R24" s="5">
        <f t="shared" si="5"/>
        <v>3.6626097760346208</v>
      </c>
    </row>
    <row r="25" spans="1:18" x14ac:dyDescent="0.3">
      <c r="A25" s="1">
        <v>24</v>
      </c>
      <c r="B25" s="1" t="s">
        <v>79</v>
      </c>
      <c r="C25" s="1" t="s">
        <v>485</v>
      </c>
      <c r="D25" s="1" t="s">
        <v>543</v>
      </c>
      <c r="E25" s="1">
        <v>3900</v>
      </c>
      <c r="F25" s="3" t="s">
        <v>519</v>
      </c>
      <c r="G25" s="1">
        <v>28</v>
      </c>
      <c r="H25" s="3">
        <v>109.5</v>
      </c>
      <c r="I25" s="1">
        <v>15.74</v>
      </c>
      <c r="J25" s="3">
        <f t="shared" si="0"/>
        <v>105.4</v>
      </c>
      <c r="K25" s="3">
        <f t="shared" si="1"/>
        <v>102</v>
      </c>
      <c r="L25" s="3">
        <f t="shared" si="2"/>
        <v>103</v>
      </c>
      <c r="M25" s="3">
        <f t="shared" si="3"/>
        <v>110.1</v>
      </c>
      <c r="N25" s="3">
        <v>4900</v>
      </c>
      <c r="P25" s="4">
        <f t="shared" si="6"/>
        <v>22.579736463578904</v>
      </c>
      <c r="Q25" s="5">
        <f t="shared" si="4"/>
        <v>22.579736463578904</v>
      </c>
      <c r="R25" s="5">
        <f t="shared" si="5"/>
        <v>4.6081094823630409</v>
      </c>
    </row>
    <row r="26" spans="1:18" x14ac:dyDescent="0.3">
      <c r="A26" s="1">
        <v>25</v>
      </c>
      <c r="B26" s="1" t="s">
        <v>110</v>
      </c>
      <c r="C26" s="1" t="s">
        <v>485</v>
      </c>
      <c r="D26" s="1" t="s">
        <v>544</v>
      </c>
      <c r="E26" s="1">
        <v>3700</v>
      </c>
      <c r="F26" s="3" t="s">
        <v>519</v>
      </c>
      <c r="G26" s="1">
        <v>27</v>
      </c>
      <c r="H26" s="3">
        <v>109.5</v>
      </c>
      <c r="I26" s="1">
        <v>13.84</v>
      </c>
      <c r="J26" s="3">
        <f t="shared" si="0"/>
        <v>105.4</v>
      </c>
      <c r="K26" s="3">
        <f t="shared" si="1"/>
        <v>102</v>
      </c>
      <c r="L26" s="3">
        <f t="shared" si="2"/>
        <v>103</v>
      </c>
      <c r="M26" s="3">
        <f t="shared" si="3"/>
        <v>110.1</v>
      </c>
      <c r="N26" s="3">
        <v>4900</v>
      </c>
      <c r="P26" s="4">
        <f t="shared" si="6"/>
        <v>20.836701364505942</v>
      </c>
      <c r="Q26" s="5">
        <f t="shared" si="4"/>
        <v>20.836701364505942</v>
      </c>
      <c r="R26" s="5">
        <f t="shared" si="5"/>
        <v>4.2523880335726405</v>
      </c>
    </row>
    <row r="27" spans="1:18" x14ac:dyDescent="0.3">
      <c r="A27" s="1">
        <v>26</v>
      </c>
      <c r="B27" s="1" t="s">
        <v>226</v>
      </c>
      <c r="C27" s="1" t="s">
        <v>487</v>
      </c>
      <c r="D27" s="1" t="s">
        <v>544</v>
      </c>
      <c r="E27" s="1">
        <v>3400</v>
      </c>
      <c r="F27" s="3" t="s">
        <v>549</v>
      </c>
      <c r="G27" s="1">
        <v>27</v>
      </c>
      <c r="H27" s="3">
        <v>110.75</v>
      </c>
      <c r="I27" s="1">
        <v>14.5</v>
      </c>
      <c r="J27" s="3">
        <f t="shared" si="0"/>
        <v>100.4</v>
      </c>
      <c r="K27" s="3">
        <f t="shared" si="1"/>
        <v>103.2</v>
      </c>
      <c r="L27" s="3">
        <f t="shared" si="2"/>
        <v>107.9</v>
      </c>
      <c r="M27" s="3">
        <f t="shared" si="3"/>
        <v>113.9</v>
      </c>
      <c r="N27" s="3">
        <v>3900</v>
      </c>
      <c r="P27" s="4">
        <f t="shared" si="6"/>
        <v>20.168260186205469</v>
      </c>
      <c r="Q27" s="5">
        <f t="shared" si="4"/>
        <v>20.168260186205469</v>
      </c>
      <c r="R27" s="5">
        <f t="shared" si="5"/>
        <v>5.1713487656937103</v>
      </c>
    </row>
    <row r="28" spans="1:18" x14ac:dyDescent="0.3">
      <c r="A28" s="1">
        <v>27</v>
      </c>
      <c r="B28" s="1" t="s">
        <v>593</v>
      </c>
      <c r="C28" s="1" t="s">
        <v>549</v>
      </c>
      <c r="D28" s="1" t="s">
        <v>542</v>
      </c>
      <c r="E28" s="1">
        <v>3300</v>
      </c>
      <c r="F28" s="3" t="s">
        <v>487</v>
      </c>
      <c r="G28" s="1">
        <v>8</v>
      </c>
      <c r="H28" s="3">
        <v>109.25</v>
      </c>
      <c r="I28" s="1">
        <v>14.58</v>
      </c>
      <c r="J28" s="3">
        <f t="shared" si="0"/>
        <v>103.2</v>
      </c>
      <c r="K28" s="3">
        <f t="shared" si="1"/>
        <v>100.4</v>
      </c>
      <c r="L28" s="3">
        <f t="shared" si="2"/>
        <v>106.5</v>
      </c>
      <c r="M28" s="3">
        <f t="shared" si="3"/>
        <v>112.5</v>
      </c>
      <c r="N28" s="3">
        <v>3800</v>
      </c>
      <c r="P28" s="4">
        <f t="shared" si="6"/>
        <v>5.9019929011459968</v>
      </c>
      <c r="Q28" s="5">
        <f t="shared" si="4"/>
        <v>5.9019929011459968</v>
      </c>
      <c r="R28" s="5">
        <f t="shared" si="5"/>
        <v>1.5531560266173676</v>
      </c>
    </row>
    <row r="29" spans="1:18" x14ac:dyDescent="0.3">
      <c r="A29" s="1">
        <v>28</v>
      </c>
      <c r="B29" s="1" t="s">
        <v>333</v>
      </c>
      <c r="C29" s="1" t="s">
        <v>487</v>
      </c>
      <c r="D29" s="1" t="s">
        <v>542</v>
      </c>
      <c r="E29" s="1">
        <v>3100</v>
      </c>
      <c r="F29" s="3" t="s">
        <v>549</v>
      </c>
      <c r="G29" s="1">
        <v>10</v>
      </c>
      <c r="H29" s="3">
        <v>110.75</v>
      </c>
      <c r="I29" s="1">
        <v>11.62</v>
      </c>
      <c r="J29" s="3">
        <f t="shared" si="0"/>
        <v>100.4</v>
      </c>
      <c r="K29" s="3">
        <f t="shared" si="1"/>
        <v>103.2</v>
      </c>
      <c r="L29" s="3">
        <f t="shared" si="2"/>
        <v>107.9</v>
      </c>
      <c r="M29" s="3">
        <f t="shared" si="3"/>
        <v>113.9</v>
      </c>
      <c r="N29" s="3">
        <v>3700</v>
      </c>
      <c r="P29" s="4">
        <f t="shared" si="6"/>
        <v>6.067607381001265</v>
      </c>
      <c r="Q29" s="5">
        <f t="shared" si="4"/>
        <v>6.067607381001265</v>
      </c>
      <c r="R29" s="5">
        <f t="shared" si="5"/>
        <v>1.6398938867570985</v>
      </c>
    </row>
    <row r="30" spans="1:18" x14ac:dyDescent="0.3">
      <c r="A30" s="1">
        <v>29</v>
      </c>
      <c r="B30" s="1" t="s">
        <v>257</v>
      </c>
      <c r="C30" s="1" t="s">
        <v>485</v>
      </c>
      <c r="D30" s="1" t="s">
        <v>545</v>
      </c>
      <c r="E30" s="1">
        <v>3000</v>
      </c>
      <c r="F30" s="3" t="s">
        <v>519</v>
      </c>
      <c r="G30" s="1">
        <v>12</v>
      </c>
      <c r="H30" s="3">
        <v>109.5</v>
      </c>
      <c r="I30" s="1">
        <v>15.37</v>
      </c>
      <c r="J30" s="3">
        <f t="shared" si="0"/>
        <v>105.4</v>
      </c>
      <c r="K30" s="3">
        <f t="shared" si="1"/>
        <v>102</v>
      </c>
      <c r="L30" s="3">
        <f t="shared" si="2"/>
        <v>103</v>
      </c>
      <c r="M30" s="3">
        <f t="shared" si="3"/>
        <v>110.1</v>
      </c>
      <c r="N30" s="3">
        <v>4000</v>
      </c>
      <c r="P30" s="4">
        <f t="shared" si="6"/>
        <v>8.3031563611202763</v>
      </c>
      <c r="Q30" s="5">
        <f t="shared" si="4"/>
        <v>8.3031563611202763</v>
      </c>
      <c r="R30" s="5">
        <f t="shared" si="5"/>
        <v>2.0757890902800691</v>
      </c>
    </row>
    <row r="31" spans="1:18" x14ac:dyDescent="0.3">
      <c r="A31" s="1">
        <v>30</v>
      </c>
      <c r="B31" s="1" t="s">
        <v>95</v>
      </c>
      <c r="C31" s="1" t="s">
        <v>549</v>
      </c>
      <c r="D31" s="1" t="s">
        <v>545</v>
      </c>
      <c r="E31" s="1">
        <v>3000</v>
      </c>
      <c r="F31" s="3" t="s">
        <v>487</v>
      </c>
      <c r="G31" s="1">
        <v>18</v>
      </c>
      <c r="H31" s="3">
        <v>109.25</v>
      </c>
      <c r="I31" s="1">
        <v>12.98</v>
      </c>
      <c r="J31" s="3">
        <f t="shared" si="0"/>
        <v>103.2</v>
      </c>
      <c r="K31" s="3">
        <f t="shared" si="1"/>
        <v>100.4</v>
      </c>
      <c r="L31" s="3">
        <f t="shared" si="2"/>
        <v>106.5</v>
      </c>
      <c r="M31" s="3">
        <f t="shared" si="3"/>
        <v>112.5</v>
      </c>
      <c r="N31" s="3">
        <v>3900</v>
      </c>
      <c r="P31" s="4">
        <f t="shared" si="6"/>
        <v>11.897589111120277</v>
      </c>
      <c r="Q31" s="5">
        <f t="shared" si="4"/>
        <v>11.897589111120277</v>
      </c>
      <c r="R31" s="5">
        <f t="shared" si="5"/>
        <v>3.0506638746462249</v>
      </c>
    </row>
    <row r="32" spans="1:18" x14ac:dyDescent="0.3">
      <c r="A32" s="1">
        <v>31</v>
      </c>
      <c r="B32" s="1" t="s">
        <v>206</v>
      </c>
      <c r="C32" s="1" t="s">
        <v>485</v>
      </c>
      <c r="D32" s="1" t="s">
        <v>544</v>
      </c>
      <c r="E32" s="1">
        <v>3000</v>
      </c>
      <c r="F32" s="3" t="s">
        <v>519</v>
      </c>
      <c r="G32" s="1">
        <v>4</v>
      </c>
      <c r="H32" s="3">
        <v>109.5</v>
      </c>
      <c r="I32" s="1">
        <v>15.34</v>
      </c>
      <c r="J32" s="3">
        <f t="shared" si="0"/>
        <v>105.4</v>
      </c>
      <c r="K32" s="3">
        <f t="shared" si="1"/>
        <v>102</v>
      </c>
      <c r="L32" s="3">
        <f t="shared" si="2"/>
        <v>103</v>
      </c>
      <c r="M32" s="3">
        <f t="shared" si="3"/>
        <v>110.1</v>
      </c>
      <c r="N32" s="3">
        <v>3700</v>
      </c>
      <c r="P32" s="4">
        <f t="shared" si="6"/>
        <v>2.4357040611202745</v>
      </c>
      <c r="Q32" s="5">
        <f t="shared" si="4"/>
        <v>2.4357040611202745</v>
      </c>
      <c r="R32" s="5">
        <f t="shared" si="5"/>
        <v>0.65829839489737141</v>
      </c>
    </row>
    <row r="33" spans="1:18" x14ac:dyDescent="0.3">
      <c r="A33" s="1">
        <v>32</v>
      </c>
      <c r="B33" s="1" t="s">
        <v>419</v>
      </c>
      <c r="C33" s="1" t="s">
        <v>487</v>
      </c>
      <c r="D33" s="1" t="s">
        <v>546</v>
      </c>
      <c r="E33" s="1">
        <v>2900</v>
      </c>
      <c r="F33" s="3" t="s">
        <v>549</v>
      </c>
      <c r="G33" s="1">
        <v>8</v>
      </c>
      <c r="H33" s="1">
        <v>110.75</v>
      </c>
      <c r="I33" s="1">
        <v>18.23</v>
      </c>
      <c r="J33" s="3">
        <f t="shared" si="0"/>
        <v>100.4</v>
      </c>
      <c r="K33" s="3">
        <f t="shared" si="1"/>
        <v>103.2</v>
      </c>
      <c r="L33" s="3">
        <f t="shared" si="2"/>
        <v>107.9</v>
      </c>
      <c r="M33" s="3">
        <f t="shared" si="3"/>
        <v>113.9</v>
      </c>
      <c r="N33" s="3">
        <v>3500</v>
      </c>
      <c r="P33" s="4">
        <f t="shared" si="6"/>
        <v>5.7788052078711818</v>
      </c>
      <c r="Q33" s="5">
        <f t="shared" si="4"/>
        <v>5.7788052078711818</v>
      </c>
      <c r="R33" s="5">
        <f t="shared" si="5"/>
        <v>1.6510872022489091</v>
      </c>
    </row>
    <row r="34" spans="1:18" x14ac:dyDescent="0.3">
      <c r="A34" s="1">
        <v>33</v>
      </c>
      <c r="B34" s="1" t="s">
        <v>49</v>
      </c>
      <c r="C34" s="1" t="s">
        <v>487</v>
      </c>
      <c r="D34" s="1" t="s">
        <v>544</v>
      </c>
      <c r="E34" s="1">
        <v>2900</v>
      </c>
      <c r="F34" s="3" t="s">
        <v>549</v>
      </c>
      <c r="G34" s="1">
        <v>18</v>
      </c>
      <c r="H34" s="3">
        <v>110.75</v>
      </c>
      <c r="I34" s="1">
        <v>14.79</v>
      </c>
      <c r="J34" s="3">
        <f t="shared" si="0"/>
        <v>100.4</v>
      </c>
      <c r="K34" s="3">
        <f t="shared" si="1"/>
        <v>103.2</v>
      </c>
      <c r="L34" s="3">
        <f t="shared" si="2"/>
        <v>107.9</v>
      </c>
      <c r="M34" s="3">
        <f t="shared" si="3"/>
        <v>113.9</v>
      </c>
      <c r="N34" s="3">
        <v>3500</v>
      </c>
      <c r="P34" s="4">
        <f t="shared" si="6"/>
        <v>12.165814807871183</v>
      </c>
      <c r="Q34" s="5">
        <f t="shared" si="4"/>
        <v>12.165814807871183</v>
      </c>
      <c r="R34" s="5">
        <f t="shared" si="5"/>
        <v>3.4759470879631951</v>
      </c>
    </row>
    <row r="35" spans="1:18" x14ac:dyDescent="0.3">
      <c r="A35" s="1">
        <v>34</v>
      </c>
      <c r="B35" s="1" t="s">
        <v>431</v>
      </c>
      <c r="C35" s="1" t="s">
        <v>549</v>
      </c>
      <c r="D35" s="1" t="s">
        <v>543</v>
      </c>
      <c r="E35" s="1">
        <v>2900</v>
      </c>
      <c r="F35" s="3" t="s">
        <v>487</v>
      </c>
      <c r="G35" s="1">
        <v>15</v>
      </c>
      <c r="H35" s="1">
        <v>109.25</v>
      </c>
      <c r="I35" s="1">
        <v>12.81</v>
      </c>
      <c r="J35" s="3">
        <f t="shared" si="0"/>
        <v>103.2</v>
      </c>
      <c r="K35" s="3">
        <f t="shared" si="1"/>
        <v>100.4</v>
      </c>
      <c r="L35" s="3">
        <f t="shared" si="2"/>
        <v>106.5</v>
      </c>
      <c r="M35" s="3">
        <f t="shared" si="3"/>
        <v>112.5</v>
      </c>
      <c r="N35" s="3">
        <v>3600</v>
      </c>
      <c r="P35" s="4">
        <f t="shared" si="6"/>
        <v>9.3365372078711832</v>
      </c>
      <c r="Q35" s="5">
        <f t="shared" si="4"/>
        <v>9.3365372078711832</v>
      </c>
      <c r="R35" s="5">
        <f t="shared" si="5"/>
        <v>2.5934825577419951</v>
      </c>
    </row>
    <row r="36" spans="1:18" x14ac:dyDescent="0.3">
      <c r="A36" s="1">
        <v>35</v>
      </c>
      <c r="B36" s="1" t="s">
        <v>118</v>
      </c>
      <c r="C36" s="1" t="s">
        <v>549</v>
      </c>
      <c r="D36" s="1" t="s">
        <v>546</v>
      </c>
      <c r="E36" s="1">
        <v>2800</v>
      </c>
      <c r="F36" s="3" t="s">
        <v>487</v>
      </c>
      <c r="G36" s="1">
        <v>11</v>
      </c>
      <c r="H36" s="3">
        <v>109.25</v>
      </c>
      <c r="I36" s="1">
        <v>13.38</v>
      </c>
      <c r="J36" s="3">
        <f t="shared" si="0"/>
        <v>103.2</v>
      </c>
      <c r="K36" s="3">
        <f t="shared" si="1"/>
        <v>100.4</v>
      </c>
      <c r="L36" s="3">
        <f t="shared" si="2"/>
        <v>106.5</v>
      </c>
      <c r="M36" s="3">
        <f t="shared" si="3"/>
        <v>112.5</v>
      </c>
      <c r="N36" s="3">
        <v>3500</v>
      </c>
      <c r="P36" s="4">
        <f t="shared" si="6"/>
        <v>6.2335156777276151</v>
      </c>
      <c r="Q36" s="5">
        <f t="shared" si="4"/>
        <v>6.2335156777276151</v>
      </c>
      <c r="R36" s="5">
        <f t="shared" si="5"/>
        <v>1.7810044793507471</v>
      </c>
    </row>
    <row r="37" spans="1:18" x14ac:dyDescent="0.3">
      <c r="A37" s="1">
        <v>36</v>
      </c>
      <c r="B37" s="1" t="s">
        <v>87</v>
      </c>
      <c r="C37" s="1" t="s">
        <v>549</v>
      </c>
      <c r="D37" s="1" t="s">
        <v>545</v>
      </c>
      <c r="E37" s="1">
        <v>2800</v>
      </c>
      <c r="F37" s="3" t="s">
        <v>487</v>
      </c>
      <c r="G37" s="1">
        <v>8</v>
      </c>
      <c r="H37" s="3">
        <v>109.25</v>
      </c>
      <c r="I37" s="1">
        <v>15.19</v>
      </c>
      <c r="J37" s="3">
        <f t="shared" si="0"/>
        <v>103.2</v>
      </c>
      <c r="K37" s="3">
        <f t="shared" si="1"/>
        <v>100.4</v>
      </c>
      <c r="L37" s="3">
        <f t="shared" si="2"/>
        <v>106.5</v>
      </c>
      <c r="M37" s="3">
        <f t="shared" si="3"/>
        <v>112.5</v>
      </c>
      <c r="N37" s="3">
        <v>3500</v>
      </c>
      <c r="P37" s="4">
        <f t="shared" si="6"/>
        <v>4.5293477777276152</v>
      </c>
      <c r="Q37" s="5">
        <f t="shared" si="4"/>
        <v>4.5293477777276152</v>
      </c>
      <c r="R37" s="5">
        <f t="shared" si="5"/>
        <v>1.294099365065033</v>
      </c>
    </row>
    <row r="38" spans="1:18" x14ac:dyDescent="0.3">
      <c r="A38" s="1">
        <v>37</v>
      </c>
      <c r="B38" s="1" t="s">
        <v>418</v>
      </c>
      <c r="C38" s="1" t="s">
        <v>519</v>
      </c>
      <c r="D38" s="1" t="s">
        <v>546</v>
      </c>
      <c r="E38" s="1">
        <v>2700</v>
      </c>
      <c r="F38" s="3" t="s">
        <v>485</v>
      </c>
      <c r="G38" s="1">
        <v>4</v>
      </c>
      <c r="H38" s="3">
        <v>111</v>
      </c>
      <c r="I38" s="1">
        <v>13.64</v>
      </c>
      <c r="J38" s="3">
        <f t="shared" si="0"/>
        <v>102</v>
      </c>
      <c r="K38" s="3">
        <f t="shared" si="1"/>
        <v>105.4</v>
      </c>
      <c r="L38" s="3">
        <f t="shared" si="2"/>
        <v>104.9</v>
      </c>
      <c r="M38" s="3">
        <f t="shared" si="3"/>
        <v>111.5</v>
      </c>
      <c r="N38" s="3">
        <v>3500</v>
      </c>
      <c r="P38" s="4">
        <f t="shared" si="6"/>
        <v>1.0703057599370798</v>
      </c>
      <c r="Q38" s="5">
        <f t="shared" si="4"/>
        <v>1.0703057599370798</v>
      </c>
      <c r="R38" s="5">
        <f t="shared" si="5"/>
        <v>0.30580164569630852</v>
      </c>
    </row>
    <row r="39" spans="1:18" x14ac:dyDescent="0.3">
      <c r="A39" s="3">
        <v>38</v>
      </c>
      <c r="B39" s="1" t="s">
        <v>409</v>
      </c>
      <c r="C39" s="1" t="s">
        <v>485</v>
      </c>
      <c r="D39" s="1" t="s">
        <v>544</v>
      </c>
      <c r="E39" s="1">
        <v>2700</v>
      </c>
      <c r="F39" s="3" t="s">
        <v>519</v>
      </c>
      <c r="G39" s="1">
        <v>4</v>
      </c>
      <c r="H39" s="3">
        <v>109.5</v>
      </c>
      <c r="I39" s="1">
        <v>12.99</v>
      </c>
      <c r="J39" s="3">
        <f t="shared" si="0"/>
        <v>105.4</v>
      </c>
      <c r="K39" s="3">
        <f t="shared" si="1"/>
        <v>102</v>
      </c>
      <c r="L39" s="3">
        <f t="shared" si="2"/>
        <v>103</v>
      </c>
      <c r="M39" s="3">
        <f t="shared" si="3"/>
        <v>110.1</v>
      </c>
      <c r="N39" s="3">
        <v>3500</v>
      </c>
      <c r="P39" s="4">
        <f t="shared" si="6"/>
        <v>0.80876420993708109</v>
      </c>
      <c r="Q39" s="5">
        <f t="shared" si="4"/>
        <v>0.80876420993708109</v>
      </c>
      <c r="R39" s="5">
        <f t="shared" si="5"/>
        <v>0.23107548855345175</v>
      </c>
    </row>
    <row r="40" spans="1:18" x14ac:dyDescent="0.3">
      <c r="A40" s="3"/>
      <c r="F40" s="3"/>
      <c r="H40" s="3"/>
      <c r="J40" s="3"/>
      <c r="K40" s="3"/>
      <c r="L40" s="3"/>
      <c r="M40" s="3"/>
      <c r="N40" s="3"/>
      <c r="P40" s="4"/>
      <c r="Q40" s="5"/>
      <c r="R40" s="5"/>
    </row>
    <row r="41" spans="1:18" x14ac:dyDescent="0.3">
      <c r="A41" s="3"/>
      <c r="J41" s="3"/>
      <c r="K41" s="3"/>
      <c r="L41" s="3"/>
      <c r="M41" s="3"/>
      <c r="N41" s="3"/>
      <c r="P41" s="4"/>
      <c r="Q41" s="5"/>
      <c r="R41" s="5"/>
    </row>
    <row r="44" spans="1:18" x14ac:dyDescent="0.3">
      <c r="A44" s="1" t="s">
        <v>565</v>
      </c>
    </row>
    <row r="45" spans="1:18" x14ac:dyDescent="0.3">
      <c r="A45" s="1" t="s">
        <v>509</v>
      </c>
      <c r="B45" s="1" t="s">
        <v>510</v>
      </c>
      <c r="C45" s="1" t="s">
        <v>566</v>
      </c>
      <c r="D45" s="1" t="s">
        <v>567</v>
      </c>
      <c r="E45" s="1" t="s">
        <v>568</v>
      </c>
      <c r="P45" s="1"/>
    </row>
    <row r="46" spans="1:18" x14ac:dyDescent="0.3">
      <c r="A46" s="1">
        <v>1</v>
      </c>
      <c r="B46" s="1" t="s">
        <v>507</v>
      </c>
      <c r="C46" s="1">
        <v>106.4</v>
      </c>
      <c r="D46" s="1">
        <v>105.5</v>
      </c>
      <c r="E46" s="1">
        <v>111.2</v>
      </c>
      <c r="P46" s="1"/>
    </row>
    <row r="47" spans="1:18" x14ac:dyDescent="0.3">
      <c r="A47" s="1">
        <v>2</v>
      </c>
      <c r="B47" s="1" t="s">
        <v>512</v>
      </c>
      <c r="C47" s="1">
        <v>103.4</v>
      </c>
      <c r="D47" s="1">
        <v>106.9</v>
      </c>
      <c r="E47" s="1">
        <v>107</v>
      </c>
      <c r="P47" s="1"/>
    </row>
    <row r="48" spans="1:18" x14ac:dyDescent="0.3">
      <c r="A48" s="1">
        <v>3</v>
      </c>
      <c r="B48" s="1" t="s">
        <v>519</v>
      </c>
      <c r="C48" s="1">
        <v>102</v>
      </c>
      <c r="D48" s="1">
        <v>110.1</v>
      </c>
      <c r="E48" s="1">
        <v>104.9</v>
      </c>
      <c r="P48" s="1"/>
    </row>
    <row r="49" spans="1:16" x14ac:dyDescent="0.3">
      <c r="A49" s="1">
        <v>4</v>
      </c>
      <c r="B49" s="1" t="s">
        <v>514</v>
      </c>
      <c r="C49" s="1">
        <v>101.1</v>
      </c>
      <c r="D49" s="1">
        <v>108.3</v>
      </c>
      <c r="E49" s="1">
        <v>110.2</v>
      </c>
      <c r="P49" s="1"/>
    </row>
    <row r="50" spans="1:16" x14ac:dyDescent="0.3">
      <c r="A50" s="1">
        <v>5</v>
      </c>
      <c r="B50" s="1" t="s">
        <v>499</v>
      </c>
      <c r="C50" s="1">
        <v>101.1</v>
      </c>
      <c r="D50" s="1">
        <v>102.5</v>
      </c>
      <c r="E50" s="1">
        <v>110.9</v>
      </c>
      <c r="P50" s="1"/>
    </row>
    <row r="51" spans="1:16" x14ac:dyDescent="0.3">
      <c r="A51" s="1">
        <v>6</v>
      </c>
      <c r="B51" s="1" t="s">
        <v>505</v>
      </c>
      <c r="C51" s="1">
        <v>98.9</v>
      </c>
      <c r="D51" s="1">
        <v>105</v>
      </c>
      <c r="E51" s="1">
        <v>115.1</v>
      </c>
      <c r="P51" s="1"/>
    </row>
    <row r="52" spans="1:16" x14ac:dyDescent="0.3">
      <c r="A52" s="1">
        <v>7</v>
      </c>
      <c r="B52" s="1" t="s">
        <v>518</v>
      </c>
      <c r="C52" s="1">
        <v>101.4</v>
      </c>
      <c r="D52" s="1">
        <v>106.6</v>
      </c>
      <c r="E52" s="1">
        <v>108.3</v>
      </c>
      <c r="P52" s="1"/>
    </row>
    <row r="53" spans="1:16" x14ac:dyDescent="0.3">
      <c r="A53" s="1">
        <v>8</v>
      </c>
      <c r="B53" s="1" t="s">
        <v>520</v>
      </c>
      <c r="C53" s="1">
        <v>100.1</v>
      </c>
      <c r="D53" s="1">
        <v>109.8</v>
      </c>
      <c r="E53" s="1">
        <v>106.8</v>
      </c>
      <c r="P53" s="1"/>
    </row>
    <row r="54" spans="1:16" x14ac:dyDescent="0.3">
      <c r="A54" s="1">
        <v>9</v>
      </c>
      <c r="B54" s="1" t="s">
        <v>491</v>
      </c>
      <c r="C54" s="1">
        <v>99.7</v>
      </c>
      <c r="D54" s="1">
        <v>106.1</v>
      </c>
      <c r="E54" s="1">
        <v>106.9</v>
      </c>
      <c r="P54" s="1"/>
    </row>
    <row r="55" spans="1:16" x14ac:dyDescent="0.3">
      <c r="A55" s="1">
        <v>10</v>
      </c>
      <c r="B55" s="1" t="s">
        <v>549</v>
      </c>
      <c r="C55" s="1">
        <v>103.2</v>
      </c>
      <c r="D55" s="1">
        <v>113.9</v>
      </c>
      <c r="E55" s="1">
        <v>106.5</v>
      </c>
      <c r="P55" s="1"/>
    </row>
    <row r="56" spans="1:16" x14ac:dyDescent="0.3">
      <c r="A56" s="1">
        <v>11</v>
      </c>
      <c r="B56" s="1" t="s">
        <v>487</v>
      </c>
      <c r="C56" s="1">
        <v>100.4</v>
      </c>
      <c r="D56" s="1">
        <v>112.5</v>
      </c>
      <c r="E56" s="1">
        <v>107.9</v>
      </c>
      <c r="P56" s="1"/>
    </row>
    <row r="57" spans="1:16" x14ac:dyDescent="0.3">
      <c r="A57" s="1">
        <v>12</v>
      </c>
      <c r="B57" s="1" t="s">
        <v>506</v>
      </c>
      <c r="C57" s="1">
        <v>100.4</v>
      </c>
      <c r="D57" s="1">
        <v>107.3</v>
      </c>
      <c r="E57" s="1">
        <v>104.2</v>
      </c>
      <c r="P57" s="1"/>
    </row>
    <row r="58" spans="1:16" x14ac:dyDescent="0.3">
      <c r="A58" s="1">
        <v>13</v>
      </c>
      <c r="B58" s="1" t="s">
        <v>498</v>
      </c>
      <c r="C58" s="1">
        <v>104.1</v>
      </c>
      <c r="D58" s="1">
        <v>109.7</v>
      </c>
      <c r="E58" s="1">
        <v>109</v>
      </c>
      <c r="P58" s="1"/>
    </row>
    <row r="59" spans="1:16" x14ac:dyDescent="0.3">
      <c r="A59" s="1">
        <v>14</v>
      </c>
      <c r="B59" s="1" t="s">
        <v>517</v>
      </c>
      <c r="C59" s="1">
        <v>105.5</v>
      </c>
      <c r="D59" s="1">
        <v>105.2</v>
      </c>
      <c r="E59" s="1">
        <v>107.3</v>
      </c>
      <c r="P59" s="1"/>
    </row>
    <row r="60" spans="1:16" x14ac:dyDescent="0.3">
      <c r="A60" s="1">
        <v>15</v>
      </c>
      <c r="B60" s="1" t="s">
        <v>495</v>
      </c>
      <c r="C60" s="1">
        <v>98.8</v>
      </c>
      <c r="D60" s="1">
        <v>103.8</v>
      </c>
      <c r="E60" s="1">
        <v>106.2</v>
      </c>
      <c r="P60" s="1"/>
    </row>
    <row r="61" spans="1:16" x14ac:dyDescent="0.3">
      <c r="A61" s="1">
        <v>16</v>
      </c>
      <c r="B61" s="1" t="s">
        <v>513</v>
      </c>
      <c r="C61" s="1">
        <v>100.7</v>
      </c>
      <c r="D61" s="1">
        <v>104.6</v>
      </c>
      <c r="E61" s="1">
        <v>105.1</v>
      </c>
      <c r="P61" s="1"/>
    </row>
    <row r="62" spans="1:16" x14ac:dyDescent="0.3">
      <c r="A62" s="1">
        <v>17</v>
      </c>
      <c r="B62" s="1" t="s">
        <v>485</v>
      </c>
      <c r="C62" s="1">
        <v>105.4</v>
      </c>
      <c r="D62" s="1">
        <v>111.5</v>
      </c>
      <c r="E62" s="1">
        <v>103</v>
      </c>
      <c r="P62" s="1"/>
    </row>
    <row r="63" spans="1:16" x14ac:dyDescent="0.3">
      <c r="A63" s="1">
        <v>18</v>
      </c>
      <c r="B63" s="1" t="s">
        <v>489</v>
      </c>
      <c r="C63" s="1">
        <v>102.8</v>
      </c>
      <c r="D63" s="1">
        <v>108.4</v>
      </c>
      <c r="E63" s="1">
        <v>110.2</v>
      </c>
      <c r="P63" s="1"/>
    </row>
    <row r="64" spans="1:16" x14ac:dyDescent="0.3">
      <c r="A64" s="1">
        <v>19</v>
      </c>
      <c r="B64" s="1" t="s">
        <v>564</v>
      </c>
      <c r="C64" s="1">
        <v>105.6</v>
      </c>
      <c r="D64" s="1">
        <v>108.6</v>
      </c>
      <c r="E64" s="1">
        <v>110.4</v>
      </c>
      <c r="P64" s="1"/>
    </row>
    <row r="65" spans="1:16" x14ac:dyDescent="0.3">
      <c r="A65" s="1">
        <v>20</v>
      </c>
      <c r="B65" s="1" t="s">
        <v>556</v>
      </c>
      <c r="C65" s="1">
        <v>102</v>
      </c>
      <c r="D65" s="1">
        <v>102.1</v>
      </c>
      <c r="E65" s="1">
        <v>110.9</v>
      </c>
      <c r="P65" s="1"/>
    </row>
    <row r="66" spans="1:16" x14ac:dyDescent="0.3">
      <c r="A66" s="1">
        <v>21</v>
      </c>
      <c r="B66" s="1" t="s">
        <v>486</v>
      </c>
      <c r="C66" s="1">
        <v>105.3</v>
      </c>
      <c r="D66" s="1">
        <v>107.6</v>
      </c>
      <c r="E66" s="1">
        <v>104.7</v>
      </c>
      <c r="P66" s="1"/>
    </row>
    <row r="67" spans="1:16" x14ac:dyDescent="0.3">
      <c r="A67" s="1">
        <v>22</v>
      </c>
      <c r="B67" s="1" t="s">
        <v>508</v>
      </c>
      <c r="C67" s="1">
        <v>100.3</v>
      </c>
      <c r="D67" s="1">
        <v>106.5</v>
      </c>
      <c r="E67" s="1">
        <v>105.8</v>
      </c>
      <c r="P67" s="1"/>
    </row>
    <row r="68" spans="1:16" x14ac:dyDescent="0.3">
      <c r="A68" s="1">
        <v>23</v>
      </c>
      <c r="B68" s="1" t="s">
        <v>488</v>
      </c>
      <c r="C68" s="1">
        <v>104</v>
      </c>
      <c r="D68" s="1">
        <v>110.4</v>
      </c>
      <c r="E68" s="1">
        <v>107.1</v>
      </c>
      <c r="P68" s="1"/>
    </row>
    <row r="69" spans="1:16" x14ac:dyDescent="0.3">
      <c r="A69" s="1">
        <v>24</v>
      </c>
      <c r="B69" s="1" t="s">
        <v>493</v>
      </c>
      <c r="C69" s="1">
        <v>102.9</v>
      </c>
      <c r="D69" s="1">
        <v>103.6</v>
      </c>
      <c r="E69" s="1">
        <v>112.2</v>
      </c>
      <c r="P69" s="1"/>
    </row>
    <row r="70" spans="1:16" x14ac:dyDescent="0.3">
      <c r="A70" s="1">
        <v>25</v>
      </c>
      <c r="B70" s="1" t="s">
        <v>492</v>
      </c>
      <c r="C70" s="1">
        <v>101.6</v>
      </c>
      <c r="D70" s="1">
        <v>111.4</v>
      </c>
      <c r="E70" s="1">
        <v>108.1</v>
      </c>
      <c r="P70" s="1"/>
    </row>
    <row r="71" spans="1:16" x14ac:dyDescent="0.3">
      <c r="A71" s="1">
        <v>26</v>
      </c>
      <c r="B71" s="1" t="s">
        <v>497</v>
      </c>
      <c r="C71" s="1">
        <v>105.5</v>
      </c>
      <c r="D71" s="1">
        <v>108.3</v>
      </c>
      <c r="E71" s="1">
        <v>108.7</v>
      </c>
      <c r="P71" s="1"/>
    </row>
    <row r="72" spans="1:16" x14ac:dyDescent="0.3">
      <c r="A72" s="1">
        <v>27</v>
      </c>
      <c r="B72" s="1" t="s">
        <v>557</v>
      </c>
      <c r="C72" s="1">
        <v>100.4</v>
      </c>
      <c r="D72" s="1">
        <v>111.1</v>
      </c>
      <c r="E72" s="1">
        <v>108.3</v>
      </c>
      <c r="P72" s="1"/>
    </row>
    <row r="73" spans="1:16" x14ac:dyDescent="0.3">
      <c r="A73" s="1">
        <v>28</v>
      </c>
      <c r="B73" s="1" t="s">
        <v>516</v>
      </c>
      <c r="C73" s="1">
        <v>102.5</v>
      </c>
      <c r="D73" s="1">
        <v>110.9</v>
      </c>
      <c r="E73" s="1">
        <v>104.3</v>
      </c>
      <c r="P73" s="1"/>
    </row>
    <row r="74" spans="1:16" x14ac:dyDescent="0.3">
      <c r="A74" s="1">
        <v>29</v>
      </c>
      <c r="B74" s="1" t="s">
        <v>496</v>
      </c>
      <c r="C74" s="1">
        <v>102.5</v>
      </c>
      <c r="D74" s="1">
        <v>108.8</v>
      </c>
      <c r="E74" s="1">
        <v>103.2</v>
      </c>
      <c r="P74" s="1"/>
    </row>
    <row r="75" spans="1:16" x14ac:dyDescent="0.3">
      <c r="A75" s="1">
        <v>30</v>
      </c>
      <c r="B75" s="1" t="s">
        <v>523</v>
      </c>
      <c r="C75" s="1">
        <v>103.7</v>
      </c>
      <c r="D75" s="1">
        <v>108.6</v>
      </c>
      <c r="E75" s="1">
        <v>111.3</v>
      </c>
      <c r="P75" s="1"/>
    </row>
  </sheetData>
  <sortState ref="B2:R39">
    <sortCondition descending="1" ref="E2:E39"/>
  </sortState>
  <pageMargins left="0.7" right="0.7" top="0.75" bottom="0.75" header="0.3" footer="0.3"/>
  <pageSetup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4" sqref="E24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144</v>
      </c>
      <c r="C2" s="1" t="s">
        <v>520</v>
      </c>
      <c r="D2" s="1" t="s">
        <v>542</v>
      </c>
      <c r="E2" s="1">
        <v>10500</v>
      </c>
      <c r="F2" s="3" t="s">
        <v>492</v>
      </c>
      <c r="G2" s="1">
        <v>36</v>
      </c>
      <c r="H2" s="3">
        <v>109</v>
      </c>
      <c r="I2" s="1">
        <v>28.91</v>
      </c>
      <c r="J2" s="3">
        <f t="shared" ref="J2:J36" si="0">VLOOKUP(C2,$B$43:$E$72,2,FALSE)</f>
        <v>100.1</v>
      </c>
      <c r="K2" s="3">
        <f t="shared" ref="K2:K36" si="1">VLOOKUP(F2,$B$43:$E$72,2,FALSE)</f>
        <v>101.6</v>
      </c>
      <c r="L2" s="3">
        <f t="shared" ref="L2:L36" si="2">VLOOKUP(C2,$B$43:$E$72,4,FALSE)</f>
        <v>106.8</v>
      </c>
      <c r="M2" s="3">
        <f t="shared" ref="M2:M36" si="3">VLOOKUP(F2,$B$43:$E$72,3,FALSE)</f>
        <v>111.4</v>
      </c>
      <c r="N2" s="3">
        <v>11200</v>
      </c>
      <c r="P2" s="4">
        <v>51.411188476344904</v>
      </c>
      <c r="Q2" s="5">
        <f t="shared" ref="Q2:Q36" si="4">P2-O2</f>
        <v>51.411188476344904</v>
      </c>
      <c r="R2" s="5">
        <f t="shared" ref="R2:R36" si="5">P2/(N2/1000)</f>
        <v>4.590284685387938</v>
      </c>
    </row>
    <row r="3" spans="1:18" x14ac:dyDescent="0.3">
      <c r="A3" s="1">
        <v>2</v>
      </c>
      <c r="B3" s="1" t="s">
        <v>317</v>
      </c>
      <c r="C3" s="1" t="s">
        <v>516</v>
      </c>
      <c r="D3" s="1" t="s">
        <v>546</v>
      </c>
      <c r="E3" s="1">
        <v>9500</v>
      </c>
      <c r="F3" s="3" t="s">
        <v>488</v>
      </c>
      <c r="G3" s="1">
        <v>37</v>
      </c>
      <c r="H3" s="1">
        <v>108.5</v>
      </c>
      <c r="I3" s="1">
        <v>29.55</v>
      </c>
      <c r="J3" s="3">
        <f t="shared" si="0"/>
        <v>102.5</v>
      </c>
      <c r="K3" s="3">
        <f t="shared" si="1"/>
        <v>104</v>
      </c>
      <c r="L3" s="3">
        <f t="shared" si="2"/>
        <v>104.3</v>
      </c>
      <c r="M3" s="3">
        <f t="shared" si="3"/>
        <v>110.4</v>
      </c>
      <c r="N3" s="3">
        <v>10200</v>
      </c>
      <c r="P3" s="4">
        <v>47.318258204511423</v>
      </c>
      <c r="Q3" s="5">
        <f t="shared" si="4"/>
        <v>47.318258204511423</v>
      </c>
      <c r="R3" s="5">
        <f t="shared" si="5"/>
        <v>4.6390449220109238</v>
      </c>
    </row>
    <row r="4" spans="1:18" x14ac:dyDescent="0.3">
      <c r="A4" s="1">
        <v>3</v>
      </c>
      <c r="B4" s="1" t="s">
        <v>437</v>
      </c>
      <c r="C4" s="1" t="s">
        <v>488</v>
      </c>
      <c r="D4" s="1" t="s">
        <v>542</v>
      </c>
      <c r="E4" s="1">
        <v>9200</v>
      </c>
      <c r="F4" s="3" t="s">
        <v>516</v>
      </c>
      <c r="G4" s="1">
        <v>33</v>
      </c>
      <c r="H4" s="1">
        <v>102.5</v>
      </c>
      <c r="I4" s="1">
        <v>33.1</v>
      </c>
      <c r="J4" s="3">
        <f t="shared" si="0"/>
        <v>104</v>
      </c>
      <c r="K4" s="3">
        <f t="shared" si="1"/>
        <v>102.5</v>
      </c>
      <c r="L4" s="3">
        <f t="shared" si="2"/>
        <v>107.1</v>
      </c>
      <c r="M4" s="3">
        <f t="shared" si="3"/>
        <v>110.9</v>
      </c>
      <c r="N4" s="3">
        <v>10800</v>
      </c>
      <c r="P4" s="4">
        <v>42.86763273793369</v>
      </c>
      <c r="Q4" s="5">
        <f t="shared" si="4"/>
        <v>42.86763273793369</v>
      </c>
      <c r="R4" s="5">
        <f t="shared" si="5"/>
        <v>3.9692252535123784</v>
      </c>
    </row>
    <row r="5" spans="1:18" x14ac:dyDescent="0.3">
      <c r="A5" s="1">
        <v>4</v>
      </c>
      <c r="B5" s="1" t="s">
        <v>330</v>
      </c>
      <c r="C5" s="1" t="s">
        <v>492</v>
      </c>
      <c r="D5" s="1" t="s">
        <v>543</v>
      </c>
      <c r="E5" s="1">
        <v>9000</v>
      </c>
      <c r="F5" s="3" t="s">
        <v>520</v>
      </c>
      <c r="G5" s="1">
        <v>38</v>
      </c>
      <c r="H5" s="3">
        <v>104.5</v>
      </c>
      <c r="I5" s="1">
        <v>30.36</v>
      </c>
      <c r="J5" s="3">
        <f t="shared" si="0"/>
        <v>101.6</v>
      </c>
      <c r="K5" s="3">
        <f t="shared" si="1"/>
        <v>100.1</v>
      </c>
      <c r="L5" s="3">
        <f t="shared" si="2"/>
        <v>108.1</v>
      </c>
      <c r="M5" s="3">
        <f t="shared" si="3"/>
        <v>109.8</v>
      </c>
      <c r="N5" s="3">
        <v>9900</v>
      </c>
      <c r="P5" s="4">
        <v>45.247570175564853</v>
      </c>
      <c r="Q5" s="5">
        <f t="shared" si="4"/>
        <v>45.247570175564853</v>
      </c>
      <c r="R5" s="5">
        <f t="shared" si="5"/>
        <v>4.5704616338954391</v>
      </c>
    </row>
    <row r="6" spans="1:18" x14ac:dyDescent="0.3">
      <c r="A6" s="1">
        <v>5</v>
      </c>
      <c r="B6" s="1" t="s">
        <v>172</v>
      </c>
      <c r="C6" s="1" t="s">
        <v>488</v>
      </c>
      <c r="D6" s="1" t="s">
        <v>544</v>
      </c>
      <c r="E6" s="1">
        <v>7800</v>
      </c>
      <c r="F6" s="3" t="s">
        <v>516</v>
      </c>
      <c r="G6" s="1">
        <v>37</v>
      </c>
      <c r="H6" s="3">
        <v>102.5</v>
      </c>
      <c r="I6" s="1">
        <v>22.86</v>
      </c>
      <c r="J6" s="3">
        <f t="shared" si="0"/>
        <v>104</v>
      </c>
      <c r="K6" s="3">
        <f t="shared" si="1"/>
        <v>102.5</v>
      </c>
      <c r="L6" s="3">
        <f t="shared" si="2"/>
        <v>107.1</v>
      </c>
      <c r="M6" s="3">
        <f t="shared" si="3"/>
        <v>110.9</v>
      </c>
      <c r="N6" s="3">
        <v>9800</v>
      </c>
      <c r="P6" s="4">
        <f t="shared" ref="P6:P36" si="6">-87.868852+(LN(E6))*9.365713+G6*0.73241+I6*0.27241+H6*0.0924+((J6+K6)/2)*0.015315+((L6+M6)/2)*-0.032803</f>
        <v>36.868744123462534</v>
      </c>
      <c r="Q6" s="5">
        <f t="shared" si="4"/>
        <v>36.868744123462534</v>
      </c>
      <c r="R6" s="5">
        <f t="shared" si="5"/>
        <v>3.7621167472920951</v>
      </c>
    </row>
    <row r="7" spans="1:18" x14ac:dyDescent="0.3">
      <c r="A7" s="1">
        <v>6</v>
      </c>
      <c r="B7" s="1" t="s">
        <v>54</v>
      </c>
      <c r="C7" s="1" t="s">
        <v>492</v>
      </c>
      <c r="D7" s="1" t="s">
        <v>544</v>
      </c>
      <c r="E7" s="1">
        <v>7000</v>
      </c>
      <c r="F7" s="3" t="s">
        <v>520</v>
      </c>
      <c r="G7" s="1">
        <v>37</v>
      </c>
      <c r="H7" s="1">
        <v>104.5</v>
      </c>
      <c r="I7" s="1">
        <v>26.06</v>
      </c>
      <c r="J7" s="3">
        <f t="shared" si="0"/>
        <v>101.6</v>
      </c>
      <c r="K7" s="3">
        <f t="shared" si="1"/>
        <v>100.1</v>
      </c>
      <c r="L7" s="3">
        <f t="shared" si="2"/>
        <v>108.1</v>
      </c>
      <c r="M7" s="3">
        <f t="shared" si="3"/>
        <v>109.8</v>
      </c>
      <c r="N7" s="3">
        <v>7500</v>
      </c>
      <c r="P7" s="4">
        <f t="shared" si="6"/>
        <v>36.876642897020908</v>
      </c>
      <c r="Q7" s="5">
        <f t="shared" si="4"/>
        <v>36.876642897020908</v>
      </c>
      <c r="R7" s="5">
        <f t="shared" si="5"/>
        <v>4.9168857196027878</v>
      </c>
    </row>
    <row r="8" spans="1:18" x14ac:dyDescent="0.3">
      <c r="A8" s="1">
        <v>7</v>
      </c>
      <c r="B8" s="1" t="s">
        <v>101</v>
      </c>
      <c r="C8" s="1" t="s">
        <v>488</v>
      </c>
      <c r="D8" s="1" t="s">
        <v>543</v>
      </c>
      <c r="E8" s="1">
        <v>6900</v>
      </c>
      <c r="F8" s="3" t="s">
        <v>516</v>
      </c>
      <c r="G8" s="1">
        <v>38</v>
      </c>
      <c r="H8" s="3">
        <v>102.5</v>
      </c>
      <c r="I8" s="1">
        <v>23.56</v>
      </c>
      <c r="J8" s="3">
        <f t="shared" si="0"/>
        <v>104</v>
      </c>
      <c r="K8" s="3">
        <f t="shared" si="1"/>
        <v>102.5</v>
      </c>
      <c r="L8" s="3">
        <f t="shared" si="2"/>
        <v>107.1</v>
      </c>
      <c r="M8" s="3">
        <f t="shared" si="3"/>
        <v>110.9</v>
      </c>
      <c r="N8" s="3">
        <v>7800</v>
      </c>
      <c r="P8" s="4">
        <f t="shared" si="6"/>
        <v>36.643582961612182</v>
      </c>
      <c r="Q8" s="5">
        <f t="shared" si="4"/>
        <v>36.643582961612182</v>
      </c>
      <c r="R8" s="5">
        <f t="shared" si="5"/>
        <v>4.6978952514887418</v>
      </c>
    </row>
    <row r="9" spans="1:18" x14ac:dyDescent="0.3">
      <c r="A9" s="1">
        <v>8</v>
      </c>
      <c r="B9" s="1" t="s">
        <v>291</v>
      </c>
      <c r="C9" s="1" t="s">
        <v>516</v>
      </c>
      <c r="D9" s="1" t="s">
        <v>545</v>
      </c>
      <c r="E9" s="1">
        <v>6800</v>
      </c>
      <c r="F9" s="3" t="s">
        <v>488</v>
      </c>
      <c r="G9" s="1">
        <v>34</v>
      </c>
      <c r="H9" s="3">
        <v>108.5</v>
      </c>
      <c r="I9" s="1">
        <v>20.86</v>
      </c>
      <c r="J9" s="3">
        <f t="shared" si="0"/>
        <v>102.5</v>
      </c>
      <c r="K9" s="3">
        <f t="shared" si="1"/>
        <v>104</v>
      </c>
      <c r="L9" s="3">
        <f t="shared" si="2"/>
        <v>104.3</v>
      </c>
      <c r="M9" s="3">
        <f t="shared" si="3"/>
        <v>110.4</v>
      </c>
      <c r="N9" s="3">
        <v>7500</v>
      </c>
      <c r="P9" s="4">
        <f t="shared" si="6"/>
        <v>33.4502327460891</v>
      </c>
      <c r="Q9" s="5">
        <f t="shared" si="4"/>
        <v>33.4502327460891</v>
      </c>
      <c r="R9" s="5">
        <f t="shared" si="5"/>
        <v>4.4600310328118802</v>
      </c>
    </row>
    <row r="10" spans="1:18" x14ac:dyDescent="0.3">
      <c r="A10" s="1">
        <v>9</v>
      </c>
      <c r="B10" s="1" t="s">
        <v>115</v>
      </c>
      <c r="C10" s="1" t="s">
        <v>488</v>
      </c>
      <c r="D10" s="1" t="s">
        <v>546</v>
      </c>
      <c r="E10" s="1">
        <v>6700</v>
      </c>
      <c r="F10" s="3" t="s">
        <v>516</v>
      </c>
      <c r="G10" s="1">
        <v>37</v>
      </c>
      <c r="H10" s="3">
        <v>102.5</v>
      </c>
      <c r="I10" s="1">
        <v>22.4</v>
      </c>
      <c r="J10" s="3">
        <f t="shared" si="0"/>
        <v>104</v>
      </c>
      <c r="K10" s="3">
        <f t="shared" si="1"/>
        <v>102.5</v>
      </c>
      <c r="L10" s="3">
        <f t="shared" si="2"/>
        <v>107.1</v>
      </c>
      <c r="M10" s="3">
        <f t="shared" si="3"/>
        <v>110.9</v>
      </c>
      <c r="N10" s="3">
        <v>7600</v>
      </c>
      <c r="P10" s="4">
        <f t="shared" si="6"/>
        <v>35.319695354555087</v>
      </c>
      <c r="Q10" s="5">
        <f t="shared" si="4"/>
        <v>35.319695354555087</v>
      </c>
      <c r="R10" s="5">
        <f t="shared" si="5"/>
        <v>4.6473283361256694</v>
      </c>
    </row>
    <row r="11" spans="1:18" x14ac:dyDescent="0.3">
      <c r="A11" s="1">
        <v>10</v>
      </c>
      <c r="B11" s="1" t="s">
        <v>201</v>
      </c>
      <c r="C11" s="1" t="s">
        <v>520</v>
      </c>
      <c r="D11" s="1" t="s">
        <v>543</v>
      </c>
      <c r="E11" s="1">
        <v>6500</v>
      </c>
      <c r="F11" s="3" t="s">
        <v>492</v>
      </c>
      <c r="G11" s="1">
        <v>35</v>
      </c>
      <c r="H11" s="3">
        <v>109</v>
      </c>
      <c r="I11" s="1">
        <v>25.4</v>
      </c>
      <c r="J11" s="3">
        <f t="shared" si="0"/>
        <v>100.1</v>
      </c>
      <c r="K11" s="3">
        <f t="shared" si="1"/>
        <v>101.6</v>
      </c>
      <c r="L11" s="3">
        <f t="shared" si="2"/>
        <v>106.8</v>
      </c>
      <c r="M11" s="3">
        <f t="shared" si="3"/>
        <v>111.4</v>
      </c>
      <c r="N11" s="3">
        <v>8100</v>
      </c>
      <c r="P11" s="4">
        <f t="shared" si="6"/>
        <v>34.948837848817142</v>
      </c>
      <c r="Q11" s="5">
        <f t="shared" si="4"/>
        <v>34.948837848817142</v>
      </c>
      <c r="R11" s="5">
        <f t="shared" si="5"/>
        <v>4.3146713393601415</v>
      </c>
    </row>
    <row r="12" spans="1:18" x14ac:dyDescent="0.3">
      <c r="A12" s="1">
        <v>11</v>
      </c>
      <c r="B12" s="1" t="s">
        <v>392</v>
      </c>
      <c r="C12" s="1" t="s">
        <v>516</v>
      </c>
      <c r="D12" s="1" t="s">
        <v>543</v>
      </c>
      <c r="E12" s="1">
        <v>6300</v>
      </c>
      <c r="F12" s="3" t="s">
        <v>488</v>
      </c>
      <c r="G12" s="1">
        <v>35</v>
      </c>
      <c r="H12" s="3">
        <v>108.5</v>
      </c>
      <c r="I12" s="1">
        <v>21.08</v>
      </c>
      <c r="J12" s="3">
        <f t="shared" si="0"/>
        <v>102.5</v>
      </c>
      <c r="K12" s="3">
        <f t="shared" si="1"/>
        <v>104</v>
      </c>
      <c r="L12" s="3">
        <f t="shared" si="2"/>
        <v>104.3</v>
      </c>
      <c r="M12" s="3">
        <f t="shared" si="3"/>
        <v>110.4</v>
      </c>
      <c r="N12" s="3">
        <v>6900</v>
      </c>
      <c r="P12" s="4">
        <f t="shared" si="6"/>
        <v>33.527285545837685</v>
      </c>
      <c r="Q12" s="5">
        <f t="shared" si="4"/>
        <v>33.527285545837685</v>
      </c>
      <c r="R12" s="5">
        <f t="shared" si="5"/>
        <v>4.8590268907011138</v>
      </c>
    </row>
    <row r="13" spans="1:18" x14ac:dyDescent="0.3">
      <c r="A13" s="1">
        <v>12</v>
      </c>
      <c r="B13" s="1" t="s">
        <v>473</v>
      </c>
      <c r="C13" s="1" t="s">
        <v>492</v>
      </c>
      <c r="D13" s="1" t="s">
        <v>542</v>
      </c>
      <c r="E13" s="1">
        <v>6100</v>
      </c>
      <c r="F13" s="3" t="s">
        <v>520</v>
      </c>
      <c r="G13" s="1">
        <v>31</v>
      </c>
      <c r="H13" s="3">
        <v>104.5</v>
      </c>
      <c r="I13" s="1">
        <v>21.67</v>
      </c>
      <c r="J13" s="3">
        <f t="shared" si="0"/>
        <v>101.6</v>
      </c>
      <c r="K13" s="3">
        <f t="shared" si="1"/>
        <v>100.1</v>
      </c>
      <c r="L13" s="3">
        <f t="shared" si="2"/>
        <v>108.1</v>
      </c>
      <c r="M13" s="3">
        <f t="shared" si="3"/>
        <v>109.8</v>
      </c>
      <c r="N13" s="3">
        <v>7200</v>
      </c>
      <c r="P13" s="4">
        <f t="shared" si="6"/>
        <v>29.997380669169281</v>
      </c>
      <c r="Q13" s="5">
        <f t="shared" si="4"/>
        <v>29.997380669169281</v>
      </c>
      <c r="R13" s="5">
        <f t="shared" si="5"/>
        <v>4.1663028707179555</v>
      </c>
    </row>
    <row r="14" spans="1:18" x14ac:dyDescent="0.3">
      <c r="A14" s="1">
        <v>13</v>
      </c>
      <c r="B14" s="1" t="s">
        <v>433</v>
      </c>
      <c r="C14" s="1" t="s">
        <v>520</v>
      </c>
      <c r="D14" s="1" t="s">
        <v>545</v>
      </c>
      <c r="E14" s="1">
        <v>5900</v>
      </c>
      <c r="F14" s="3" t="s">
        <v>492</v>
      </c>
      <c r="G14" s="1">
        <v>33</v>
      </c>
      <c r="H14" s="1">
        <v>109</v>
      </c>
      <c r="I14" s="1">
        <v>18.899999999999999</v>
      </c>
      <c r="J14" s="3">
        <f t="shared" si="0"/>
        <v>100.1</v>
      </c>
      <c r="K14" s="3">
        <f t="shared" si="1"/>
        <v>101.6</v>
      </c>
      <c r="L14" s="3">
        <f t="shared" si="2"/>
        <v>106.8</v>
      </c>
      <c r="M14" s="3">
        <f t="shared" si="3"/>
        <v>111.4</v>
      </c>
      <c r="N14" s="3">
        <v>7800</v>
      </c>
      <c r="P14" s="4">
        <f t="shared" si="6"/>
        <v>30.806285174495635</v>
      </c>
      <c r="Q14" s="5">
        <f t="shared" si="4"/>
        <v>30.806285174495635</v>
      </c>
      <c r="R14" s="5">
        <f t="shared" si="5"/>
        <v>3.9495237403199535</v>
      </c>
    </row>
    <row r="15" spans="1:18" x14ac:dyDescent="0.3">
      <c r="A15" s="1">
        <v>14</v>
      </c>
      <c r="B15" s="1" t="s">
        <v>227</v>
      </c>
      <c r="C15" s="1" t="s">
        <v>516</v>
      </c>
      <c r="D15" s="1" t="s">
        <v>542</v>
      </c>
      <c r="E15" s="1">
        <v>5000</v>
      </c>
      <c r="F15" s="3" t="s">
        <v>488</v>
      </c>
      <c r="G15" s="1">
        <v>34</v>
      </c>
      <c r="H15" s="3">
        <v>108.5</v>
      </c>
      <c r="I15" s="1">
        <v>19.79</v>
      </c>
      <c r="J15" s="3">
        <f t="shared" si="0"/>
        <v>102.5</v>
      </c>
      <c r="K15" s="3">
        <f t="shared" si="1"/>
        <v>104</v>
      </c>
      <c r="L15" s="3">
        <f t="shared" si="2"/>
        <v>104.3</v>
      </c>
      <c r="M15" s="3">
        <f t="shared" si="3"/>
        <v>110.4</v>
      </c>
      <c r="N15" s="3">
        <v>5500</v>
      </c>
      <c r="P15" s="4">
        <f t="shared" si="6"/>
        <v>30.278940596358538</v>
      </c>
      <c r="Q15" s="5">
        <f t="shared" si="4"/>
        <v>30.278940596358538</v>
      </c>
      <c r="R15" s="5">
        <f t="shared" si="5"/>
        <v>5.5052619266106433</v>
      </c>
    </row>
    <row r="16" spans="1:18" x14ac:dyDescent="0.3">
      <c r="A16" s="1">
        <v>15</v>
      </c>
      <c r="B16" s="1" t="s">
        <v>471</v>
      </c>
      <c r="C16" s="1" t="s">
        <v>520</v>
      </c>
      <c r="D16" s="1" t="s">
        <v>544</v>
      </c>
      <c r="E16" s="1">
        <v>4800</v>
      </c>
      <c r="F16" s="3" t="s">
        <v>492</v>
      </c>
      <c r="G16" s="1">
        <v>32</v>
      </c>
      <c r="H16" s="1">
        <v>109</v>
      </c>
      <c r="I16" s="1">
        <v>18.78</v>
      </c>
      <c r="J16" s="3">
        <f t="shared" si="0"/>
        <v>100.1</v>
      </c>
      <c r="K16" s="3">
        <f t="shared" si="1"/>
        <v>101.6</v>
      </c>
      <c r="L16" s="3">
        <f t="shared" si="2"/>
        <v>106.8</v>
      </c>
      <c r="M16" s="3">
        <f t="shared" si="3"/>
        <v>111.4</v>
      </c>
      <c r="N16" s="3">
        <v>5400</v>
      </c>
      <c r="P16" s="4">
        <f t="shared" si="6"/>
        <v>28.108698161594251</v>
      </c>
      <c r="Q16" s="5">
        <f t="shared" si="4"/>
        <v>28.108698161594251</v>
      </c>
      <c r="R16" s="5">
        <f t="shared" si="5"/>
        <v>5.2053144743693052</v>
      </c>
    </row>
    <row r="17" spans="1:18" x14ac:dyDescent="0.3">
      <c r="A17" s="1">
        <v>16</v>
      </c>
      <c r="B17" s="1" t="s">
        <v>61</v>
      </c>
      <c r="C17" s="1" t="s">
        <v>492</v>
      </c>
      <c r="D17" s="1" t="s">
        <v>545</v>
      </c>
      <c r="E17" s="1">
        <v>4700</v>
      </c>
      <c r="F17" s="3" t="s">
        <v>520</v>
      </c>
      <c r="G17" s="1">
        <v>30</v>
      </c>
      <c r="H17" s="3">
        <v>104.5</v>
      </c>
      <c r="I17" s="1">
        <v>13.62</v>
      </c>
      <c r="J17" s="3">
        <f t="shared" si="0"/>
        <v>101.6</v>
      </c>
      <c r="K17" s="3">
        <f t="shared" si="1"/>
        <v>100.1</v>
      </c>
      <c r="L17" s="3">
        <f t="shared" si="2"/>
        <v>108.1</v>
      </c>
      <c r="M17" s="3">
        <f t="shared" si="3"/>
        <v>109.8</v>
      </c>
      <c r="N17" s="3">
        <v>5700</v>
      </c>
      <c r="P17" s="4">
        <f t="shared" si="6"/>
        <v>24.630182823375783</v>
      </c>
      <c r="Q17" s="5">
        <f t="shared" si="4"/>
        <v>24.630182823375783</v>
      </c>
      <c r="R17" s="5">
        <f t="shared" si="5"/>
        <v>4.3210847058554007</v>
      </c>
    </row>
    <row r="18" spans="1:18" x14ac:dyDescent="0.3">
      <c r="A18" s="1">
        <v>17</v>
      </c>
      <c r="B18" s="1" t="s">
        <v>407</v>
      </c>
      <c r="C18" s="1" t="s">
        <v>488</v>
      </c>
      <c r="D18" s="1" t="s">
        <v>546</v>
      </c>
      <c r="E18" s="1">
        <v>4500</v>
      </c>
      <c r="F18" s="3" t="s">
        <v>516</v>
      </c>
      <c r="G18" s="1">
        <v>35</v>
      </c>
      <c r="H18" s="3">
        <v>102.5</v>
      </c>
      <c r="I18" s="1">
        <v>21.61</v>
      </c>
      <c r="J18" s="3">
        <f t="shared" si="0"/>
        <v>104</v>
      </c>
      <c r="K18" s="3">
        <f t="shared" si="1"/>
        <v>102.5</v>
      </c>
      <c r="L18" s="3">
        <f t="shared" si="2"/>
        <v>107.1</v>
      </c>
      <c r="M18" s="3">
        <f t="shared" si="3"/>
        <v>110.9</v>
      </c>
      <c r="N18" s="3">
        <v>4400</v>
      </c>
      <c r="P18" s="4">
        <f t="shared" si="6"/>
        <v>29.911835495175325</v>
      </c>
      <c r="Q18" s="5">
        <f t="shared" si="4"/>
        <v>29.911835495175325</v>
      </c>
      <c r="R18" s="5">
        <f t="shared" si="5"/>
        <v>6.7981444307216643</v>
      </c>
    </row>
    <row r="19" spans="1:18" x14ac:dyDescent="0.3">
      <c r="A19" s="1">
        <v>18</v>
      </c>
      <c r="B19" s="1" t="s">
        <v>187</v>
      </c>
      <c r="C19" s="1" t="s">
        <v>516</v>
      </c>
      <c r="D19" s="1" t="s">
        <v>544</v>
      </c>
      <c r="E19" s="1">
        <v>4200</v>
      </c>
      <c r="F19" s="3" t="s">
        <v>488</v>
      </c>
      <c r="G19" s="1">
        <v>33</v>
      </c>
      <c r="H19" s="3">
        <v>108.5</v>
      </c>
      <c r="I19" s="1">
        <v>13.59</v>
      </c>
      <c r="J19" s="3">
        <f t="shared" si="0"/>
        <v>102.5</v>
      </c>
      <c r="K19" s="3">
        <f t="shared" si="1"/>
        <v>104</v>
      </c>
      <c r="L19" s="3">
        <f t="shared" si="2"/>
        <v>104.3</v>
      </c>
      <c r="M19" s="3">
        <f t="shared" si="3"/>
        <v>110.4</v>
      </c>
      <c r="N19" s="3">
        <v>4400</v>
      </c>
      <c r="P19" s="4">
        <f t="shared" si="6"/>
        <v>26.224644811782667</v>
      </c>
      <c r="Q19" s="5">
        <f t="shared" si="4"/>
        <v>26.224644811782667</v>
      </c>
      <c r="R19" s="5">
        <f t="shared" si="5"/>
        <v>5.9601465481324238</v>
      </c>
    </row>
    <row r="20" spans="1:18" x14ac:dyDescent="0.3">
      <c r="A20" s="1">
        <v>19</v>
      </c>
      <c r="B20" s="1" t="s">
        <v>306</v>
      </c>
      <c r="C20" s="1" t="s">
        <v>492</v>
      </c>
      <c r="D20" s="1" t="s">
        <v>546</v>
      </c>
      <c r="E20" s="1">
        <v>4100</v>
      </c>
      <c r="F20" s="3" t="s">
        <v>520</v>
      </c>
      <c r="G20" s="1">
        <v>30</v>
      </c>
      <c r="H20" s="3">
        <v>104.5</v>
      </c>
      <c r="I20" s="1">
        <v>14.12</v>
      </c>
      <c r="J20" s="3">
        <f t="shared" si="0"/>
        <v>101.6</v>
      </c>
      <c r="K20" s="3">
        <f t="shared" si="1"/>
        <v>100.1</v>
      </c>
      <c r="L20" s="3">
        <f t="shared" si="2"/>
        <v>108.1</v>
      </c>
      <c r="M20" s="3">
        <f t="shared" si="3"/>
        <v>109.8</v>
      </c>
      <c r="N20" s="3">
        <v>4300</v>
      </c>
      <c r="P20" s="4">
        <f t="shared" si="6"/>
        <v>23.487260559690473</v>
      </c>
      <c r="Q20" s="5">
        <f t="shared" si="4"/>
        <v>23.487260559690473</v>
      </c>
      <c r="R20" s="5">
        <f t="shared" si="5"/>
        <v>5.4621536185326685</v>
      </c>
    </row>
    <row r="21" spans="1:18" x14ac:dyDescent="0.3">
      <c r="A21" s="1">
        <v>20</v>
      </c>
      <c r="B21" s="1" t="s">
        <v>404</v>
      </c>
      <c r="C21" s="1" t="s">
        <v>520</v>
      </c>
      <c r="D21" s="1" t="s">
        <v>546</v>
      </c>
      <c r="E21" s="1">
        <v>4000</v>
      </c>
      <c r="F21" s="3" t="s">
        <v>492</v>
      </c>
      <c r="G21" s="1">
        <v>30</v>
      </c>
      <c r="H21" s="3">
        <v>109</v>
      </c>
      <c r="I21" s="1">
        <v>20.399999999999999</v>
      </c>
      <c r="J21" s="3">
        <f t="shared" si="0"/>
        <v>100.1</v>
      </c>
      <c r="K21" s="3">
        <f t="shared" si="1"/>
        <v>101.6</v>
      </c>
      <c r="L21" s="3">
        <f t="shared" si="2"/>
        <v>106.8</v>
      </c>
      <c r="M21" s="3">
        <f t="shared" si="3"/>
        <v>111.4</v>
      </c>
      <c r="N21" s="3">
        <v>4700</v>
      </c>
      <c r="P21" s="4">
        <f t="shared" si="6"/>
        <v>25.37761098694887</v>
      </c>
      <c r="Q21" s="5">
        <f t="shared" si="4"/>
        <v>25.37761098694887</v>
      </c>
      <c r="R21" s="5">
        <f t="shared" si="5"/>
        <v>5.3994916993508228</v>
      </c>
    </row>
    <row r="22" spans="1:18" x14ac:dyDescent="0.3">
      <c r="A22" s="1">
        <v>21</v>
      </c>
      <c r="B22" s="1" t="s">
        <v>154</v>
      </c>
      <c r="C22" s="1" t="s">
        <v>516</v>
      </c>
      <c r="D22" s="1" t="s">
        <v>545</v>
      </c>
      <c r="E22" s="1">
        <v>3900</v>
      </c>
      <c r="F22" s="3" t="s">
        <v>488</v>
      </c>
      <c r="G22" s="1">
        <v>27</v>
      </c>
      <c r="H22" s="3">
        <v>108.5</v>
      </c>
      <c r="I22" s="1">
        <v>21.57</v>
      </c>
      <c r="J22" s="3">
        <f t="shared" si="0"/>
        <v>102.5</v>
      </c>
      <c r="K22" s="3">
        <f t="shared" si="1"/>
        <v>104</v>
      </c>
      <c r="L22" s="3">
        <f t="shared" si="2"/>
        <v>104.3</v>
      </c>
      <c r="M22" s="3">
        <f t="shared" si="3"/>
        <v>110.4</v>
      </c>
      <c r="N22" s="3">
        <v>5200</v>
      </c>
      <c r="P22" s="4">
        <f t="shared" si="6"/>
        <v>23.309942613578905</v>
      </c>
      <c r="Q22" s="5">
        <f t="shared" si="4"/>
        <v>23.309942613578905</v>
      </c>
      <c r="R22" s="5">
        <f t="shared" si="5"/>
        <v>4.4826812718420967</v>
      </c>
    </row>
    <row r="23" spans="1:18" x14ac:dyDescent="0.3">
      <c r="A23" s="1">
        <v>22</v>
      </c>
      <c r="B23" s="1" t="s">
        <v>280</v>
      </c>
      <c r="C23" s="1" t="s">
        <v>492</v>
      </c>
      <c r="D23" s="1" t="s">
        <v>546</v>
      </c>
      <c r="E23" s="1">
        <v>3700</v>
      </c>
      <c r="F23" s="3" t="s">
        <v>520</v>
      </c>
      <c r="G23" s="1">
        <v>20</v>
      </c>
      <c r="H23" s="3">
        <v>104.5</v>
      </c>
      <c r="I23" s="1">
        <v>17.399999999999999</v>
      </c>
      <c r="J23" s="3">
        <f t="shared" si="0"/>
        <v>101.6</v>
      </c>
      <c r="K23" s="3">
        <f t="shared" si="1"/>
        <v>100.1</v>
      </c>
      <c r="L23" s="3">
        <f t="shared" si="2"/>
        <v>108.1</v>
      </c>
      <c r="M23" s="3">
        <f t="shared" si="3"/>
        <v>109.8</v>
      </c>
      <c r="N23" s="3">
        <v>4500</v>
      </c>
      <c r="P23" s="4">
        <f t="shared" si="6"/>
        <v>16.095236014505943</v>
      </c>
      <c r="Q23" s="5">
        <f t="shared" si="4"/>
        <v>16.095236014505943</v>
      </c>
      <c r="R23" s="5">
        <f t="shared" si="5"/>
        <v>3.5767191143346539</v>
      </c>
    </row>
    <row r="24" spans="1:18" x14ac:dyDescent="0.3">
      <c r="A24" s="1">
        <v>23</v>
      </c>
      <c r="B24" s="1" t="s">
        <v>534</v>
      </c>
      <c r="C24" s="1" t="s">
        <v>488</v>
      </c>
      <c r="D24" s="1" t="s">
        <v>546</v>
      </c>
      <c r="E24" s="1">
        <v>3600</v>
      </c>
      <c r="F24" s="3" t="s">
        <v>516</v>
      </c>
      <c r="G24" s="1">
        <v>28</v>
      </c>
      <c r="H24" s="3">
        <v>102.5</v>
      </c>
      <c r="I24" s="1">
        <v>12.72</v>
      </c>
      <c r="J24" s="3">
        <f t="shared" si="0"/>
        <v>104</v>
      </c>
      <c r="K24" s="3">
        <f t="shared" si="1"/>
        <v>102.5</v>
      </c>
      <c r="L24" s="3">
        <f t="shared" si="2"/>
        <v>107.1</v>
      </c>
      <c r="M24" s="3">
        <f t="shared" si="3"/>
        <v>110.9</v>
      </c>
      <c r="N24" s="3">
        <v>4400</v>
      </c>
      <c r="P24" s="4">
        <f t="shared" si="6"/>
        <v>20.27334213576566</v>
      </c>
      <c r="Q24" s="5">
        <f t="shared" si="4"/>
        <v>20.27334213576566</v>
      </c>
      <c r="R24" s="5">
        <f t="shared" si="5"/>
        <v>4.6075777581285582</v>
      </c>
    </row>
    <row r="25" spans="1:18" x14ac:dyDescent="0.3">
      <c r="A25" s="1">
        <v>24</v>
      </c>
      <c r="B25" s="1" t="s">
        <v>405</v>
      </c>
      <c r="C25" s="1" t="s">
        <v>520</v>
      </c>
      <c r="D25" s="1" t="s">
        <v>544</v>
      </c>
      <c r="E25" s="1">
        <v>3500</v>
      </c>
      <c r="F25" s="3" t="s">
        <v>492</v>
      </c>
      <c r="G25" s="1">
        <v>14</v>
      </c>
      <c r="H25" s="1">
        <v>109</v>
      </c>
      <c r="I25" s="1">
        <v>17.97</v>
      </c>
      <c r="J25" s="3">
        <f t="shared" si="0"/>
        <v>100.1</v>
      </c>
      <c r="K25" s="3">
        <f t="shared" si="1"/>
        <v>101.6</v>
      </c>
      <c r="L25" s="3">
        <f t="shared" si="2"/>
        <v>106.8</v>
      </c>
      <c r="M25" s="3">
        <f t="shared" si="3"/>
        <v>111.4</v>
      </c>
      <c r="N25" s="3">
        <v>4200</v>
      </c>
      <c r="P25" s="4">
        <f t="shared" si="6"/>
        <v>11.746477987137284</v>
      </c>
      <c r="Q25" s="5">
        <f t="shared" si="4"/>
        <v>11.746477987137284</v>
      </c>
      <c r="R25" s="5">
        <f t="shared" si="5"/>
        <v>2.7967804731279249</v>
      </c>
    </row>
    <row r="26" spans="1:18" x14ac:dyDescent="0.3">
      <c r="A26" s="1">
        <v>25</v>
      </c>
      <c r="B26" s="1" t="s">
        <v>289</v>
      </c>
      <c r="C26" s="1" t="s">
        <v>520</v>
      </c>
      <c r="D26" s="1" t="s">
        <v>544</v>
      </c>
      <c r="E26" s="1">
        <v>3300</v>
      </c>
      <c r="F26" s="3" t="s">
        <v>492</v>
      </c>
      <c r="G26" s="1">
        <v>24</v>
      </c>
      <c r="H26" s="3">
        <v>109</v>
      </c>
      <c r="I26" s="1">
        <v>11.96</v>
      </c>
      <c r="J26" s="3">
        <f t="shared" si="0"/>
        <v>100.1</v>
      </c>
      <c r="K26" s="3">
        <f t="shared" si="1"/>
        <v>101.6</v>
      </c>
      <c r="L26" s="3">
        <f t="shared" si="2"/>
        <v>106.8</v>
      </c>
      <c r="M26" s="3">
        <f t="shared" si="3"/>
        <v>111.4</v>
      </c>
      <c r="N26" s="3">
        <v>3600</v>
      </c>
      <c r="P26" s="4">
        <f t="shared" si="6"/>
        <v>16.882310651145996</v>
      </c>
      <c r="Q26" s="5">
        <f t="shared" si="4"/>
        <v>16.882310651145996</v>
      </c>
      <c r="R26" s="5">
        <f t="shared" si="5"/>
        <v>4.6895307364294432</v>
      </c>
    </row>
    <row r="27" spans="1:18" x14ac:dyDescent="0.3">
      <c r="A27" s="1">
        <v>26</v>
      </c>
      <c r="B27" s="1" t="s">
        <v>415</v>
      </c>
      <c r="C27" s="1" t="s">
        <v>520</v>
      </c>
      <c r="D27" s="1" t="s">
        <v>545</v>
      </c>
      <c r="E27" s="1">
        <v>3200</v>
      </c>
      <c r="F27" s="3" t="s">
        <v>492</v>
      </c>
      <c r="G27" s="1">
        <v>19</v>
      </c>
      <c r="H27" s="1">
        <v>109</v>
      </c>
      <c r="I27" s="1">
        <v>16.75</v>
      </c>
      <c r="J27" s="3">
        <f t="shared" si="0"/>
        <v>100.1</v>
      </c>
      <c r="K27" s="3">
        <f t="shared" si="1"/>
        <v>101.6</v>
      </c>
      <c r="L27" s="3">
        <f t="shared" si="2"/>
        <v>106.8</v>
      </c>
      <c r="M27" s="3">
        <f t="shared" si="3"/>
        <v>111.4</v>
      </c>
      <c r="N27" s="3">
        <v>4300</v>
      </c>
      <c r="P27" s="4">
        <f t="shared" si="6"/>
        <v>14.236906027539218</v>
      </c>
      <c r="Q27" s="5">
        <f t="shared" si="4"/>
        <v>14.236906027539218</v>
      </c>
      <c r="R27" s="5">
        <f t="shared" si="5"/>
        <v>3.3109083784974929</v>
      </c>
    </row>
    <row r="28" spans="1:18" x14ac:dyDescent="0.3">
      <c r="A28" s="1">
        <v>27</v>
      </c>
      <c r="B28" s="1" t="s">
        <v>337</v>
      </c>
      <c r="C28" s="1" t="s">
        <v>516</v>
      </c>
      <c r="D28" s="1" t="s">
        <v>543</v>
      </c>
      <c r="E28" s="1">
        <v>3100</v>
      </c>
      <c r="F28" s="3" t="s">
        <v>488</v>
      </c>
      <c r="G28" s="1">
        <v>20</v>
      </c>
      <c r="H28" s="3">
        <v>108.5</v>
      </c>
      <c r="I28" s="1">
        <v>18.510000000000002</v>
      </c>
      <c r="J28" s="3">
        <f t="shared" si="0"/>
        <v>102.5</v>
      </c>
      <c r="K28" s="3">
        <f t="shared" si="1"/>
        <v>104</v>
      </c>
      <c r="L28" s="3">
        <f t="shared" si="2"/>
        <v>104.3</v>
      </c>
      <c r="M28" s="3">
        <f t="shared" si="3"/>
        <v>110.4</v>
      </c>
      <c r="N28" s="3">
        <v>3500</v>
      </c>
      <c r="P28" s="4">
        <f t="shared" si="6"/>
        <v>15.199369681001265</v>
      </c>
      <c r="Q28" s="5">
        <f t="shared" si="4"/>
        <v>15.199369681001265</v>
      </c>
      <c r="R28" s="5">
        <f t="shared" si="5"/>
        <v>4.3426770517146469</v>
      </c>
    </row>
    <row r="29" spans="1:18" x14ac:dyDescent="0.3">
      <c r="A29" s="1">
        <v>28</v>
      </c>
      <c r="B29" s="1" t="s">
        <v>125</v>
      </c>
      <c r="C29" s="1" t="s">
        <v>492</v>
      </c>
      <c r="D29" s="1" t="s">
        <v>545</v>
      </c>
      <c r="E29" s="1">
        <v>3000</v>
      </c>
      <c r="F29" s="3" t="s">
        <v>520</v>
      </c>
      <c r="G29" s="1">
        <v>17</v>
      </c>
      <c r="H29" s="3">
        <v>104.5</v>
      </c>
      <c r="I29" s="1">
        <v>16.34</v>
      </c>
      <c r="J29" s="3">
        <f t="shared" si="0"/>
        <v>101.6</v>
      </c>
      <c r="K29" s="3">
        <f t="shared" si="1"/>
        <v>100.1</v>
      </c>
      <c r="L29" s="3">
        <f t="shared" si="2"/>
        <v>108.1</v>
      </c>
      <c r="M29" s="3">
        <f t="shared" si="3"/>
        <v>109.8</v>
      </c>
      <c r="N29" s="3">
        <v>4000</v>
      </c>
      <c r="P29" s="4">
        <f t="shared" si="6"/>
        <v>11.645069111120277</v>
      </c>
      <c r="Q29" s="5">
        <f t="shared" si="4"/>
        <v>11.645069111120277</v>
      </c>
      <c r="R29" s="5">
        <f t="shared" si="5"/>
        <v>2.9112672777800692</v>
      </c>
    </row>
    <row r="30" spans="1:18" x14ac:dyDescent="0.3">
      <c r="A30" s="1">
        <v>29</v>
      </c>
      <c r="B30" s="1" t="s">
        <v>10</v>
      </c>
      <c r="C30" s="1" t="s">
        <v>492</v>
      </c>
      <c r="D30" s="1" t="s">
        <v>543</v>
      </c>
      <c r="E30" s="1">
        <v>2900</v>
      </c>
      <c r="F30" s="3" t="s">
        <v>520</v>
      </c>
      <c r="G30" s="1">
        <v>20</v>
      </c>
      <c r="H30" s="3">
        <v>104.5</v>
      </c>
      <c r="I30" s="1">
        <v>15.88</v>
      </c>
      <c r="J30" s="3">
        <f t="shared" si="0"/>
        <v>101.6</v>
      </c>
      <c r="K30" s="3">
        <f t="shared" si="1"/>
        <v>100.1</v>
      </c>
      <c r="L30" s="3">
        <f t="shared" si="2"/>
        <v>108.1</v>
      </c>
      <c r="M30" s="3">
        <f t="shared" si="3"/>
        <v>109.8</v>
      </c>
      <c r="N30" s="3">
        <v>3800</v>
      </c>
      <c r="P30" s="4">
        <f t="shared" si="6"/>
        <v>13.399478307871183</v>
      </c>
      <c r="Q30" s="5">
        <f t="shared" si="4"/>
        <v>13.399478307871183</v>
      </c>
      <c r="R30" s="5">
        <f t="shared" si="5"/>
        <v>3.5261785020713643</v>
      </c>
    </row>
    <row r="31" spans="1:18" x14ac:dyDescent="0.3">
      <c r="A31" s="1">
        <v>30</v>
      </c>
      <c r="B31" s="1" t="s">
        <v>320</v>
      </c>
      <c r="C31" s="1" t="s">
        <v>488</v>
      </c>
      <c r="D31" s="1" t="s">
        <v>545</v>
      </c>
      <c r="E31" s="1">
        <v>2800</v>
      </c>
      <c r="F31" s="1" t="s">
        <v>516</v>
      </c>
      <c r="G31" s="1">
        <v>20</v>
      </c>
      <c r="H31" s="1">
        <v>102.5</v>
      </c>
      <c r="I31" s="1">
        <v>14.05</v>
      </c>
      <c r="J31" s="3">
        <f t="shared" si="0"/>
        <v>104</v>
      </c>
      <c r="K31" s="3">
        <f t="shared" si="1"/>
        <v>102.5</v>
      </c>
      <c r="L31" s="3">
        <f t="shared" si="2"/>
        <v>107.1</v>
      </c>
      <c r="M31" s="3">
        <f t="shared" si="3"/>
        <v>110.9</v>
      </c>
      <c r="N31" s="3">
        <v>3500</v>
      </c>
      <c r="P31" s="4">
        <f t="shared" si="6"/>
        <v>12.422628627727615</v>
      </c>
      <c r="Q31" s="5">
        <f t="shared" si="4"/>
        <v>12.422628627727615</v>
      </c>
      <c r="R31" s="5">
        <f t="shared" si="5"/>
        <v>3.5493224650650328</v>
      </c>
    </row>
    <row r="32" spans="1:18" x14ac:dyDescent="0.3">
      <c r="A32" s="1">
        <v>31</v>
      </c>
      <c r="B32" s="1" t="s">
        <v>410</v>
      </c>
      <c r="C32" s="1" t="s">
        <v>488</v>
      </c>
      <c r="D32" s="1" t="s">
        <v>542</v>
      </c>
      <c r="E32" s="1">
        <v>2700</v>
      </c>
      <c r="F32" s="3" t="s">
        <v>516</v>
      </c>
      <c r="G32" s="1">
        <v>12</v>
      </c>
      <c r="H32" s="1">
        <v>102.5</v>
      </c>
      <c r="I32" s="1">
        <v>21.75</v>
      </c>
      <c r="J32" s="3">
        <f t="shared" si="0"/>
        <v>104</v>
      </c>
      <c r="K32" s="3">
        <f t="shared" si="1"/>
        <v>102.5</v>
      </c>
      <c r="L32" s="3">
        <f t="shared" si="2"/>
        <v>107.1</v>
      </c>
      <c r="M32" s="3">
        <f t="shared" si="3"/>
        <v>110.9</v>
      </c>
      <c r="N32" s="3">
        <v>3600</v>
      </c>
      <c r="P32" s="4">
        <f t="shared" si="6"/>
        <v>8.3202967099370824</v>
      </c>
      <c r="Q32" s="5">
        <f t="shared" si="4"/>
        <v>8.3202967099370824</v>
      </c>
      <c r="R32" s="5">
        <f t="shared" si="5"/>
        <v>2.3111935305380782</v>
      </c>
    </row>
    <row r="33" spans="1:18" x14ac:dyDescent="0.3">
      <c r="A33" s="1">
        <v>32</v>
      </c>
      <c r="B33" s="1" t="s">
        <v>465</v>
      </c>
      <c r="C33" s="1" t="s">
        <v>520</v>
      </c>
      <c r="D33" s="1" t="s">
        <v>544</v>
      </c>
      <c r="E33" s="1">
        <v>2700</v>
      </c>
      <c r="F33" s="3" t="s">
        <v>492</v>
      </c>
      <c r="G33" s="1">
        <v>17</v>
      </c>
      <c r="H33" s="1">
        <v>109</v>
      </c>
      <c r="I33" s="1">
        <v>18.2</v>
      </c>
      <c r="J33" s="3">
        <f t="shared" si="0"/>
        <v>100.1</v>
      </c>
      <c r="K33" s="3">
        <f t="shared" si="1"/>
        <v>101.6</v>
      </c>
      <c r="L33" s="3">
        <f t="shared" si="2"/>
        <v>106.8</v>
      </c>
      <c r="M33" s="3">
        <f t="shared" si="3"/>
        <v>111.4</v>
      </c>
      <c r="N33" s="3">
        <v>3500</v>
      </c>
      <c r="P33" s="4">
        <f t="shared" si="6"/>
        <v>11.575854909937084</v>
      </c>
      <c r="Q33" s="5">
        <f t="shared" si="4"/>
        <v>11.575854909937084</v>
      </c>
      <c r="R33" s="5">
        <f t="shared" si="5"/>
        <v>3.3073871171248812</v>
      </c>
    </row>
    <row r="34" spans="1:18" x14ac:dyDescent="0.3">
      <c r="A34" s="1">
        <v>33</v>
      </c>
      <c r="B34" s="1" t="s">
        <v>213</v>
      </c>
      <c r="C34" s="1" t="s">
        <v>492</v>
      </c>
      <c r="D34" s="1" t="s">
        <v>546</v>
      </c>
      <c r="E34" s="1">
        <v>2600</v>
      </c>
      <c r="F34" s="3" t="s">
        <v>520</v>
      </c>
      <c r="G34" s="1">
        <v>17</v>
      </c>
      <c r="H34" s="3">
        <v>104.5</v>
      </c>
      <c r="I34" s="1">
        <v>17.010000000000002</v>
      </c>
      <c r="J34" s="3">
        <f t="shared" si="0"/>
        <v>101.6</v>
      </c>
      <c r="K34" s="3">
        <f t="shared" si="1"/>
        <v>100.1</v>
      </c>
      <c r="L34" s="3">
        <f t="shared" si="2"/>
        <v>108.1</v>
      </c>
      <c r="M34" s="3">
        <f t="shared" si="3"/>
        <v>109.8</v>
      </c>
      <c r="N34" s="3">
        <v>3600</v>
      </c>
      <c r="P34" s="4">
        <f t="shared" si="6"/>
        <v>10.487342379523868</v>
      </c>
      <c r="Q34" s="5">
        <f t="shared" si="4"/>
        <v>10.487342379523868</v>
      </c>
      <c r="R34" s="5">
        <f t="shared" si="5"/>
        <v>2.9131506609788524</v>
      </c>
    </row>
    <row r="35" spans="1:18" x14ac:dyDescent="0.3">
      <c r="A35" s="1">
        <v>34</v>
      </c>
      <c r="B35" s="1" t="s">
        <v>416</v>
      </c>
      <c r="C35" s="1" t="s">
        <v>516</v>
      </c>
      <c r="D35" s="1" t="s">
        <v>546</v>
      </c>
      <c r="E35" s="1">
        <v>2600</v>
      </c>
      <c r="F35" s="3" t="s">
        <v>488</v>
      </c>
      <c r="G35" s="1">
        <v>12</v>
      </c>
      <c r="H35" s="3">
        <v>108.5</v>
      </c>
      <c r="I35" s="1">
        <v>18.34</v>
      </c>
      <c r="J35" s="3">
        <f t="shared" si="0"/>
        <v>102.5</v>
      </c>
      <c r="K35" s="3">
        <f t="shared" si="1"/>
        <v>104</v>
      </c>
      <c r="L35" s="3">
        <f t="shared" si="2"/>
        <v>104.3</v>
      </c>
      <c r="M35" s="3">
        <f t="shared" si="3"/>
        <v>110.4</v>
      </c>
      <c r="N35" s="3">
        <v>3500</v>
      </c>
      <c r="P35" s="4">
        <f t="shared" si="6"/>
        <v>7.6464384795238667</v>
      </c>
      <c r="Q35" s="5">
        <f t="shared" si="4"/>
        <v>7.6464384795238667</v>
      </c>
      <c r="R35" s="5">
        <f t="shared" si="5"/>
        <v>2.1846967084353905</v>
      </c>
    </row>
    <row r="36" spans="1:18" x14ac:dyDescent="0.3">
      <c r="A36" s="1">
        <v>35</v>
      </c>
      <c r="B36" s="1" t="s">
        <v>563</v>
      </c>
      <c r="C36" s="1" t="s">
        <v>516</v>
      </c>
      <c r="D36" s="1" t="s">
        <v>544</v>
      </c>
      <c r="E36" s="1">
        <v>2500</v>
      </c>
      <c r="F36" s="3" t="s">
        <v>488</v>
      </c>
      <c r="G36" s="1">
        <v>8</v>
      </c>
      <c r="H36" s="3">
        <v>108.5</v>
      </c>
      <c r="I36" s="1">
        <v>9.42</v>
      </c>
      <c r="J36" s="3">
        <f t="shared" si="0"/>
        <v>102.5</v>
      </c>
      <c r="K36" s="3">
        <f t="shared" si="1"/>
        <v>104</v>
      </c>
      <c r="L36" s="3">
        <f t="shared" si="2"/>
        <v>104.3</v>
      </c>
      <c r="M36" s="3">
        <f t="shared" si="3"/>
        <v>110.4</v>
      </c>
      <c r="N36" s="3">
        <v>3500</v>
      </c>
      <c r="P36" s="4">
        <f t="shared" si="6"/>
        <v>1.9195713364749079</v>
      </c>
      <c r="Q36" s="5">
        <f t="shared" si="4"/>
        <v>1.9195713364749079</v>
      </c>
      <c r="R36" s="5">
        <f t="shared" si="5"/>
        <v>0.54844895327854515</v>
      </c>
    </row>
    <row r="37" spans="1:18" x14ac:dyDescent="0.3">
      <c r="A37" s="3"/>
      <c r="F37" s="3"/>
      <c r="H37" s="3"/>
      <c r="J37" s="3"/>
      <c r="K37" s="3"/>
      <c r="L37" s="3"/>
      <c r="M37" s="3"/>
      <c r="N37" s="3"/>
      <c r="P37" s="4"/>
      <c r="Q37" s="5"/>
      <c r="R37" s="5"/>
    </row>
    <row r="38" spans="1:18" x14ac:dyDescent="0.3">
      <c r="A38" s="3"/>
      <c r="J38" s="3"/>
      <c r="K38" s="3"/>
      <c r="L38" s="3"/>
      <c r="M38" s="3"/>
      <c r="N38" s="3"/>
      <c r="P38" s="4"/>
      <c r="Q38" s="5"/>
      <c r="R38" s="5"/>
    </row>
    <row r="41" spans="1:18" x14ac:dyDescent="0.3">
      <c r="A41" s="1" t="s">
        <v>565</v>
      </c>
    </row>
    <row r="42" spans="1:18" x14ac:dyDescent="0.3">
      <c r="A42" s="1" t="s">
        <v>509</v>
      </c>
      <c r="B42" s="1" t="s">
        <v>510</v>
      </c>
      <c r="C42" s="1" t="s">
        <v>566</v>
      </c>
      <c r="D42" s="1" t="s">
        <v>567</v>
      </c>
      <c r="E42" s="1" t="s">
        <v>568</v>
      </c>
      <c r="P42" s="1"/>
    </row>
    <row r="43" spans="1:18" x14ac:dyDescent="0.3">
      <c r="A43" s="1">
        <v>1</v>
      </c>
      <c r="B43" s="1" t="s">
        <v>507</v>
      </c>
      <c r="C43" s="1">
        <v>106.4</v>
      </c>
      <c r="D43" s="1">
        <v>105.5</v>
      </c>
      <c r="E43" s="1">
        <v>111.2</v>
      </c>
      <c r="P43" s="1"/>
    </row>
    <row r="44" spans="1:18" x14ac:dyDescent="0.3">
      <c r="A44" s="1">
        <v>2</v>
      </c>
      <c r="B44" s="1" t="s">
        <v>512</v>
      </c>
      <c r="C44" s="1">
        <v>103.4</v>
      </c>
      <c r="D44" s="1">
        <v>106.9</v>
      </c>
      <c r="E44" s="1">
        <v>107</v>
      </c>
      <c r="P44" s="1"/>
    </row>
    <row r="45" spans="1:18" x14ac:dyDescent="0.3">
      <c r="A45" s="1">
        <v>3</v>
      </c>
      <c r="B45" s="1" t="s">
        <v>519</v>
      </c>
      <c r="C45" s="1">
        <v>102</v>
      </c>
      <c r="D45" s="1">
        <v>110.1</v>
      </c>
      <c r="E45" s="1">
        <v>104.9</v>
      </c>
      <c r="P45" s="1"/>
    </row>
    <row r="46" spans="1:18" x14ac:dyDescent="0.3">
      <c r="A46" s="1">
        <v>4</v>
      </c>
      <c r="B46" s="1" t="s">
        <v>514</v>
      </c>
      <c r="C46" s="1">
        <v>101.1</v>
      </c>
      <c r="D46" s="1">
        <v>108.3</v>
      </c>
      <c r="E46" s="1">
        <v>110.2</v>
      </c>
      <c r="P46" s="1"/>
    </row>
    <row r="47" spans="1:18" x14ac:dyDescent="0.3">
      <c r="A47" s="1">
        <v>5</v>
      </c>
      <c r="B47" s="1" t="s">
        <v>499</v>
      </c>
      <c r="C47" s="1">
        <v>101.1</v>
      </c>
      <c r="D47" s="1">
        <v>102.5</v>
      </c>
      <c r="E47" s="1">
        <v>110.9</v>
      </c>
      <c r="P47" s="1"/>
    </row>
    <row r="48" spans="1:18" x14ac:dyDescent="0.3">
      <c r="A48" s="1">
        <v>6</v>
      </c>
      <c r="B48" s="1" t="s">
        <v>505</v>
      </c>
      <c r="C48" s="1">
        <v>98.9</v>
      </c>
      <c r="D48" s="1">
        <v>105</v>
      </c>
      <c r="E48" s="1">
        <v>115.1</v>
      </c>
      <c r="P48" s="1"/>
    </row>
    <row r="49" spans="1:16" x14ac:dyDescent="0.3">
      <c r="A49" s="1">
        <v>7</v>
      </c>
      <c r="B49" s="1" t="s">
        <v>518</v>
      </c>
      <c r="C49" s="1">
        <v>101.4</v>
      </c>
      <c r="D49" s="1">
        <v>106.6</v>
      </c>
      <c r="E49" s="1">
        <v>108.3</v>
      </c>
      <c r="P49" s="1"/>
    </row>
    <row r="50" spans="1:16" x14ac:dyDescent="0.3">
      <c r="A50" s="1">
        <v>8</v>
      </c>
      <c r="B50" s="1" t="s">
        <v>520</v>
      </c>
      <c r="C50" s="1">
        <v>100.1</v>
      </c>
      <c r="D50" s="1">
        <v>109.8</v>
      </c>
      <c r="E50" s="1">
        <v>106.8</v>
      </c>
      <c r="P50" s="1"/>
    </row>
    <row r="51" spans="1:16" x14ac:dyDescent="0.3">
      <c r="A51" s="1">
        <v>9</v>
      </c>
      <c r="B51" s="1" t="s">
        <v>491</v>
      </c>
      <c r="C51" s="1">
        <v>99.7</v>
      </c>
      <c r="D51" s="1">
        <v>106.1</v>
      </c>
      <c r="E51" s="1">
        <v>106.9</v>
      </c>
      <c r="P51" s="1"/>
    </row>
    <row r="52" spans="1:16" x14ac:dyDescent="0.3">
      <c r="A52" s="1">
        <v>10</v>
      </c>
      <c r="B52" s="1" t="s">
        <v>549</v>
      </c>
      <c r="C52" s="1">
        <v>103.2</v>
      </c>
      <c r="D52" s="1">
        <v>113.9</v>
      </c>
      <c r="E52" s="1">
        <v>106.5</v>
      </c>
      <c r="P52" s="1"/>
    </row>
    <row r="53" spans="1:16" x14ac:dyDescent="0.3">
      <c r="A53" s="1">
        <v>11</v>
      </c>
      <c r="B53" s="1" t="s">
        <v>487</v>
      </c>
      <c r="C53" s="1">
        <v>100.4</v>
      </c>
      <c r="D53" s="1">
        <v>112.5</v>
      </c>
      <c r="E53" s="1">
        <v>107.9</v>
      </c>
      <c r="P53" s="1"/>
    </row>
    <row r="54" spans="1:16" x14ac:dyDescent="0.3">
      <c r="A54" s="1">
        <v>12</v>
      </c>
      <c r="B54" s="1" t="s">
        <v>506</v>
      </c>
      <c r="C54" s="1">
        <v>100.4</v>
      </c>
      <c r="D54" s="1">
        <v>107.3</v>
      </c>
      <c r="E54" s="1">
        <v>104.2</v>
      </c>
      <c r="P54" s="1"/>
    </row>
    <row r="55" spans="1:16" x14ac:dyDescent="0.3">
      <c r="A55" s="1">
        <v>13</v>
      </c>
      <c r="B55" s="1" t="s">
        <v>498</v>
      </c>
      <c r="C55" s="1">
        <v>104.1</v>
      </c>
      <c r="D55" s="1">
        <v>109.7</v>
      </c>
      <c r="E55" s="1">
        <v>109</v>
      </c>
      <c r="P55" s="1"/>
    </row>
    <row r="56" spans="1:16" x14ac:dyDescent="0.3">
      <c r="A56" s="1">
        <v>14</v>
      </c>
      <c r="B56" s="1" t="s">
        <v>517</v>
      </c>
      <c r="C56" s="1">
        <v>105.5</v>
      </c>
      <c r="D56" s="1">
        <v>105.2</v>
      </c>
      <c r="E56" s="1">
        <v>107.3</v>
      </c>
      <c r="P56" s="1"/>
    </row>
    <row r="57" spans="1:16" x14ac:dyDescent="0.3">
      <c r="A57" s="1">
        <v>15</v>
      </c>
      <c r="B57" s="1" t="s">
        <v>495</v>
      </c>
      <c r="C57" s="1">
        <v>98.8</v>
      </c>
      <c r="D57" s="1">
        <v>103.8</v>
      </c>
      <c r="E57" s="1">
        <v>106.2</v>
      </c>
      <c r="P57" s="1"/>
    </row>
    <row r="58" spans="1:16" x14ac:dyDescent="0.3">
      <c r="A58" s="1">
        <v>16</v>
      </c>
      <c r="B58" s="1" t="s">
        <v>513</v>
      </c>
      <c r="C58" s="1">
        <v>100.7</v>
      </c>
      <c r="D58" s="1">
        <v>104.6</v>
      </c>
      <c r="E58" s="1">
        <v>105.1</v>
      </c>
      <c r="P58" s="1"/>
    </row>
    <row r="59" spans="1:16" x14ac:dyDescent="0.3">
      <c r="A59" s="1">
        <v>17</v>
      </c>
      <c r="B59" s="1" t="s">
        <v>485</v>
      </c>
      <c r="C59" s="1">
        <v>105.4</v>
      </c>
      <c r="D59" s="1">
        <v>111.5</v>
      </c>
      <c r="E59" s="1">
        <v>103</v>
      </c>
      <c r="P59" s="1"/>
    </row>
    <row r="60" spans="1:16" x14ac:dyDescent="0.3">
      <c r="A60" s="1">
        <v>18</v>
      </c>
      <c r="B60" s="1" t="s">
        <v>489</v>
      </c>
      <c r="C60" s="1">
        <v>102.8</v>
      </c>
      <c r="D60" s="1">
        <v>108.4</v>
      </c>
      <c r="E60" s="1">
        <v>110.2</v>
      </c>
      <c r="P60" s="1"/>
    </row>
    <row r="61" spans="1:16" x14ac:dyDescent="0.3">
      <c r="A61" s="1">
        <v>19</v>
      </c>
      <c r="B61" s="1" t="s">
        <v>564</v>
      </c>
      <c r="C61" s="1">
        <v>105.6</v>
      </c>
      <c r="D61" s="1">
        <v>108.6</v>
      </c>
      <c r="E61" s="1">
        <v>110.4</v>
      </c>
      <c r="P61" s="1"/>
    </row>
    <row r="62" spans="1:16" x14ac:dyDescent="0.3">
      <c r="A62" s="1">
        <v>20</v>
      </c>
      <c r="B62" s="1" t="s">
        <v>556</v>
      </c>
      <c r="C62" s="1">
        <v>102</v>
      </c>
      <c r="D62" s="1">
        <v>102.1</v>
      </c>
      <c r="E62" s="1">
        <v>110.9</v>
      </c>
      <c r="P62" s="1"/>
    </row>
    <row r="63" spans="1:16" x14ac:dyDescent="0.3">
      <c r="A63" s="1">
        <v>21</v>
      </c>
      <c r="B63" s="1" t="s">
        <v>486</v>
      </c>
      <c r="C63" s="1">
        <v>105.3</v>
      </c>
      <c r="D63" s="1">
        <v>107.6</v>
      </c>
      <c r="E63" s="1">
        <v>104.7</v>
      </c>
      <c r="P63" s="1"/>
    </row>
    <row r="64" spans="1:16" x14ac:dyDescent="0.3">
      <c r="A64" s="1">
        <v>22</v>
      </c>
      <c r="B64" s="1" t="s">
        <v>508</v>
      </c>
      <c r="C64" s="1">
        <v>100.3</v>
      </c>
      <c r="D64" s="1">
        <v>106.5</v>
      </c>
      <c r="E64" s="1">
        <v>105.8</v>
      </c>
      <c r="P64" s="1"/>
    </row>
    <row r="65" spans="1:16" x14ac:dyDescent="0.3">
      <c r="A65" s="1">
        <v>23</v>
      </c>
      <c r="B65" s="1" t="s">
        <v>488</v>
      </c>
      <c r="C65" s="1">
        <v>104</v>
      </c>
      <c r="D65" s="1">
        <v>110.4</v>
      </c>
      <c r="E65" s="1">
        <v>107.1</v>
      </c>
      <c r="P65" s="1"/>
    </row>
    <row r="66" spans="1:16" x14ac:dyDescent="0.3">
      <c r="A66" s="1">
        <v>24</v>
      </c>
      <c r="B66" s="1" t="s">
        <v>493</v>
      </c>
      <c r="C66" s="1">
        <v>102.9</v>
      </c>
      <c r="D66" s="1">
        <v>103.6</v>
      </c>
      <c r="E66" s="1">
        <v>112.2</v>
      </c>
      <c r="P66" s="1"/>
    </row>
    <row r="67" spans="1:16" x14ac:dyDescent="0.3">
      <c r="A67" s="1">
        <v>25</v>
      </c>
      <c r="B67" s="1" t="s">
        <v>492</v>
      </c>
      <c r="C67" s="1">
        <v>101.6</v>
      </c>
      <c r="D67" s="1">
        <v>111.4</v>
      </c>
      <c r="E67" s="1">
        <v>108.1</v>
      </c>
      <c r="P67" s="1"/>
    </row>
    <row r="68" spans="1:16" x14ac:dyDescent="0.3">
      <c r="A68" s="1">
        <v>26</v>
      </c>
      <c r="B68" s="1" t="s">
        <v>497</v>
      </c>
      <c r="C68" s="1">
        <v>105.5</v>
      </c>
      <c r="D68" s="1">
        <v>108.3</v>
      </c>
      <c r="E68" s="1">
        <v>108.7</v>
      </c>
      <c r="P68" s="1"/>
    </row>
    <row r="69" spans="1:16" x14ac:dyDescent="0.3">
      <c r="A69" s="1">
        <v>27</v>
      </c>
      <c r="B69" s="1" t="s">
        <v>557</v>
      </c>
      <c r="C69" s="1">
        <v>100.4</v>
      </c>
      <c r="D69" s="1">
        <v>111.1</v>
      </c>
      <c r="E69" s="1">
        <v>108.3</v>
      </c>
      <c r="P69" s="1"/>
    </row>
    <row r="70" spans="1:16" x14ac:dyDescent="0.3">
      <c r="A70" s="1">
        <v>28</v>
      </c>
      <c r="B70" s="1" t="s">
        <v>516</v>
      </c>
      <c r="C70" s="1">
        <v>102.5</v>
      </c>
      <c r="D70" s="1">
        <v>110.9</v>
      </c>
      <c r="E70" s="1">
        <v>104.3</v>
      </c>
      <c r="P70" s="1"/>
    </row>
    <row r="71" spans="1:16" x14ac:dyDescent="0.3">
      <c r="A71" s="1">
        <v>29</v>
      </c>
      <c r="B71" s="1" t="s">
        <v>496</v>
      </c>
      <c r="C71" s="1">
        <v>102.5</v>
      </c>
      <c r="D71" s="1">
        <v>108.8</v>
      </c>
      <c r="E71" s="1">
        <v>103.2</v>
      </c>
      <c r="P71" s="1"/>
    </row>
    <row r="72" spans="1:16" x14ac:dyDescent="0.3">
      <c r="A72" s="1">
        <v>30</v>
      </c>
      <c r="B72" s="1" t="s">
        <v>523</v>
      </c>
      <c r="C72" s="1">
        <v>103.7</v>
      </c>
      <c r="D72" s="1">
        <v>108.6</v>
      </c>
      <c r="E72" s="1">
        <v>111.3</v>
      </c>
      <c r="P72" s="1"/>
    </row>
  </sheetData>
  <sortState ref="B2:R36">
    <sortCondition descending="1" ref="E2:E36"/>
  </sortState>
  <pageMargins left="0.7" right="0.7" top="0.75" bottom="0.75" header="0.3" footer="0.3"/>
  <pageSetup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3" sqref="O23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281</v>
      </c>
      <c r="C2" s="1" t="s">
        <v>485</v>
      </c>
      <c r="D2" s="1" t="s">
        <v>542</v>
      </c>
      <c r="E2" s="1">
        <v>4300</v>
      </c>
      <c r="F2" s="3" t="s">
        <v>519</v>
      </c>
      <c r="G2" s="1">
        <v>29</v>
      </c>
      <c r="H2" s="1">
        <v>113.75</v>
      </c>
      <c r="I2" s="1">
        <v>16.2</v>
      </c>
      <c r="J2" s="3">
        <f t="shared" ref="J2:J38" si="0">VLOOKUP(C2,$B$45:$E$74,2,FALSE)</f>
        <v>105.4</v>
      </c>
      <c r="K2" s="3">
        <f t="shared" ref="K2:K38" si="1">VLOOKUP(F2,$B$45:$E$74,2,FALSE)</f>
        <v>102</v>
      </c>
      <c r="L2" s="3">
        <f t="shared" ref="L2:L38" si="2">VLOOKUP(C2,$B$45:$E$74,4,FALSE)</f>
        <v>103</v>
      </c>
      <c r="M2" s="3">
        <f t="shared" ref="M2:M38" si="3">VLOOKUP(F2,$B$45:$E$74,3,FALSE)</f>
        <v>110.1</v>
      </c>
      <c r="N2" s="3">
        <v>4700</v>
      </c>
      <c r="P2" s="4">
        <f t="shared" ref="P2:P16" si="4">-87.868852+(LN(E2))*9.365713+G2*0.73241+I2*0.27241+H2*0.0924+((J2+K2)/2)*0.015315+((L2+M2)/2)*-0.032803</f>
        <v>24.744608947273775</v>
      </c>
      <c r="Q2" s="5">
        <f t="shared" ref="Q2:Q38" si="5">P2-O2</f>
        <v>24.744608947273775</v>
      </c>
      <c r="R2" s="5">
        <f t="shared" ref="R2:R38" si="6">P2/(N2/1000)</f>
        <v>5.264810414313569</v>
      </c>
    </row>
    <row r="3" spans="1:18" x14ac:dyDescent="0.3">
      <c r="A3" s="1">
        <v>2</v>
      </c>
      <c r="B3" s="1" t="s">
        <v>190</v>
      </c>
      <c r="C3" s="1" t="s">
        <v>519</v>
      </c>
      <c r="D3" s="1" t="s">
        <v>542</v>
      </c>
      <c r="E3" s="1">
        <v>6700</v>
      </c>
      <c r="F3" s="3" t="s">
        <v>485</v>
      </c>
      <c r="G3" s="1">
        <v>36</v>
      </c>
      <c r="H3" s="3">
        <v>105.25</v>
      </c>
      <c r="I3" s="1">
        <v>19.489999999999998</v>
      </c>
      <c r="J3" s="3">
        <f t="shared" si="0"/>
        <v>102</v>
      </c>
      <c r="K3" s="3">
        <f t="shared" si="1"/>
        <v>105.4</v>
      </c>
      <c r="L3" s="3">
        <f t="shared" si="2"/>
        <v>104.9</v>
      </c>
      <c r="M3" s="3">
        <f t="shared" si="3"/>
        <v>111.5</v>
      </c>
      <c r="N3" s="3">
        <v>7500</v>
      </c>
      <c r="P3" s="4">
        <f t="shared" si="4"/>
        <v>34.081806404555088</v>
      </c>
      <c r="Q3" s="5">
        <f t="shared" si="5"/>
        <v>34.081806404555088</v>
      </c>
      <c r="R3" s="5">
        <f t="shared" si="6"/>
        <v>4.5442408539406784</v>
      </c>
    </row>
    <row r="4" spans="1:18" x14ac:dyDescent="0.3">
      <c r="A4" s="1">
        <v>3</v>
      </c>
      <c r="B4" s="1" t="s">
        <v>55</v>
      </c>
      <c r="C4" s="1" t="s">
        <v>487</v>
      </c>
      <c r="D4" s="1" t="s">
        <v>542</v>
      </c>
      <c r="E4" s="1">
        <v>5600</v>
      </c>
      <c r="F4" s="3" t="s">
        <v>549</v>
      </c>
      <c r="G4" s="1">
        <v>35</v>
      </c>
      <c r="H4" s="3">
        <v>106.75</v>
      </c>
      <c r="I4" s="1">
        <v>16.86</v>
      </c>
      <c r="J4" s="3">
        <f t="shared" si="0"/>
        <v>100.4</v>
      </c>
      <c r="K4" s="3">
        <f t="shared" si="1"/>
        <v>103.2</v>
      </c>
      <c r="L4" s="3">
        <f t="shared" si="2"/>
        <v>107.9</v>
      </c>
      <c r="M4" s="3">
        <f t="shared" si="3"/>
        <v>113.9</v>
      </c>
      <c r="N4" s="3">
        <v>7000</v>
      </c>
      <c r="P4" s="4">
        <f t="shared" si="4"/>
        <v>30.974235837611257</v>
      </c>
      <c r="Q4" s="5">
        <f t="shared" si="5"/>
        <v>30.974235837611257</v>
      </c>
      <c r="R4" s="5">
        <f t="shared" si="6"/>
        <v>4.424890833944465</v>
      </c>
    </row>
    <row r="5" spans="1:18" x14ac:dyDescent="0.3">
      <c r="A5" s="1">
        <v>4</v>
      </c>
      <c r="B5" s="1" t="s">
        <v>333</v>
      </c>
      <c r="C5" s="1" t="s">
        <v>487</v>
      </c>
      <c r="D5" s="1" t="s">
        <v>542</v>
      </c>
      <c r="E5" s="1">
        <v>2900</v>
      </c>
      <c r="F5" s="1" t="s">
        <v>549</v>
      </c>
      <c r="G5" s="1">
        <v>8</v>
      </c>
      <c r="H5" s="1">
        <v>106.75</v>
      </c>
      <c r="I5" s="1">
        <v>11.55</v>
      </c>
      <c r="J5" s="3">
        <f t="shared" si="0"/>
        <v>100.4</v>
      </c>
      <c r="K5" s="3">
        <f t="shared" si="1"/>
        <v>103.2</v>
      </c>
      <c r="L5" s="3">
        <f t="shared" si="2"/>
        <v>107.9</v>
      </c>
      <c r="M5" s="3">
        <f t="shared" si="3"/>
        <v>113.9</v>
      </c>
      <c r="N5" s="3">
        <v>3500</v>
      </c>
      <c r="P5" s="4">
        <f t="shared" si="4"/>
        <v>3.5895064078711818</v>
      </c>
      <c r="Q5" s="5">
        <f t="shared" si="5"/>
        <v>3.5895064078711818</v>
      </c>
      <c r="R5" s="5">
        <f t="shared" si="6"/>
        <v>1.0255732593917661</v>
      </c>
    </row>
    <row r="6" spans="1:18" x14ac:dyDescent="0.3">
      <c r="A6" s="1">
        <v>5</v>
      </c>
      <c r="B6" s="1" t="s">
        <v>454</v>
      </c>
      <c r="C6" s="1" t="s">
        <v>519</v>
      </c>
      <c r="D6" s="1" t="s">
        <v>542</v>
      </c>
      <c r="E6" s="1">
        <v>2700</v>
      </c>
      <c r="F6" s="3" t="s">
        <v>485</v>
      </c>
      <c r="G6" s="1">
        <v>7</v>
      </c>
      <c r="H6" s="3">
        <v>105.25</v>
      </c>
      <c r="I6" s="1">
        <v>14.21</v>
      </c>
      <c r="J6" s="3">
        <f t="shared" si="0"/>
        <v>102</v>
      </c>
      <c r="K6" s="3">
        <f t="shared" si="1"/>
        <v>105.4</v>
      </c>
      <c r="L6" s="3">
        <f t="shared" si="2"/>
        <v>104.9</v>
      </c>
      <c r="M6" s="3">
        <f t="shared" si="3"/>
        <v>111.5</v>
      </c>
      <c r="N6" s="3">
        <v>3500</v>
      </c>
      <c r="P6" s="4">
        <f t="shared" si="4"/>
        <v>2.8915094599370814</v>
      </c>
      <c r="Q6" s="5">
        <f t="shared" si="5"/>
        <v>2.8915094599370814</v>
      </c>
      <c r="R6" s="5">
        <f t="shared" si="6"/>
        <v>0.82614555998202321</v>
      </c>
    </row>
    <row r="7" spans="1:18" x14ac:dyDescent="0.3">
      <c r="A7" s="1">
        <v>6</v>
      </c>
      <c r="B7" s="1" t="s">
        <v>95</v>
      </c>
      <c r="C7" s="1" t="s">
        <v>549</v>
      </c>
      <c r="D7" s="1" t="s">
        <v>545</v>
      </c>
      <c r="E7" s="1">
        <v>3200</v>
      </c>
      <c r="F7" s="3" t="s">
        <v>487</v>
      </c>
      <c r="G7" s="1">
        <v>24</v>
      </c>
      <c r="H7" s="1">
        <v>112.75</v>
      </c>
      <c r="I7" s="1">
        <v>12.93</v>
      </c>
      <c r="J7" s="3">
        <f t="shared" si="0"/>
        <v>103.2</v>
      </c>
      <c r="K7" s="3">
        <f t="shared" si="1"/>
        <v>100.4</v>
      </c>
      <c r="L7" s="3">
        <f t="shared" si="2"/>
        <v>106.5</v>
      </c>
      <c r="M7" s="3">
        <f t="shared" si="3"/>
        <v>112.5</v>
      </c>
      <c r="N7" s="3">
        <v>3700</v>
      </c>
      <c r="P7" s="4">
        <f t="shared" si="4"/>
        <v>17.206277877539215</v>
      </c>
      <c r="Q7" s="5">
        <f t="shared" si="5"/>
        <v>17.206277877539215</v>
      </c>
      <c r="R7" s="5">
        <f t="shared" si="6"/>
        <v>4.6503453723078954</v>
      </c>
    </row>
    <row r="8" spans="1:18" x14ac:dyDescent="0.3">
      <c r="A8" s="1">
        <v>7</v>
      </c>
      <c r="B8" s="1" t="s">
        <v>104</v>
      </c>
      <c r="C8" s="1" t="s">
        <v>519</v>
      </c>
      <c r="D8" s="1" t="s">
        <v>545</v>
      </c>
      <c r="E8" s="1">
        <v>5300</v>
      </c>
      <c r="F8" s="3" t="s">
        <v>485</v>
      </c>
      <c r="G8" s="1">
        <v>31</v>
      </c>
      <c r="H8" s="3">
        <v>105.25</v>
      </c>
      <c r="I8" s="1">
        <v>19.68</v>
      </c>
      <c r="J8" s="3">
        <f t="shared" si="0"/>
        <v>102</v>
      </c>
      <c r="K8" s="3">
        <f t="shared" si="1"/>
        <v>105.4</v>
      </c>
      <c r="L8" s="3">
        <f t="shared" si="2"/>
        <v>104.9</v>
      </c>
      <c r="M8" s="3">
        <f t="shared" si="3"/>
        <v>111.5</v>
      </c>
      <c r="N8" s="3">
        <v>6500</v>
      </c>
      <c r="P8" s="4">
        <f t="shared" si="4"/>
        <v>28.276184566671045</v>
      </c>
      <c r="Q8" s="5">
        <f t="shared" si="5"/>
        <v>28.276184566671045</v>
      </c>
      <c r="R8" s="5">
        <f t="shared" si="6"/>
        <v>4.3501822410263147</v>
      </c>
    </row>
    <row r="9" spans="1:18" x14ac:dyDescent="0.3">
      <c r="A9" s="1">
        <v>8</v>
      </c>
      <c r="B9" s="1" t="s">
        <v>129</v>
      </c>
      <c r="C9" s="1" t="s">
        <v>519</v>
      </c>
      <c r="D9" s="1" t="s">
        <v>545</v>
      </c>
      <c r="E9" s="1">
        <v>5800</v>
      </c>
      <c r="F9" s="3" t="s">
        <v>485</v>
      </c>
      <c r="G9" s="1">
        <v>34</v>
      </c>
      <c r="H9" s="3">
        <v>105.25</v>
      </c>
      <c r="I9" s="1">
        <v>21.43</v>
      </c>
      <c r="J9" s="3">
        <f t="shared" si="0"/>
        <v>102</v>
      </c>
      <c r="K9" s="3">
        <f t="shared" si="1"/>
        <v>105.4</v>
      </c>
      <c r="L9" s="3">
        <f t="shared" si="2"/>
        <v>104.9</v>
      </c>
      <c r="M9" s="3">
        <f t="shared" si="3"/>
        <v>111.5</v>
      </c>
      <c r="N9" s="3">
        <v>7600</v>
      </c>
      <c r="P9" s="4">
        <f t="shared" si="4"/>
        <v>31.794461367754813</v>
      </c>
      <c r="Q9" s="5">
        <f t="shared" si="5"/>
        <v>31.794461367754813</v>
      </c>
      <c r="R9" s="5">
        <f t="shared" si="6"/>
        <v>4.1834817589151072</v>
      </c>
    </row>
    <row r="10" spans="1:18" x14ac:dyDescent="0.3">
      <c r="A10" s="1">
        <v>9</v>
      </c>
      <c r="B10" s="1" t="s">
        <v>96</v>
      </c>
      <c r="C10" s="1" t="s">
        <v>487</v>
      </c>
      <c r="D10" s="1" t="s">
        <v>545</v>
      </c>
      <c r="E10" s="1">
        <v>5100</v>
      </c>
      <c r="F10" s="3" t="s">
        <v>549</v>
      </c>
      <c r="G10" s="1">
        <v>33</v>
      </c>
      <c r="H10" s="1">
        <v>106.75</v>
      </c>
      <c r="I10" s="1">
        <v>9.3699999999999992</v>
      </c>
      <c r="J10" s="3">
        <f t="shared" si="0"/>
        <v>100.4</v>
      </c>
      <c r="K10" s="3">
        <f t="shared" si="1"/>
        <v>103.2</v>
      </c>
      <c r="L10" s="3">
        <f t="shared" si="2"/>
        <v>107.9</v>
      </c>
      <c r="M10" s="3">
        <f t="shared" si="3"/>
        <v>113.9</v>
      </c>
      <c r="N10" s="3">
        <v>6700</v>
      </c>
      <c r="P10" s="4">
        <f t="shared" si="4"/>
        <v>26.593126720260525</v>
      </c>
      <c r="Q10" s="5">
        <f t="shared" si="5"/>
        <v>26.593126720260525</v>
      </c>
      <c r="R10" s="5">
        <f t="shared" si="6"/>
        <v>3.9691233910836603</v>
      </c>
    </row>
    <row r="11" spans="1:18" x14ac:dyDescent="0.3">
      <c r="A11" s="1">
        <v>10</v>
      </c>
      <c r="B11" s="1" t="s">
        <v>153</v>
      </c>
      <c r="C11" s="1" t="s">
        <v>549</v>
      </c>
      <c r="D11" s="1" t="s">
        <v>545</v>
      </c>
      <c r="E11" s="1">
        <v>7200</v>
      </c>
      <c r="F11" s="3" t="s">
        <v>487</v>
      </c>
      <c r="G11" s="1">
        <v>37</v>
      </c>
      <c r="H11" s="3">
        <v>112.75</v>
      </c>
      <c r="I11" s="1">
        <v>15.58</v>
      </c>
      <c r="J11" s="3">
        <f t="shared" si="0"/>
        <v>103.2</v>
      </c>
      <c r="K11" s="3">
        <f t="shared" si="1"/>
        <v>100.4</v>
      </c>
      <c r="L11" s="3">
        <f t="shared" si="2"/>
        <v>106.5</v>
      </c>
      <c r="M11" s="3">
        <f t="shared" si="3"/>
        <v>112.5</v>
      </c>
      <c r="N11" s="3">
        <v>9000</v>
      </c>
      <c r="P11" s="4">
        <f t="shared" si="4"/>
        <v>35.04443404564929</v>
      </c>
      <c r="Q11" s="5">
        <f t="shared" si="5"/>
        <v>35.04443404564929</v>
      </c>
      <c r="R11" s="5">
        <f t="shared" si="6"/>
        <v>3.8938260050721434</v>
      </c>
    </row>
    <row r="12" spans="1:18" x14ac:dyDescent="0.3">
      <c r="A12" s="1">
        <v>11</v>
      </c>
      <c r="B12" s="1" t="s">
        <v>257</v>
      </c>
      <c r="C12" s="1" t="s">
        <v>485</v>
      </c>
      <c r="D12" s="1" t="s">
        <v>545</v>
      </c>
      <c r="E12" s="1">
        <v>3300</v>
      </c>
      <c r="F12" s="3" t="s">
        <v>519</v>
      </c>
      <c r="G12" s="1">
        <v>16</v>
      </c>
      <c r="H12" s="1">
        <v>113.75</v>
      </c>
      <c r="I12" s="1">
        <v>15.46</v>
      </c>
      <c r="J12" s="3">
        <f t="shared" si="0"/>
        <v>105.4</v>
      </c>
      <c r="K12" s="3">
        <f t="shared" si="1"/>
        <v>102</v>
      </c>
      <c r="L12" s="3">
        <f t="shared" si="2"/>
        <v>103</v>
      </c>
      <c r="M12" s="3">
        <f t="shared" si="3"/>
        <v>110.1</v>
      </c>
      <c r="N12" s="3">
        <v>4400</v>
      </c>
      <c r="P12" s="4">
        <f t="shared" si="4"/>
        <v>12.542661051145997</v>
      </c>
      <c r="Q12" s="5">
        <f t="shared" si="5"/>
        <v>12.542661051145997</v>
      </c>
      <c r="R12" s="5">
        <f t="shared" si="6"/>
        <v>2.8506047843513627</v>
      </c>
    </row>
    <row r="13" spans="1:18" x14ac:dyDescent="0.3">
      <c r="A13" s="1">
        <v>12</v>
      </c>
      <c r="B13" s="1" t="s">
        <v>87</v>
      </c>
      <c r="C13" s="1" t="s">
        <v>549</v>
      </c>
      <c r="D13" s="1" t="s">
        <v>545</v>
      </c>
      <c r="E13" s="1">
        <v>2600</v>
      </c>
      <c r="F13" s="3" t="s">
        <v>487</v>
      </c>
      <c r="G13" s="1">
        <v>4</v>
      </c>
      <c r="H13" s="3">
        <v>112.75</v>
      </c>
      <c r="I13" s="1">
        <v>15.19</v>
      </c>
      <c r="J13" s="3">
        <f t="shared" si="0"/>
        <v>103.2</v>
      </c>
      <c r="K13" s="3">
        <f t="shared" si="1"/>
        <v>100.4</v>
      </c>
      <c r="L13" s="3">
        <f t="shared" si="2"/>
        <v>106.5</v>
      </c>
      <c r="M13" s="3">
        <f t="shared" si="3"/>
        <v>112.5</v>
      </c>
      <c r="N13" s="3">
        <v>3500</v>
      </c>
      <c r="P13" s="4">
        <f t="shared" si="4"/>
        <v>1.2290337795238653</v>
      </c>
      <c r="Q13" s="5">
        <f t="shared" si="5"/>
        <v>1.2290337795238653</v>
      </c>
      <c r="R13" s="5">
        <f t="shared" si="6"/>
        <v>0.35115250843539009</v>
      </c>
    </row>
    <row r="14" spans="1:18" x14ac:dyDescent="0.3">
      <c r="A14" s="1">
        <v>13</v>
      </c>
      <c r="B14" s="1" t="s">
        <v>467</v>
      </c>
      <c r="C14" s="1" t="s">
        <v>485</v>
      </c>
      <c r="D14" s="1" t="s">
        <v>543</v>
      </c>
      <c r="E14" s="1">
        <v>4900</v>
      </c>
      <c r="F14" s="3" t="s">
        <v>519</v>
      </c>
      <c r="G14" s="1">
        <v>33</v>
      </c>
      <c r="H14" s="3">
        <v>113.75</v>
      </c>
      <c r="I14" s="1">
        <v>24.59</v>
      </c>
      <c r="J14" s="3">
        <f t="shared" si="0"/>
        <v>105.4</v>
      </c>
      <c r="K14" s="3">
        <f t="shared" si="1"/>
        <v>102</v>
      </c>
      <c r="L14" s="3">
        <f t="shared" si="2"/>
        <v>103</v>
      </c>
      <c r="M14" s="3">
        <f t="shared" si="3"/>
        <v>110.1</v>
      </c>
      <c r="N14" s="3">
        <v>6200</v>
      </c>
      <c r="P14" s="4">
        <f t="shared" si="4"/>
        <v>31.183119987799664</v>
      </c>
      <c r="Q14" s="5">
        <f t="shared" si="5"/>
        <v>31.183119987799664</v>
      </c>
      <c r="R14" s="5">
        <f t="shared" si="6"/>
        <v>5.0295354819031717</v>
      </c>
    </row>
    <row r="15" spans="1:18" x14ac:dyDescent="0.3">
      <c r="A15" s="1">
        <v>14</v>
      </c>
      <c r="B15" s="1" t="s">
        <v>128</v>
      </c>
      <c r="C15" s="1" t="s">
        <v>549</v>
      </c>
      <c r="D15" s="1" t="s">
        <v>543</v>
      </c>
      <c r="E15" s="1">
        <v>7900</v>
      </c>
      <c r="F15" s="3" t="s">
        <v>487</v>
      </c>
      <c r="G15" s="1">
        <v>38</v>
      </c>
      <c r="H15" s="3">
        <v>112.75</v>
      </c>
      <c r="I15" s="1">
        <v>29.98</v>
      </c>
      <c r="J15" s="3">
        <f t="shared" si="0"/>
        <v>103.2</v>
      </c>
      <c r="K15" s="3">
        <f t="shared" si="1"/>
        <v>100.4</v>
      </c>
      <c r="L15" s="3">
        <f t="shared" si="2"/>
        <v>106.5</v>
      </c>
      <c r="M15" s="3">
        <f t="shared" si="3"/>
        <v>112.5</v>
      </c>
      <c r="N15" s="3">
        <v>8700</v>
      </c>
      <c r="P15" s="4">
        <f t="shared" si="4"/>
        <v>40.568515132793543</v>
      </c>
      <c r="Q15" s="5">
        <f t="shared" si="5"/>
        <v>40.568515132793543</v>
      </c>
      <c r="R15" s="5">
        <f t="shared" si="6"/>
        <v>4.6630477164130513</v>
      </c>
    </row>
    <row r="16" spans="1:18" x14ac:dyDescent="0.3">
      <c r="A16" s="1">
        <v>15</v>
      </c>
      <c r="B16" s="1" t="s">
        <v>53</v>
      </c>
      <c r="C16" s="1" t="s">
        <v>487</v>
      </c>
      <c r="D16" s="1" t="s">
        <v>543</v>
      </c>
      <c r="E16" s="1">
        <v>6500</v>
      </c>
      <c r="F16" s="3" t="s">
        <v>549</v>
      </c>
      <c r="G16" s="1">
        <v>36</v>
      </c>
      <c r="H16" s="3">
        <v>106.75</v>
      </c>
      <c r="I16" s="1">
        <v>23.8</v>
      </c>
      <c r="J16" s="3">
        <f t="shared" si="0"/>
        <v>100.4</v>
      </c>
      <c r="K16" s="3">
        <f t="shared" si="1"/>
        <v>103.2</v>
      </c>
      <c r="L16" s="3">
        <f t="shared" si="2"/>
        <v>107.9</v>
      </c>
      <c r="M16" s="3">
        <f t="shared" si="3"/>
        <v>113.9</v>
      </c>
      <c r="N16" s="3">
        <v>8200</v>
      </c>
      <c r="P16" s="4">
        <f t="shared" si="4"/>
        <v>34.99299569881714</v>
      </c>
      <c r="Q16" s="5">
        <f t="shared" si="5"/>
        <v>34.99299569881714</v>
      </c>
      <c r="R16" s="5">
        <f t="shared" si="6"/>
        <v>4.2674384998557491</v>
      </c>
    </row>
    <row r="17" spans="1:18" x14ac:dyDescent="0.3">
      <c r="A17" s="1">
        <v>16</v>
      </c>
      <c r="B17" s="1" t="s">
        <v>7</v>
      </c>
      <c r="C17" s="1" t="s">
        <v>519</v>
      </c>
      <c r="D17" s="1" t="s">
        <v>543</v>
      </c>
      <c r="E17" s="1">
        <v>8200</v>
      </c>
      <c r="F17" s="3" t="s">
        <v>485</v>
      </c>
      <c r="G17" s="1">
        <v>38</v>
      </c>
      <c r="H17" s="3">
        <v>105.25</v>
      </c>
      <c r="I17" s="1">
        <v>30.12</v>
      </c>
      <c r="J17" s="3">
        <f t="shared" si="0"/>
        <v>102</v>
      </c>
      <c r="K17" s="3">
        <f t="shared" si="1"/>
        <v>105.4</v>
      </c>
      <c r="L17" s="3">
        <f t="shared" si="2"/>
        <v>104.9</v>
      </c>
      <c r="M17" s="3">
        <f t="shared" si="3"/>
        <v>111.5</v>
      </c>
      <c r="N17" s="3">
        <v>9800</v>
      </c>
      <c r="P17" s="4">
        <v>41.141157481965585</v>
      </c>
      <c r="Q17" s="5">
        <f t="shared" si="5"/>
        <v>41.141157481965585</v>
      </c>
      <c r="R17" s="5">
        <f t="shared" si="6"/>
        <v>4.1980772940781206</v>
      </c>
    </row>
    <row r="18" spans="1:18" x14ac:dyDescent="0.3">
      <c r="A18" s="1">
        <v>17</v>
      </c>
      <c r="B18" s="1" t="s">
        <v>79</v>
      </c>
      <c r="C18" s="1" t="s">
        <v>485</v>
      </c>
      <c r="D18" s="1" t="s">
        <v>543</v>
      </c>
      <c r="E18" s="1">
        <v>4200</v>
      </c>
      <c r="F18" s="3" t="s">
        <v>519</v>
      </c>
      <c r="G18" s="1">
        <v>26</v>
      </c>
      <c r="H18" s="3">
        <v>113.75</v>
      </c>
      <c r="I18" s="1">
        <v>15.82</v>
      </c>
      <c r="J18" s="3">
        <f t="shared" si="0"/>
        <v>105.4</v>
      </c>
      <c r="K18" s="3">
        <f t="shared" si="1"/>
        <v>102</v>
      </c>
      <c r="L18" s="3">
        <f t="shared" si="2"/>
        <v>103</v>
      </c>
      <c r="M18" s="3">
        <f t="shared" si="3"/>
        <v>110.1</v>
      </c>
      <c r="N18" s="3">
        <v>5400</v>
      </c>
      <c r="P18" s="4">
        <f t="shared" ref="P18:P23" si="7">-87.868852+(LN(E18))*9.365713+G18*0.73241+I18*0.27241+H18*0.0924+((J18+K18)/2)*0.015315+((L18+M18)/2)*-0.032803</f>
        <v>22.223483261782668</v>
      </c>
      <c r="Q18" s="5">
        <f t="shared" si="5"/>
        <v>22.223483261782668</v>
      </c>
      <c r="R18" s="5">
        <f t="shared" si="6"/>
        <v>4.1154598632930863</v>
      </c>
    </row>
    <row r="19" spans="1:18" x14ac:dyDescent="0.3">
      <c r="A19" s="1">
        <v>18</v>
      </c>
      <c r="B19" s="1" t="s">
        <v>315</v>
      </c>
      <c r="C19" s="1" t="s">
        <v>519</v>
      </c>
      <c r="D19" s="1" t="s">
        <v>543</v>
      </c>
      <c r="E19" s="1">
        <v>3400</v>
      </c>
      <c r="F19" s="3" t="s">
        <v>485</v>
      </c>
      <c r="G19" s="1">
        <v>19</v>
      </c>
      <c r="H19" s="3">
        <v>105.25</v>
      </c>
      <c r="I19" s="1">
        <v>19.079999999999998</v>
      </c>
      <c r="J19" s="3">
        <f t="shared" si="0"/>
        <v>102</v>
      </c>
      <c r="K19" s="3">
        <f t="shared" si="1"/>
        <v>105.4</v>
      </c>
      <c r="L19" s="3">
        <f t="shared" si="2"/>
        <v>104.9</v>
      </c>
      <c r="M19" s="3">
        <f t="shared" si="3"/>
        <v>111.5</v>
      </c>
      <c r="N19" s="3">
        <v>3900</v>
      </c>
      <c r="P19" s="4">
        <f t="shared" si="7"/>
        <v>15.166084586205468</v>
      </c>
      <c r="Q19" s="5">
        <f t="shared" si="5"/>
        <v>15.166084586205468</v>
      </c>
      <c r="R19" s="5">
        <f t="shared" si="6"/>
        <v>3.8887396374885816</v>
      </c>
    </row>
    <row r="20" spans="1:18" x14ac:dyDescent="0.3">
      <c r="A20" s="1">
        <v>19</v>
      </c>
      <c r="B20" s="1" t="s">
        <v>431</v>
      </c>
      <c r="C20" s="1" t="s">
        <v>549</v>
      </c>
      <c r="D20" s="1" t="s">
        <v>543</v>
      </c>
      <c r="E20" s="1">
        <v>2900</v>
      </c>
      <c r="F20" s="3" t="s">
        <v>487</v>
      </c>
      <c r="G20" s="1">
        <v>17</v>
      </c>
      <c r="H20" s="3">
        <v>112.75</v>
      </c>
      <c r="I20" s="1">
        <v>12.81</v>
      </c>
      <c r="J20" s="3">
        <f t="shared" si="0"/>
        <v>103.2</v>
      </c>
      <c r="K20" s="3">
        <f t="shared" si="1"/>
        <v>100.4</v>
      </c>
      <c r="L20" s="3">
        <f t="shared" si="2"/>
        <v>106.5</v>
      </c>
      <c r="M20" s="3">
        <f t="shared" si="3"/>
        <v>112.5</v>
      </c>
      <c r="N20" s="3">
        <v>3500</v>
      </c>
      <c r="P20" s="4">
        <f t="shared" si="7"/>
        <v>11.124757207871182</v>
      </c>
      <c r="Q20" s="5">
        <f t="shared" si="5"/>
        <v>11.124757207871182</v>
      </c>
      <c r="R20" s="5">
        <f t="shared" si="6"/>
        <v>3.1785020593917666</v>
      </c>
    </row>
    <row r="21" spans="1:18" x14ac:dyDescent="0.3">
      <c r="A21" s="1">
        <v>20</v>
      </c>
      <c r="B21" s="1" t="s">
        <v>414</v>
      </c>
      <c r="C21" s="1" t="s">
        <v>485</v>
      </c>
      <c r="D21" s="1" t="s">
        <v>546</v>
      </c>
      <c r="E21" s="1">
        <v>4600</v>
      </c>
      <c r="F21" s="3" t="s">
        <v>519</v>
      </c>
      <c r="G21" s="1">
        <v>28</v>
      </c>
      <c r="H21" s="1">
        <v>113.75</v>
      </c>
      <c r="I21" s="1">
        <v>21.05</v>
      </c>
      <c r="J21" s="3">
        <f t="shared" si="0"/>
        <v>105.4</v>
      </c>
      <c r="K21" s="3">
        <f t="shared" si="1"/>
        <v>102</v>
      </c>
      <c r="L21" s="3">
        <f t="shared" si="2"/>
        <v>103</v>
      </c>
      <c r="M21" s="3">
        <f t="shared" si="3"/>
        <v>110.1</v>
      </c>
      <c r="N21" s="3">
        <v>4500</v>
      </c>
      <c r="P21" s="4">
        <f t="shared" si="7"/>
        <v>25.96502312755716</v>
      </c>
      <c r="Q21" s="5">
        <f t="shared" si="5"/>
        <v>25.96502312755716</v>
      </c>
      <c r="R21" s="5">
        <f t="shared" si="6"/>
        <v>5.7700051394571465</v>
      </c>
    </row>
    <row r="22" spans="1:18" x14ac:dyDescent="0.3">
      <c r="A22" s="1">
        <v>21</v>
      </c>
      <c r="B22" s="1" t="s">
        <v>375</v>
      </c>
      <c r="C22" s="1" t="s">
        <v>487</v>
      </c>
      <c r="D22" s="1" t="s">
        <v>546</v>
      </c>
      <c r="E22" s="1">
        <v>5700</v>
      </c>
      <c r="F22" s="3" t="s">
        <v>549</v>
      </c>
      <c r="G22" s="1">
        <v>36</v>
      </c>
      <c r="H22" s="3">
        <v>106.75</v>
      </c>
      <c r="I22" s="1">
        <v>20.83</v>
      </c>
      <c r="J22" s="3">
        <f t="shared" si="0"/>
        <v>100.4</v>
      </c>
      <c r="K22" s="3">
        <f t="shared" si="1"/>
        <v>103.2</v>
      </c>
      <c r="L22" s="3">
        <f t="shared" si="2"/>
        <v>107.9</v>
      </c>
      <c r="M22" s="3">
        <f t="shared" si="3"/>
        <v>113.9</v>
      </c>
      <c r="N22" s="3">
        <v>6100</v>
      </c>
      <c r="P22" s="4">
        <f t="shared" si="7"/>
        <v>32.953882696945598</v>
      </c>
      <c r="Q22" s="5">
        <f t="shared" si="5"/>
        <v>32.953882696945598</v>
      </c>
      <c r="R22" s="5">
        <f t="shared" si="6"/>
        <v>5.4022758519582954</v>
      </c>
    </row>
    <row r="23" spans="1:18" x14ac:dyDescent="0.3">
      <c r="A23" s="1">
        <v>22</v>
      </c>
      <c r="B23" s="1" t="s">
        <v>93</v>
      </c>
      <c r="C23" s="1" t="s">
        <v>519</v>
      </c>
      <c r="D23" s="1" t="s">
        <v>546</v>
      </c>
      <c r="E23" s="1">
        <v>4100</v>
      </c>
      <c r="F23" s="3" t="s">
        <v>485</v>
      </c>
      <c r="G23" s="1">
        <v>27</v>
      </c>
      <c r="H23" s="3">
        <v>105.25</v>
      </c>
      <c r="I23" s="1">
        <v>18.82</v>
      </c>
      <c r="J23" s="3">
        <f t="shared" si="0"/>
        <v>102</v>
      </c>
      <c r="K23" s="3">
        <f t="shared" si="1"/>
        <v>105.4</v>
      </c>
      <c r="L23" s="3">
        <f t="shared" si="2"/>
        <v>104.9</v>
      </c>
      <c r="M23" s="3">
        <f t="shared" si="3"/>
        <v>111.5</v>
      </c>
      <c r="N23" s="3">
        <v>5000</v>
      </c>
      <c r="P23" s="4">
        <f t="shared" si="7"/>
        <v>22.707907559690472</v>
      </c>
      <c r="Q23" s="5">
        <f t="shared" si="5"/>
        <v>22.707907559690472</v>
      </c>
      <c r="R23" s="5">
        <f t="shared" si="6"/>
        <v>4.5415815119380945</v>
      </c>
    </row>
    <row r="24" spans="1:18" x14ac:dyDescent="0.3">
      <c r="A24" s="1">
        <v>23</v>
      </c>
      <c r="B24" s="1" t="s">
        <v>30</v>
      </c>
      <c r="C24" s="1" t="s">
        <v>549</v>
      </c>
      <c r="D24" s="1" t="s">
        <v>546</v>
      </c>
      <c r="E24" s="1">
        <v>9300</v>
      </c>
      <c r="F24" s="3" t="s">
        <v>487</v>
      </c>
      <c r="G24" s="1">
        <v>38</v>
      </c>
      <c r="H24" s="3">
        <v>112.75</v>
      </c>
      <c r="I24" s="1">
        <v>29.71</v>
      </c>
      <c r="J24" s="3">
        <f t="shared" si="0"/>
        <v>103.2</v>
      </c>
      <c r="K24" s="3">
        <f t="shared" si="1"/>
        <v>100.4</v>
      </c>
      <c r="L24" s="3">
        <f t="shared" si="2"/>
        <v>106.5</v>
      </c>
      <c r="M24" s="3">
        <f t="shared" si="3"/>
        <v>112.5</v>
      </c>
      <c r="N24" s="3">
        <v>11000</v>
      </c>
      <c r="P24" s="4">
        <v>47.485985338682134</v>
      </c>
      <c r="Q24" s="5">
        <f t="shared" si="5"/>
        <v>47.485985338682134</v>
      </c>
      <c r="R24" s="5">
        <f t="shared" si="6"/>
        <v>4.3169077580620119</v>
      </c>
    </row>
    <row r="25" spans="1:18" x14ac:dyDescent="0.3">
      <c r="A25" s="1">
        <v>24</v>
      </c>
      <c r="B25" s="1" t="s">
        <v>363</v>
      </c>
      <c r="C25" s="1" t="s">
        <v>485</v>
      </c>
      <c r="D25" s="1" t="s">
        <v>546</v>
      </c>
      <c r="E25" s="1">
        <v>10300</v>
      </c>
      <c r="F25" s="3" t="s">
        <v>519</v>
      </c>
      <c r="G25" s="1">
        <v>36</v>
      </c>
      <c r="H25" s="3">
        <v>113.75</v>
      </c>
      <c r="I25" s="1">
        <v>33.43</v>
      </c>
      <c r="J25" s="3">
        <f t="shared" si="0"/>
        <v>105.4</v>
      </c>
      <c r="K25" s="3">
        <f t="shared" si="1"/>
        <v>102</v>
      </c>
      <c r="L25" s="3">
        <f t="shared" si="2"/>
        <v>103</v>
      </c>
      <c r="M25" s="3">
        <f t="shared" si="3"/>
        <v>110.1</v>
      </c>
      <c r="N25" s="3">
        <v>12500</v>
      </c>
      <c r="P25" s="4">
        <v>52.577978476532088</v>
      </c>
      <c r="Q25" s="5">
        <f t="shared" si="5"/>
        <v>52.577978476532088</v>
      </c>
      <c r="R25" s="5">
        <f t="shared" si="6"/>
        <v>4.2062382781225667</v>
      </c>
    </row>
    <row r="26" spans="1:18" x14ac:dyDescent="0.3">
      <c r="A26" s="1">
        <v>25</v>
      </c>
      <c r="B26" s="1" t="s">
        <v>118</v>
      </c>
      <c r="C26" s="1" t="s">
        <v>549</v>
      </c>
      <c r="D26" s="1" t="s">
        <v>546</v>
      </c>
      <c r="E26" s="1">
        <v>2700</v>
      </c>
      <c r="F26" s="3" t="s">
        <v>487</v>
      </c>
      <c r="G26" s="1">
        <v>15</v>
      </c>
      <c r="H26" s="1">
        <v>112.75</v>
      </c>
      <c r="I26" s="1">
        <v>13.32</v>
      </c>
      <c r="J26" s="3">
        <f t="shared" si="0"/>
        <v>103.2</v>
      </c>
      <c r="K26" s="3">
        <f t="shared" si="1"/>
        <v>100.4</v>
      </c>
      <c r="L26" s="3">
        <f t="shared" si="2"/>
        <v>106.5</v>
      </c>
      <c r="M26" s="3">
        <f t="shared" si="3"/>
        <v>112.5</v>
      </c>
      <c r="N26" s="3">
        <v>3500</v>
      </c>
      <c r="P26" s="4">
        <f t="shared" ref="P26:P31" si="8">-87.868852+(LN(E26))*9.365713+G26*0.73241+I26*0.27241+H26*0.0924+((J26+K26)/2)*0.015315+((L26+M26)/2)*-0.032803</f>
        <v>9.1296021599370825</v>
      </c>
      <c r="Q26" s="5">
        <f t="shared" si="5"/>
        <v>9.1296021599370825</v>
      </c>
      <c r="R26" s="5">
        <f t="shared" si="6"/>
        <v>2.6084577599820236</v>
      </c>
    </row>
    <row r="27" spans="1:18" x14ac:dyDescent="0.3">
      <c r="A27" s="1">
        <v>26</v>
      </c>
      <c r="B27" s="1" t="s">
        <v>419</v>
      </c>
      <c r="C27" s="1" t="s">
        <v>487</v>
      </c>
      <c r="D27" s="1" t="s">
        <v>546</v>
      </c>
      <c r="E27" s="1">
        <v>2800</v>
      </c>
      <c r="F27" s="3" t="s">
        <v>549</v>
      </c>
      <c r="G27" s="1">
        <v>1</v>
      </c>
      <c r="H27" s="1">
        <v>106.75</v>
      </c>
      <c r="I27" s="1">
        <v>18.25</v>
      </c>
      <c r="J27" s="3">
        <f t="shared" si="0"/>
        <v>100.4</v>
      </c>
      <c r="K27" s="3">
        <f t="shared" si="1"/>
        <v>103.2</v>
      </c>
      <c r="L27" s="3">
        <f t="shared" si="2"/>
        <v>107.9</v>
      </c>
      <c r="M27" s="3">
        <f t="shared" si="3"/>
        <v>113.9</v>
      </c>
      <c r="N27" s="3">
        <v>3500</v>
      </c>
      <c r="P27" s="4">
        <f t="shared" si="8"/>
        <v>-4.0871822272386282E-2</v>
      </c>
      <c r="Q27" s="5">
        <f t="shared" si="5"/>
        <v>-4.0871822272386282E-2</v>
      </c>
      <c r="R27" s="5">
        <f t="shared" si="6"/>
        <v>-1.1677663506396081E-2</v>
      </c>
    </row>
    <row r="28" spans="1:18" x14ac:dyDescent="0.3">
      <c r="A28" s="1">
        <v>27</v>
      </c>
      <c r="B28" s="1" t="s">
        <v>529</v>
      </c>
      <c r="C28" s="1" t="s">
        <v>487</v>
      </c>
      <c r="D28" s="1" t="s">
        <v>546</v>
      </c>
      <c r="E28" s="1">
        <v>3000</v>
      </c>
      <c r="F28" s="3" t="s">
        <v>549</v>
      </c>
      <c r="G28" s="1">
        <v>1</v>
      </c>
      <c r="H28" s="3">
        <v>106.75</v>
      </c>
      <c r="I28" s="1">
        <v>13.45</v>
      </c>
      <c r="J28" s="3">
        <f t="shared" si="0"/>
        <v>100.4</v>
      </c>
      <c r="K28" s="3">
        <f t="shared" si="1"/>
        <v>103.2</v>
      </c>
      <c r="L28" s="3">
        <f t="shared" si="2"/>
        <v>107.9</v>
      </c>
      <c r="M28" s="3">
        <f t="shared" si="3"/>
        <v>113.9</v>
      </c>
      <c r="N28" s="3">
        <v>3500</v>
      </c>
      <c r="P28" s="4">
        <f t="shared" si="8"/>
        <v>-0.70227238887972465</v>
      </c>
      <c r="Q28" s="5">
        <f t="shared" si="5"/>
        <v>-0.70227238887972465</v>
      </c>
      <c r="R28" s="5">
        <f t="shared" si="6"/>
        <v>-0.20064925396563563</v>
      </c>
    </row>
    <row r="29" spans="1:18" x14ac:dyDescent="0.3">
      <c r="A29" s="1">
        <v>28</v>
      </c>
      <c r="B29" s="1" t="s">
        <v>396</v>
      </c>
      <c r="C29" s="1" t="s">
        <v>549</v>
      </c>
      <c r="D29" s="1" t="s">
        <v>544</v>
      </c>
      <c r="E29" s="1">
        <v>5900</v>
      </c>
      <c r="F29" s="3" t="s">
        <v>487</v>
      </c>
      <c r="G29" s="1">
        <v>38</v>
      </c>
      <c r="H29" s="1">
        <v>112.75</v>
      </c>
      <c r="I29" s="1">
        <v>24.08</v>
      </c>
      <c r="J29" s="3">
        <f t="shared" si="0"/>
        <v>103.2</v>
      </c>
      <c r="K29" s="3">
        <f t="shared" si="1"/>
        <v>100.4</v>
      </c>
      <c r="L29" s="3">
        <f t="shared" si="2"/>
        <v>106.5</v>
      </c>
      <c r="M29" s="3">
        <f t="shared" si="3"/>
        <v>112.5</v>
      </c>
      <c r="N29" s="3">
        <v>7000</v>
      </c>
      <c r="P29" s="4">
        <f t="shared" si="8"/>
        <v>36.227347024495636</v>
      </c>
      <c r="Q29" s="5">
        <f t="shared" si="5"/>
        <v>36.227347024495636</v>
      </c>
      <c r="R29" s="5">
        <f t="shared" si="6"/>
        <v>5.1753352892136624</v>
      </c>
    </row>
    <row r="30" spans="1:18" x14ac:dyDescent="0.3">
      <c r="A30" s="1">
        <v>29</v>
      </c>
      <c r="B30" s="1" t="s">
        <v>226</v>
      </c>
      <c r="C30" s="1" t="s">
        <v>487</v>
      </c>
      <c r="D30" s="1" t="s">
        <v>544</v>
      </c>
      <c r="E30" s="1">
        <v>3500</v>
      </c>
      <c r="F30" s="3" t="s">
        <v>549</v>
      </c>
      <c r="G30" s="1">
        <v>30</v>
      </c>
      <c r="H30" s="3">
        <v>106.75</v>
      </c>
      <c r="I30" s="1">
        <v>14.5</v>
      </c>
      <c r="J30" s="3">
        <f t="shared" si="0"/>
        <v>100.4</v>
      </c>
      <c r="K30" s="3">
        <f t="shared" si="1"/>
        <v>103.2</v>
      </c>
      <c r="L30" s="3">
        <f t="shared" si="2"/>
        <v>107.9</v>
      </c>
      <c r="M30" s="3">
        <f t="shared" si="3"/>
        <v>113.9</v>
      </c>
      <c r="N30" s="3">
        <v>4400</v>
      </c>
      <c r="P30" s="4">
        <f t="shared" si="8"/>
        <v>22.267379137137279</v>
      </c>
      <c r="Q30" s="5">
        <f t="shared" si="5"/>
        <v>22.267379137137279</v>
      </c>
      <c r="R30" s="5">
        <f t="shared" si="6"/>
        <v>5.0607679857130172</v>
      </c>
    </row>
    <row r="31" spans="1:18" x14ac:dyDescent="0.3">
      <c r="A31" s="1">
        <v>30</v>
      </c>
      <c r="B31" s="1" t="s">
        <v>388</v>
      </c>
      <c r="C31" s="1" t="s">
        <v>485</v>
      </c>
      <c r="D31" s="1" t="s">
        <v>544</v>
      </c>
      <c r="E31" s="1">
        <v>6300</v>
      </c>
      <c r="F31" s="3" t="s">
        <v>519</v>
      </c>
      <c r="G31" s="1">
        <v>35</v>
      </c>
      <c r="H31" s="3">
        <v>113.75</v>
      </c>
      <c r="I31" s="1">
        <v>25.64</v>
      </c>
      <c r="J31" s="3">
        <f t="shared" si="0"/>
        <v>105.4</v>
      </c>
      <c r="K31" s="3">
        <f t="shared" si="1"/>
        <v>102</v>
      </c>
      <c r="L31" s="3">
        <f t="shared" si="2"/>
        <v>103</v>
      </c>
      <c r="M31" s="3">
        <f t="shared" si="3"/>
        <v>110.1</v>
      </c>
      <c r="N31" s="3">
        <v>7400</v>
      </c>
      <c r="P31" s="4">
        <f t="shared" si="8"/>
        <v>35.287709295837693</v>
      </c>
      <c r="Q31" s="5">
        <f t="shared" si="5"/>
        <v>35.287709295837693</v>
      </c>
      <c r="R31" s="5">
        <f t="shared" si="6"/>
        <v>4.7686093643023906</v>
      </c>
    </row>
    <row r="32" spans="1:18" x14ac:dyDescent="0.3">
      <c r="A32" s="1">
        <v>31</v>
      </c>
      <c r="B32" s="1" t="s">
        <v>18</v>
      </c>
      <c r="C32" s="1" t="s">
        <v>487</v>
      </c>
      <c r="D32" s="1" t="s">
        <v>544</v>
      </c>
      <c r="E32" s="1">
        <v>10200</v>
      </c>
      <c r="F32" s="3" t="s">
        <v>549</v>
      </c>
      <c r="G32" s="1">
        <v>39</v>
      </c>
      <c r="H32" s="3">
        <v>106.75</v>
      </c>
      <c r="I32" s="1">
        <v>39.630000000000003</v>
      </c>
      <c r="J32" s="3">
        <f t="shared" si="0"/>
        <v>100.4</v>
      </c>
      <c r="K32" s="3">
        <f t="shared" si="1"/>
        <v>103.2</v>
      </c>
      <c r="L32" s="3">
        <f t="shared" si="2"/>
        <v>107.9</v>
      </c>
      <c r="M32" s="3">
        <f t="shared" si="3"/>
        <v>113.9</v>
      </c>
      <c r="N32" s="3">
        <v>11800</v>
      </c>
      <c r="P32" s="4">
        <v>55.781487673775842</v>
      </c>
      <c r="Q32" s="5">
        <f t="shared" si="5"/>
        <v>55.781487673775842</v>
      </c>
      <c r="R32" s="5">
        <f t="shared" si="6"/>
        <v>4.7272447181165962</v>
      </c>
    </row>
    <row r="33" spans="1:18" x14ac:dyDescent="0.3">
      <c r="A33" s="1">
        <v>32</v>
      </c>
      <c r="B33" s="1" t="s">
        <v>110</v>
      </c>
      <c r="C33" s="1" t="s">
        <v>485</v>
      </c>
      <c r="D33" s="1" t="s">
        <v>544</v>
      </c>
      <c r="E33" s="1">
        <v>4000</v>
      </c>
      <c r="F33" s="3" t="s">
        <v>519</v>
      </c>
      <c r="G33" s="1">
        <v>28</v>
      </c>
      <c r="H33" s="3">
        <v>113.75</v>
      </c>
      <c r="I33" s="1">
        <v>13.77</v>
      </c>
      <c r="J33" s="3">
        <f t="shared" si="0"/>
        <v>105.4</v>
      </c>
      <c r="K33" s="3">
        <f t="shared" si="1"/>
        <v>102</v>
      </c>
      <c r="L33" s="3">
        <f t="shared" si="2"/>
        <v>103</v>
      </c>
      <c r="M33" s="3">
        <f t="shared" si="3"/>
        <v>110.1</v>
      </c>
      <c r="N33" s="3">
        <v>5300</v>
      </c>
      <c r="P33" s="4">
        <f t="shared" ref="P33:P38" si="9">-87.868852+(LN(E33))*9.365713+G33*0.73241+I33*0.27241+H33*0.0924+((J33+K33)/2)*0.015315+((L33+M33)/2)*-0.032803</f>
        <v>22.672908086948866</v>
      </c>
      <c r="Q33" s="5">
        <f t="shared" si="5"/>
        <v>22.672908086948866</v>
      </c>
      <c r="R33" s="5">
        <f t="shared" si="6"/>
        <v>4.2779071862167672</v>
      </c>
    </row>
    <row r="34" spans="1:18" x14ac:dyDescent="0.3">
      <c r="A34" s="1">
        <v>33</v>
      </c>
      <c r="B34" s="1" t="s">
        <v>450</v>
      </c>
      <c r="C34" s="1" t="s">
        <v>519</v>
      </c>
      <c r="D34" s="1" t="s">
        <v>544</v>
      </c>
      <c r="E34" s="1">
        <v>4700</v>
      </c>
      <c r="F34" s="3" t="s">
        <v>485</v>
      </c>
      <c r="G34" s="1">
        <v>30</v>
      </c>
      <c r="H34" s="3">
        <v>105.25</v>
      </c>
      <c r="I34" s="1">
        <v>20.72</v>
      </c>
      <c r="J34" s="3">
        <f t="shared" si="0"/>
        <v>102</v>
      </c>
      <c r="K34" s="3">
        <f t="shared" si="1"/>
        <v>105.4</v>
      </c>
      <c r="L34" s="3">
        <f t="shared" si="2"/>
        <v>104.9</v>
      </c>
      <c r="M34" s="3">
        <f t="shared" si="3"/>
        <v>111.5</v>
      </c>
      <c r="N34" s="3">
        <v>6300</v>
      </c>
      <c r="P34" s="4">
        <f t="shared" si="9"/>
        <v>26.701843823375786</v>
      </c>
      <c r="Q34" s="5">
        <f t="shared" si="5"/>
        <v>26.701843823375786</v>
      </c>
      <c r="R34" s="5">
        <f t="shared" si="6"/>
        <v>4.2383879084723466</v>
      </c>
    </row>
    <row r="35" spans="1:18" x14ac:dyDescent="0.3">
      <c r="A35" s="1">
        <v>34</v>
      </c>
      <c r="B35" s="1" t="s">
        <v>49</v>
      </c>
      <c r="C35" s="1" t="s">
        <v>487</v>
      </c>
      <c r="D35" s="1" t="s">
        <v>544</v>
      </c>
      <c r="E35" s="1">
        <v>3100</v>
      </c>
      <c r="F35" s="3" t="s">
        <v>549</v>
      </c>
      <c r="G35" s="1">
        <v>21</v>
      </c>
      <c r="H35" s="3">
        <v>106.75</v>
      </c>
      <c r="I35" s="1">
        <v>14.76</v>
      </c>
      <c r="J35" s="3">
        <f t="shared" si="0"/>
        <v>100.4</v>
      </c>
      <c r="K35" s="3">
        <f t="shared" si="1"/>
        <v>103.2</v>
      </c>
      <c r="L35" s="3">
        <f t="shared" si="2"/>
        <v>107.9</v>
      </c>
      <c r="M35" s="3">
        <f t="shared" si="3"/>
        <v>113.9</v>
      </c>
      <c r="N35" s="3">
        <v>3500</v>
      </c>
      <c r="P35" s="4">
        <f t="shared" si="9"/>
        <v>14.609884781001266</v>
      </c>
      <c r="Q35" s="5">
        <f t="shared" si="5"/>
        <v>14.609884781001266</v>
      </c>
      <c r="R35" s="5">
        <f t="shared" si="6"/>
        <v>4.1742527945717907</v>
      </c>
    </row>
    <row r="36" spans="1:18" x14ac:dyDescent="0.3">
      <c r="A36" s="1">
        <v>35</v>
      </c>
      <c r="B36" s="1" t="s">
        <v>199</v>
      </c>
      <c r="C36" s="1" t="s">
        <v>549</v>
      </c>
      <c r="D36" s="1" t="s">
        <v>544</v>
      </c>
      <c r="E36" s="1">
        <v>4800</v>
      </c>
      <c r="F36" s="3" t="s">
        <v>487</v>
      </c>
      <c r="G36" s="1">
        <v>29</v>
      </c>
      <c r="H36" s="1">
        <v>112.75</v>
      </c>
      <c r="I36" s="1">
        <v>12.1</v>
      </c>
      <c r="J36" s="3">
        <f t="shared" si="0"/>
        <v>103.2</v>
      </c>
      <c r="K36" s="3">
        <f t="shared" si="1"/>
        <v>100.4</v>
      </c>
      <c r="L36" s="3">
        <f t="shared" si="2"/>
        <v>106.5</v>
      </c>
      <c r="M36" s="3">
        <f t="shared" si="3"/>
        <v>112.5</v>
      </c>
      <c r="N36" s="3">
        <v>6200</v>
      </c>
      <c r="P36" s="4">
        <f t="shared" si="9"/>
        <v>24.439697411594253</v>
      </c>
      <c r="Q36" s="5">
        <f t="shared" si="5"/>
        <v>24.439697411594253</v>
      </c>
      <c r="R36" s="5">
        <f t="shared" si="6"/>
        <v>3.9418866792893956</v>
      </c>
    </row>
    <row r="37" spans="1:18" x14ac:dyDescent="0.3">
      <c r="A37" s="3">
        <v>36</v>
      </c>
      <c r="B37" s="1" t="s">
        <v>194</v>
      </c>
      <c r="C37" s="1" t="s">
        <v>519</v>
      </c>
      <c r="D37" s="1" t="s">
        <v>544</v>
      </c>
      <c r="E37" s="1">
        <v>3800</v>
      </c>
      <c r="F37" s="3" t="s">
        <v>485</v>
      </c>
      <c r="G37" s="1">
        <v>18</v>
      </c>
      <c r="H37" s="3">
        <v>105.25</v>
      </c>
      <c r="I37" s="1">
        <v>15.58</v>
      </c>
      <c r="J37" s="3">
        <f t="shared" si="0"/>
        <v>102</v>
      </c>
      <c r="K37" s="3">
        <f t="shared" si="1"/>
        <v>105.4</v>
      </c>
      <c r="L37" s="3">
        <f t="shared" si="2"/>
        <v>104.9</v>
      </c>
      <c r="M37" s="3">
        <f t="shared" si="3"/>
        <v>111.5</v>
      </c>
      <c r="N37" s="3">
        <v>4100</v>
      </c>
      <c r="P37" s="4">
        <f t="shared" si="9"/>
        <v>14.521946962890564</v>
      </c>
      <c r="Q37" s="5">
        <f t="shared" si="5"/>
        <v>14.521946962890564</v>
      </c>
      <c r="R37" s="5">
        <f t="shared" si="6"/>
        <v>3.5419382836318452</v>
      </c>
    </row>
    <row r="38" spans="1:18" x14ac:dyDescent="0.3">
      <c r="A38" s="3">
        <v>37</v>
      </c>
      <c r="B38" s="1" t="s">
        <v>206</v>
      </c>
      <c r="C38" s="1" t="s">
        <v>485</v>
      </c>
      <c r="D38" s="1" t="s">
        <v>544</v>
      </c>
      <c r="E38" s="1">
        <v>3100</v>
      </c>
      <c r="F38" s="3" t="s">
        <v>519</v>
      </c>
      <c r="G38" s="1">
        <v>9</v>
      </c>
      <c r="H38" s="3">
        <v>113.75</v>
      </c>
      <c r="I38" s="1">
        <v>15.34</v>
      </c>
      <c r="J38" s="3">
        <f t="shared" si="0"/>
        <v>105.4</v>
      </c>
      <c r="K38" s="3">
        <f t="shared" si="1"/>
        <v>102</v>
      </c>
      <c r="L38" s="3">
        <f t="shared" si="2"/>
        <v>103</v>
      </c>
      <c r="M38" s="3">
        <f t="shared" si="3"/>
        <v>110.1</v>
      </c>
      <c r="N38" s="3">
        <v>3500</v>
      </c>
      <c r="P38" s="4">
        <f t="shared" si="9"/>
        <v>6.7975541310012666</v>
      </c>
      <c r="Q38" s="5">
        <f t="shared" si="5"/>
        <v>6.7975541310012666</v>
      </c>
      <c r="R38" s="5">
        <f t="shared" si="6"/>
        <v>1.9421583231432191</v>
      </c>
    </row>
    <row r="39" spans="1:18" x14ac:dyDescent="0.3">
      <c r="A39" s="3"/>
      <c r="F39" s="3"/>
      <c r="H39" s="3"/>
      <c r="J39" s="3"/>
      <c r="K39" s="3"/>
      <c r="L39" s="3"/>
      <c r="M39" s="3"/>
      <c r="N39" s="3"/>
      <c r="P39" s="4"/>
      <c r="Q39" s="5"/>
      <c r="R39" s="5"/>
    </row>
    <row r="40" spans="1:18" x14ac:dyDescent="0.3">
      <c r="A40" s="3"/>
      <c r="J40" s="3"/>
      <c r="K40" s="3"/>
      <c r="L40" s="3"/>
      <c r="M40" s="3"/>
      <c r="N40" s="3"/>
      <c r="P40" s="4"/>
      <c r="Q40" s="5"/>
      <c r="R40" s="5"/>
    </row>
    <row r="43" spans="1:18" x14ac:dyDescent="0.3">
      <c r="A43" s="1" t="s">
        <v>565</v>
      </c>
    </row>
    <row r="44" spans="1:18" x14ac:dyDescent="0.3">
      <c r="A44" s="1" t="s">
        <v>509</v>
      </c>
      <c r="B44" s="1" t="s">
        <v>510</v>
      </c>
      <c r="C44" s="1" t="s">
        <v>566</v>
      </c>
      <c r="D44" s="1" t="s">
        <v>567</v>
      </c>
      <c r="E44" s="1" t="s">
        <v>568</v>
      </c>
      <c r="P44" s="1"/>
    </row>
    <row r="45" spans="1:18" x14ac:dyDescent="0.3">
      <c r="A45" s="1">
        <v>1</v>
      </c>
      <c r="B45" s="1" t="s">
        <v>507</v>
      </c>
      <c r="C45" s="1">
        <v>106.4</v>
      </c>
      <c r="D45" s="1">
        <v>105.5</v>
      </c>
      <c r="E45" s="1">
        <v>111.2</v>
      </c>
      <c r="P45" s="1"/>
    </row>
    <row r="46" spans="1:18" x14ac:dyDescent="0.3">
      <c r="A46" s="1">
        <v>2</v>
      </c>
      <c r="B46" s="1" t="s">
        <v>512</v>
      </c>
      <c r="C46" s="1">
        <v>103.4</v>
      </c>
      <c r="D46" s="1">
        <v>106.9</v>
      </c>
      <c r="E46" s="1">
        <v>107</v>
      </c>
      <c r="P46" s="1"/>
    </row>
    <row r="47" spans="1:18" x14ac:dyDescent="0.3">
      <c r="A47" s="1">
        <v>3</v>
      </c>
      <c r="B47" s="1" t="s">
        <v>519</v>
      </c>
      <c r="C47" s="1">
        <v>102</v>
      </c>
      <c r="D47" s="1">
        <v>110.1</v>
      </c>
      <c r="E47" s="1">
        <v>104.9</v>
      </c>
      <c r="P47" s="1"/>
    </row>
    <row r="48" spans="1:18" x14ac:dyDescent="0.3">
      <c r="A48" s="1">
        <v>4</v>
      </c>
      <c r="B48" s="1" t="s">
        <v>514</v>
      </c>
      <c r="C48" s="1">
        <v>101.1</v>
      </c>
      <c r="D48" s="1">
        <v>108.3</v>
      </c>
      <c r="E48" s="1">
        <v>110.2</v>
      </c>
      <c r="P48" s="1"/>
    </row>
    <row r="49" spans="1:16" x14ac:dyDescent="0.3">
      <c r="A49" s="1">
        <v>5</v>
      </c>
      <c r="B49" s="1" t="s">
        <v>499</v>
      </c>
      <c r="C49" s="1">
        <v>101.1</v>
      </c>
      <c r="D49" s="1">
        <v>102.5</v>
      </c>
      <c r="E49" s="1">
        <v>110.9</v>
      </c>
      <c r="P49" s="1"/>
    </row>
    <row r="50" spans="1:16" x14ac:dyDescent="0.3">
      <c r="A50" s="1">
        <v>6</v>
      </c>
      <c r="B50" s="1" t="s">
        <v>505</v>
      </c>
      <c r="C50" s="1">
        <v>98.9</v>
      </c>
      <c r="D50" s="1">
        <v>105</v>
      </c>
      <c r="E50" s="1">
        <v>115.1</v>
      </c>
      <c r="P50" s="1"/>
    </row>
    <row r="51" spans="1:16" x14ac:dyDescent="0.3">
      <c r="A51" s="1">
        <v>7</v>
      </c>
      <c r="B51" s="1" t="s">
        <v>518</v>
      </c>
      <c r="C51" s="1">
        <v>101.4</v>
      </c>
      <c r="D51" s="1">
        <v>106.6</v>
      </c>
      <c r="E51" s="1">
        <v>108.3</v>
      </c>
      <c r="P51" s="1"/>
    </row>
    <row r="52" spans="1:16" x14ac:dyDescent="0.3">
      <c r="A52" s="1">
        <v>8</v>
      </c>
      <c r="B52" s="1" t="s">
        <v>520</v>
      </c>
      <c r="C52" s="1">
        <v>100.1</v>
      </c>
      <c r="D52" s="1">
        <v>109.8</v>
      </c>
      <c r="E52" s="1">
        <v>106.8</v>
      </c>
      <c r="P52" s="1"/>
    </row>
    <row r="53" spans="1:16" x14ac:dyDescent="0.3">
      <c r="A53" s="1">
        <v>9</v>
      </c>
      <c r="B53" s="1" t="s">
        <v>491</v>
      </c>
      <c r="C53" s="1">
        <v>99.7</v>
      </c>
      <c r="D53" s="1">
        <v>106.1</v>
      </c>
      <c r="E53" s="1">
        <v>106.9</v>
      </c>
      <c r="P53" s="1"/>
    </row>
    <row r="54" spans="1:16" x14ac:dyDescent="0.3">
      <c r="A54" s="1">
        <v>10</v>
      </c>
      <c r="B54" s="1" t="s">
        <v>549</v>
      </c>
      <c r="C54" s="1">
        <v>103.2</v>
      </c>
      <c r="D54" s="1">
        <v>113.9</v>
      </c>
      <c r="E54" s="1">
        <v>106.5</v>
      </c>
      <c r="P54" s="1"/>
    </row>
    <row r="55" spans="1:16" x14ac:dyDescent="0.3">
      <c r="A55" s="1">
        <v>11</v>
      </c>
      <c r="B55" s="1" t="s">
        <v>487</v>
      </c>
      <c r="C55" s="1">
        <v>100.4</v>
      </c>
      <c r="D55" s="1">
        <v>112.5</v>
      </c>
      <c r="E55" s="1">
        <v>107.9</v>
      </c>
      <c r="P55" s="1"/>
    </row>
    <row r="56" spans="1:16" x14ac:dyDescent="0.3">
      <c r="A56" s="1">
        <v>12</v>
      </c>
      <c r="B56" s="1" t="s">
        <v>506</v>
      </c>
      <c r="C56" s="1">
        <v>100.4</v>
      </c>
      <c r="D56" s="1">
        <v>107.3</v>
      </c>
      <c r="E56" s="1">
        <v>104.2</v>
      </c>
      <c r="P56" s="1"/>
    </row>
    <row r="57" spans="1:16" x14ac:dyDescent="0.3">
      <c r="A57" s="1">
        <v>13</v>
      </c>
      <c r="B57" s="1" t="s">
        <v>498</v>
      </c>
      <c r="C57" s="1">
        <v>104.1</v>
      </c>
      <c r="D57" s="1">
        <v>109.7</v>
      </c>
      <c r="E57" s="1">
        <v>109</v>
      </c>
      <c r="P57" s="1"/>
    </row>
    <row r="58" spans="1:16" x14ac:dyDescent="0.3">
      <c r="A58" s="1">
        <v>14</v>
      </c>
      <c r="B58" s="1" t="s">
        <v>517</v>
      </c>
      <c r="C58" s="1">
        <v>105.5</v>
      </c>
      <c r="D58" s="1">
        <v>105.2</v>
      </c>
      <c r="E58" s="1">
        <v>107.3</v>
      </c>
      <c r="P58" s="1"/>
    </row>
    <row r="59" spans="1:16" x14ac:dyDescent="0.3">
      <c r="A59" s="1">
        <v>15</v>
      </c>
      <c r="B59" s="1" t="s">
        <v>495</v>
      </c>
      <c r="C59" s="1">
        <v>98.8</v>
      </c>
      <c r="D59" s="1">
        <v>103.8</v>
      </c>
      <c r="E59" s="1">
        <v>106.2</v>
      </c>
      <c r="P59" s="1"/>
    </row>
    <row r="60" spans="1:16" x14ac:dyDescent="0.3">
      <c r="A60" s="1">
        <v>16</v>
      </c>
      <c r="B60" s="1" t="s">
        <v>513</v>
      </c>
      <c r="C60" s="1">
        <v>100.7</v>
      </c>
      <c r="D60" s="1">
        <v>104.6</v>
      </c>
      <c r="E60" s="1">
        <v>105.1</v>
      </c>
      <c r="P60" s="1"/>
    </row>
    <row r="61" spans="1:16" x14ac:dyDescent="0.3">
      <c r="A61" s="1">
        <v>17</v>
      </c>
      <c r="B61" s="1" t="s">
        <v>485</v>
      </c>
      <c r="C61" s="1">
        <v>105.4</v>
      </c>
      <c r="D61" s="1">
        <v>111.5</v>
      </c>
      <c r="E61" s="1">
        <v>103</v>
      </c>
      <c r="P61" s="1"/>
    </row>
    <row r="62" spans="1:16" x14ac:dyDescent="0.3">
      <c r="A62" s="1">
        <v>18</v>
      </c>
      <c r="B62" s="1" t="s">
        <v>489</v>
      </c>
      <c r="C62" s="1">
        <v>102.8</v>
      </c>
      <c r="D62" s="1">
        <v>108.4</v>
      </c>
      <c r="E62" s="1">
        <v>110.2</v>
      </c>
      <c r="P62" s="1"/>
    </row>
    <row r="63" spans="1:16" x14ac:dyDescent="0.3">
      <c r="A63" s="1">
        <v>19</v>
      </c>
      <c r="B63" s="1" t="s">
        <v>564</v>
      </c>
      <c r="C63" s="1">
        <v>105.6</v>
      </c>
      <c r="D63" s="1">
        <v>108.6</v>
      </c>
      <c r="E63" s="1">
        <v>110.4</v>
      </c>
      <c r="P63" s="1"/>
    </row>
    <row r="64" spans="1:16" x14ac:dyDescent="0.3">
      <c r="A64" s="1">
        <v>20</v>
      </c>
      <c r="B64" s="1" t="s">
        <v>556</v>
      </c>
      <c r="C64" s="1">
        <v>102</v>
      </c>
      <c r="D64" s="1">
        <v>102.1</v>
      </c>
      <c r="E64" s="1">
        <v>110.9</v>
      </c>
      <c r="P64" s="1"/>
    </row>
    <row r="65" spans="1:16" x14ac:dyDescent="0.3">
      <c r="A65" s="1">
        <v>21</v>
      </c>
      <c r="B65" s="1" t="s">
        <v>486</v>
      </c>
      <c r="C65" s="1">
        <v>105.3</v>
      </c>
      <c r="D65" s="1">
        <v>107.6</v>
      </c>
      <c r="E65" s="1">
        <v>104.7</v>
      </c>
      <c r="P65" s="1"/>
    </row>
    <row r="66" spans="1:16" x14ac:dyDescent="0.3">
      <c r="A66" s="1">
        <v>22</v>
      </c>
      <c r="B66" s="1" t="s">
        <v>508</v>
      </c>
      <c r="C66" s="1">
        <v>100.3</v>
      </c>
      <c r="D66" s="1">
        <v>106.5</v>
      </c>
      <c r="E66" s="1">
        <v>105.8</v>
      </c>
      <c r="P66" s="1"/>
    </row>
    <row r="67" spans="1:16" x14ac:dyDescent="0.3">
      <c r="A67" s="1">
        <v>23</v>
      </c>
      <c r="B67" s="1" t="s">
        <v>488</v>
      </c>
      <c r="C67" s="1">
        <v>104</v>
      </c>
      <c r="D67" s="1">
        <v>110.4</v>
      </c>
      <c r="E67" s="1">
        <v>107.1</v>
      </c>
      <c r="P67" s="1"/>
    </row>
    <row r="68" spans="1:16" x14ac:dyDescent="0.3">
      <c r="A68" s="1">
        <v>24</v>
      </c>
      <c r="B68" s="1" t="s">
        <v>493</v>
      </c>
      <c r="C68" s="1">
        <v>102.9</v>
      </c>
      <c r="D68" s="1">
        <v>103.6</v>
      </c>
      <c r="E68" s="1">
        <v>112.2</v>
      </c>
      <c r="P68" s="1"/>
    </row>
    <row r="69" spans="1:16" x14ac:dyDescent="0.3">
      <c r="A69" s="1">
        <v>25</v>
      </c>
      <c r="B69" s="1" t="s">
        <v>492</v>
      </c>
      <c r="C69" s="1">
        <v>101.6</v>
      </c>
      <c r="D69" s="1">
        <v>111.4</v>
      </c>
      <c r="E69" s="1">
        <v>108.1</v>
      </c>
      <c r="P69" s="1"/>
    </row>
    <row r="70" spans="1:16" x14ac:dyDescent="0.3">
      <c r="A70" s="1">
        <v>26</v>
      </c>
      <c r="B70" s="1" t="s">
        <v>497</v>
      </c>
      <c r="C70" s="1">
        <v>105.5</v>
      </c>
      <c r="D70" s="1">
        <v>108.3</v>
      </c>
      <c r="E70" s="1">
        <v>108.7</v>
      </c>
      <c r="P70" s="1"/>
    </row>
    <row r="71" spans="1:16" x14ac:dyDescent="0.3">
      <c r="A71" s="1">
        <v>27</v>
      </c>
      <c r="B71" s="1" t="s">
        <v>557</v>
      </c>
      <c r="C71" s="1">
        <v>100.4</v>
      </c>
      <c r="D71" s="1">
        <v>111.1</v>
      </c>
      <c r="E71" s="1">
        <v>108.3</v>
      </c>
      <c r="P71" s="1"/>
    </row>
    <row r="72" spans="1:16" x14ac:dyDescent="0.3">
      <c r="A72" s="1">
        <v>28</v>
      </c>
      <c r="B72" s="1" t="s">
        <v>516</v>
      </c>
      <c r="C72" s="1">
        <v>102.5</v>
      </c>
      <c r="D72" s="1">
        <v>110.9</v>
      </c>
      <c r="E72" s="1">
        <v>104.3</v>
      </c>
      <c r="P72" s="1"/>
    </row>
    <row r="73" spans="1:16" x14ac:dyDescent="0.3">
      <c r="A73" s="1">
        <v>29</v>
      </c>
      <c r="B73" s="1" t="s">
        <v>496</v>
      </c>
      <c r="C73" s="1">
        <v>102.5</v>
      </c>
      <c r="D73" s="1">
        <v>108.8</v>
      </c>
      <c r="E73" s="1">
        <v>103.2</v>
      </c>
      <c r="P73" s="1"/>
    </row>
    <row r="74" spans="1:16" x14ac:dyDescent="0.3">
      <c r="A74" s="1">
        <v>30</v>
      </c>
      <c r="B74" s="1" t="s">
        <v>523</v>
      </c>
      <c r="C74" s="1">
        <v>103.7</v>
      </c>
      <c r="D74" s="1">
        <v>108.6</v>
      </c>
      <c r="E74" s="1">
        <v>111.3</v>
      </c>
      <c r="P74" s="1"/>
    </row>
  </sheetData>
  <sortState ref="B2:R38">
    <sortCondition ref="D2:D38"/>
    <sortCondition descending="1" ref="R2:R38"/>
    <sortCondition descending="1" ref="E2:E38"/>
  </sortState>
  <pageMargins left="0.7" right="0.7" top="0.75" bottom="0.75" header="0.3" footer="0.3"/>
  <pageSetup orientation="portrait" horizontalDpi="200" verticalDpi="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4" sqref="O4:O5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227</v>
      </c>
      <c r="C2" s="1" t="s">
        <v>516</v>
      </c>
      <c r="D2" s="1" t="s">
        <v>542</v>
      </c>
      <c r="E2" s="1">
        <v>5100</v>
      </c>
      <c r="F2" s="3" t="s">
        <v>488</v>
      </c>
      <c r="G2" s="1">
        <v>32</v>
      </c>
      <c r="H2" s="3">
        <v>107.5</v>
      </c>
      <c r="I2" s="1">
        <v>19.649999999999999</v>
      </c>
      <c r="J2" s="3">
        <f t="shared" ref="J2:J36" si="0">VLOOKUP(C2,$B$43:$E$72,2,FALSE)</f>
        <v>102.5</v>
      </c>
      <c r="K2" s="3">
        <f t="shared" ref="K2:K36" si="1">VLOOKUP(F2,$B$43:$E$72,2,FALSE)</f>
        <v>104</v>
      </c>
      <c r="L2" s="3">
        <f t="shared" ref="L2:L36" si="2">VLOOKUP(C2,$B$43:$E$72,4,FALSE)</f>
        <v>104.3</v>
      </c>
      <c r="M2" s="3">
        <f t="shared" ref="M2:M36" si="3">VLOOKUP(F2,$B$43:$E$72,3,FALSE)</f>
        <v>110.4</v>
      </c>
      <c r="N2" s="3">
        <v>5500</v>
      </c>
      <c r="P2" s="4">
        <f>-87.868852+(LN(E2))*9.365713+G2*0.73241+I2*0.27241+H2*0.0924+((J2+K2)/2)*0.015315+((L2+M2)/2)*-0.032803</f>
        <v>28.869048920260525</v>
      </c>
      <c r="Q2" s="5">
        <f t="shared" ref="Q2:Q36" si="4">P2-O2</f>
        <v>28.869048920260525</v>
      </c>
      <c r="R2" s="5">
        <f t="shared" ref="R2:R36" si="5">P2/(N2/1000)</f>
        <v>5.2489179855019135</v>
      </c>
    </row>
    <row r="3" spans="1:18" x14ac:dyDescent="0.3">
      <c r="A3" s="1">
        <v>2</v>
      </c>
      <c r="B3" s="1" t="s">
        <v>473</v>
      </c>
      <c r="C3" s="1" t="s">
        <v>492</v>
      </c>
      <c r="D3" s="1" t="s">
        <v>542</v>
      </c>
      <c r="E3" s="1">
        <v>5700</v>
      </c>
      <c r="F3" s="3" t="s">
        <v>520</v>
      </c>
      <c r="G3" s="1">
        <v>30</v>
      </c>
      <c r="H3" s="1">
        <v>109.75</v>
      </c>
      <c r="I3" s="1">
        <v>21.66</v>
      </c>
      <c r="J3" s="3">
        <f t="shared" si="0"/>
        <v>101.6</v>
      </c>
      <c r="K3" s="3">
        <f t="shared" si="1"/>
        <v>100.1</v>
      </c>
      <c r="L3" s="3">
        <f t="shared" si="2"/>
        <v>108.1</v>
      </c>
      <c r="M3" s="3">
        <f t="shared" si="3"/>
        <v>109.8</v>
      </c>
      <c r="N3" s="3">
        <v>6300</v>
      </c>
      <c r="P3" s="4">
        <f>-87.868852+(LN(E3))*9.365713+G3*0.73241+I3*0.27241+H3*0.0924+((J3+K3)/2)*0.015315+((L3+M3)/2)*-0.032803</f>
        <v>29.112139596945603</v>
      </c>
      <c r="Q3" s="5">
        <f t="shared" si="4"/>
        <v>29.112139596945603</v>
      </c>
      <c r="R3" s="5">
        <f t="shared" si="5"/>
        <v>4.6209745391977153</v>
      </c>
    </row>
    <row r="4" spans="1:18" x14ac:dyDescent="0.3">
      <c r="A4" s="1">
        <v>3</v>
      </c>
      <c r="B4" s="1" t="s">
        <v>144</v>
      </c>
      <c r="C4" s="1" t="s">
        <v>520</v>
      </c>
      <c r="D4" s="1" t="s">
        <v>542</v>
      </c>
      <c r="E4" s="1">
        <v>10300</v>
      </c>
      <c r="F4" s="3" t="s">
        <v>492</v>
      </c>
      <c r="G4" s="1">
        <v>36</v>
      </c>
      <c r="H4" s="3">
        <v>106.25</v>
      </c>
      <c r="I4" s="1">
        <v>28.92</v>
      </c>
      <c r="J4" s="3">
        <f t="shared" si="0"/>
        <v>100.1</v>
      </c>
      <c r="K4" s="3">
        <f t="shared" si="1"/>
        <v>101.6</v>
      </c>
      <c r="L4" s="3">
        <f t="shared" si="2"/>
        <v>106.8</v>
      </c>
      <c r="M4" s="3">
        <f t="shared" si="3"/>
        <v>111.4</v>
      </c>
      <c r="N4" s="3">
        <v>11200</v>
      </c>
      <c r="P4" s="4">
        <v>50.057875141532072</v>
      </c>
      <c r="Q4" s="5">
        <f t="shared" si="4"/>
        <v>50.057875141532072</v>
      </c>
      <c r="R4" s="5">
        <f t="shared" si="5"/>
        <v>4.4694531376367923</v>
      </c>
    </row>
    <row r="5" spans="1:18" x14ac:dyDescent="0.3">
      <c r="A5" s="1">
        <v>4</v>
      </c>
      <c r="B5" s="1" t="s">
        <v>437</v>
      </c>
      <c r="C5" s="1" t="s">
        <v>488</v>
      </c>
      <c r="D5" s="1" t="s">
        <v>542</v>
      </c>
      <c r="E5" s="1">
        <v>9000</v>
      </c>
      <c r="F5" s="3" t="s">
        <v>516</v>
      </c>
      <c r="G5" s="1">
        <v>35</v>
      </c>
      <c r="H5" s="3">
        <v>105.5</v>
      </c>
      <c r="I5" s="1">
        <v>32.99</v>
      </c>
      <c r="J5" s="3">
        <f t="shared" si="0"/>
        <v>104</v>
      </c>
      <c r="K5" s="3">
        <f t="shared" si="1"/>
        <v>102.5</v>
      </c>
      <c r="L5" s="3">
        <f t="shared" si="2"/>
        <v>107.1</v>
      </c>
      <c r="M5" s="3">
        <f t="shared" si="3"/>
        <v>110.9</v>
      </c>
      <c r="N5" s="3">
        <v>10200</v>
      </c>
      <c r="P5" s="4">
        <v>43.758966740564858</v>
      </c>
      <c r="Q5" s="5">
        <f t="shared" si="4"/>
        <v>43.758966740564858</v>
      </c>
      <c r="R5" s="5">
        <f t="shared" si="5"/>
        <v>4.2900947784867514</v>
      </c>
    </row>
    <row r="6" spans="1:18" x14ac:dyDescent="0.3">
      <c r="A6" s="1">
        <v>5</v>
      </c>
      <c r="B6" s="1" t="s">
        <v>410</v>
      </c>
      <c r="C6" s="1" t="s">
        <v>488</v>
      </c>
      <c r="D6" s="1" t="s">
        <v>542</v>
      </c>
      <c r="E6" s="1">
        <v>2600</v>
      </c>
      <c r="F6" s="3" t="s">
        <v>516</v>
      </c>
      <c r="G6" s="1">
        <v>15</v>
      </c>
      <c r="H6" s="3">
        <v>105.5</v>
      </c>
      <c r="I6" s="1">
        <v>21.76</v>
      </c>
      <c r="J6" s="3">
        <f t="shared" si="0"/>
        <v>104</v>
      </c>
      <c r="K6" s="3">
        <f t="shared" si="1"/>
        <v>102.5</v>
      </c>
      <c r="L6" s="3">
        <f t="shared" si="2"/>
        <v>107.1</v>
      </c>
      <c r="M6" s="3">
        <f t="shared" si="3"/>
        <v>110.9</v>
      </c>
      <c r="N6" s="3">
        <v>3500</v>
      </c>
      <c r="P6" s="4">
        <f t="shared" ref="P6:P15" si="6">-87.868852+(LN(E6))*9.365713+G6*0.73241+I6*0.27241+H6*0.0924+((J6+K6)/2)*0.015315+((L6+M6)/2)*-0.032803</f>
        <v>10.443985729523867</v>
      </c>
      <c r="Q6" s="5">
        <f t="shared" si="4"/>
        <v>10.443985729523867</v>
      </c>
      <c r="R6" s="5">
        <f t="shared" si="5"/>
        <v>2.9839959227211046</v>
      </c>
    </row>
    <row r="7" spans="1:18" x14ac:dyDescent="0.3">
      <c r="A7" s="1">
        <v>6</v>
      </c>
      <c r="B7" s="1" t="s">
        <v>61</v>
      </c>
      <c r="C7" s="1" t="s">
        <v>492</v>
      </c>
      <c r="D7" s="1" t="s">
        <v>545</v>
      </c>
      <c r="E7" s="1">
        <v>4700</v>
      </c>
      <c r="F7" s="3" t="s">
        <v>520</v>
      </c>
      <c r="G7" s="1">
        <v>34</v>
      </c>
      <c r="H7" s="1">
        <v>109.75</v>
      </c>
      <c r="I7" s="1">
        <v>13.65</v>
      </c>
      <c r="J7" s="3">
        <f t="shared" si="0"/>
        <v>101.6</v>
      </c>
      <c r="K7" s="3">
        <f t="shared" si="1"/>
        <v>100.1</v>
      </c>
      <c r="L7" s="3">
        <f t="shared" si="2"/>
        <v>108.1</v>
      </c>
      <c r="M7" s="3">
        <f t="shared" si="3"/>
        <v>109.8</v>
      </c>
      <c r="N7" s="3">
        <v>5400</v>
      </c>
      <c r="P7" s="4">
        <f t="shared" si="6"/>
        <v>28.053095123375787</v>
      </c>
      <c r="Q7" s="5">
        <f t="shared" si="4"/>
        <v>28.053095123375787</v>
      </c>
      <c r="R7" s="5">
        <f t="shared" si="5"/>
        <v>5.1950176154399603</v>
      </c>
    </row>
    <row r="8" spans="1:18" x14ac:dyDescent="0.3">
      <c r="A8" s="1">
        <v>7</v>
      </c>
      <c r="B8" s="1" t="s">
        <v>154</v>
      </c>
      <c r="C8" s="1" t="s">
        <v>516</v>
      </c>
      <c r="D8" s="1" t="s">
        <v>545</v>
      </c>
      <c r="E8" s="1">
        <v>4100</v>
      </c>
      <c r="F8" s="3" t="s">
        <v>488</v>
      </c>
      <c r="G8" s="1">
        <v>24</v>
      </c>
      <c r="H8" s="3">
        <v>107.5</v>
      </c>
      <c r="I8" s="1">
        <v>21.54</v>
      </c>
      <c r="J8" s="3">
        <f t="shared" si="0"/>
        <v>102.5</v>
      </c>
      <c r="K8" s="3">
        <f t="shared" si="1"/>
        <v>104</v>
      </c>
      <c r="L8" s="3">
        <f t="shared" si="2"/>
        <v>104.3</v>
      </c>
      <c r="M8" s="3">
        <f t="shared" si="3"/>
        <v>110.4</v>
      </c>
      <c r="N8" s="3">
        <v>4600</v>
      </c>
      <c r="P8" s="4">
        <f t="shared" si="6"/>
        <v>21.480523559690475</v>
      </c>
      <c r="Q8" s="5">
        <f t="shared" si="4"/>
        <v>21.480523559690475</v>
      </c>
      <c r="R8" s="5">
        <f t="shared" si="5"/>
        <v>4.6696790347153208</v>
      </c>
    </row>
    <row r="9" spans="1:18" x14ac:dyDescent="0.3">
      <c r="A9" s="1">
        <v>8</v>
      </c>
      <c r="B9" s="1" t="s">
        <v>291</v>
      </c>
      <c r="C9" s="1" t="s">
        <v>516</v>
      </c>
      <c r="D9" s="1" t="s">
        <v>545</v>
      </c>
      <c r="E9" s="1">
        <v>7100</v>
      </c>
      <c r="F9" s="3" t="s">
        <v>488</v>
      </c>
      <c r="G9" s="1">
        <v>32</v>
      </c>
      <c r="H9" s="1">
        <v>107.5</v>
      </c>
      <c r="I9" s="1">
        <v>20.96</v>
      </c>
      <c r="J9" s="3">
        <f t="shared" si="0"/>
        <v>102.5</v>
      </c>
      <c r="K9" s="3">
        <f t="shared" si="1"/>
        <v>104</v>
      </c>
      <c r="L9" s="3">
        <f t="shared" si="2"/>
        <v>104.3</v>
      </c>
      <c r="M9" s="3">
        <f t="shared" si="3"/>
        <v>110.4</v>
      </c>
      <c r="N9" s="3">
        <v>7700</v>
      </c>
      <c r="P9" s="4">
        <f t="shared" si="6"/>
        <v>32.324591917365325</v>
      </c>
      <c r="Q9" s="5">
        <f t="shared" si="4"/>
        <v>32.324591917365325</v>
      </c>
      <c r="R9" s="5">
        <f t="shared" si="5"/>
        <v>4.1979989503071851</v>
      </c>
    </row>
    <row r="10" spans="1:18" x14ac:dyDescent="0.3">
      <c r="A10" s="1">
        <v>9</v>
      </c>
      <c r="B10" s="1" t="s">
        <v>320</v>
      </c>
      <c r="C10" s="1" t="s">
        <v>488</v>
      </c>
      <c r="D10" s="1" t="s">
        <v>545</v>
      </c>
      <c r="E10" s="1">
        <v>2700</v>
      </c>
      <c r="F10" s="3" t="s">
        <v>516</v>
      </c>
      <c r="G10" s="1">
        <v>23</v>
      </c>
      <c r="H10" s="3">
        <v>105.5</v>
      </c>
      <c r="I10" s="1">
        <v>14.02</v>
      </c>
      <c r="J10" s="3">
        <f t="shared" si="0"/>
        <v>104</v>
      </c>
      <c r="K10" s="3">
        <f t="shared" si="1"/>
        <v>102.5</v>
      </c>
      <c r="L10" s="3">
        <f t="shared" si="2"/>
        <v>107.1</v>
      </c>
      <c r="M10" s="3">
        <f t="shared" si="3"/>
        <v>110.9</v>
      </c>
      <c r="N10" s="3">
        <v>3500</v>
      </c>
      <c r="P10" s="4">
        <f t="shared" si="6"/>
        <v>14.54827740993708</v>
      </c>
      <c r="Q10" s="5">
        <f t="shared" si="4"/>
        <v>14.54827740993708</v>
      </c>
      <c r="R10" s="5">
        <f t="shared" si="5"/>
        <v>4.1566506885534515</v>
      </c>
    </row>
    <row r="11" spans="1:18" x14ac:dyDescent="0.3">
      <c r="A11" s="1">
        <v>10</v>
      </c>
      <c r="B11" s="1" t="s">
        <v>433</v>
      </c>
      <c r="C11" s="1" t="s">
        <v>520</v>
      </c>
      <c r="D11" s="1" t="s">
        <v>545</v>
      </c>
      <c r="E11" s="1">
        <v>6200</v>
      </c>
      <c r="F11" s="3" t="s">
        <v>492</v>
      </c>
      <c r="G11" s="1">
        <v>35</v>
      </c>
      <c r="H11" s="1">
        <v>106.25</v>
      </c>
      <c r="I11" s="1">
        <v>18.98</v>
      </c>
      <c r="J11" s="3">
        <f t="shared" si="0"/>
        <v>100.1</v>
      </c>
      <c r="K11" s="3">
        <f t="shared" si="1"/>
        <v>101.6</v>
      </c>
      <c r="L11" s="3">
        <f t="shared" si="2"/>
        <v>106.8</v>
      </c>
      <c r="M11" s="3">
        <f t="shared" si="3"/>
        <v>111.4</v>
      </c>
      <c r="N11" s="3">
        <v>8100</v>
      </c>
      <c r="P11" s="4">
        <f t="shared" si="6"/>
        <v>32.503308690884886</v>
      </c>
      <c r="Q11" s="5">
        <f t="shared" si="4"/>
        <v>32.503308690884886</v>
      </c>
      <c r="R11" s="5">
        <f t="shared" si="5"/>
        <v>4.0127541593685043</v>
      </c>
    </row>
    <row r="12" spans="1:18" x14ac:dyDescent="0.3">
      <c r="A12" s="1">
        <v>11</v>
      </c>
      <c r="B12" s="1" t="s">
        <v>125</v>
      </c>
      <c r="C12" s="1" t="s">
        <v>492</v>
      </c>
      <c r="D12" s="1" t="s">
        <v>545</v>
      </c>
      <c r="E12" s="1">
        <v>3100</v>
      </c>
      <c r="F12" s="3" t="s">
        <v>520</v>
      </c>
      <c r="G12" s="1">
        <v>18</v>
      </c>
      <c r="H12" s="1">
        <v>109.75</v>
      </c>
      <c r="I12" s="1">
        <v>16.440000000000001</v>
      </c>
      <c r="J12" s="3">
        <f t="shared" si="0"/>
        <v>101.6</v>
      </c>
      <c r="K12" s="3">
        <f t="shared" si="1"/>
        <v>100.1</v>
      </c>
      <c r="L12" s="3">
        <f t="shared" si="2"/>
        <v>108.1</v>
      </c>
      <c r="M12" s="3">
        <f t="shared" si="3"/>
        <v>109.8</v>
      </c>
      <c r="N12" s="3">
        <v>4400</v>
      </c>
      <c r="P12" s="4">
        <f t="shared" si="6"/>
        <v>13.196920181001266</v>
      </c>
      <c r="Q12" s="5">
        <f t="shared" si="4"/>
        <v>13.196920181001266</v>
      </c>
      <c r="R12" s="5">
        <f t="shared" si="5"/>
        <v>2.9993000411366513</v>
      </c>
    </row>
    <row r="13" spans="1:18" x14ac:dyDescent="0.3">
      <c r="A13" s="1">
        <v>12</v>
      </c>
      <c r="B13" s="1" t="s">
        <v>415</v>
      </c>
      <c r="C13" s="1" t="s">
        <v>520</v>
      </c>
      <c r="D13" s="1" t="s">
        <v>545</v>
      </c>
      <c r="E13" s="1">
        <v>3300</v>
      </c>
      <c r="F13" s="3" t="s">
        <v>492</v>
      </c>
      <c r="G13" s="1">
        <v>16</v>
      </c>
      <c r="H13" s="1">
        <v>106.25</v>
      </c>
      <c r="I13" s="1">
        <v>16.739999999999998</v>
      </c>
      <c r="J13" s="3">
        <f t="shared" si="0"/>
        <v>100.1</v>
      </c>
      <c r="K13" s="3">
        <f t="shared" si="1"/>
        <v>101.6</v>
      </c>
      <c r="L13" s="3">
        <f t="shared" si="2"/>
        <v>106.8</v>
      </c>
      <c r="M13" s="3">
        <f t="shared" si="3"/>
        <v>111.4</v>
      </c>
      <c r="N13" s="3">
        <v>4400</v>
      </c>
      <c r="P13" s="4">
        <f t="shared" si="6"/>
        <v>12.071050451145997</v>
      </c>
      <c r="Q13" s="5">
        <f t="shared" si="4"/>
        <v>12.071050451145997</v>
      </c>
      <c r="R13" s="5">
        <f t="shared" si="5"/>
        <v>2.7434205570786352</v>
      </c>
    </row>
    <row r="14" spans="1:18" x14ac:dyDescent="0.3">
      <c r="A14" s="1">
        <v>13</v>
      </c>
      <c r="B14" s="1" t="s">
        <v>392</v>
      </c>
      <c r="C14" s="1" t="s">
        <v>516</v>
      </c>
      <c r="D14" s="1" t="s">
        <v>543</v>
      </c>
      <c r="E14" s="1">
        <v>6500</v>
      </c>
      <c r="F14" s="3" t="s">
        <v>488</v>
      </c>
      <c r="G14" s="1">
        <v>37</v>
      </c>
      <c r="H14" s="3">
        <v>107.5</v>
      </c>
      <c r="I14" s="1">
        <v>21.07</v>
      </c>
      <c r="J14" s="3">
        <f t="shared" si="0"/>
        <v>102.5</v>
      </c>
      <c r="K14" s="3">
        <f t="shared" si="1"/>
        <v>104</v>
      </c>
      <c r="L14" s="3">
        <f t="shared" si="2"/>
        <v>104.3</v>
      </c>
      <c r="M14" s="3">
        <f t="shared" si="3"/>
        <v>110.4</v>
      </c>
      <c r="N14" s="3">
        <v>7300</v>
      </c>
      <c r="P14" s="4">
        <f t="shared" si="6"/>
        <v>35.18968379881715</v>
      </c>
      <c r="Q14" s="5">
        <f t="shared" si="4"/>
        <v>35.18968379881715</v>
      </c>
      <c r="R14" s="5">
        <f t="shared" si="5"/>
        <v>4.8205046299749519</v>
      </c>
    </row>
    <row r="15" spans="1:18" x14ac:dyDescent="0.3">
      <c r="A15" s="1">
        <v>14</v>
      </c>
      <c r="B15" s="1" t="s">
        <v>101</v>
      </c>
      <c r="C15" s="1" t="s">
        <v>488</v>
      </c>
      <c r="D15" s="1" t="s">
        <v>543</v>
      </c>
      <c r="E15" s="1">
        <v>6600</v>
      </c>
      <c r="F15" s="3" t="s">
        <v>516</v>
      </c>
      <c r="G15" s="1">
        <v>36</v>
      </c>
      <c r="H15" s="3">
        <v>105.5</v>
      </c>
      <c r="I15" s="1">
        <v>23.52</v>
      </c>
      <c r="J15" s="3">
        <f t="shared" si="0"/>
        <v>104</v>
      </c>
      <c r="K15" s="3">
        <f t="shared" si="1"/>
        <v>102.5</v>
      </c>
      <c r="L15" s="3">
        <f t="shared" si="2"/>
        <v>107.1</v>
      </c>
      <c r="M15" s="3">
        <f t="shared" si="3"/>
        <v>110.9</v>
      </c>
      <c r="N15" s="3">
        <v>7400</v>
      </c>
      <c r="P15" s="4">
        <f t="shared" si="6"/>
        <v>35.02874411102961</v>
      </c>
      <c r="Q15" s="5">
        <f t="shared" si="4"/>
        <v>35.02874411102961</v>
      </c>
      <c r="R15" s="5">
        <f t="shared" si="5"/>
        <v>4.7336140690580555</v>
      </c>
    </row>
    <row r="16" spans="1:18" x14ac:dyDescent="0.3">
      <c r="A16" s="1">
        <v>15</v>
      </c>
      <c r="B16" s="1" t="s">
        <v>330</v>
      </c>
      <c r="C16" s="1" t="s">
        <v>492</v>
      </c>
      <c r="D16" s="1" t="s">
        <v>543</v>
      </c>
      <c r="E16" s="1">
        <v>8800</v>
      </c>
      <c r="F16" s="1" t="s">
        <v>520</v>
      </c>
      <c r="G16" s="1">
        <v>38</v>
      </c>
      <c r="H16" s="1">
        <v>109.75</v>
      </c>
      <c r="I16" s="1">
        <v>30.37</v>
      </c>
      <c r="J16" s="3">
        <f t="shared" si="0"/>
        <v>101.6</v>
      </c>
      <c r="K16" s="3">
        <f t="shared" si="1"/>
        <v>100.1</v>
      </c>
      <c r="L16" s="3">
        <f t="shared" si="2"/>
        <v>108.1</v>
      </c>
      <c r="M16" s="3">
        <f t="shared" si="3"/>
        <v>109.8</v>
      </c>
      <c r="N16" s="3">
        <v>9500</v>
      </c>
      <c r="P16" s="4">
        <v>44.724424845806872</v>
      </c>
      <c r="Q16" s="5">
        <f t="shared" si="4"/>
        <v>44.724424845806872</v>
      </c>
      <c r="R16" s="5">
        <f t="shared" si="5"/>
        <v>4.7078341942954607</v>
      </c>
    </row>
    <row r="17" spans="1:18" x14ac:dyDescent="0.3">
      <c r="A17" s="1">
        <v>16</v>
      </c>
      <c r="B17" s="1" t="s">
        <v>10</v>
      </c>
      <c r="C17" s="1" t="s">
        <v>492</v>
      </c>
      <c r="D17" s="1" t="s">
        <v>543</v>
      </c>
      <c r="E17" s="1">
        <v>3000</v>
      </c>
      <c r="F17" s="3" t="s">
        <v>520</v>
      </c>
      <c r="G17" s="1">
        <v>25</v>
      </c>
      <c r="H17" s="3">
        <v>109.75</v>
      </c>
      <c r="I17" s="1">
        <v>15.89</v>
      </c>
      <c r="J17" s="3">
        <f t="shared" si="0"/>
        <v>101.6</v>
      </c>
      <c r="K17" s="3">
        <f t="shared" si="1"/>
        <v>100.1</v>
      </c>
      <c r="L17" s="3">
        <f t="shared" si="2"/>
        <v>108.1</v>
      </c>
      <c r="M17" s="3">
        <f t="shared" si="3"/>
        <v>109.8</v>
      </c>
      <c r="N17" s="3">
        <v>3900</v>
      </c>
      <c r="P17" s="4">
        <f>-87.868852+(LN(E17))*9.365713+G17*0.73241+I17*0.27241+H17*0.0924+((J17+K17)/2)*0.015315+((L17+M17)/2)*-0.032803</f>
        <v>17.866864611120274</v>
      </c>
      <c r="Q17" s="5">
        <f t="shared" si="4"/>
        <v>17.866864611120274</v>
      </c>
      <c r="R17" s="5">
        <f t="shared" si="5"/>
        <v>4.5812473361846857</v>
      </c>
    </row>
    <row r="18" spans="1:18" x14ac:dyDescent="0.3">
      <c r="A18" s="1">
        <v>17</v>
      </c>
      <c r="B18" s="1" t="s">
        <v>201</v>
      </c>
      <c r="C18" s="1" t="s">
        <v>520</v>
      </c>
      <c r="D18" s="1" t="s">
        <v>543</v>
      </c>
      <c r="E18" s="1">
        <v>6900</v>
      </c>
      <c r="F18" s="3" t="s">
        <v>492</v>
      </c>
      <c r="G18" s="1">
        <v>38</v>
      </c>
      <c r="H18" s="3">
        <v>106.25</v>
      </c>
      <c r="I18" s="1">
        <v>25.38</v>
      </c>
      <c r="J18" s="3">
        <f t="shared" si="0"/>
        <v>100.1</v>
      </c>
      <c r="K18" s="3">
        <f t="shared" si="1"/>
        <v>101.6</v>
      </c>
      <c r="L18" s="3">
        <f t="shared" si="2"/>
        <v>106.8</v>
      </c>
      <c r="M18" s="3">
        <f t="shared" si="3"/>
        <v>111.4</v>
      </c>
      <c r="N18" s="3">
        <v>8200</v>
      </c>
      <c r="P18" s="4">
        <f>-87.868852+(LN(E18))*9.365713+G18*0.73241+I18*0.27241+H18*0.0924+((J18+K18)/2)*0.015315+((L18+M18)/2)*-0.032803</f>
        <v>37.445832861612175</v>
      </c>
      <c r="Q18" s="5">
        <f t="shared" si="4"/>
        <v>37.445832861612175</v>
      </c>
      <c r="R18" s="5">
        <f t="shared" si="5"/>
        <v>4.5665649831234365</v>
      </c>
    </row>
    <row r="19" spans="1:18" x14ac:dyDescent="0.3">
      <c r="A19" s="1">
        <v>18</v>
      </c>
      <c r="B19" s="1" t="s">
        <v>337</v>
      </c>
      <c r="C19" s="1" t="s">
        <v>516</v>
      </c>
      <c r="D19" s="1" t="s">
        <v>543</v>
      </c>
      <c r="E19" s="1">
        <v>2900</v>
      </c>
      <c r="F19" s="3" t="s">
        <v>488</v>
      </c>
      <c r="G19" s="1">
        <v>18</v>
      </c>
      <c r="H19" s="3">
        <v>107.5</v>
      </c>
      <c r="I19" s="1">
        <v>18.5</v>
      </c>
      <c r="J19" s="3">
        <f t="shared" si="0"/>
        <v>102.5</v>
      </c>
      <c r="K19" s="3">
        <f t="shared" si="1"/>
        <v>104</v>
      </c>
      <c r="L19" s="3">
        <f t="shared" si="2"/>
        <v>104.3</v>
      </c>
      <c r="M19" s="3">
        <f t="shared" si="3"/>
        <v>110.4</v>
      </c>
      <c r="N19" s="3">
        <v>3500</v>
      </c>
      <c r="P19" s="4">
        <f>-87.868852+(LN(E19))*9.365713+G19*0.73241+I19*0.27241+H19*0.0924+((J19+K19)/2)*0.015315+((L19+M19)/2)*-0.032803</f>
        <v>13.014813307871183</v>
      </c>
      <c r="Q19" s="5">
        <f t="shared" si="4"/>
        <v>13.014813307871183</v>
      </c>
      <c r="R19" s="5">
        <f t="shared" si="5"/>
        <v>3.7185180879631949</v>
      </c>
    </row>
    <row r="20" spans="1:18" x14ac:dyDescent="0.3">
      <c r="A20" s="1">
        <v>19</v>
      </c>
      <c r="B20" s="1" t="s">
        <v>407</v>
      </c>
      <c r="C20" s="1" t="s">
        <v>488</v>
      </c>
      <c r="D20" s="1" t="s">
        <v>546</v>
      </c>
      <c r="E20" s="1">
        <v>4600</v>
      </c>
      <c r="F20" s="3" t="s">
        <v>516</v>
      </c>
      <c r="G20" s="1">
        <v>34</v>
      </c>
      <c r="H20" s="1">
        <v>105.5</v>
      </c>
      <c r="I20" s="1">
        <v>21.48</v>
      </c>
      <c r="J20" s="3">
        <f t="shared" si="0"/>
        <v>104</v>
      </c>
      <c r="K20" s="3">
        <f t="shared" si="1"/>
        <v>102.5</v>
      </c>
      <c r="L20" s="3">
        <f t="shared" si="2"/>
        <v>107.1</v>
      </c>
      <c r="M20" s="3">
        <f t="shared" si="3"/>
        <v>110.9</v>
      </c>
      <c r="N20" s="3">
        <v>4300</v>
      </c>
      <c r="P20" s="4">
        <f>-87.868852+(LN(E20))*9.365713+G20*0.73241+I20*0.27241+H20*0.0924+((J20+K20)/2)*0.015315+((L20+M20)/2)*-0.032803</f>
        <v>29.62706032755716</v>
      </c>
      <c r="Q20" s="5">
        <f t="shared" si="4"/>
        <v>29.62706032755716</v>
      </c>
      <c r="R20" s="5">
        <f t="shared" si="5"/>
        <v>6.8900140296644565</v>
      </c>
    </row>
    <row r="21" spans="1:18" x14ac:dyDescent="0.3">
      <c r="A21" s="1">
        <v>20</v>
      </c>
      <c r="B21" s="1" t="s">
        <v>404</v>
      </c>
      <c r="C21" s="1" t="s">
        <v>520</v>
      </c>
      <c r="D21" s="1" t="s">
        <v>546</v>
      </c>
      <c r="E21" s="1">
        <v>4300</v>
      </c>
      <c r="F21" s="3" t="s">
        <v>492</v>
      </c>
      <c r="G21" s="1">
        <v>30</v>
      </c>
      <c r="H21" s="3">
        <v>106.25</v>
      </c>
      <c r="I21" s="1">
        <v>20.329999999999998</v>
      </c>
      <c r="J21" s="3">
        <f t="shared" si="0"/>
        <v>100.1</v>
      </c>
      <c r="K21" s="3">
        <f t="shared" si="1"/>
        <v>101.6</v>
      </c>
      <c r="L21" s="3">
        <f t="shared" si="2"/>
        <v>106.8</v>
      </c>
      <c r="M21" s="3">
        <f t="shared" si="3"/>
        <v>111.4</v>
      </c>
      <c r="N21" s="3">
        <v>4600</v>
      </c>
      <c r="P21" s="4">
        <f>-87.868852+(LN(E21))*9.365713+G21*0.73241+I21*0.27241+H21*0.0924+((J21+K21)/2)*0.015315+((L21+M21)/2)*-0.032803</f>
        <v>25.781776847273775</v>
      </c>
      <c r="Q21" s="5">
        <f t="shared" si="4"/>
        <v>25.781776847273775</v>
      </c>
      <c r="R21" s="5">
        <f t="shared" si="5"/>
        <v>5.6047340972334299</v>
      </c>
    </row>
    <row r="22" spans="1:18" x14ac:dyDescent="0.3">
      <c r="A22" s="1">
        <v>21</v>
      </c>
      <c r="B22" s="1" t="s">
        <v>317</v>
      </c>
      <c r="C22" s="1" t="s">
        <v>516</v>
      </c>
      <c r="D22" s="1" t="s">
        <v>546</v>
      </c>
      <c r="E22" s="1">
        <v>9500</v>
      </c>
      <c r="F22" s="3" t="s">
        <v>488</v>
      </c>
      <c r="G22" s="1">
        <v>38</v>
      </c>
      <c r="H22" s="3">
        <v>107.5</v>
      </c>
      <c r="I22" s="1">
        <v>29.46</v>
      </c>
      <c r="J22" s="3">
        <f t="shared" si="0"/>
        <v>102.5</v>
      </c>
      <c r="K22" s="3">
        <f t="shared" si="1"/>
        <v>104</v>
      </c>
      <c r="L22" s="3">
        <f t="shared" si="2"/>
        <v>104.3</v>
      </c>
      <c r="M22" s="3">
        <f t="shared" si="3"/>
        <v>110.4</v>
      </c>
      <c r="N22" s="3">
        <v>10500</v>
      </c>
      <c r="P22" s="4">
        <v>48.026075269511423</v>
      </c>
      <c r="Q22" s="5">
        <f t="shared" si="4"/>
        <v>48.026075269511423</v>
      </c>
      <c r="R22" s="5">
        <f t="shared" si="5"/>
        <v>4.5739119304296594</v>
      </c>
    </row>
    <row r="23" spans="1:18" x14ac:dyDescent="0.3">
      <c r="A23" s="1">
        <v>22</v>
      </c>
      <c r="B23" s="1" t="s">
        <v>115</v>
      </c>
      <c r="C23" s="1" t="s">
        <v>488</v>
      </c>
      <c r="D23" s="1" t="s">
        <v>546</v>
      </c>
      <c r="E23" s="1">
        <v>6400</v>
      </c>
      <c r="F23" s="3" t="s">
        <v>516</v>
      </c>
      <c r="G23" s="1">
        <v>36</v>
      </c>
      <c r="H23" s="3">
        <v>105.5</v>
      </c>
      <c r="I23" s="1">
        <v>22.34</v>
      </c>
      <c r="J23" s="3">
        <f t="shared" si="0"/>
        <v>104</v>
      </c>
      <c r="K23" s="3">
        <f t="shared" si="1"/>
        <v>102.5</v>
      </c>
      <c r="L23" s="3">
        <f t="shared" si="2"/>
        <v>107.1</v>
      </c>
      <c r="M23" s="3">
        <f t="shared" si="3"/>
        <v>110.9</v>
      </c>
      <c r="N23" s="3">
        <v>7600</v>
      </c>
      <c r="P23" s="4">
        <f t="shared" ref="P23:P31" si="7">-87.868852+(LN(E23))*9.365713+G23*0.73241+I23*0.27241+H23*0.0924+((J23+K23)/2)*0.015315+((L23+M23)/2)*-0.032803</f>
        <v>34.419101787422825</v>
      </c>
      <c r="Q23" s="5">
        <f t="shared" si="4"/>
        <v>34.419101787422825</v>
      </c>
      <c r="R23" s="5">
        <f t="shared" si="5"/>
        <v>4.5288291825556355</v>
      </c>
    </row>
    <row r="24" spans="1:18" x14ac:dyDescent="0.3">
      <c r="A24" s="1">
        <v>23</v>
      </c>
      <c r="B24" s="1" t="s">
        <v>280</v>
      </c>
      <c r="C24" s="1" t="s">
        <v>492</v>
      </c>
      <c r="D24" s="1" t="s">
        <v>546</v>
      </c>
      <c r="E24" s="1">
        <v>3700</v>
      </c>
      <c r="F24" s="3" t="s">
        <v>520</v>
      </c>
      <c r="G24" s="1">
        <v>23</v>
      </c>
      <c r="H24" s="3">
        <v>109.75</v>
      </c>
      <c r="I24" s="1">
        <v>17.399999999999999</v>
      </c>
      <c r="J24" s="3">
        <f t="shared" si="0"/>
        <v>101.6</v>
      </c>
      <c r="K24" s="3">
        <f t="shared" si="1"/>
        <v>100.1</v>
      </c>
      <c r="L24" s="3">
        <f t="shared" si="2"/>
        <v>108.1</v>
      </c>
      <c r="M24" s="3">
        <f t="shared" si="3"/>
        <v>109.8</v>
      </c>
      <c r="N24" s="3">
        <v>4400</v>
      </c>
      <c r="P24" s="4">
        <f t="shared" si="7"/>
        <v>18.777566014505947</v>
      </c>
      <c r="Q24" s="5">
        <f t="shared" si="4"/>
        <v>18.777566014505947</v>
      </c>
      <c r="R24" s="5">
        <f t="shared" si="5"/>
        <v>4.2676286396604421</v>
      </c>
    </row>
    <row r="25" spans="1:18" x14ac:dyDescent="0.3">
      <c r="A25" s="1">
        <v>24</v>
      </c>
      <c r="B25" s="1" t="s">
        <v>534</v>
      </c>
      <c r="C25" s="1" t="s">
        <v>488</v>
      </c>
      <c r="D25" s="1" t="s">
        <v>546</v>
      </c>
      <c r="E25" s="1">
        <v>3500</v>
      </c>
      <c r="F25" s="3" t="s">
        <v>516</v>
      </c>
      <c r="G25" s="1">
        <v>25</v>
      </c>
      <c r="H25" s="3">
        <v>105.5</v>
      </c>
      <c r="I25" s="1">
        <v>12.66</v>
      </c>
      <c r="J25" s="3">
        <f t="shared" si="0"/>
        <v>104</v>
      </c>
      <c r="K25" s="3">
        <f t="shared" si="1"/>
        <v>102.5</v>
      </c>
      <c r="L25" s="3">
        <f t="shared" si="2"/>
        <v>107.1</v>
      </c>
      <c r="M25" s="3">
        <f t="shared" si="3"/>
        <v>110.9</v>
      </c>
      <c r="N25" s="3">
        <v>4300</v>
      </c>
      <c r="P25" s="4">
        <f t="shared" si="7"/>
        <v>18.073127187137281</v>
      </c>
      <c r="Q25" s="5">
        <f t="shared" si="4"/>
        <v>18.073127187137281</v>
      </c>
      <c r="R25" s="5">
        <f t="shared" si="5"/>
        <v>4.2030528342179725</v>
      </c>
    </row>
    <row r="26" spans="1:18" x14ac:dyDescent="0.3">
      <c r="A26" s="1">
        <v>25</v>
      </c>
      <c r="B26" s="1" t="s">
        <v>306</v>
      </c>
      <c r="C26" s="1" t="s">
        <v>492</v>
      </c>
      <c r="D26" s="1" t="s">
        <v>546</v>
      </c>
      <c r="E26" s="1">
        <v>3900</v>
      </c>
      <c r="F26" s="3" t="s">
        <v>520</v>
      </c>
      <c r="G26" s="1">
        <v>20</v>
      </c>
      <c r="H26" s="3">
        <v>109.75</v>
      </c>
      <c r="I26" s="1">
        <v>14.09</v>
      </c>
      <c r="J26" s="3">
        <f t="shared" si="0"/>
        <v>101.6</v>
      </c>
      <c r="K26" s="3">
        <f t="shared" si="1"/>
        <v>100.1</v>
      </c>
      <c r="L26" s="3">
        <f t="shared" si="2"/>
        <v>108.1</v>
      </c>
      <c r="M26" s="3">
        <f t="shared" si="3"/>
        <v>109.8</v>
      </c>
      <c r="N26" s="3">
        <v>4100</v>
      </c>
      <c r="P26" s="4">
        <f t="shared" si="7"/>
        <v>16.171705013578901</v>
      </c>
      <c r="Q26" s="5">
        <f t="shared" si="4"/>
        <v>16.171705013578901</v>
      </c>
      <c r="R26" s="5">
        <f t="shared" si="5"/>
        <v>3.9443182959948544</v>
      </c>
    </row>
    <row r="27" spans="1:18" x14ac:dyDescent="0.3">
      <c r="A27" s="1">
        <v>26</v>
      </c>
      <c r="B27" s="1" t="s">
        <v>416</v>
      </c>
      <c r="C27" s="1" t="s">
        <v>516</v>
      </c>
      <c r="D27" s="1" t="s">
        <v>546</v>
      </c>
      <c r="E27" s="1">
        <v>2600</v>
      </c>
      <c r="F27" s="3" t="s">
        <v>488</v>
      </c>
      <c r="G27" s="1">
        <v>18</v>
      </c>
      <c r="H27" s="1">
        <v>107.5</v>
      </c>
      <c r="I27" s="1">
        <v>18.420000000000002</v>
      </c>
      <c r="J27" s="3">
        <f t="shared" si="0"/>
        <v>102.5</v>
      </c>
      <c r="K27" s="3">
        <f t="shared" si="1"/>
        <v>104</v>
      </c>
      <c r="L27" s="3">
        <f t="shared" si="2"/>
        <v>104.3</v>
      </c>
      <c r="M27" s="3">
        <f t="shared" si="3"/>
        <v>110.4</v>
      </c>
      <c r="N27" s="3">
        <v>3500</v>
      </c>
      <c r="P27" s="4">
        <f t="shared" si="7"/>
        <v>11.970291279523867</v>
      </c>
      <c r="Q27" s="5">
        <f t="shared" si="4"/>
        <v>11.970291279523867</v>
      </c>
      <c r="R27" s="5">
        <f t="shared" si="5"/>
        <v>3.4200832227211047</v>
      </c>
    </row>
    <row r="28" spans="1:18" x14ac:dyDescent="0.3">
      <c r="A28" s="1">
        <v>27</v>
      </c>
      <c r="B28" s="1" t="s">
        <v>213</v>
      </c>
      <c r="C28" s="1" t="s">
        <v>492</v>
      </c>
      <c r="D28" s="1" t="s">
        <v>546</v>
      </c>
      <c r="E28" s="1">
        <v>2600</v>
      </c>
      <c r="F28" s="3" t="s">
        <v>520</v>
      </c>
      <c r="G28" s="1">
        <v>14</v>
      </c>
      <c r="H28" s="3">
        <v>109.75</v>
      </c>
      <c r="I28" s="1">
        <v>16.920000000000002</v>
      </c>
      <c r="J28" s="3">
        <f t="shared" si="0"/>
        <v>101.6</v>
      </c>
      <c r="K28" s="3">
        <f t="shared" si="1"/>
        <v>100.1</v>
      </c>
      <c r="L28" s="3">
        <f t="shared" si="2"/>
        <v>108.1</v>
      </c>
      <c r="M28" s="3">
        <f t="shared" si="3"/>
        <v>109.8</v>
      </c>
      <c r="N28" s="3">
        <v>3500</v>
      </c>
      <c r="P28" s="4">
        <f t="shared" si="7"/>
        <v>8.7506954795238681</v>
      </c>
      <c r="Q28" s="5">
        <f t="shared" si="4"/>
        <v>8.7506954795238681</v>
      </c>
      <c r="R28" s="5">
        <f t="shared" si="5"/>
        <v>2.5001987084353909</v>
      </c>
    </row>
    <row r="29" spans="1:18" x14ac:dyDescent="0.3">
      <c r="A29" s="1">
        <v>28</v>
      </c>
      <c r="B29" s="1" t="s">
        <v>187</v>
      </c>
      <c r="C29" s="1" t="s">
        <v>516</v>
      </c>
      <c r="D29" s="1" t="s">
        <v>544</v>
      </c>
      <c r="E29" s="1">
        <v>4400</v>
      </c>
      <c r="F29" s="3" t="s">
        <v>488</v>
      </c>
      <c r="G29" s="1">
        <v>33</v>
      </c>
      <c r="H29" s="3">
        <v>107.5</v>
      </c>
      <c r="I29" s="1">
        <v>13.61</v>
      </c>
      <c r="J29" s="3">
        <f t="shared" si="0"/>
        <v>102.5</v>
      </c>
      <c r="K29" s="3">
        <f t="shared" si="1"/>
        <v>104</v>
      </c>
      <c r="L29" s="3">
        <f t="shared" si="2"/>
        <v>104.3</v>
      </c>
      <c r="M29" s="3">
        <f t="shared" si="3"/>
        <v>110.4</v>
      </c>
      <c r="N29" s="3">
        <v>4900</v>
      </c>
      <c r="P29" s="4">
        <f t="shared" si="7"/>
        <v>26.573386126974594</v>
      </c>
      <c r="Q29" s="5">
        <f t="shared" si="4"/>
        <v>26.573386126974594</v>
      </c>
      <c r="R29" s="5">
        <f t="shared" si="5"/>
        <v>5.4231400259131819</v>
      </c>
    </row>
    <row r="30" spans="1:18" x14ac:dyDescent="0.3">
      <c r="A30" s="1">
        <v>29</v>
      </c>
      <c r="B30" s="1" t="s">
        <v>471</v>
      </c>
      <c r="C30" s="1" t="s">
        <v>520</v>
      </c>
      <c r="D30" s="1" t="s">
        <v>544</v>
      </c>
      <c r="E30" s="1">
        <v>4900</v>
      </c>
      <c r="F30" s="3" t="s">
        <v>492</v>
      </c>
      <c r="G30" s="1">
        <v>35</v>
      </c>
      <c r="H30" s="1">
        <v>106.25</v>
      </c>
      <c r="I30" s="1">
        <v>18.760000000000002</v>
      </c>
      <c r="J30" s="3">
        <f t="shared" si="0"/>
        <v>100.1</v>
      </c>
      <c r="K30" s="3">
        <f t="shared" si="1"/>
        <v>101.6</v>
      </c>
      <c r="L30" s="3">
        <f t="shared" si="2"/>
        <v>106.8</v>
      </c>
      <c r="M30" s="3">
        <f t="shared" si="3"/>
        <v>111.4</v>
      </c>
      <c r="N30" s="3">
        <v>5800</v>
      </c>
      <c r="P30" s="4">
        <f t="shared" si="7"/>
        <v>30.239494287799651</v>
      </c>
      <c r="Q30" s="5">
        <f t="shared" si="4"/>
        <v>30.239494287799651</v>
      </c>
      <c r="R30" s="5">
        <f t="shared" si="5"/>
        <v>5.213705911689595</v>
      </c>
    </row>
    <row r="31" spans="1:18" x14ac:dyDescent="0.3">
      <c r="A31" s="1">
        <v>30</v>
      </c>
      <c r="B31" s="1" t="s">
        <v>54</v>
      </c>
      <c r="C31" s="1" t="s">
        <v>492</v>
      </c>
      <c r="D31" s="1" t="s">
        <v>544</v>
      </c>
      <c r="E31" s="1">
        <v>6800</v>
      </c>
      <c r="F31" s="3" t="s">
        <v>520</v>
      </c>
      <c r="G31" s="1">
        <v>38</v>
      </c>
      <c r="H31" s="3">
        <v>109.75</v>
      </c>
      <c r="I31" s="1">
        <v>26.06</v>
      </c>
      <c r="J31" s="3">
        <f t="shared" si="0"/>
        <v>101.6</v>
      </c>
      <c r="K31" s="3">
        <f t="shared" si="1"/>
        <v>100.1</v>
      </c>
      <c r="L31" s="3">
        <f t="shared" si="2"/>
        <v>108.1</v>
      </c>
      <c r="M31" s="3">
        <f t="shared" si="3"/>
        <v>109.8</v>
      </c>
      <c r="N31" s="3">
        <v>7500</v>
      </c>
      <c r="P31" s="4">
        <f t="shared" si="7"/>
        <v>37.822663946089094</v>
      </c>
      <c r="Q31" s="5">
        <f t="shared" si="4"/>
        <v>37.822663946089094</v>
      </c>
      <c r="R31" s="5">
        <f t="shared" si="5"/>
        <v>5.0430218594785456</v>
      </c>
    </row>
    <row r="32" spans="1:18" x14ac:dyDescent="0.3">
      <c r="A32" s="1">
        <v>31</v>
      </c>
      <c r="B32" s="1" t="s">
        <v>172</v>
      </c>
      <c r="C32" s="1" t="s">
        <v>488</v>
      </c>
      <c r="D32" s="1" t="s">
        <v>544</v>
      </c>
      <c r="E32" s="1">
        <v>8000</v>
      </c>
      <c r="F32" s="3" t="s">
        <v>516</v>
      </c>
      <c r="G32" s="1">
        <v>36</v>
      </c>
      <c r="H32" s="3">
        <v>105.5</v>
      </c>
      <c r="I32" s="1">
        <v>22.97</v>
      </c>
      <c r="J32" s="3">
        <f t="shared" si="0"/>
        <v>104</v>
      </c>
      <c r="K32" s="3">
        <f t="shared" si="1"/>
        <v>102.5</v>
      </c>
      <c r="L32" s="3">
        <f t="shared" si="2"/>
        <v>107.1</v>
      </c>
      <c r="M32" s="3">
        <f t="shared" si="3"/>
        <v>110.9</v>
      </c>
      <c r="N32" s="3">
        <v>9800</v>
      </c>
      <c r="P32" s="4">
        <v>37.047424732300826</v>
      </c>
      <c r="Q32" s="5">
        <f t="shared" si="4"/>
        <v>37.047424732300826</v>
      </c>
      <c r="R32" s="5">
        <f t="shared" si="5"/>
        <v>3.7803494624796756</v>
      </c>
    </row>
    <row r="33" spans="1:18" x14ac:dyDescent="0.3">
      <c r="A33" s="1">
        <v>32</v>
      </c>
      <c r="B33" s="1" t="s">
        <v>289</v>
      </c>
      <c r="C33" s="1" t="s">
        <v>520</v>
      </c>
      <c r="D33" s="1" t="s">
        <v>544</v>
      </c>
      <c r="E33" s="1">
        <v>3400</v>
      </c>
      <c r="F33" s="3" t="s">
        <v>492</v>
      </c>
      <c r="G33" s="1">
        <v>20</v>
      </c>
      <c r="H33" s="3">
        <v>106.25</v>
      </c>
      <c r="I33" s="1">
        <v>11.95</v>
      </c>
      <c r="J33" s="3">
        <f t="shared" si="0"/>
        <v>100.1</v>
      </c>
      <c r="K33" s="3">
        <f t="shared" si="1"/>
        <v>101.6</v>
      </c>
      <c r="L33" s="3">
        <f t="shared" si="2"/>
        <v>106.8</v>
      </c>
      <c r="M33" s="3">
        <f t="shared" si="3"/>
        <v>111.4</v>
      </c>
      <c r="N33" s="3">
        <v>3800</v>
      </c>
      <c r="P33" s="4">
        <f>-87.868852+(LN(E33))*9.365713+G33*0.73241+I33*0.27241+H33*0.0924+((J33+K33)/2)*0.015315+((L33+M33)/2)*-0.032803</f>
        <v>13.97544083620547</v>
      </c>
      <c r="Q33" s="5">
        <f t="shared" si="4"/>
        <v>13.97544083620547</v>
      </c>
      <c r="R33" s="5">
        <f t="shared" si="5"/>
        <v>3.6777475884751238</v>
      </c>
    </row>
    <row r="34" spans="1:18" x14ac:dyDescent="0.3">
      <c r="A34" s="1">
        <v>33</v>
      </c>
      <c r="B34" s="1" t="s">
        <v>465</v>
      </c>
      <c r="C34" s="1" t="s">
        <v>520</v>
      </c>
      <c r="D34" s="1" t="s">
        <v>544</v>
      </c>
      <c r="E34" s="1">
        <v>2600</v>
      </c>
      <c r="F34" s="3" t="s">
        <v>492</v>
      </c>
      <c r="G34" s="1">
        <v>16</v>
      </c>
      <c r="H34" s="3">
        <v>106.25</v>
      </c>
      <c r="I34" s="1">
        <v>18.170000000000002</v>
      </c>
      <c r="J34" s="3">
        <f t="shared" si="0"/>
        <v>100.1</v>
      </c>
      <c r="K34" s="3">
        <f t="shared" si="1"/>
        <v>101.6</v>
      </c>
      <c r="L34" s="3">
        <f t="shared" si="2"/>
        <v>106.8</v>
      </c>
      <c r="M34" s="3">
        <f t="shared" si="3"/>
        <v>111.4</v>
      </c>
      <c r="N34" s="3">
        <v>3500</v>
      </c>
      <c r="P34" s="4">
        <f>-87.868852+(LN(E34))*9.365713+G34*0.73241+I34*0.27241+H34*0.0924+((J34+K34)/2)*0.015315+((L34+M34)/2)*-0.032803</f>
        <v>10.227707529523867</v>
      </c>
      <c r="Q34" s="5">
        <f t="shared" si="4"/>
        <v>10.227707529523867</v>
      </c>
      <c r="R34" s="5">
        <f t="shared" si="5"/>
        <v>2.9222021512925336</v>
      </c>
    </row>
    <row r="35" spans="1:18" x14ac:dyDescent="0.3">
      <c r="A35" s="1">
        <v>34</v>
      </c>
      <c r="B35" s="1" t="s">
        <v>405</v>
      </c>
      <c r="C35" s="1" t="s">
        <v>520</v>
      </c>
      <c r="D35" s="1" t="s">
        <v>544</v>
      </c>
      <c r="E35" s="1">
        <v>3200</v>
      </c>
      <c r="F35" s="3" t="s">
        <v>492</v>
      </c>
      <c r="G35" s="1">
        <v>14</v>
      </c>
      <c r="H35" s="3">
        <v>106.25</v>
      </c>
      <c r="I35" s="1">
        <v>17.95</v>
      </c>
      <c r="J35" s="3">
        <f t="shared" si="0"/>
        <v>100.1</v>
      </c>
      <c r="K35" s="3">
        <f t="shared" si="1"/>
        <v>101.6</v>
      </c>
      <c r="L35" s="3">
        <f t="shared" si="2"/>
        <v>106.8</v>
      </c>
      <c r="M35" s="3">
        <f t="shared" si="3"/>
        <v>111.4</v>
      </c>
      <c r="N35" s="3">
        <v>3900</v>
      </c>
      <c r="P35" s="4">
        <f>-87.868852+(LN(E35))*9.365713+G35*0.73241+I35*0.27241+H35*0.0924+((J35+K35)/2)*0.015315+((L35+M35)/2)*-0.032803</f>
        <v>10.647648027539217</v>
      </c>
      <c r="Q35" s="5">
        <f t="shared" si="4"/>
        <v>10.647648027539217</v>
      </c>
      <c r="R35" s="5">
        <f t="shared" si="5"/>
        <v>2.7301661609074919</v>
      </c>
    </row>
    <row r="36" spans="1:18" x14ac:dyDescent="0.3">
      <c r="A36" s="1">
        <v>35</v>
      </c>
      <c r="B36" s="1" t="s">
        <v>563</v>
      </c>
      <c r="C36" s="1" t="s">
        <v>516</v>
      </c>
      <c r="D36" s="1" t="s">
        <v>544</v>
      </c>
      <c r="E36" s="1">
        <v>2500</v>
      </c>
      <c r="F36" s="3" t="s">
        <v>488</v>
      </c>
      <c r="G36" s="1">
        <v>8</v>
      </c>
      <c r="H36" s="3">
        <v>107.5</v>
      </c>
      <c r="I36" s="1">
        <v>9.4499999999999993</v>
      </c>
      <c r="J36" s="3">
        <f t="shared" si="0"/>
        <v>102.5</v>
      </c>
      <c r="K36" s="3">
        <f t="shared" si="1"/>
        <v>104</v>
      </c>
      <c r="L36" s="3">
        <f t="shared" si="2"/>
        <v>104.3</v>
      </c>
      <c r="M36" s="3">
        <f t="shared" si="3"/>
        <v>110.4</v>
      </c>
      <c r="N36" s="3">
        <v>3500</v>
      </c>
      <c r="P36" s="4">
        <f>-87.868852+(LN(E36))*9.365713+G36*0.73241+I36*0.27241+H36*0.0924+((J36+K36)/2)*0.015315+((L36+M36)/2)*-0.032803</f>
        <v>1.8353436364749083</v>
      </c>
      <c r="Q36" s="5">
        <f t="shared" si="4"/>
        <v>1.8353436364749083</v>
      </c>
      <c r="R36" s="5">
        <f t="shared" si="5"/>
        <v>0.52438389613568803</v>
      </c>
    </row>
    <row r="37" spans="1:18" x14ac:dyDescent="0.3">
      <c r="A37" s="3"/>
      <c r="F37" s="3"/>
      <c r="H37" s="3"/>
      <c r="J37" s="3"/>
      <c r="K37" s="3"/>
      <c r="L37" s="3"/>
      <c r="M37" s="3"/>
      <c r="N37" s="3"/>
      <c r="P37" s="4"/>
      <c r="Q37" s="5"/>
      <c r="R37" s="5"/>
    </row>
    <row r="38" spans="1:18" x14ac:dyDescent="0.3">
      <c r="A38" s="3"/>
      <c r="J38" s="3"/>
      <c r="K38" s="3"/>
      <c r="L38" s="3"/>
      <c r="M38" s="3"/>
      <c r="N38" s="3"/>
      <c r="P38" s="4"/>
      <c r="Q38" s="5"/>
      <c r="R38" s="5"/>
    </row>
    <row r="41" spans="1:18" x14ac:dyDescent="0.3">
      <c r="A41" s="1" t="s">
        <v>565</v>
      </c>
    </row>
    <row r="42" spans="1:18" x14ac:dyDescent="0.3">
      <c r="A42" s="1" t="s">
        <v>509</v>
      </c>
      <c r="B42" s="1" t="s">
        <v>510</v>
      </c>
      <c r="C42" s="1" t="s">
        <v>566</v>
      </c>
      <c r="D42" s="1" t="s">
        <v>567</v>
      </c>
      <c r="E42" s="1" t="s">
        <v>568</v>
      </c>
      <c r="P42" s="1"/>
    </row>
    <row r="43" spans="1:18" x14ac:dyDescent="0.3">
      <c r="A43" s="1">
        <v>1</v>
      </c>
      <c r="B43" s="1" t="s">
        <v>507</v>
      </c>
      <c r="C43" s="1">
        <v>106.4</v>
      </c>
      <c r="D43" s="1">
        <v>105.5</v>
      </c>
      <c r="E43" s="1">
        <v>111.2</v>
      </c>
      <c r="P43" s="1"/>
    </row>
    <row r="44" spans="1:18" x14ac:dyDescent="0.3">
      <c r="A44" s="1">
        <v>2</v>
      </c>
      <c r="B44" s="1" t="s">
        <v>512</v>
      </c>
      <c r="C44" s="1">
        <v>103.4</v>
      </c>
      <c r="D44" s="1">
        <v>106.9</v>
      </c>
      <c r="E44" s="1">
        <v>107</v>
      </c>
      <c r="P44" s="1"/>
    </row>
    <row r="45" spans="1:18" x14ac:dyDescent="0.3">
      <c r="A45" s="1">
        <v>3</v>
      </c>
      <c r="B45" s="1" t="s">
        <v>519</v>
      </c>
      <c r="C45" s="1">
        <v>102</v>
      </c>
      <c r="D45" s="1">
        <v>110.1</v>
      </c>
      <c r="E45" s="1">
        <v>104.9</v>
      </c>
      <c r="P45" s="1"/>
    </row>
    <row r="46" spans="1:18" x14ac:dyDescent="0.3">
      <c r="A46" s="1">
        <v>4</v>
      </c>
      <c r="B46" s="1" t="s">
        <v>514</v>
      </c>
      <c r="C46" s="1">
        <v>101.1</v>
      </c>
      <c r="D46" s="1">
        <v>108.3</v>
      </c>
      <c r="E46" s="1">
        <v>110.2</v>
      </c>
      <c r="P46" s="1"/>
    </row>
    <row r="47" spans="1:18" x14ac:dyDescent="0.3">
      <c r="A47" s="1">
        <v>5</v>
      </c>
      <c r="B47" s="1" t="s">
        <v>499</v>
      </c>
      <c r="C47" s="1">
        <v>101.1</v>
      </c>
      <c r="D47" s="1">
        <v>102.5</v>
      </c>
      <c r="E47" s="1">
        <v>110.9</v>
      </c>
      <c r="P47" s="1"/>
    </row>
    <row r="48" spans="1:18" x14ac:dyDescent="0.3">
      <c r="A48" s="1">
        <v>6</v>
      </c>
      <c r="B48" s="1" t="s">
        <v>505</v>
      </c>
      <c r="C48" s="1">
        <v>98.9</v>
      </c>
      <c r="D48" s="1">
        <v>105</v>
      </c>
      <c r="E48" s="1">
        <v>115.1</v>
      </c>
      <c r="P48" s="1"/>
    </row>
    <row r="49" spans="1:16" x14ac:dyDescent="0.3">
      <c r="A49" s="1">
        <v>7</v>
      </c>
      <c r="B49" s="1" t="s">
        <v>518</v>
      </c>
      <c r="C49" s="1">
        <v>101.4</v>
      </c>
      <c r="D49" s="1">
        <v>106.6</v>
      </c>
      <c r="E49" s="1">
        <v>108.3</v>
      </c>
      <c r="P49" s="1"/>
    </row>
    <row r="50" spans="1:16" x14ac:dyDescent="0.3">
      <c r="A50" s="1">
        <v>8</v>
      </c>
      <c r="B50" s="1" t="s">
        <v>520</v>
      </c>
      <c r="C50" s="1">
        <v>100.1</v>
      </c>
      <c r="D50" s="1">
        <v>109.8</v>
      </c>
      <c r="E50" s="1">
        <v>106.8</v>
      </c>
      <c r="P50" s="1"/>
    </row>
    <row r="51" spans="1:16" x14ac:dyDescent="0.3">
      <c r="A51" s="1">
        <v>9</v>
      </c>
      <c r="B51" s="1" t="s">
        <v>491</v>
      </c>
      <c r="C51" s="1">
        <v>99.7</v>
      </c>
      <c r="D51" s="1">
        <v>106.1</v>
      </c>
      <c r="E51" s="1">
        <v>106.9</v>
      </c>
      <c r="P51" s="1"/>
    </row>
    <row r="52" spans="1:16" x14ac:dyDescent="0.3">
      <c r="A52" s="1">
        <v>10</v>
      </c>
      <c r="B52" s="1" t="s">
        <v>549</v>
      </c>
      <c r="C52" s="1">
        <v>103.2</v>
      </c>
      <c r="D52" s="1">
        <v>113.9</v>
      </c>
      <c r="E52" s="1">
        <v>106.5</v>
      </c>
      <c r="P52" s="1"/>
    </row>
    <row r="53" spans="1:16" x14ac:dyDescent="0.3">
      <c r="A53" s="1">
        <v>11</v>
      </c>
      <c r="B53" s="1" t="s">
        <v>487</v>
      </c>
      <c r="C53" s="1">
        <v>100.4</v>
      </c>
      <c r="D53" s="1">
        <v>112.5</v>
      </c>
      <c r="E53" s="1">
        <v>107.9</v>
      </c>
      <c r="P53" s="1"/>
    </row>
    <row r="54" spans="1:16" x14ac:dyDescent="0.3">
      <c r="A54" s="1">
        <v>12</v>
      </c>
      <c r="B54" s="1" t="s">
        <v>506</v>
      </c>
      <c r="C54" s="1">
        <v>100.4</v>
      </c>
      <c r="D54" s="1">
        <v>107.3</v>
      </c>
      <c r="E54" s="1">
        <v>104.2</v>
      </c>
      <c r="P54" s="1"/>
    </row>
    <row r="55" spans="1:16" x14ac:dyDescent="0.3">
      <c r="A55" s="1">
        <v>13</v>
      </c>
      <c r="B55" s="1" t="s">
        <v>498</v>
      </c>
      <c r="C55" s="1">
        <v>104.1</v>
      </c>
      <c r="D55" s="1">
        <v>109.7</v>
      </c>
      <c r="E55" s="1">
        <v>109</v>
      </c>
      <c r="P55" s="1"/>
    </row>
    <row r="56" spans="1:16" x14ac:dyDescent="0.3">
      <c r="A56" s="1">
        <v>14</v>
      </c>
      <c r="B56" s="1" t="s">
        <v>517</v>
      </c>
      <c r="C56" s="1">
        <v>105.5</v>
      </c>
      <c r="D56" s="1">
        <v>105.2</v>
      </c>
      <c r="E56" s="1">
        <v>107.3</v>
      </c>
      <c r="P56" s="1"/>
    </row>
    <row r="57" spans="1:16" x14ac:dyDescent="0.3">
      <c r="A57" s="1">
        <v>15</v>
      </c>
      <c r="B57" s="1" t="s">
        <v>495</v>
      </c>
      <c r="C57" s="1">
        <v>98.8</v>
      </c>
      <c r="D57" s="1">
        <v>103.8</v>
      </c>
      <c r="E57" s="1">
        <v>106.2</v>
      </c>
      <c r="P57" s="1"/>
    </row>
    <row r="58" spans="1:16" x14ac:dyDescent="0.3">
      <c r="A58" s="1">
        <v>16</v>
      </c>
      <c r="B58" s="1" t="s">
        <v>513</v>
      </c>
      <c r="C58" s="1">
        <v>100.7</v>
      </c>
      <c r="D58" s="1">
        <v>104.6</v>
      </c>
      <c r="E58" s="1">
        <v>105.1</v>
      </c>
      <c r="P58" s="1"/>
    </row>
    <row r="59" spans="1:16" x14ac:dyDescent="0.3">
      <c r="A59" s="1">
        <v>17</v>
      </c>
      <c r="B59" s="1" t="s">
        <v>485</v>
      </c>
      <c r="C59" s="1">
        <v>105.4</v>
      </c>
      <c r="D59" s="1">
        <v>111.5</v>
      </c>
      <c r="E59" s="1">
        <v>103</v>
      </c>
      <c r="P59" s="1"/>
    </row>
    <row r="60" spans="1:16" x14ac:dyDescent="0.3">
      <c r="A60" s="1">
        <v>18</v>
      </c>
      <c r="B60" s="1" t="s">
        <v>489</v>
      </c>
      <c r="C60" s="1">
        <v>102.8</v>
      </c>
      <c r="D60" s="1">
        <v>108.4</v>
      </c>
      <c r="E60" s="1">
        <v>110.2</v>
      </c>
      <c r="P60" s="1"/>
    </row>
    <row r="61" spans="1:16" x14ac:dyDescent="0.3">
      <c r="A61" s="1">
        <v>19</v>
      </c>
      <c r="B61" s="1" t="s">
        <v>564</v>
      </c>
      <c r="C61" s="1">
        <v>105.6</v>
      </c>
      <c r="D61" s="1">
        <v>108.6</v>
      </c>
      <c r="E61" s="1">
        <v>110.4</v>
      </c>
      <c r="P61" s="1"/>
    </row>
    <row r="62" spans="1:16" x14ac:dyDescent="0.3">
      <c r="A62" s="1">
        <v>20</v>
      </c>
      <c r="B62" s="1" t="s">
        <v>556</v>
      </c>
      <c r="C62" s="1">
        <v>102</v>
      </c>
      <c r="D62" s="1">
        <v>102.1</v>
      </c>
      <c r="E62" s="1">
        <v>110.9</v>
      </c>
      <c r="P62" s="1"/>
    </row>
    <row r="63" spans="1:16" x14ac:dyDescent="0.3">
      <c r="A63" s="1">
        <v>21</v>
      </c>
      <c r="B63" s="1" t="s">
        <v>486</v>
      </c>
      <c r="C63" s="1">
        <v>105.3</v>
      </c>
      <c r="D63" s="1">
        <v>107.6</v>
      </c>
      <c r="E63" s="1">
        <v>104.7</v>
      </c>
      <c r="P63" s="1"/>
    </row>
    <row r="64" spans="1:16" x14ac:dyDescent="0.3">
      <c r="A64" s="1">
        <v>22</v>
      </c>
      <c r="B64" s="1" t="s">
        <v>508</v>
      </c>
      <c r="C64" s="1">
        <v>100.3</v>
      </c>
      <c r="D64" s="1">
        <v>106.5</v>
      </c>
      <c r="E64" s="1">
        <v>105.8</v>
      </c>
      <c r="P64" s="1"/>
    </row>
    <row r="65" spans="1:16" x14ac:dyDescent="0.3">
      <c r="A65" s="1">
        <v>23</v>
      </c>
      <c r="B65" s="1" t="s">
        <v>488</v>
      </c>
      <c r="C65" s="1">
        <v>104</v>
      </c>
      <c r="D65" s="1">
        <v>110.4</v>
      </c>
      <c r="E65" s="1">
        <v>107.1</v>
      </c>
      <c r="P65" s="1"/>
    </row>
    <row r="66" spans="1:16" x14ac:dyDescent="0.3">
      <c r="A66" s="1">
        <v>24</v>
      </c>
      <c r="B66" s="1" t="s">
        <v>493</v>
      </c>
      <c r="C66" s="1">
        <v>102.9</v>
      </c>
      <c r="D66" s="1">
        <v>103.6</v>
      </c>
      <c r="E66" s="1">
        <v>112.2</v>
      </c>
      <c r="P66" s="1"/>
    </row>
    <row r="67" spans="1:16" x14ac:dyDescent="0.3">
      <c r="A67" s="1">
        <v>25</v>
      </c>
      <c r="B67" s="1" t="s">
        <v>492</v>
      </c>
      <c r="C67" s="1">
        <v>101.6</v>
      </c>
      <c r="D67" s="1">
        <v>111.4</v>
      </c>
      <c r="E67" s="1">
        <v>108.1</v>
      </c>
      <c r="P67" s="1"/>
    </row>
    <row r="68" spans="1:16" x14ac:dyDescent="0.3">
      <c r="A68" s="1">
        <v>26</v>
      </c>
      <c r="B68" s="1" t="s">
        <v>497</v>
      </c>
      <c r="C68" s="1">
        <v>105.5</v>
      </c>
      <c r="D68" s="1">
        <v>108.3</v>
      </c>
      <c r="E68" s="1">
        <v>108.7</v>
      </c>
      <c r="P68" s="1"/>
    </row>
    <row r="69" spans="1:16" x14ac:dyDescent="0.3">
      <c r="A69" s="1">
        <v>27</v>
      </c>
      <c r="B69" s="1" t="s">
        <v>557</v>
      </c>
      <c r="C69" s="1">
        <v>100.4</v>
      </c>
      <c r="D69" s="1">
        <v>111.1</v>
      </c>
      <c r="E69" s="1">
        <v>108.3</v>
      </c>
      <c r="P69" s="1"/>
    </row>
    <row r="70" spans="1:16" x14ac:dyDescent="0.3">
      <c r="A70" s="1">
        <v>28</v>
      </c>
      <c r="B70" s="1" t="s">
        <v>516</v>
      </c>
      <c r="C70" s="1">
        <v>102.5</v>
      </c>
      <c r="D70" s="1">
        <v>110.9</v>
      </c>
      <c r="E70" s="1">
        <v>104.3</v>
      </c>
      <c r="P70" s="1"/>
    </row>
    <row r="71" spans="1:16" x14ac:dyDescent="0.3">
      <c r="A71" s="1">
        <v>29</v>
      </c>
      <c r="B71" s="1" t="s">
        <v>496</v>
      </c>
      <c r="C71" s="1">
        <v>102.5</v>
      </c>
      <c r="D71" s="1">
        <v>108.8</v>
      </c>
      <c r="E71" s="1">
        <v>103.2</v>
      </c>
      <c r="P71" s="1"/>
    </row>
    <row r="72" spans="1:16" x14ac:dyDescent="0.3">
      <c r="A72" s="1">
        <v>30</v>
      </c>
      <c r="B72" s="1" t="s">
        <v>523</v>
      </c>
      <c r="C72" s="1">
        <v>103.7</v>
      </c>
      <c r="D72" s="1">
        <v>108.6</v>
      </c>
      <c r="E72" s="1">
        <v>111.3</v>
      </c>
      <c r="P72" s="1"/>
    </row>
  </sheetData>
  <sortState ref="B2:R36">
    <sortCondition ref="D2:D36"/>
    <sortCondition descending="1" ref="R2:R36"/>
    <sortCondition descending="1" ref="E2:E36"/>
  </sortState>
  <pageMargins left="0.7" right="0.7" top="0.75" bottom="0.75" header="0.3" footer="0.3"/>
  <pageSetup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" sqref="O2:O5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144</v>
      </c>
      <c r="C2" s="1" t="s">
        <v>520</v>
      </c>
      <c r="D2" s="1" t="s">
        <v>542</v>
      </c>
      <c r="E2" s="1">
        <v>10200</v>
      </c>
      <c r="F2" s="3" t="s">
        <v>492</v>
      </c>
      <c r="G2" s="1">
        <v>39</v>
      </c>
      <c r="H2" s="3">
        <v>109</v>
      </c>
      <c r="I2" s="1">
        <v>28.9</v>
      </c>
      <c r="J2" s="3">
        <f t="shared" ref="J2:J35" si="0">VLOOKUP(C2,$B$42:$E$71,2,FALSE)</f>
        <v>100.1</v>
      </c>
      <c r="K2" s="3">
        <f t="shared" ref="K2:K35" si="1">VLOOKUP(F2,$B$42:$E$71,2,FALSE)</f>
        <v>101.6</v>
      </c>
      <c r="L2" s="3">
        <f t="shared" ref="L2:L35" si="2">VLOOKUP(C2,$B$42:$E$71,4,FALSE)</f>
        <v>106.8</v>
      </c>
      <c r="M2" s="3">
        <f t="shared" ref="M2:M35" si="3">VLOOKUP(F2,$B$42:$E$71,3,FALSE)</f>
        <v>111.4</v>
      </c>
      <c r="N2" s="3">
        <v>11100</v>
      </c>
      <c r="P2" s="4">
        <v>52.523400630775846</v>
      </c>
      <c r="Q2" s="5">
        <f t="shared" ref="Q2:Q35" si="4">P2-O2</f>
        <v>52.523400630775846</v>
      </c>
      <c r="R2" s="5">
        <f t="shared" ref="R2:R35" si="5">P2/(N2/1000)</f>
        <v>4.7318378946644906</v>
      </c>
    </row>
    <row r="3" spans="1:18" x14ac:dyDescent="0.3">
      <c r="A3" s="1">
        <v>2</v>
      </c>
      <c r="B3" s="1" t="s">
        <v>317</v>
      </c>
      <c r="C3" s="1" t="s">
        <v>516</v>
      </c>
      <c r="D3" s="1" t="s">
        <v>546</v>
      </c>
      <c r="E3" s="1">
        <v>9500</v>
      </c>
      <c r="F3" s="3" t="s">
        <v>488</v>
      </c>
      <c r="G3" s="1">
        <v>42</v>
      </c>
      <c r="H3" s="3">
        <v>107.5</v>
      </c>
      <c r="I3" s="1">
        <v>29.49</v>
      </c>
      <c r="J3" s="3">
        <f t="shared" si="0"/>
        <v>102.5</v>
      </c>
      <c r="K3" s="3">
        <f t="shared" si="1"/>
        <v>104</v>
      </c>
      <c r="L3" s="3">
        <f t="shared" si="2"/>
        <v>104.3</v>
      </c>
      <c r="M3" s="3">
        <f t="shared" si="3"/>
        <v>110.4</v>
      </c>
      <c r="N3" s="3">
        <v>10400</v>
      </c>
      <c r="P3" s="4">
        <v>51.404559414511425</v>
      </c>
      <c r="Q3" s="5">
        <f t="shared" si="4"/>
        <v>51.404559414511425</v>
      </c>
      <c r="R3" s="5">
        <f t="shared" si="5"/>
        <v>4.9427460975491755</v>
      </c>
    </row>
    <row r="4" spans="1:18" x14ac:dyDescent="0.3">
      <c r="A4" s="1">
        <v>3</v>
      </c>
      <c r="B4" s="1" t="s">
        <v>437</v>
      </c>
      <c r="C4" s="1" t="s">
        <v>488</v>
      </c>
      <c r="D4" s="1" t="s">
        <v>542</v>
      </c>
      <c r="E4" s="1">
        <v>8700</v>
      </c>
      <c r="F4" s="3" t="s">
        <v>516</v>
      </c>
      <c r="G4" s="1">
        <v>39</v>
      </c>
      <c r="H4" s="1">
        <v>101.5</v>
      </c>
      <c r="I4" s="1">
        <v>32.880000000000003</v>
      </c>
      <c r="J4" s="3">
        <f t="shared" si="0"/>
        <v>104</v>
      </c>
      <c r="K4" s="3">
        <f t="shared" si="1"/>
        <v>102.5</v>
      </c>
      <c r="L4" s="3">
        <f t="shared" si="2"/>
        <v>107.1</v>
      </c>
      <c r="M4" s="3">
        <f t="shared" si="3"/>
        <v>110.9</v>
      </c>
      <c r="N4" s="3">
        <v>10500</v>
      </c>
      <c r="P4" s="4">
        <v>44.932982460436548</v>
      </c>
      <c r="Q4" s="5">
        <f t="shared" si="4"/>
        <v>44.932982460436548</v>
      </c>
      <c r="R4" s="5">
        <f t="shared" si="5"/>
        <v>4.279331662898719</v>
      </c>
    </row>
    <row r="5" spans="1:18" x14ac:dyDescent="0.3">
      <c r="A5" s="1">
        <v>4</v>
      </c>
      <c r="B5" s="1" t="s">
        <v>330</v>
      </c>
      <c r="C5" s="1" t="s">
        <v>492</v>
      </c>
      <c r="D5" s="1" t="s">
        <v>543</v>
      </c>
      <c r="E5" s="1">
        <v>8400</v>
      </c>
      <c r="F5" s="3" t="s">
        <v>520</v>
      </c>
      <c r="G5" s="1">
        <v>40</v>
      </c>
      <c r="H5" s="3">
        <v>103.5</v>
      </c>
      <c r="I5" s="1">
        <v>30.42</v>
      </c>
      <c r="J5" s="3">
        <f t="shared" si="0"/>
        <v>101.6</v>
      </c>
      <c r="K5" s="3">
        <f t="shared" si="1"/>
        <v>100.1</v>
      </c>
      <c r="L5" s="3">
        <f t="shared" si="2"/>
        <v>108.1</v>
      </c>
      <c r="M5" s="3">
        <f t="shared" si="3"/>
        <v>109.8</v>
      </c>
      <c r="N5" s="3">
        <v>9400</v>
      </c>
      <c r="P5" s="4">
        <v>42.044258879152942</v>
      </c>
      <c r="Q5" s="5">
        <f t="shared" si="4"/>
        <v>42.044258879152942</v>
      </c>
      <c r="R5" s="5">
        <f t="shared" si="5"/>
        <v>4.4727934977822272</v>
      </c>
    </row>
    <row r="6" spans="1:18" x14ac:dyDescent="0.3">
      <c r="A6" s="1">
        <v>5</v>
      </c>
      <c r="B6" s="1" t="s">
        <v>172</v>
      </c>
      <c r="C6" s="1" t="s">
        <v>488</v>
      </c>
      <c r="D6" s="1" t="s">
        <v>544</v>
      </c>
      <c r="E6" s="1">
        <v>7900</v>
      </c>
      <c r="F6" s="3" t="s">
        <v>516</v>
      </c>
      <c r="G6" s="1">
        <v>42</v>
      </c>
      <c r="H6" s="3">
        <v>101.5</v>
      </c>
      <c r="I6" s="1">
        <v>23.06</v>
      </c>
      <c r="J6" s="3">
        <f t="shared" si="0"/>
        <v>104</v>
      </c>
      <c r="K6" s="3">
        <f t="shared" si="1"/>
        <v>102.5</v>
      </c>
      <c r="L6" s="3">
        <f t="shared" si="2"/>
        <v>107.1</v>
      </c>
      <c r="M6" s="3">
        <f t="shared" si="3"/>
        <v>110.9</v>
      </c>
      <c r="N6" s="3">
        <v>9900</v>
      </c>
      <c r="P6" s="4">
        <f t="shared" ref="P6:P35" si="6">-87.868852+(LN(E6))*9.365713+G6*0.73241+I6*0.27241+H6*0.0924+((J6+K6)/2)*0.015315+((L6+M6)/2)*-0.032803</f>
        <v>40.612186182793543</v>
      </c>
      <c r="Q6" s="5">
        <f t="shared" si="4"/>
        <v>40.612186182793543</v>
      </c>
      <c r="R6" s="5">
        <f t="shared" si="5"/>
        <v>4.1022410285650039</v>
      </c>
    </row>
    <row r="7" spans="1:18" x14ac:dyDescent="0.3">
      <c r="A7" s="1">
        <v>6</v>
      </c>
      <c r="B7" s="1" t="s">
        <v>201</v>
      </c>
      <c r="C7" s="1" t="s">
        <v>520</v>
      </c>
      <c r="D7" s="1" t="s">
        <v>543</v>
      </c>
      <c r="E7" s="1">
        <v>7200</v>
      </c>
      <c r="F7" s="3" t="s">
        <v>492</v>
      </c>
      <c r="G7" s="1">
        <v>41</v>
      </c>
      <c r="H7" s="3">
        <v>109</v>
      </c>
      <c r="I7" s="1">
        <v>25.33</v>
      </c>
      <c r="J7" s="3">
        <f t="shared" si="0"/>
        <v>100.1</v>
      </c>
      <c r="K7" s="3">
        <f t="shared" si="1"/>
        <v>101.6</v>
      </c>
      <c r="L7" s="3">
        <f t="shared" si="2"/>
        <v>106.8</v>
      </c>
      <c r="M7" s="3">
        <f t="shared" si="3"/>
        <v>111.4</v>
      </c>
      <c r="N7" s="3">
        <v>8500</v>
      </c>
      <c r="P7" s="4">
        <f t="shared" si="6"/>
        <v>40.282143495649287</v>
      </c>
      <c r="Q7" s="5">
        <f t="shared" si="4"/>
        <v>40.282143495649287</v>
      </c>
      <c r="R7" s="5">
        <f t="shared" si="5"/>
        <v>4.7390757053705039</v>
      </c>
    </row>
    <row r="8" spans="1:18" x14ac:dyDescent="0.3">
      <c r="A8" s="1">
        <v>7</v>
      </c>
      <c r="B8" s="1" t="s">
        <v>291</v>
      </c>
      <c r="C8" s="1" t="s">
        <v>516</v>
      </c>
      <c r="D8" s="1" t="s">
        <v>545</v>
      </c>
      <c r="E8" s="1">
        <v>7000</v>
      </c>
      <c r="F8" s="3" t="s">
        <v>488</v>
      </c>
      <c r="G8" s="1">
        <v>38</v>
      </c>
      <c r="H8" s="3">
        <v>107.5</v>
      </c>
      <c r="I8" s="1">
        <v>21.02</v>
      </c>
      <c r="J8" s="3">
        <f t="shared" si="0"/>
        <v>102.5</v>
      </c>
      <c r="K8" s="3">
        <f t="shared" si="1"/>
        <v>104</v>
      </c>
      <c r="L8" s="3">
        <f t="shared" si="2"/>
        <v>104.3</v>
      </c>
      <c r="M8" s="3">
        <f t="shared" si="3"/>
        <v>110.4</v>
      </c>
      <c r="N8" s="3">
        <v>7800</v>
      </c>
      <c r="P8" s="4">
        <f t="shared" si="6"/>
        <v>36.602547297020912</v>
      </c>
      <c r="Q8" s="5">
        <f t="shared" si="4"/>
        <v>36.602547297020912</v>
      </c>
      <c r="R8" s="5">
        <f t="shared" si="5"/>
        <v>4.6926342688488347</v>
      </c>
    </row>
    <row r="9" spans="1:18" x14ac:dyDescent="0.3">
      <c r="A9" s="1">
        <v>8</v>
      </c>
      <c r="B9" s="1" t="s">
        <v>54</v>
      </c>
      <c r="C9" s="1" t="s">
        <v>492</v>
      </c>
      <c r="D9" s="1" t="s">
        <v>544</v>
      </c>
      <c r="E9" s="1">
        <v>6900</v>
      </c>
      <c r="F9" s="1" t="s">
        <v>520</v>
      </c>
      <c r="G9" s="1">
        <v>41</v>
      </c>
      <c r="H9" s="1">
        <v>103.5</v>
      </c>
      <c r="I9" s="1">
        <v>26.05</v>
      </c>
      <c r="J9" s="3">
        <f t="shared" si="0"/>
        <v>101.6</v>
      </c>
      <c r="K9" s="3">
        <f t="shared" si="1"/>
        <v>100.1</v>
      </c>
      <c r="L9" s="3">
        <f t="shared" si="2"/>
        <v>108.1</v>
      </c>
      <c r="M9" s="3">
        <f t="shared" si="3"/>
        <v>109.8</v>
      </c>
      <c r="N9" s="3">
        <v>7600</v>
      </c>
      <c r="P9" s="4">
        <f t="shared" si="6"/>
        <v>39.576398011612177</v>
      </c>
      <c r="Q9" s="5">
        <f t="shared" si="4"/>
        <v>39.576398011612177</v>
      </c>
      <c r="R9" s="5">
        <f t="shared" si="5"/>
        <v>5.2074207910016028</v>
      </c>
    </row>
    <row r="10" spans="1:18" x14ac:dyDescent="0.3">
      <c r="A10" s="1">
        <v>9</v>
      </c>
      <c r="B10" s="1" t="s">
        <v>101</v>
      </c>
      <c r="C10" s="1" t="s">
        <v>488</v>
      </c>
      <c r="D10" s="1" t="s">
        <v>543</v>
      </c>
      <c r="E10" s="1">
        <v>6700</v>
      </c>
      <c r="F10" s="3" t="s">
        <v>516</v>
      </c>
      <c r="G10" s="1">
        <v>38</v>
      </c>
      <c r="H10" s="3">
        <v>101.5</v>
      </c>
      <c r="I10" s="1">
        <v>23.49</v>
      </c>
      <c r="J10" s="3">
        <f t="shared" si="0"/>
        <v>104</v>
      </c>
      <c r="K10" s="3">
        <f t="shared" si="1"/>
        <v>102.5</v>
      </c>
      <c r="L10" s="3">
        <f t="shared" si="2"/>
        <v>107.1</v>
      </c>
      <c r="M10" s="3">
        <f t="shared" si="3"/>
        <v>110.9</v>
      </c>
      <c r="N10" s="3">
        <v>7700</v>
      </c>
      <c r="P10" s="4">
        <f t="shared" si="6"/>
        <v>36.256632254555086</v>
      </c>
      <c r="Q10" s="5">
        <f t="shared" si="4"/>
        <v>36.256632254555086</v>
      </c>
      <c r="R10" s="5">
        <f t="shared" si="5"/>
        <v>4.7086535395526088</v>
      </c>
    </row>
    <row r="11" spans="1:18" x14ac:dyDescent="0.3">
      <c r="A11" s="1">
        <v>10</v>
      </c>
      <c r="B11" s="1" t="s">
        <v>392</v>
      </c>
      <c r="C11" s="1" t="s">
        <v>516</v>
      </c>
      <c r="D11" s="1" t="s">
        <v>543</v>
      </c>
      <c r="E11" s="1">
        <v>6400</v>
      </c>
      <c r="F11" s="3" t="s">
        <v>488</v>
      </c>
      <c r="G11" s="1">
        <v>42</v>
      </c>
      <c r="H11" s="1">
        <v>107.5</v>
      </c>
      <c r="I11" s="1">
        <v>20.97</v>
      </c>
      <c r="J11" s="3">
        <f t="shared" si="0"/>
        <v>102.5</v>
      </c>
      <c r="K11" s="3">
        <f t="shared" si="1"/>
        <v>104</v>
      </c>
      <c r="L11" s="3">
        <f t="shared" si="2"/>
        <v>104.3</v>
      </c>
      <c r="M11" s="3">
        <f t="shared" si="3"/>
        <v>110.4</v>
      </c>
      <c r="N11" s="3">
        <v>7100</v>
      </c>
      <c r="P11" s="4">
        <f t="shared" si="6"/>
        <v>38.679285037422829</v>
      </c>
      <c r="Q11" s="5">
        <f t="shared" si="4"/>
        <v>38.679285037422829</v>
      </c>
      <c r="R11" s="5">
        <f t="shared" si="5"/>
        <v>5.4477866249891314</v>
      </c>
    </row>
    <row r="12" spans="1:18" x14ac:dyDescent="0.3">
      <c r="A12" s="1">
        <v>11</v>
      </c>
      <c r="B12" s="1" t="s">
        <v>115</v>
      </c>
      <c r="C12" s="1" t="s">
        <v>488</v>
      </c>
      <c r="D12" s="1" t="s">
        <v>546</v>
      </c>
      <c r="E12" s="1">
        <v>6200</v>
      </c>
      <c r="F12" s="3" t="s">
        <v>516</v>
      </c>
      <c r="G12" s="1">
        <v>39</v>
      </c>
      <c r="H12" s="3">
        <v>101.5</v>
      </c>
      <c r="I12" s="1">
        <v>22.34</v>
      </c>
      <c r="J12" s="3">
        <f t="shared" si="0"/>
        <v>104</v>
      </c>
      <c r="K12" s="3">
        <f t="shared" si="1"/>
        <v>102.5</v>
      </c>
      <c r="L12" s="3">
        <f t="shared" si="2"/>
        <v>107.1</v>
      </c>
      <c r="M12" s="3">
        <f t="shared" si="3"/>
        <v>110.9</v>
      </c>
      <c r="N12" s="3">
        <v>7400</v>
      </c>
      <c r="P12" s="4">
        <f t="shared" si="6"/>
        <v>35.949382590884895</v>
      </c>
      <c r="Q12" s="5">
        <f t="shared" si="4"/>
        <v>35.949382590884895</v>
      </c>
      <c r="R12" s="5">
        <f t="shared" si="5"/>
        <v>4.8580246744439046</v>
      </c>
    </row>
    <row r="13" spans="1:18" x14ac:dyDescent="0.3">
      <c r="A13" s="1">
        <v>12</v>
      </c>
      <c r="B13" s="1" t="s">
        <v>433</v>
      </c>
      <c r="C13" s="1" t="s">
        <v>520</v>
      </c>
      <c r="D13" s="1" t="s">
        <v>545</v>
      </c>
      <c r="E13" s="1">
        <v>6000</v>
      </c>
      <c r="F13" s="3" t="s">
        <v>492</v>
      </c>
      <c r="G13" s="1">
        <v>38</v>
      </c>
      <c r="H13" s="3">
        <v>109</v>
      </c>
      <c r="I13" s="1">
        <v>18.98</v>
      </c>
      <c r="J13" s="3">
        <f t="shared" si="0"/>
        <v>100.1</v>
      </c>
      <c r="K13" s="3">
        <f t="shared" si="1"/>
        <v>101.6</v>
      </c>
      <c r="L13" s="3">
        <f t="shared" si="2"/>
        <v>106.8</v>
      </c>
      <c r="M13" s="3">
        <f t="shared" si="3"/>
        <v>111.4</v>
      </c>
      <c r="N13" s="3">
        <v>8100</v>
      </c>
      <c r="P13" s="4">
        <f t="shared" si="6"/>
        <v>34.647538621003896</v>
      </c>
      <c r="Q13" s="5">
        <f t="shared" si="4"/>
        <v>34.647538621003896</v>
      </c>
      <c r="R13" s="5">
        <f t="shared" si="5"/>
        <v>4.2774739038276417</v>
      </c>
    </row>
    <row r="14" spans="1:18" x14ac:dyDescent="0.3">
      <c r="A14" s="1">
        <v>13</v>
      </c>
      <c r="B14" s="1" t="s">
        <v>227</v>
      </c>
      <c r="C14" s="1" t="s">
        <v>516</v>
      </c>
      <c r="D14" s="1" t="s">
        <v>542</v>
      </c>
      <c r="E14" s="1">
        <v>5500</v>
      </c>
      <c r="F14" s="3" t="s">
        <v>488</v>
      </c>
      <c r="G14" s="1">
        <v>37</v>
      </c>
      <c r="H14" s="3">
        <v>107.5</v>
      </c>
      <c r="I14" s="1">
        <v>19.559999999999999</v>
      </c>
      <c r="J14" s="3">
        <f t="shared" si="0"/>
        <v>102.5</v>
      </c>
      <c r="K14" s="3">
        <f t="shared" si="1"/>
        <v>104</v>
      </c>
      <c r="L14" s="3">
        <f t="shared" si="2"/>
        <v>104.3</v>
      </c>
      <c r="M14" s="3">
        <f t="shared" si="3"/>
        <v>110.4</v>
      </c>
      <c r="N14" s="3">
        <v>5400</v>
      </c>
      <c r="P14" s="4">
        <f t="shared" si="6"/>
        <v>33.213764086384245</v>
      </c>
      <c r="Q14" s="5">
        <f t="shared" si="4"/>
        <v>33.213764086384245</v>
      </c>
      <c r="R14" s="5">
        <f t="shared" si="5"/>
        <v>6.1506970530341194</v>
      </c>
    </row>
    <row r="15" spans="1:18" x14ac:dyDescent="0.3">
      <c r="A15" s="1">
        <v>14</v>
      </c>
      <c r="B15" s="1" t="s">
        <v>471</v>
      </c>
      <c r="C15" s="1" t="s">
        <v>520</v>
      </c>
      <c r="D15" s="1" t="s">
        <v>544</v>
      </c>
      <c r="E15" s="1">
        <v>5200</v>
      </c>
      <c r="F15" s="3" t="s">
        <v>492</v>
      </c>
      <c r="G15" s="1">
        <v>40</v>
      </c>
      <c r="H15" s="1">
        <v>109</v>
      </c>
      <c r="I15" s="1">
        <v>18.71</v>
      </c>
      <c r="J15" s="3">
        <f t="shared" si="0"/>
        <v>100.1</v>
      </c>
      <c r="K15" s="3">
        <f t="shared" si="1"/>
        <v>101.6</v>
      </c>
      <c r="L15" s="3">
        <f t="shared" si="2"/>
        <v>106.8</v>
      </c>
      <c r="M15" s="3">
        <f t="shared" si="3"/>
        <v>111.4</v>
      </c>
      <c r="N15" s="3">
        <v>6000</v>
      </c>
      <c r="P15" s="4">
        <f t="shared" si="6"/>
        <v>34.69856648940749</v>
      </c>
      <c r="Q15" s="5">
        <f t="shared" si="4"/>
        <v>34.69856648940749</v>
      </c>
      <c r="R15" s="5">
        <f t="shared" si="5"/>
        <v>5.7830944149012486</v>
      </c>
    </row>
    <row r="16" spans="1:18" x14ac:dyDescent="0.3">
      <c r="A16" s="1">
        <v>15</v>
      </c>
      <c r="B16" s="1" t="s">
        <v>473</v>
      </c>
      <c r="C16" s="1" t="s">
        <v>492</v>
      </c>
      <c r="D16" s="1" t="s">
        <v>542</v>
      </c>
      <c r="E16" s="1">
        <v>5000</v>
      </c>
      <c r="F16" s="3" t="s">
        <v>520</v>
      </c>
      <c r="G16" s="1">
        <v>28</v>
      </c>
      <c r="H16" s="1">
        <v>103.5</v>
      </c>
      <c r="I16" s="1">
        <v>21.61</v>
      </c>
      <c r="J16" s="3">
        <f t="shared" si="0"/>
        <v>101.6</v>
      </c>
      <c r="K16" s="3">
        <f t="shared" si="1"/>
        <v>100.1</v>
      </c>
      <c r="L16" s="3">
        <f t="shared" si="2"/>
        <v>108.1</v>
      </c>
      <c r="M16" s="3">
        <f t="shared" si="3"/>
        <v>109.8</v>
      </c>
      <c r="N16" s="3">
        <v>5800</v>
      </c>
      <c r="P16" s="4">
        <f t="shared" si="6"/>
        <v>25.829025996358535</v>
      </c>
      <c r="Q16" s="5">
        <f t="shared" si="4"/>
        <v>25.829025996358535</v>
      </c>
      <c r="R16" s="5">
        <f t="shared" si="5"/>
        <v>4.4532803441997473</v>
      </c>
    </row>
    <row r="17" spans="1:18" x14ac:dyDescent="0.3">
      <c r="A17" s="1">
        <v>16</v>
      </c>
      <c r="B17" s="1" t="s">
        <v>280</v>
      </c>
      <c r="C17" s="1" t="s">
        <v>492</v>
      </c>
      <c r="D17" s="1" t="s">
        <v>546</v>
      </c>
      <c r="E17" s="1">
        <v>4800</v>
      </c>
      <c r="F17" s="3" t="s">
        <v>520</v>
      </c>
      <c r="G17" s="1">
        <v>28</v>
      </c>
      <c r="H17" s="3">
        <v>103.5</v>
      </c>
      <c r="I17" s="1">
        <v>17.440000000000001</v>
      </c>
      <c r="J17" s="3">
        <f t="shared" si="0"/>
        <v>101.6</v>
      </c>
      <c r="K17" s="3">
        <f t="shared" si="1"/>
        <v>100.1</v>
      </c>
      <c r="L17" s="3">
        <f t="shared" si="2"/>
        <v>108.1</v>
      </c>
      <c r="M17" s="3">
        <f t="shared" si="3"/>
        <v>109.8</v>
      </c>
      <c r="N17" s="3">
        <v>4800</v>
      </c>
      <c r="P17" s="4">
        <f t="shared" si="6"/>
        <v>24.310749211594253</v>
      </c>
      <c r="Q17" s="5">
        <f t="shared" si="4"/>
        <v>24.310749211594253</v>
      </c>
      <c r="R17" s="5">
        <f t="shared" si="5"/>
        <v>5.0647394190821364</v>
      </c>
    </row>
    <row r="18" spans="1:18" x14ac:dyDescent="0.3">
      <c r="A18" s="1">
        <v>17</v>
      </c>
      <c r="B18" s="1" t="s">
        <v>407</v>
      </c>
      <c r="C18" s="1" t="s">
        <v>488</v>
      </c>
      <c r="D18" s="1" t="s">
        <v>546</v>
      </c>
      <c r="E18" s="1">
        <v>4700</v>
      </c>
      <c r="F18" s="3" t="s">
        <v>516</v>
      </c>
      <c r="G18" s="1">
        <v>36</v>
      </c>
      <c r="H18" s="3">
        <v>101.5</v>
      </c>
      <c r="I18" s="1">
        <v>21.43</v>
      </c>
      <c r="J18" s="3">
        <f t="shared" si="0"/>
        <v>104</v>
      </c>
      <c r="K18" s="3">
        <f t="shared" si="1"/>
        <v>102.5</v>
      </c>
      <c r="L18" s="3">
        <f t="shared" si="2"/>
        <v>107.1</v>
      </c>
      <c r="M18" s="3">
        <f t="shared" si="3"/>
        <v>110.9</v>
      </c>
      <c r="N18" s="3">
        <v>4200</v>
      </c>
      <c r="P18" s="4">
        <f t="shared" si="6"/>
        <v>30.910080773375782</v>
      </c>
      <c r="Q18" s="5">
        <f t="shared" si="4"/>
        <v>30.910080773375782</v>
      </c>
      <c r="R18" s="5">
        <f t="shared" si="5"/>
        <v>7.3595430412799479</v>
      </c>
    </row>
    <row r="19" spans="1:18" x14ac:dyDescent="0.3">
      <c r="A19" s="1">
        <v>18</v>
      </c>
      <c r="B19" s="1" t="s">
        <v>187</v>
      </c>
      <c r="C19" s="1" t="s">
        <v>516</v>
      </c>
      <c r="D19" s="1" t="s">
        <v>544</v>
      </c>
      <c r="E19" s="1">
        <v>4500</v>
      </c>
      <c r="F19" s="3" t="s">
        <v>488</v>
      </c>
      <c r="G19" s="1">
        <v>38</v>
      </c>
      <c r="H19" s="3">
        <v>107.5</v>
      </c>
      <c r="I19" s="1">
        <v>13.61</v>
      </c>
      <c r="J19" s="3">
        <f t="shared" si="0"/>
        <v>102.5</v>
      </c>
      <c r="K19" s="3">
        <f t="shared" si="1"/>
        <v>104</v>
      </c>
      <c r="L19" s="3">
        <f t="shared" si="2"/>
        <v>104.3</v>
      </c>
      <c r="M19" s="3">
        <f t="shared" si="3"/>
        <v>110.4</v>
      </c>
      <c r="N19" s="3">
        <v>4900</v>
      </c>
      <c r="P19" s="4">
        <f t="shared" si="6"/>
        <v>30.445910445175329</v>
      </c>
      <c r="Q19" s="5">
        <f t="shared" si="4"/>
        <v>30.445910445175329</v>
      </c>
      <c r="R19" s="5">
        <f t="shared" si="5"/>
        <v>6.2134511112602704</v>
      </c>
    </row>
    <row r="20" spans="1:18" x14ac:dyDescent="0.3">
      <c r="A20" s="1">
        <v>19</v>
      </c>
      <c r="B20" s="1" t="s">
        <v>61</v>
      </c>
      <c r="C20" s="1" t="s">
        <v>492</v>
      </c>
      <c r="D20" s="1" t="s">
        <v>545</v>
      </c>
      <c r="E20" s="1">
        <v>4300</v>
      </c>
      <c r="F20" s="3" t="s">
        <v>520</v>
      </c>
      <c r="G20" s="1">
        <v>25</v>
      </c>
      <c r="H20" s="3">
        <v>103.5</v>
      </c>
      <c r="I20" s="1">
        <v>13.67</v>
      </c>
      <c r="J20" s="3">
        <f t="shared" si="0"/>
        <v>101.6</v>
      </c>
      <c r="K20" s="3">
        <f t="shared" si="1"/>
        <v>100.1</v>
      </c>
      <c r="L20" s="3">
        <f t="shared" si="2"/>
        <v>108.1</v>
      </c>
      <c r="M20" s="3">
        <f t="shared" si="3"/>
        <v>109.8</v>
      </c>
      <c r="N20" s="3">
        <v>5000</v>
      </c>
      <c r="P20" s="4">
        <f t="shared" si="6"/>
        <v>20.056296697273776</v>
      </c>
      <c r="Q20" s="5">
        <f t="shared" si="4"/>
        <v>20.056296697273776</v>
      </c>
      <c r="R20" s="5">
        <f t="shared" si="5"/>
        <v>4.0112593394547549</v>
      </c>
    </row>
    <row r="21" spans="1:18" x14ac:dyDescent="0.3">
      <c r="A21" s="1">
        <v>20</v>
      </c>
      <c r="B21" s="1" t="s">
        <v>404</v>
      </c>
      <c r="C21" s="1" t="s">
        <v>520</v>
      </c>
      <c r="D21" s="1" t="s">
        <v>546</v>
      </c>
      <c r="E21" s="1">
        <v>4200</v>
      </c>
      <c r="F21" s="3" t="s">
        <v>492</v>
      </c>
      <c r="G21" s="1">
        <v>25</v>
      </c>
      <c r="H21" s="1">
        <v>109</v>
      </c>
      <c r="I21" s="1">
        <v>20.21</v>
      </c>
      <c r="J21" s="3">
        <f t="shared" si="0"/>
        <v>100.1</v>
      </c>
      <c r="K21" s="3">
        <f t="shared" si="1"/>
        <v>101.6</v>
      </c>
      <c r="L21" s="3">
        <f t="shared" si="2"/>
        <v>106.8</v>
      </c>
      <c r="M21" s="3">
        <f t="shared" si="3"/>
        <v>111.4</v>
      </c>
      <c r="N21" s="3">
        <v>4500</v>
      </c>
      <c r="P21" s="4">
        <f t="shared" si="6"/>
        <v>22.120757761782667</v>
      </c>
      <c r="Q21" s="5">
        <f t="shared" si="4"/>
        <v>22.120757761782667</v>
      </c>
      <c r="R21" s="5">
        <f t="shared" si="5"/>
        <v>4.9157239470628147</v>
      </c>
    </row>
    <row r="22" spans="1:18" x14ac:dyDescent="0.3">
      <c r="A22" s="1">
        <v>21</v>
      </c>
      <c r="B22" s="1" t="s">
        <v>125</v>
      </c>
      <c r="C22" s="1" t="s">
        <v>492</v>
      </c>
      <c r="D22" s="1" t="s">
        <v>545</v>
      </c>
      <c r="E22" s="1">
        <v>4100</v>
      </c>
      <c r="F22" s="3" t="s">
        <v>520</v>
      </c>
      <c r="G22" s="1">
        <v>25</v>
      </c>
      <c r="H22" s="3">
        <v>103.5</v>
      </c>
      <c r="I22" s="1">
        <v>16.41</v>
      </c>
      <c r="J22" s="3">
        <f t="shared" si="0"/>
        <v>101.6</v>
      </c>
      <c r="K22" s="3">
        <f t="shared" si="1"/>
        <v>100.1</v>
      </c>
      <c r="L22" s="3">
        <f t="shared" si="2"/>
        <v>108.1</v>
      </c>
      <c r="M22" s="3">
        <f t="shared" si="3"/>
        <v>109.8</v>
      </c>
      <c r="N22" s="3">
        <v>5300</v>
      </c>
      <c r="P22" s="4">
        <f t="shared" si="6"/>
        <v>20.35662945969047</v>
      </c>
      <c r="Q22" s="5">
        <f t="shared" si="4"/>
        <v>20.35662945969047</v>
      </c>
      <c r="R22" s="5">
        <f t="shared" si="5"/>
        <v>3.840873482960466</v>
      </c>
    </row>
    <row r="23" spans="1:18" x14ac:dyDescent="0.3">
      <c r="A23" s="1">
        <v>22</v>
      </c>
      <c r="B23" s="1" t="s">
        <v>154</v>
      </c>
      <c r="C23" s="1" t="s">
        <v>516</v>
      </c>
      <c r="D23" s="1" t="s">
        <v>545</v>
      </c>
      <c r="E23" s="1">
        <v>3900</v>
      </c>
      <c r="F23" s="3" t="s">
        <v>488</v>
      </c>
      <c r="G23" s="1">
        <v>23</v>
      </c>
      <c r="H23" s="1">
        <v>107.5</v>
      </c>
      <c r="I23" s="1">
        <v>21.56</v>
      </c>
      <c r="J23" s="3">
        <f t="shared" si="0"/>
        <v>102.5</v>
      </c>
      <c r="K23" s="3">
        <f t="shared" si="1"/>
        <v>104</v>
      </c>
      <c r="L23" s="3">
        <f t="shared" si="2"/>
        <v>104.3</v>
      </c>
      <c r="M23" s="3">
        <f t="shared" si="3"/>
        <v>110.4</v>
      </c>
      <c r="N23" s="3">
        <v>4600</v>
      </c>
      <c r="P23" s="4">
        <f t="shared" si="6"/>
        <v>20.285178513578906</v>
      </c>
      <c r="Q23" s="5">
        <f t="shared" si="4"/>
        <v>20.285178513578906</v>
      </c>
      <c r="R23" s="5">
        <f t="shared" si="5"/>
        <v>4.409821415995415</v>
      </c>
    </row>
    <row r="24" spans="1:18" x14ac:dyDescent="0.3">
      <c r="A24" s="1">
        <v>23</v>
      </c>
      <c r="B24" s="1" t="s">
        <v>534</v>
      </c>
      <c r="C24" s="1" t="s">
        <v>488</v>
      </c>
      <c r="D24" s="1" t="s">
        <v>546</v>
      </c>
      <c r="E24" s="1">
        <v>3700</v>
      </c>
      <c r="F24" s="3" t="s">
        <v>516</v>
      </c>
      <c r="G24" s="1">
        <v>26</v>
      </c>
      <c r="H24" s="1">
        <v>101.5</v>
      </c>
      <c r="I24" s="1">
        <v>12.68</v>
      </c>
      <c r="J24" s="3">
        <f t="shared" si="0"/>
        <v>104</v>
      </c>
      <c r="K24" s="3">
        <f t="shared" si="1"/>
        <v>102.5</v>
      </c>
      <c r="L24" s="3">
        <f t="shared" si="2"/>
        <v>107.1</v>
      </c>
      <c r="M24" s="3">
        <f t="shared" si="3"/>
        <v>110.9</v>
      </c>
      <c r="N24" s="3">
        <v>4400</v>
      </c>
      <c r="P24" s="4">
        <f t="shared" si="6"/>
        <v>18.961836664505945</v>
      </c>
      <c r="Q24" s="5">
        <f t="shared" si="4"/>
        <v>18.961836664505945</v>
      </c>
      <c r="R24" s="5">
        <f t="shared" si="5"/>
        <v>4.3095083328422596</v>
      </c>
    </row>
    <row r="25" spans="1:18" x14ac:dyDescent="0.3">
      <c r="A25" s="1">
        <v>24</v>
      </c>
      <c r="B25" s="1" t="s">
        <v>306</v>
      </c>
      <c r="C25" s="1" t="s">
        <v>492</v>
      </c>
      <c r="D25" s="1" t="s">
        <v>546</v>
      </c>
      <c r="E25" s="1">
        <v>3500</v>
      </c>
      <c r="F25" s="3" t="s">
        <v>520</v>
      </c>
      <c r="G25" s="1">
        <v>18</v>
      </c>
      <c r="H25" s="3">
        <v>103.5</v>
      </c>
      <c r="I25" s="1">
        <v>14.08</v>
      </c>
      <c r="J25" s="3">
        <f t="shared" si="0"/>
        <v>101.6</v>
      </c>
      <c r="K25" s="3">
        <f t="shared" si="1"/>
        <v>100.1</v>
      </c>
      <c r="L25" s="3">
        <f t="shared" si="2"/>
        <v>108.1</v>
      </c>
      <c r="M25" s="3">
        <f t="shared" si="3"/>
        <v>109.8</v>
      </c>
      <c r="N25" s="3">
        <v>4000</v>
      </c>
      <c r="P25" s="4">
        <f t="shared" si="6"/>
        <v>13.113163537137281</v>
      </c>
      <c r="Q25" s="5">
        <f t="shared" si="4"/>
        <v>13.113163537137281</v>
      </c>
      <c r="R25" s="5">
        <f t="shared" si="5"/>
        <v>3.2782908842843201</v>
      </c>
    </row>
    <row r="26" spans="1:18" x14ac:dyDescent="0.3">
      <c r="A26" s="1">
        <v>25</v>
      </c>
      <c r="B26" s="1" t="s">
        <v>289</v>
      </c>
      <c r="C26" s="1" t="s">
        <v>520</v>
      </c>
      <c r="D26" s="1" t="s">
        <v>544</v>
      </c>
      <c r="E26" s="1">
        <v>3300</v>
      </c>
      <c r="F26" s="3" t="s">
        <v>492</v>
      </c>
      <c r="G26" s="1">
        <v>26</v>
      </c>
      <c r="H26" s="3">
        <v>109</v>
      </c>
      <c r="I26" s="1">
        <v>11.92</v>
      </c>
      <c r="J26" s="3">
        <f t="shared" si="0"/>
        <v>100.1</v>
      </c>
      <c r="K26" s="3">
        <f t="shared" si="1"/>
        <v>101.6</v>
      </c>
      <c r="L26" s="3">
        <f t="shared" si="2"/>
        <v>106.8</v>
      </c>
      <c r="M26" s="3">
        <f t="shared" si="3"/>
        <v>111.4</v>
      </c>
      <c r="N26" s="3">
        <v>4000</v>
      </c>
      <c r="P26" s="4">
        <f t="shared" si="6"/>
        <v>18.336234251145999</v>
      </c>
      <c r="Q26" s="5">
        <f t="shared" si="4"/>
        <v>18.336234251145999</v>
      </c>
      <c r="R26" s="5">
        <f t="shared" si="5"/>
        <v>4.5840585627864998</v>
      </c>
    </row>
    <row r="27" spans="1:18" x14ac:dyDescent="0.3">
      <c r="A27" s="1">
        <v>26</v>
      </c>
      <c r="B27" s="1" t="s">
        <v>415</v>
      </c>
      <c r="C27" s="1" t="s">
        <v>520</v>
      </c>
      <c r="D27" s="1" t="s">
        <v>545</v>
      </c>
      <c r="E27" s="1">
        <v>3200</v>
      </c>
      <c r="F27" s="3" t="s">
        <v>492</v>
      </c>
      <c r="G27" s="1">
        <v>11</v>
      </c>
      <c r="H27" s="3">
        <v>109</v>
      </c>
      <c r="I27" s="1">
        <v>16.670000000000002</v>
      </c>
      <c r="J27" s="3">
        <f t="shared" si="0"/>
        <v>100.1</v>
      </c>
      <c r="K27" s="3">
        <f t="shared" si="1"/>
        <v>101.6</v>
      </c>
      <c r="L27" s="3">
        <f t="shared" si="2"/>
        <v>106.8</v>
      </c>
      <c r="M27" s="3">
        <f t="shared" si="3"/>
        <v>111.4</v>
      </c>
      <c r="N27" s="3">
        <v>4100</v>
      </c>
      <c r="P27" s="4">
        <f t="shared" si="6"/>
        <v>8.3558332275392164</v>
      </c>
      <c r="Q27" s="5">
        <f t="shared" si="4"/>
        <v>8.3558332275392164</v>
      </c>
      <c r="R27" s="5">
        <f t="shared" si="5"/>
        <v>2.0380081042778579</v>
      </c>
    </row>
    <row r="28" spans="1:18" x14ac:dyDescent="0.3">
      <c r="A28" s="1">
        <v>27</v>
      </c>
      <c r="B28" s="1" t="s">
        <v>320</v>
      </c>
      <c r="C28" s="1" t="s">
        <v>488</v>
      </c>
      <c r="D28" s="1" t="s">
        <v>545</v>
      </c>
      <c r="E28" s="1">
        <v>3100</v>
      </c>
      <c r="F28" s="3" t="s">
        <v>516</v>
      </c>
      <c r="G28" s="1">
        <v>19</v>
      </c>
      <c r="H28" s="1">
        <v>101.5</v>
      </c>
      <c r="I28" s="1">
        <v>14.01</v>
      </c>
      <c r="J28" s="3">
        <f t="shared" si="0"/>
        <v>104</v>
      </c>
      <c r="K28" s="3">
        <f t="shared" si="1"/>
        <v>102.5</v>
      </c>
      <c r="L28" s="3">
        <f t="shared" si="2"/>
        <v>107.1</v>
      </c>
      <c r="M28" s="3">
        <f t="shared" si="3"/>
        <v>110.9</v>
      </c>
      <c r="N28" s="3">
        <v>3700</v>
      </c>
      <c r="P28" s="4">
        <f t="shared" si="6"/>
        <v>12.540189731001265</v>
      </c>
      <c r="Q28" s="5">
        <f t="shared" si="4"/>
        <v>12.540189731001265</v>
      </c>
      <c r="R28" s="5">
        <f t="shared" si="5"/>
        <v>3.3892404678381793</v>
      </c>
    </row>
    <row r="29" spans="1:18" x14ac:dyDescent="0.3">
      <c r="A29" s="1">
        <v>28</v>
      </c>
      <c r="B29" s="1" t="s">
        <v>10</v>
      </c>
      <c r="C29" s="1" t="s">
        <v>492</v>
      </c>
      <c r="D29" s="1" t="s">
        <v>543</v>
      </c>
      <c r="E29" s="1">
        <v>3000</v>
      </c>
      <c r="F29" s="3" t="s">
        <v>520</v>
      </c>
      <c r="G29" s="1">
        <v>22</v>
      </c>
      <c r="H29" s="3">
        <v>103.5</v>
      </c>
      <c r="I29" s="1">
        <v>15.78</v>
      </c>
      <c r="J29" s="3">
        <f t="shared" si="0"/>
        <v>101.6</v>
      </c>
      <c r="K29" s="3">
        <f t="shared" si="1"/>
        <v>100.1</v>
      </c>
      <c r="L29" s="3">
        <f t="shared" si="2"/>
        <v>108.1</v>
      </c>
      <c r="M29" s="3">
        <f t="shared" si="3"/>
        <v>109.8</v>
      </c>
      <c r="N29" s="3">
        <v>3900</v>
      </c>
      <c r="P29" s="4">
        <f t="shared" si="6"/>
        <v>15.062169511120276</v>
      </c>
      <c r="Q29" s="5">
        <f t="shared" si="4"/>
        <v>15.062169511120276</v>
      </c>
      <c r="R29" s="5">
        <f t="shared" si="5"/>
        <v>3.8620947464410964</v>
      </c>
    </row>
    <row r="30" spans="1:18" x14ac:dyDescent="0.3">
      <c r="A30" s="1">
        <v>29</v>
      </c>
      <c r="B30" s="1" t="s">
        <v>337</v>
      </c>
      <c r="C30" s="1" t="s">
        <v>516</v>
      </c>
      <c r="D30" s="1" t="s">
        <v>543</v>
      </c>
      <c r="E30" s="1">
        <v>2900</v>
      </c>
      <c r="F30" s="3" t="s">
        <v>488</v>
      </c>
      <c r="G30" s="1">
        <v>12</v>
      </c>
      <c r="H30" s="3">
        <v>107.5</v>
      </c>
      <c r="I30" s="1">
        <v>18.41</v>
      </c>
      <c r="J30" s="3">
        <f t="shared" si="0"/>
        <v>102.5</v>
      </c>
      <c r="K30" s="3">
        <f t="shared" si="1"/>
        <v>104</v>
      </c>
      <c r="L30" s="3">
        <f t="shared" si="2"/>
        <v>104.3</v>
      </c>
      <c r="M30" s="3">
        <f t="shared" si="3"/>
        <v>110.4</v>
      </c>
      <c r="N30" s="3">
        <v>3500</v>
      </c>
      <c r="P30" s="4">
        <f t="shared" si="6"/>
        <v>8.5958364078711824</v>
      </c>
      <c r="Q30" s="5">
        <f t="shared" si="4"/>
        <v>8.5958364078711824</v>
      </c>
      <c r="R30" s="5">
        <f t="shared" si="5"/>
        <v>2.4559532593917663</v>
      </c>
    </row>
    <row r="31" spans="1:18" x14ac:dyDescent="0.3">
      <c r="A31" s="1">
        <v>30</v>
      </c>
      <c r="B31" s="1" t="s">
        <v>213</v>
      </c>
      <c r="C31" s="1" t="s">
        <v>492</v>
      </c>
      <c r="D31" s="1" t="s">
        <v>546</v>
      </c>
      <c r="E31" s="1">
        <v>2800</v>
      </c>
      <c r="F31" s="3" t="s">
        <v>520</v>
      </c>
      <c r="G31" s="1">
        <v>13</v>
      </c>
      <c r="H31" s="1">
        <v>103.5</v>
      </c>
      <c r="I31" s="1">
        <v>16.809999999999999</v>
      </c>
      <c r="J31" s="3">
        <f t="shared" si="0"/>
        <v>101.6</v>
      </c>
      <c r="K31" s="3">
        <f t="shared" si="1"/>
        <v>100.1</v>
      </c>
      <c r="L31" s="3">
        <f t="shared" si="2"/>
        <v>108.1</v>
      </c>
      <c r="M31" s="3">
        <f t="shared" si="3"/>
        <v>109.8</v>
      </c>
      <c r="N31" s="3">
        <v>3700</v>
      </c>
      <c r="P31" s="4">
        <f t="shared" si="6"/>
        <v>8.1048943777276161</v>
      </c>
      <c r="Q31" s="5">
        <f t="shared" si="4"/>
        <v>8.1048943777276161</v>
      </c>
      <c r="R31" s="5">
        <f t="shared" si="5"/>
        <v>2.1905119939804365</v>
      </c>
    </row>
    <row r="32" spans="1:18" x14ac:dyDescent="0.3">
      <c r="A32" s="1">
        <v>31</v>
      </c>
      <c r="B32" s="1" t="s">
        <v>405</v>
      </c>
      <c r="C32" s="1" t="s">
        <v>520</v>
      </c>
      <c r="D32" s="1" t="s">
        <v>544</v>
      </c>
      <c r="E32" s="1">
        <v>2800</v>
      </c>
      <c r="F32" s="3" t="s">
        <v>492</v>
      </c>
      <c r="G32" s="1">
        <v>12</v>
      </c>
      <c r="H32" s="3">
        <v>109</v>
      </c>
      <c r="I32" s="1">
        <v>18.03</v>
      </c>
      <c r="J32" s="3">
        <f t="shared" si="0"/>
        <v>100.1</v>
      </c>
      <c r="K32" s="3">
        <f t="shared" si="1"/>
        <v>101.6</v>
      </c>
      <c r="L32" s="3">
        <f t="shared" si="2"/>
        <v>106.8</v>
      </c>
      <c r="M32" s="3">
        <f t="shared" si="3"/>
        <v>111.4</v>
      </c>
      <c r="N32" s="3">
        <v>3900</v>
      </c>
      <c r="P32" s="4">
        <f t="shared" si="6"/>
        <v>8.2081041277276174</v>
      </c>
      <c r="Q32" s="5">
        <f t="shared" si="4"/>
        <v>8.2081041277276174</v>
      </c>
      <c r="R32" s="5">
        <f t="shared" si="5"/>
        <v>2.1046420840327227</v>
      </c>
    </row>
    <row r="33" spans="1:18" x14ac:dyDescent="0.3">
      <c r="A33" s="1">
        <v>32</v>
      </c>
      <c r="B33" s="1" t="s">
        <v>416</v>
      </c>
      <c r="C33" s="1" t="s">
        <v>516</v>
      </c>
      <c r="D33" s="1" t="s">
        <v>546</v>
      </c>
      <c r="E33" s="1">
        <v>2700</v>
      </c>
      <c r="F33" s="3" t="s">
        <v>488</v>
      </c>
      <c r="G33" s="1">
        <v>8</v>
      </c>
      <c r="H33" s="3">
        <v>107.5</v>
      </c>
      <c r="I33" s="1">
        <v>18.350000000000001</v>
      </c>
      <c r="J33" s="3">
        <f t="shared" si="0"/>
        <v>102.5</v>
      </c>
      <c r="K33" s="3">
        <f t="shared" si="1"/>
        <v>104</v>
      </c>
      <c r="L33" s="3">
        <f t="shared" si="2"/>
        <v>104.3</v>
      </c>
      <c r="M33" s="3">
        <f t="shared" si="3"/>
        <v>110.4</v>
      </c>
      <c r="N33" s="3">
        <v>3500</v>
      </c>
      <c r="P33" s="4">
        <f t="shared" si="6"/>
        <v>4.9805876599370817</v>
      </c>
      <c r="Q33" s="5">
        <f t="shared" si="4"/>
        <v>4.9805876599370817</v>
      </c>
      <c r="R33" s="5">
        <f t="shared" si="5"/>
        <v>1.4230250456963092</v>
      </c>
    </row>
    <row r="34" spans="1:18" x14ac:dyDescent="0.3">
      <c r="A34" s="1">
        <v>33</v>
      </c>
      <c r="B34" s="1" t="s">
        <v>410</v>
      </c>
      <c r="C34" s="1" t="s">
        <v>488</v>
      </c>
      <c r="D34" s="1" t="s">
        <v>542</v>
      </c>
      <c r="E34" s="1">
        <v>2600</v>
      </c>
      <c r="F34" s="3" t="s">
        <v>516</v>
      </c>
      <c r="G34" s="1">
        <v>1</v>
      </c>
      <c r="H34" s="3">
        <v>101.5</v>
      </c>
      <c r="I34" s="1">
        <v>21.76</v>
      </c>
      <c r="J34" s="3">
        <f t="shared" si="0"/>
        <v>104</v>
      </c>
      <c r="K34" s="3">
        <f t="shared" si="1"/>
        <v>102.5</v>
      </c>
      <c r="L34" s="3">
        <f t="shared" si="2"/>
        <v>107.1</v>
      </c>
      <c r="M34" s="3">
        <f t="shared" si="3"/>
        <v>110.9</v>
      </c>
      <c r="N34" s="3">
        <v>3500</v>
      </c>
      <c r="P34" s="4">
        <f t="shared" si="6"/>
        <v>-0.17935427047613439</v>
      </c>
      <c r="Q34" s="5">
        <f t="shared" si="4"/>
        <v>-0.17935427047613439</v>
      </c>
      <c r="R34" s="5">
        <f t="shared" si="5"/>
        <v>-5.1244077278895538E-2</v>
      </c>
    </row>
    <row r="35" spans="1:18" x14ac:dyDescent="0.3">
      <c r="A35" s="1">
        <v>34</v>
      </c>
      <c r="B35" s="1" t="s">
        <v>465</v>
      </c>
      <c r="C35" s="1" t="s">
        <v>520</v>
      </c>
      <c r="D35" s="1" t="s">
        <v>544</v>
      </c>
      <c r="E35" s="1">
        <v>2600</v>
      </c>
      <c r="F35" s="3" t="s">
        <v>492</v>
      </c>
      <c r="G35" s="1">
        <v>8</v>
      </c>
      <c r="H35" s="3">
        <v>109</v>
      </c>
      <c r="I35" s="1">
        <v>18.170000000000002</v>
      </c>
      <c r="J35" s="3">
        <f t="shared" si="0"/>
        <v>100.1</v>
      </c>
      <c r="K35" s="3">
        <f t="shared" si="1"/>
        <v>101.6</v>
      </c>
      <c r="L35" s="3">
        <f t="shared" si="2"/>
        <v>106.8</v>
      </c>
      <c r="M35" s="3">
        <f t="shared" si="3"/>
        <v>111.4</v>
      </c>
      <c r="N35" s="3">
        <v>3500</v>
      </c>
      <c r="P35" s="4">
        <f t="shared" si="6"/>
        <v>4.6225275295238681</v>
      </c>
      <c r="Q35" s="5">
        <f t="shared" si="4"/>
        <v>4.6225275295238681</v>
      </c>
      <c r="R35" s="5">
        <f t="shared" si="5"/>
        <v>1.3207221512925338</v>
      </c>
    </row>
    <row r="36" spans="1:18" x14ac:dyDescent="0.3">
      <c r="A36" s="3"/>
      <c r="F36" s="3"/>
      <c r="H36" s="3"/>
      <c r="J36" s="3"/>
      <c r="K36" s="3"/>
      <c r="L36" s="3"/>
      <c r="M36" s="3"/>
      <c r="N36" s="3"/>
      <c r="P36" s="4"/>
      <c r="Q36" s="5"/>
      <c r="R36" s="5"/>
    </row>
    <row r="37" spans="1:18" x14ac:dyDescent="0.3">
      <c r="A37" s="3"/>
      <c r="J37" s="3"/>
      <c r="K37" s="3"/>
      <c r="L37" s="3"/>
      <c r="M37" s="3"/>
      <c r="N37" s="3"/>
      <c r="P37" s="4"/>
      <c r="Q37" s="5"/>
      <c r="R37" s="5"/>
    </row>
    <row r="40" spans="1:18" x14ac:dyDescent="0.3">
      <c r="A40" s="1" t="s">
        <v>565</v>
      </c>
    </row>
    <row r="41" spans="1:18" x14ac:dyDescent="0.3">
      <c r="A41" s="1" t="s">
        <v>509</v>
      </c>
      <c r="B41" s="1" t="s">
        <v>510</v>
      </c>
      <c r="C41" s="1" t="s">
        <v>566</v>
      </c>
      <c r="D41" s="1" t="s">
        <v>567</v>
      </c>
      <c r="E41" s="1" t="s">
        <v>568</v>
      </c>
      <c r="P41" s="1"/>
    </row>
    <row r="42" spans="1:18" x14ac:dyDescent="0.3">
      <c r="A42" s="1">
        <v>1</v>
      </c>
      <c r="B42" s="1" t="s">
        <v>507</v>
      </c>
      <c r="C42" s="1">
        <v>106.4</v>
      </c>
      <c r="D42" s="1">
        <v>105.5</v>
      </c>
      <c r="E42" s="1">
        <v>111.2</v>
      </c>
      <c r="P42" s="1"/>
    </row>
    <row r="43" spans="1:18" x14ac:dyDescent="0.3">
      <c r="A43" s="1">
        <v>2</v>
      </c>
      <c r="B43" s="1" t="s">
        <v>512</v>
      </c>
      <c r="C43" s="1">
        <v>103.4</v>
      </c>
      <c r="D43" s="1">
        <v>106.9</v>
      </c>
      <c r="E43" s="1">
        <v>107</v>
      </c>
      <c r="P43" s="1"/>
    </row>
    <row r="44" spans="1:18" x14ac:dyDescent="0.3">
      <c r="A44" s="1">
        <v>3</v>
      </c>
      <c r="B44" s="1" t="s">
        <v>519</v>
      </c>
      <c r="C44" s="1">
        <v>102</v>
      </c>
      <c r="D44" s="1">
        <v>110.1</v>
      </c>
      <c r="E44" s="1">
        <v>104.9</v>
      </c>
      <c r="P44" s="1"/>
    </row>
    <row r="45" spans="1:18" x14ac:dyDescent="0.3">
      <c r="A45" s="1">
        <v>4</v>
      </c>
      <c r="B45" s="1" t="s">
        <v>514</v>
      </c>
      <c r="C45" s="1">
        <v>101.1</v>
      </c>
      <c r="D45" s="1">
        <v>108.3</v>
      </c>
      <c r="E45" s="1">
        <v>110.2</v>
      </c>
      <c r="P45" s="1"/>
    </row>
    <row r="46" spans="1:18" x14ac:dyDescent="0.3">
      <c r="A46" s="1">
        <v>5</v>
      </c>
      <c r="B46" s="1" t="s">
        <v>499</v>
      </c>
      <c r="C46" s="1">
        <v>101.1</v>
      </c>
      <c r="D46" s="1">
        <v>102.5</v>
      </c>
      <c r="E46" s="1">
        <v>110.9</v>
      </c>
      <c r="P46" s="1"/>
    </row>
    <row r="47" spans="1:18" x14ac:dyDescent="0.3">
      <c r="A47" s="1">
        <v>6</v>
      </c>
      <c r="B47" s="1" t="s">
        <v>505</v>
      </c>
      <c r="C47" s="1">
        <v>98.9</v>
      </c>
      <c r="D47" s="1">
        <v>105</v>
      </c>
      <c r="E47" s="1">
        <v>115.1</v>
      </c>
      <c r="P47" s="1"/>
    </row>
    <row r="48" spans="1:18" x14ac:dyDescent="0.3">
      <c r="A48" s="1">
        <v>7</v>
      </c>
      <c r="B48" s="1" t="s">
        <v>518</v>
      </c>
      <c r="C48" s="1">
        <v>101.4</v>
      </c>
      <c r="D48" s="1">
        <v>106.6</v>
      </c>
      <c r="E48" s="1">
        <v>108.3</v>
      </c>
      <c r="P48" s="1"/>
    </row>
    <row r="49" spans="1:16" x14ac:dyDescent="0.3">
      <c r="A49" s="1">
        <v>8</v>
      </c>
      <c r="B49" s="1" t="s">
        <v>520</v>
      </c>
      <c r="C49" s="1">
        <v>100.1</v>
      </c>
      <c r="D49" s="1">
        <v>109.8</v>
      </c>
      <c r="E49" s="1">
        <v>106.8</v>
      </c>
      <c r="P49" s="1"/>
    </row>
    <row r="50" spans="1:16" x14ac:dyDescent="0.3">
      <c r="A50" s="1">
        <v>9</v>
      </c>
      <c r="B50" s="1" t="s">
        <v>491</v>
      </c>
      <c r="C50" s="1">
        <v>99.7</v>
      </c>
      <c r="D50" s="1">
        <v>106.1</v>
      </c>
      <c r="E50" s="1">
        <v>106.9</v>
      </c>
      <c r="P50" s="1"/>
    </row>
    <row r="51" spans="1:16" x14ac:dyDescent="0.3">
      <c r="A51" s="1">
        <v>10</v>
      </c>
      <c r="B51" s="1" t="s">
        <v>549</v>
      </c>
      <c r="C51" s="1">
        <v>103.2</v>
      </c>
      <c r="D51" s="1">
        <v>113.9</v>
      </c>
      <c r="E51" s="1">
        <v>106.5</v>
      </c>
      <c r="P51" s="1"/>
    </row>
    <row r="52" spans="1:16" x14ac:dyDescent="0.3">
      <c r="A52" s="1">
        <v>11</v>
      </c>
      <c r="B52" s="1" t="s">
        <v>487</v>
      </c>
      <c r="C52" s="1">
        <v>100.4</v>
      </c>
      <c r="D52" s="1">
        <v>112.5</v>
      </c>
      <c r="E52" s="1">
        <v>107.9</v>
      </c>
      <c r="P52" s="1"/>
    </row>
    <row r="53" spans="1:16" x14ac:dyDescent="0.3">
      <c r="A53" s="1">
        <v>12</v>
      </c>
      <c r="B53" s="1" t="s">
        <v>506</v>
      </c>
      <c r="C53" s="1">
        <v>100.4</v>
      </c>
      <c r="D53" s="1">
        <v>107.3</v>
      </c>
      <c r="E53" s="1">
        <v>104.2</v>
      </c>
      <c r="P53" s="1"/>
    </row>
    <row r="54" spans="1:16" x14ac:dyDescent="0.3">
      <c r="A54" s="1">
        <v>13</v>
      </c>
      <c r="B54" s="1" t="s">
        <v>498</v>
      </c>
      <c r="C54" s="1">
        <v>104.1</v>
      </c>
      <c r="D54" s="1">
        <v>109.7</v>
      </c>
      <c r="E54" s="1">
        <v>109</v>
      </c>
      <c r="P54" s="1"/>
    </row>
    <row r="55" spans="1:16" x14ac:dyDescent="0.3">
      <c r="A55" s="1">
        <v>14</v>
      </c>
      <c r="B55" s="1" t="s">
        <v>517</v>
      </c>
      <c r="C55" s="1">
        <v>105.5</v>
      </c>
      <c r="D55" s="1">
        <v>105.2</v>
      </c>
      <c r="E55" s="1">
        <v>107.3</v>
      </c>
      <c r="P55" s="1"/>
    </row>
    <row r="56" spans="1:16" x14ac:dyDescent="0.3">
      <c r="A56" s="1">
        <v>15</v>
      </c>
      <c r="B56" s="1" t="s">
        <v>495</v>
      </c>
      <c r="C56" s="1">
        <v>98.8</v>
      </c>
      <c r="D56" s="1">
        <v>103.8</v>
      </c>
      <c r="E56" s="1">
        <v>106.2</v>
      </c>
      <c r="P56" s="1"/>
    </row>
    <row r="57" spans="1:16" x14ac:dyDescent="0.3">
      <c r="A57" s="1">
        <v>16</v>
      </c>
      <c r="B57" s="1" t="s">
        <v>513</v>
      </c>
      <c r="C57" s="1">
        <v>100.7</v>
      </c>
      <c r="D57" s="1">
        <v>104.6</v>
      </c>
      <c r="E57" s="1">
        <v>105.1</v>
      </c>
      <c r="P57" s="1"/>
    </row>
    <row r="58" spans="1:16" x14ac:dyDescent="0.3">
      <c r="A58" s="1">
        <v>17</v>
      </c>
      <c r="B58" s="1" t="s">
        <v>485</v>
      </c>
      <c r="C58" s="1">
        <v>105.4</v>
      </c>
      <c r="D58" s="1">
        <v>111.5</v>
      </c>
      <c r="E58" s="1">
        <v>103</v>
      </c>
      <c r="P58" s="1"/>
    </row>
    <row r="59" spans="1:16" x14ac:dyDescent="0.3">
      <c r="A59" s="1">
        <v>18</v>
      </c>
      <c r="B59" s="1" t="s">
        <v>489</v>
      </c>
      <c r="C59" s="1">
        <v>102.8</v>
      </c>
      <c r="D59" s="1">
        <v>108.4</v>
      </c>
      <c r="E59" s="1">
        <v>110.2</v>
      </c>
      <c r="P59" s="1"/>
    </row>
    <row r="60" spans="1:16" x14ac:dyDescent="0.3">
      <c r="A60" s="1">
        <v>19</v>
      </c>
      <c r="B60" s="1" t="s">
        <v>564</v>
      </c>
      <c r="C60" s="1">
        <v>105.6</v>
      </c>
      <c r="D60" s="1">
        <v>108.6</v>
      </c>
      <c r="E60" s="1">
        <v>110.4</v>
      </c>
      <c r="P60" s="1"/>
    </row>
    <row r="61" spans="1:16" x14ac:dyDescent="0.3">
      <c r="A61" s="1">
        <v>20</v>
      </c>
      <c r="B61" s="1" t="s">
        <v>556</v>
      </c>
      <c r="C61" s="1">
        <v>102</v>
      </c>
      <c r="D61" s="1">
        <v>102.1</v>
      </c>
      <c r="E61" s="1">
        <v>110.9</v>
      </c>
      <c r="P61" s="1"/>
    </row>
    <row r="62" spans="1:16" x14ac:dyDescent="0.3">
      <c r="A62" s="1">
        <v>21</v>
      </c>
      <c r="B62" s="1" t="s">
        <v>486</v>
      </c>
      <c r="C62" s="1">
        <v>105.3</v>
      </c>
      <c r="D62" s="1">
        <v>107.6</v>
      </c>
      <c r="E62" s="1">
        <v>104.7</v>
      </c>
      <c r="P62" s="1"/>
    </row>
    <row r="63" spans="1:16" x14ac:dyDescent="0.3">
      <c r="A63" s="1">
        <v>22</v>
      </c>
      <c r="B63" s="1" t="s">
        <v>508</v>
      </c>
      <c r="C63" s="1">
        <v>100.3</v>
      </c>
      <c r="D63" s="1">
        <v>106.5</v>
      </c>
      <c r="E63" s="1">
        <v>105.8</v>
      </c>
      <c r="P63" s="1"/>
    </row>
    <row r="64" spans="1:16" x14ac:dyDescent="0.3">
      <c r="A64" s="1">
        <v>23</v>
      </c>
      <c r="B64" s="1" t="s">
        <v>488</v>
      </c>
      <c r="C64" s="1">
        <v>104</v>
      </c>
      <c r="D64" s="1">
        <v>110.4</v>
      </c>
      <c r="E64" s="1">
        <v>107.1</v>
      </c>
      <c r="P64" s="1"/>
    </row>
    <row r="65" spans="1:16" x14ac:dyDescent="0.3">
      <c r="A65" s="1">
        <v>24</v>
      </c>
      <c r="B65" s="1" t="s">
        <v>493</v>
      </c>
      <c r="C65" s="1">
        <v>102.9</v>
      </c>
      <c r="D65" s="1">
        <v>103.6</v>
      </c>
      <c r="E65" s="1">
        <v>112.2</v>
      </c>
      <c r="P65" s="1"/>
    </row>
    <row r="66" spans="1:16" x14ac:dyDescent="0.3">
      <c r="A66" s="1">
        <v>25</v>
      </c>
      <c r="B66" s="1" t="s">
        <v>492</v>
      </c>
      <c r="C66" s="1">
        <v>101.6</v>
      </c>
      <c r="D66" s="1">
        <v>111.4</v>
      </c>
      <c r="E66" s="1">
        <v>108.1</v>
      </c>
      <c r="P66" s="1"/>
    </row>
    <row r="67" spans="1:16" x14ac:dyDescent="0.3">
      <c r="A67" s="1">
        <v>26</v>
      </c>
      <c r="B67" s="1" t="s">
        <v>497</v>
      </c>
      <c r="C67" s="1">
        <v>105.5</v>
      </c>
      <c r="D67" s="1">
        <v>108.3</v>
      </c>
      <c r="E67" s="1">
        <v>108.7</v>
      </c>
      <c r="P67" s="1"/>
    </row>
    <row r="68" spans="1:16" x14ac:dyDescent="0.3">
      <c r="A68" s="1">
        <v>27</v>
      </c>
      <c r="B68" s="1" t="s">
        <v>557</v>
      </c>
      <c r="C68" s="1">
        <v>100.4</v>
      </c>
      <c r="D68" s="1">
        <v>111.1</v>
      </c>
      <c r="E68" s="1">
        <v>108.3</v>
      </c>
      <c r="P68" s="1"/>
    </row>
    <row r="69" spans="1:16" x14ac:dyDescent="0.3">
      <c r="A69" s="1">
        <v>28</v>
      </c>
      <c r="B69" s="1" t="s">
        <v>516</v>
      </c>
      <c r="C69" s="1">
        <v>102.5</v>
      </c>
      <c r="D69" s="1">
        <v>110.9</v>
      </c>
      <c r="E69" s="1">
        <v>104.3</v>
      </c>
      <c r="P69" s="1"/>
    </row>
    <row r="70" spans="1:16" x14ac:dyDescent="0.3">
      <c r="A70" s="1">
        <v>29</v>
      </c>
      <c r="B70" s="1" t="s">
        <v>496</v>
      </c>
      <c r="C70" s="1">
        <v>102.5</v>
      </c>
      <c r="D70" s="1">
        <v>108.8</v>
      </c>
      <c r="E70" s="1">
        <v>103.2</v>
      </c>
      <c r="P70" s="1"/>
    </row>
    <row r="71" spans="1:16" x14ac:dyDescent="0.3">
      <c r="A71" s="1">
        <v>30</v>
      </c>
      <c r="B71" s="1" t="s">
        <v>523</v>
      </c>
      <c r="C71" s="1">
        <v>103.7</v>
      </c>
      <c r="D71" s="1">
        <v>108.6</v>
      </c>
      <c r="E71" s="1">
        <v>111.3</v>
      </c>
      <c r="P71" s="1"/>
    </row>
  </sheetData>
  <sortState ref="B2:R35">
    <sortCondition descending="1" ref="E2:E35"/>
  </sortState>
  <pageMargins left="0.7" right="0.7" top="0.75" bottom="0.75" header="0.3" footer="0.3"/>
  <pageSetup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O9" sqref="O9"/>
    </sheetView>
  </sheetViews>
  <sheetFormatPr defaultRowHeight="14.4" x14ac:dyDescent="0.3"/>
  <cols>
    <col min="1" max="1" width="7.5546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608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148</v>
      </c>
      <c r="C2" s="1" t="s">
        <v>517</v>
      </c>
      <c r="D2" s="1" t="s">
        <v>545</v>
      </c>
      <c r="E2" s="1">
        <v>10200</v>
      </c>
      <c r="F2" s="3" t="s">
        <v>498</v>
      </c>
      <c r="G2" s="1">
        <v>35</v>
      </c>
      <c r="H2" s="1">
        <v>113.25</v>
      </c>
      <c r="I2" s="3">
        <v>31.8</v>
      </c>
      <c r="J2" s="3">
        <v>114</v>
      </c>
      <c r="K2" s="3">
        <f t="shared" ref="K2:K43" si="0">VLOOKUP(F2,$B$47:$E$76,2,FALSE)</f>
        <v>107.75</v>
      </c>
      <c r="L2" s="3">
        <f t="shared" ref="L2:L43" si="1">VLOOKUP(C2,$B$47:$E$76,4,FALSE)</f>
        <v>107.3</v>
      </c>
      <c r="M2" s="3">
        <f t="shared" ref="M2:M43" si="2">VLOOKUP(F2,$B$47:$E$76,3,FALSE)</f>
        <v>109.7</v>
      </c>
      <c r="N2" s="1">
        <v>12100</v>
      </c>
      <c r="P2" s="4">
        <v>50.603442314275846</v>
      </c>
      <c r="Q2" s="5">
        <f t="shared" ref="Q2:Q43" si="3">P2-O2</f>
        <v>50.603442314275846</v>
      </c>
      <c r="R2" s="5">
        <f t="shared" ref="R2:R43" si="4">P2/(N2/1000)</f>
        <v>4.18210267060131</v>
      </c>
    </row>
    <row r="3" spans="1:18" x14ac:dyDescent="0.3">
      <c r="A3" s="1">
        <v>2</v>
      </c>
      <c r="B3" s="1" t="s">
        <v>35</v>
      </c>
      <c r="C3" s="1" t="s">
        <v>517</v>
      </c>
      <c r="D3" s="1" t="s">
        <v>546</v>
      </c>
      <c r="E3" s="1">
        <v>9900</v>
      </c>
      <c r="F3" s="3" t="s">
        <v>498</v>
      </c>
      <c r="G3" s="1">
        <v>34</v>
      </c>
      <c r="H3" s="3">
        <v>113.25</v>
      </c>
      <c r="I3" s="3">
        <v>31.1</v>
      </c>
      <c r="J3" s="3">
        <v>114</v>
      </c>
      <c r="K3" s="3">
        <f t="shared" si="0"/>
        <v>107.75</v>
      </c>
      <c r="L3" s="3">
        <f t="shared" si="1"/>
        <v>107.3</v>
      </c>
      <c r="M3" s="3">
        <f t="shared" si="2"/>
        <v>109.7</v>
      </c>
      <c r="N3" s="1">
        <v>11400</v>
      </c>
      <c r="P3" s="4">
        <v>47.927892742900731</v>
      </c>
      <c r="Q3" s="5">
        <f t="shared" si="3"/>
        <v>47.927892742900731</v>
      </c>
      <c r="R3" s="5">
        <f t="shared" si="4"/>
        <v>4.2042011177983092</v>
      </c>
    </row>
    <row r="4" spans="1:18" x14ac:dyDescent="0.3">
      <c r="A4" s="1">
        <v>3</v>
      </c>
      <c r="B4" s="1" t="s">
        <v>317</v>
      </c>
      <c r="C4" s="1" t="s">
        <v>498</v>
      </c>
      <c r="D4" s="1" t="s">
        <v>546</v>
      </c>
      <c r="E4" s="1">
        <v>9600</v>
      </c>
      <c r="F4" s="3" t="s">
        <v>517</v>
      </c>
      <c r="G4" s="1">
        <v>34</v>
      </c>
      <c r="H4" s="3">
        <v>109.75</v>
      </c>
      <c r="I4" s="3">
        <v>31</v>
      </c>
      <c r="J4" s="3">
        <v>107.75</v>
      </c>
      <c r="K4" s="3">
        <f t="shared" si="0"/>
        <v>114</v>
      </c>
      <c r="L4" s="3">
        <f t="shared" si="1"/>
        <v>109</v>
      </c>
      <c r="M4" s="3">
        <f t="shared" si="2"/>
        <v>105.2</v>
      </c>
      <c r="N4" s="1">
        <v>9900</v>
      </c>
      <c r="P4" s="4">
        <v>46.031844763914343</v>
      </c>
      <c r="Q4" s="5">
        <f t="shared" si="3"/>
        <v>46.031844763914343</v>
      </c>
      <c r="R4" s="5">
        <f t="shared" si="4"/>
        <v>4.6496812892842767</v>
      </c>
    </row>
    <row r="5" spans="1:18" x14ac:dyDescent="0.3">
      <c r="A5" s="1">
        <v>4</v>
      </c>
      <c r="B5" s="1" t="s">
        <v>19</v>
      </c>
      <c r="C5" s="1" t="s">
        <v>564</v>
      </c>
      <c r="D5" s="1" t="s">
        <v>544</v>
      </c>
      <c r="E5" s="1">
        <v>7900</v>
      </c>
      <c r="F5" s="3" t="s">
        <v>516</v>
      </c>
      <c r="G5" s="1">
        <v>35</v>
      </c>
      <c r="H5" s="3">
        <v>111.5</v>
      </c>
      <c r="I5" s="3">
        <v>25</v>
      </c>
      <c r="J5" s="3">
        <v>103.33</v>
      </c>
      <c r="K5" s="3">
        <f t="shared" si="0"/>
        <v>104.83</v>
      </c>
      <c r="L5" s="3">
        <f t="shared" si="1"/>
        <v>110.4</v>
      </c>
      <c r="M5" s="3">
        <f t="shared" si="2"/>
        <v>110.9</v>
      </c>
      <c r="N5" s="1">
        <v>8700</v>
      </c>
      <c r="P5" s="4">
        <f t="shared" ref="P5:P43" si="5">-87.868852+(LN(E5))*9.365713+G5*0.73241+I5*0.27241+H5*0.0924+((J5+K5)/2)*0.015315+((L5+M5)/2)*-0.032803</f>
        <v>36.896378082793539</v>
      </c>
      <c r="Q5" s="5">
        <f t="shared" si="3"/>
        <v>36.896378082793539</v>
      </c>
      <c r="R5" s="5">
        <f t="shared" si="4"/>
        <v>4.2409629980222459</v>
      </c>
    </row>
    <row r="6" spans="1:18" x14ac:dyDescent="0.3">
      <c r="A6" s="1">
        <v>5</v>
      </c>
      <c r="B6" s="1" t="s">
        <v>291</v>
      </c>
      <c r="C6" s="1" t="s">
        <v>516</v>
      </c>
      <c r="D6" s="1" t="s">
        <v>546</v>
      </c>
      <c r="E6" s="1">
        <v>7600</v>
      </c>
      <c r="F6" s="3" t="s">
        <v>564</v>
      </c>
      <c r="G6" s="1">
        <v>34</v>
      </c>
      <c r="H6" s="3">
        <v>118.5</v>
      </c>
      <c r="I6" s="3">
        <v>23.5</v>
      </c>
      <c r="J6" s="3">
        <v>104.83</v>
      </c>
      <c r="K6" s="3">
        <f t="shared" si="0"/>
        <v>103.33</v>
      </c>
      <c r="L6" s="3">
        <f t="shared" si="1"/>
        <v>104.3</v>
      </c>
      <c r="M6" s="3">
        <f t="shared" si="2"/>
        <v>108.6</v>
      </c>
      <c r="N6" s="1">
        <v>8000</v>
      </c>
      <c r="P6" s="4">
        <f t="shared" si="5"/>
        <v>36.177336672774196</v>
      </c>
      <c r="Q6" s="5">
        <f t="shared" si="3"/>
        <v>36.177336672774196</v>
      </c>
      <c r="R6" s="5">
        <f t="shared" si="4"/>
        <v>4.5221670840967745</v>
      </c>
    </row>
    <row r="7" spans="1:18" x14ac:dyDescent="0.3">
      <c r="A7" s="1">
        <v>6</v>
      </c>
      <c r="B7" s="1" t="s">
        <v>392</v>
      </c>
      <c r="C7" s="1" t="s">
        <v>516</v>
      </c>
      <c r="D7" s="1" t="s">
        <v>543</v>
      </c>
      <c r="E7" s="1">
        <v>6800</v>
      </c>
      <c r="F7" s="3" t="s">
        <v>564</v>
      </c>
      <c r="G7" s="1">
        <v>34</v>
      </c>
      <c r="H7" s="3">
        <v>118.5</v>
      </c>
      <c r="I7" s="3">
        <v>22.1</v>
      </c>
      <c r="J7" s="3">
        <v>104.83</v>
      </c>
      <c r="K7" s="3">
        <f t="shared" si="0"/>
        <v>103.33</v>
      </c>
      <c r="L7" s="3">
        <f t="shared" si="1"/>
        <v>104.3</v>
      </c>
      <c r="M7" s="3">
        <f t="shared" si="2"/>
        <v>108.6</v>
      </c>
      <c r="N7" s="1">
        <v>7600</v>
      </c>
      <c r="P7" s="4">
        <f t="shared" si="5"/>
        <v>34.754255296089099</v>
      </c>
      <c r="Q7" s="5">
        <f t="shared" si="3"/>
        <v>34.754255296089099</v>
      </c>
      <c r="R7" s="5">
        <f t="shared" si="4"/>
        <v>4.5729283284327762</v>
      </c>
    </row>
    <row r="8" spans="1:18" x14ac:dyDescent="0.3">
      <c r="A8" s="1">
        <v>7</v>
      </c>
      <c r="B8" s="1" t="s">
        <v>124</v>
      </c>
      <c r="C8" s="1" t="s">
        <v>498</v>
      </c>
      <c r="D8" s="1" t="s">
        <v>542</v>
      </c>
      <c r="E8" s="1">
        <v>6100</v>
      </c>
      <c r="F8" s="3" t="s">
        <v>517</v>
      </c>
      <c r="G8" s="1">
        <v>26</v>
      </c>
      <c r="H8" s="3">
        <v>109.75</v>
      </c>
      <c r="I8" s="3">
        <v>23</v>
      </c>
      <c r="J8" s="3">
        <v>107.75</v>
      </c>
      <c r="K8" s="3">
        <f t="shared" si="0"/>
        <v>114</v>
      </c>
      <c r="L8" s="3">
        <f t="shared" si="1"/>
        <v>109</v>
      </c>
      <c r="M8" s="3">
        <f t="shared" si="2"/>
        <v>105.2</v>
      </c>
      <c r="N8" s="1">
        <v>7300</v>
      </c>
      <c r="P8" s="4">
        <f t="shared" si="5"/>
        <v>27.396954394169292</v>
      </c>
      <c r="Q8" s="5">
        <f t="shared" si="3"/>
        <v>27.396954394169292</v>
      </c>
      <c r="R8" s="5">
        <f t="shared" si="4"/>
        <v>3.7530074512560674</v>
      </c>
    </row>
    <row r="9" spans="1:18" x14ac:dyDescent="0.3">
      <c r="A9" s="1">
        <v>8</v>
      </c>
      <c r="B9" s="1" t="s">
        <v>80</v>
      </c>
      <c r="C9" s="1" t="s">
        <v>564</v>
      </c>
      <c r="D9" s="1" t="s">
        <v>543</v>
      </c>
      <c r="E9" s="1">
        <v>5400</v>
      </c>
      <c r="F9" s="1" t="s">
        <v>516</v>
      </c>
      <c r="G9" s="1">
        <v>32</v>
      </c>
      <c r="H9" s="1">
        <v>111.5</v>
      </c>
      <c r="I9" s="3">
        <v>19.7</v>
      </c>
      <c r="J9" s="3">
        <v>103.33</v>
      </c>
      <c r="K9" s="3">
        <f t="shared" si="0"/>
        <v>104.83</v>
      </c>
      <c r="L9" s="3">
        <f t="shared" si="1"/>
        <v>110.4</v>
      </c>
      <c r="M9" s="3">
        <f t="shared" si="2"/>
        <v>110.9</v>
      </c>
      <c r="N9" s="1">
        <v>7100</v>
      </c>
      <c r="P9" s="4">
        <f t="shared" si="5"/>
        <v>29.692060269820711</v>
      </c>
      <c r="Q9" s="5">
        <f t="shared" si="3"/>
        <v>29.692060269820711</v>
      </c>
      <c r="R9" s="5">
        <f t="shared" si="4"/>
        <v>4.1819803196930581</v>
      </c>
    </row>
    <row r="10" spans="1:18" x14ac:dyDescent="0.3">
      <c r="A10" s="1">
        <v>9</v>
      </c>
      <c r="B10" s="1" t="s">
        <v>220</v>
      </c>
      <c r="C10" s="1" t="s">
        <v>564</v>
      </c>
      <c r="D10" s="1" t="s">
        <v>542</v>
      </c>
      <c r="E10" s="1">
        <v>5600</v>
      </c>
      <c r="F10" s="3" t="s">
        <v>516</v>
      </c>
      <c r="G10" s="1">
        <v>28</v>
      </c>
      <c r="H10" s="3">
        <v>111.5</v>
      </c>
      <c r="I10" s="3">
        <v>22</v>
      </c>
      <c r="J10" s="3">
        <v>103.33</v>
      </c>
      <c r="K10" s="3">
        <f t="shared" si="0"/>
        <v>104.83</v>
      </c>
      <c r="L10" s="3">
        <f t="shared" si="1"/>
        <v>110.4</v>
      </c>
      <c r="M10" s="3">
        <f t="shared" si="2"/>
        <v>110.9</v>
      </c>
      <c r="N10" s="1">
        <v>6700</v>
      </c>
      <c r="P10" s="4">
        <f t="shared" si="5"/>
        <v>27.729572187611257</v>
      </c>
      <c r="Q10" s="5">
        <f t="shared" si="3"/>
        <v>27.729572187611257</v>
      </c>
      <c r="R10" s="5">
        <f t="shared" si="4"/>
        <v>4.1387421175539192</v>
      </c>
    </row>
    <row r="11" spans="1:18" x14ac:dyDescent="0.3">
      <c r="A11" s="1">
        <v>10</v>
      </c>
      <c r="B11" s="1" t="s">
        <v>227</v>
      </c>
      <c r="C11" s="1" t="s">
        <v>516</v>
      </c>
      <c r="D11" s="1" t="s">
        <v>542</v>
      </c>
      <c r="E11" s="1">
        <v>5500</v>
      </c>
      <c r="F11" s="3" t="s">
        <v>564</v>
      </c>
      <c r="G11" s="1">
        <v>26</v>
      </c>
      <c r="H11" s="3">
        <v>118.5</v>
      </c>
      <c r="I11" s="3">
        <v>19.600000000000001</v>
      </c>
      <c r="J11" s="3">
        <v>104.83</v>
      </c>
      <c r="K11" s="3">
        <f t="shared" si="0"/>
        <v>103.33</v>
      </c>
      <c r="L11" s="3">
        <f t="shared" si="1"/>
        <v>104.3</v>
      </c>
      <c r="M11" s="3">
        <f t="shared" si="2"/>
        <v>108.6</v>
      </c>
      <c r="N11" s="1">
        <v>6500</v>
      </c>
      <c r="P11" s="4">
        <f t="shared" si="5"/>
        <v>26.226784636384245</v>
      </c>
      <c r="Q11" s="5">
        <f t="shared" si="3"/>
        <v>26.226784636384245</v>
      </c>
      <c r="R11" s="5">
        <f t="shared" si="4"/>
        <v>4.0348899440591151</v>
      </c>
    </row>
    <row r="12" spans="1:18" x14ac:dyDescent="0.3">
      <c r="A12" s="1">
        <v>11</v>
      </c>
      <c r="B12" s="1" t="s">
        <v>265</v>
      </c>
      <c r="C12" s="1" t="s">
        <v>564</v>
      </c>
      <c r="D12" s="1" t="s">
        <v>546</v>
      </c>
      <c r="E12" s="1">
        <v>5800</v>
      </c>
      <c r="F12" s="3" t="s">
        <v>516</v>
      </c>
      <c r="G12" s="1">
        <v>33</v>
      </c>
      <c r="H12" s="3">
        <v>111.5</v>
      </c>
      <c r="I12" s="3">
        <v>25.7</v>
      </c>
      <c r="J12" s="3">
        <v>103.33</v>
      </c>
      <c r="K12" s="3">
        <f t="shared" si="0"/>
        <v>104.83</v>
      </c>
      <c r="L12" s="3">
        <f t="shared" si="1"/>
        <v>110.4</v>
      </c>
      <c r="M12" s="3">
        <f t="shared" si="2"/>
        <v>110.9</v>
      </c>
      <c r="N12" s="1">
        <v>6300</v>
      </c>
      <c r="P12" s="4">
        <f t="shared" si="5"/>
        <v>32.728194417754807</v>
      </c>
      <c r="Q12" s="5">
        <f t="shared" si="3"/>
        <v>32.728194417754807</v>
      </c>
      <c r="R12" s="5">
        <f t="shared" si="4"/>
        <v>5.1949514948817157</v>
      </c>
    </row>
    <row r="13" spans="1:18" x14ac:dyDescent="0.3">
      <c r="A13" s="1">
        <v>12</v>
      </c>
      <c r="B13" s="1" t="s">
        <v>537</v>
      </c>
      <c r="C13" s="1" t="s">
        <v>498</v>
      </c>
      <c r="D13" s="1" t="s">
        <v>544</v>
      </c>
      <c r="E13" s="1">
        <v>6500</v>
      </c>
      <c r="F13" s="3" t="s">
        <v>517</v>
      </c>
      <c r="G13" s="1">
        <v>26</v>
      </c>
      <c r="H13" s="3">
        <v>109.75</v>
      </c>
      <c r="I13" s="3">
        <v>31</v>
      </c>
      <c r="J13" s="3">
        <v>107.75</v>
      </c>
      <c r="K13" s="3">
        <f t="shared" si="0"/>
        <v>114</v>
      </c>
      <c r="L13" s="3">
        <f t="shared" si="1"/>
        <v>109</v>
      </c>
      <c r="M13" s="3">
        <f t="shared" si="2"/>
        <v>105.2</v>
      </c>
      <c r="N13" s="1">
        <v>6200</v>
      </c>
      <c r="P13" s="4">
        <f t="shared" si="5"/>
        <v>30.17108272381715</v>
      </c>
      <c r="Q13" s="5">
        <f t="shared" si="3"/>
        <v>30.17108272381715</v>
      </c>
      <c r="R13" s="5">
        <f t="shared" si="4"/>
        <v>4.8663036651317979</v>
      </c>
    </row>
    <row r="14" spans="1:18" x14ac:dyDescent="0.3">
      <c r="A14" s="1">
        <v>13</v>
      </c>
      <c r="B14" s="1" t="s">
        <v>154</v>
      </c>
      <c r="C14" s="1" t="s">
        <v>516</v>
      </c>
      <c r="D14" s="1" t="s">
        <v>545</v>
      </c>
      <c r="E14" s="1">
        <v>5200</v>
      </c>
      <c r="F14" s="3" t="s">
        <v>564</v>
      </c>
      <c r="G14" s="1">
        <v>25</v>
      </c>
      <c r="H14" s="3">
        <v>118.5</v>
      </c>
      <c r="I14" s="3">
        <v>25.7</v>
      </c>
      <c r="J14" s="3">
        <v>104.83</v>
      </c>
      <c r="K14" s="3">
        <f t="shared" si="0"/>
        <v>103.33</v>
      </c>
      <c r="L14" s="3">
        <f t="shared" si="1"/>
        <v>104.3</v>
      </c>
      <c r="M14" s="3">
        <f t="shared" si="2"/>
        <v>108.6</v>
      </c>
      <c r="N14" s="1">
        <v>6000</v>
      </c>
      <c r="P14" s="4">
        <f t="shared" si="5"/>
        <v>26.630757789407497</v>
      </c>
      <c r="Q14" s="5">
        <f t="shared" si="3"/>
        <v>26.630757789407497</v>
      </c>
      <c r="R14" s="5">
        <f t="shared" si="4"/>
        <v>4.4384596315679161</v>
      </c>
    </row>
    <row r="15" spans="1:18" x14ac:dyDescent="0.3">
      <c r="A15" s="1">
        <v>14</v>
      </c>
      <c r="B15" s="1" t="s">
        <v>188</v>
      </c>
      <c r="C15" s="1" t="s">
        <v>517</v>
      </c>
      <c r="D15" s="1" t="s">
        <v>542</v>
      </c>
      <c r="E15" s="1">
        <v>4800</v>
      </c>
      <c r="F15" s="3" t="s">
        <v>498</v>
      </c>
      <c r="G15" s="1">
        <v>24</v>
      </c>
      <c r="H15" s="1">
        <v>113.25</v>
      </c>
      <c r="I15" s="3">
        <v>19.7</v>
      </c>
      <c r="J15" s="3">
        <v>114</v>
      </c>
      <c r="K15" s="3">
        <f t="shared" si="0"/>
        <v>107.75</v>
      </c>
      <c r="L15" s="3">
        <f t="shared" si="1"/>
        <v>107.3</v>
      </c>
      <c r="M15" s="3">
        <f t="shared" si="2"/>
        <v>109.7</v>
      </c>
      <c r="N15" s="1">
        <v>5600</v>
      </c>
      <c r="P15" s="4">
        <f t="shared" si="5"/>
        <v>23.065950036594252</v>
      </c>
      <c r="Q15" s="5">
        <f t="shared" si="3"/>
        <v>23.065950036594252</v>
      </c>
      <c r="R15" s="5">
        <f t="shared" si="4"/>
        <v>4.118919649391831</v>
      </c>
    </row>
    <row r="16" spans="1:18" x14ac:dyDescent="0.3">
      <c r="A16" s="1">
        <v>15</v>
      </c>
      <c r="B16" s="1" t="s">
        <v>337</v>
      </c>
      <c r="C16" s="1" t="s">
        <v>516</v>
      </c>
      <c r="D16" s="1" t="s">
        <v>543</v>
      </c>
      <c r="E16" s="1">
        <v>4800</v>
      </c>
      <c r="F16" s="3" t="s">
        <v>564</v>
      </c>
      <c r="G16" s="1">
        <v>33</v>
      </c>
      <c r="H16" s="3">
        <v>118.5</v>
      </c>
      <c r="I16" s="3">
        <v>20.7</v>
      </c>
      <c r="J16" s="3">
        <v>104.83</v>
      </c>
      <c r="K16" s="3">
        <f t="shared" si="0"/>
        <v>103.33</v>
      </c>
      <c r="L16" s="3">
        <f t="shared" si="1"/>
        <v>104.3</v>
      </c>
      <c r="M16" s="3">
        <f t="shared" si="2"/>
        <v>108.6</v>
      </c>
      <c r="N16" s="1">
        <v>5600</v>
      </c>
      <c r="P16" s="4">
        <f t="shared" si="5"/>
        <v>30.378330761594256</v>
      </c>
      <c r="Q16" s="5">
        <f t="shared" si="3"/>
        <v>30.378330761594256</v>
      </c>
      <c r="R16" s="5">
        <f t="shared" si="4"/>
        <v>5.4247019217132602</v>
      </c>
    </row>
    <row r="17" spans="1:18" x14ac:dyDescent="0.3">
      <c r="A17" s="1">
        <v>16</v>
      </c>
      <c r="B17" s="1" t="s">
        <v>140</v>
      </c>
      <c r="C17" s="1" t="s">
        <v>498</v>
      </c>
      <c r="D17" s="1" t="s">
        <v>543</v>
      </c>
      <c r="E17" s="1">
        <v>5000</v>
      </c>
      <c r="F17" s="3" t="s">
        <v>517</v>
      </c>
      <c r="G17" s="1">
        <v>28</v>
      </c>
      <c r="H17" s="3">
        <v>109.75</v>
      </c>
      <c r="I17" s="3">
        <v>14</v>
      </c>
      <c r="J17" s="3">
        <v>107.75</v>
      </c>
      <c r="K17" s="3">
        <f t="shared" si="0"/>
        <v>114</v>
      </c>
      <c r="L17" s="3">
        <f t="shared" si="1"/>
        <v>109</v>
      </c>
      <c r="M17" s="3">
        <f t="shared" si="2"/>
        <v>105.2</v>
      </c>
      <c r="N17" s="1">
        <v>5100</v>
      </c>
      <c r="P17" s="4">
        <f t="shared" si="5"/>
        <v>24.547704321358538</v>
      </c>
      <c r="Q17" s="5">
        <f t="shared" si="3"/>
        <v>24.547704321358538</v>
      </c>
      <c r="R17" s="5">
        <f t="shared" si="4"/>
        <v>4.8132753571291254</v>
      </c>
    </row>
    <row r="18" spans="1:18" x14ac:dyDescent="0.3">
      <c r="A18" s="1">
        <v>17</v>
      </c>
      <c r="B18" s="1" t="s">
        <v>322</v>
      </c>
      <c r="C18" s="1" t="s">
        <v>517</v>
      </c>
      <c r="D18" s="1" t="s">
        <v>542</v>
      </c>
      <c r="E18" s="1">
        <v>4500</v>
      </c>
      <c r="F18" s="3" t="s">
        <v>498</v>
      </c>
      <c r="G18" s="1">
        <v>20</v>
      </c>
      <c r="H18" s="1">
        <v>113.25</v>
      </c>
      <c r="I18" s="3">
        <v>22</v>
      </c>
      <c r="J18" s="3">
        <v>114</v>
      </c>
      <c r="K18" s="3">
        <f t="shared" si="0"/>
        <v>107.75</v>
      </c>
      <c r="L18" s="3">
        <f t="shared" si="1"/>
        <v>107.3</v>
      </c>
      <c r="M18" s="3">
        <f t="shared" si="2"/>
        <v>109.7</v>
      </c>
      <c r="N18" s="1">
        <v>5100</v>
      </c>
      <c r="P18" s="4">
        <f t="shared" si="5"/>
        <v>20.158403770175326</v>
      </c>
      <c r="Q18" s="5">
        <f t="shared" si="3"/>
        <v>20.158403770175326</v>
      </c>
      <c r="R18" s="5">
        <f t="shared" si="4"/>
        <v>3.9526281902304565</v>
      </c>
    </row>
    <row r="19" spans="1:18" x14ac:dyDescent="0.3">
      <c r="A19" s="1">
        <v>18</v>
      </c>
      <c r="B19" s="1" t="s">
        <v>84</v>
      </c>
      <c r="C19" s="1" t="s">
        <v>517</v>
      </c>
      <c r="D19" s="1" t="s">
        <v>543</v>
      </c>
      <c r="E19" s="1">
        <v>5100</v>
      </c>
      <c r="F19" s="3" t="s">
        <v>498</v>
      </c>
      <c r="G19" s="1">
        <v>19</v>
      </c>
      <c r="H19" s="3">
        <v>113.25</v>
      </c>
      <c r="I19" s="3">
        <v>17.2</v>
      </c>
      <c r="J19" s="3">
        <v>114</v>
      </c>
      <c r="K19" s="3">
        <f t="shared" si="0"/>
        <v>107.75</v>
      </c>
      <c r="L19" s="3">
        <f t="shared" si="1"/>
        <v>107.3</v>
      </c>
      <c r="M19" s="3">
        <f t="shared" si="2"/>
        <v>109.7</v>
      </c>
      <c r="N19" s="1">
        <v>4900</v>
      </c>
      <c r="P19" s="4">
        <f t="shared" si="5"/>
        <v>19.290667845260522</v>
      </c>
      <c r="Q19" s="5">
        <f t="shared" si="3"/>
        <v>19.290667845260522</v>
      </c>
      <c r="R19" s="5">
        <f t="shared" si="4"/>
        <v>3.9368709888286775</v>
      </c>
    </row>
    <row r="20" spans="1:18" x14ac:dyDescent="0.3">
      <c r="A20" s="1">
        <v>19</v>
      </c>
      <c r="B20" s="1" t="s">
        <v>407</v>
      </c>
      <c r="C20" s="1" t="s">
        <v>564</v>
      </c>
      <c r="D20" s="1" t="s">
        <v>544</v>
      </c>
      <c r="E20" s="1">
        <v>4900</v>
      </c>
      <c r="F20" s="3" t="s">
        <v>516</v>
      </c>
      <c r="G20" s="1">
        <v>27</v>
      </c>
      <c r="H20" s="1">
        <v>111.5</v>
      </c>
      <c r="I20" s="3">
        <v>21</v>
      </c>
      <c r="J20" s="3">
        <v>103.33</v>
      </c>
      <c r="K20" s="3">
        <f t="shared" si="0"/>
        <v>104.83</v>
      </c>
      <c r="L20" s="3">
        <f t="shared" si="1"/>
        <v>110.4</v>
      </c>
      <c r="M20" s="3">
        <f t="shared" si="2"/>
        <v>110.9</v>
      </c>
      <c r="N20" s="1">
        <v>4800</v>
      </c>
      <c r="P20" s="4">
        <f t="shared" si="5"/>
        <v>25.474135487799654</v>
      </c>
      <c r="Q20" s="5">
        <f t="shared" si="3"/>
        <v>25.474135487799654</v>
      </c>
      <c r="R20" s="5">
        <f t="shared" si="4"/>
        <v>5.307111559958261</v>
      </c>
    </row>
    <row r="21" spans="1:18" x14ac:dyDescent="0.3">
      <c r="A21" s="1">
        <v>20</v>
      </c>
      <c r="B21" s="1" t="s">
        <v>209</v>
      </c>
      <c r="C21" s="1" t="s">
        <v>498</v>
      </c>
      <c r="D21" s="1" t="s">
        <v>545</v>
      </c>
      <c r="E21" s="1">
        <v>3800</v>
      </c>
      <c r="F21" s="3" t="s">
        <v>517</v>
      </c>
      <c r="G21" s="1">
        <v>24</v>
      </c>
      <c r="H21" s="1">
        <v>109.75</v>
      </c>
      <c r="I21" s="3">
        <v>18</v>
      </c>
      <c r="J21" s="3">
        <v>107.75</v>
      </c>
      <c r="K21" s="3">
        <f t="shared" si="0"/>
        <v>114</v>
      </c>
      <c r="L21" s="3">
        <f t="shared" si="1"/>
        <v>109</v>
      </c>
      <c r="M21" s="3">
        <f t="shared" si="2"/>
        <v>105.2</v>
      </c>
      <c r="N21" s="1">
        <v>4600</v>
      </c>
      <c r="P21" s="4">
        <f t="shared" si="5"/>
        <v>20.137407587890571</v>
      </c>
      <c r="Q21" s="5">
        <f t="shared" si="3"/>
        <v>20.137407587890571</v>
      </c>
      <c r="R21" s="5">
        <f t="shared" si="4"/>
        <v>4.377697301715342</v>
      </c>
    </row>
    <row r="22" spans="1:18" x14ac:dyDescent="0.3">
      <c r="A22" s="1">
        <v>21</v>
      </c>
      <c r="B22" s="1" t="s">
        <v>187</v>
      </c>
      <c r="C22" s="1" t="s">
        <v>517</v>
      </c>
      <c r="D22" s="1" t="s">
        <v>544</v>
      </c>
      <c r="E22" s="1">
        <v>5300</v>
      </c>
      <c r="F22" s="3" t="s">
        <v>498</v>
      </c>
      <c r="G22" s="1">
        <v>28</v>
      </c>
      <c r="H22" s="3">
        <v>113.25</v>
      </c>
      <c r="I22" s="3">
        <v>14</v>
      </c>
      <c r="J22" s="3">
        <v>114</v>
      </c>
      <c r="K22" s="3">
        <f t="shared" si="0"/>
        <v>107.75</v>
      </c>
      <c r="L22" s="3">
        <f t="shared" si="1"/>
        <v>107.3</v>
      </c>
      <c r="M22" s="3">
        <f t="shared" si="2"/>
        <v>109.7</v>
      </c>
      <c r="N22" s="1">
        <v>4600</v>
      </c>
      <c r="P22" s="4">
        <f t="shared" si="5"/>
        <v>25.370909991671049</v>
      </c>
      <c r="Q22" s="5">
        <f t="shared" si="3"/>
        <v>25.370909991671049</v>
      </c>
      <c r="R22" s="5">
        <f t="shared" si="4"/>
        <v>5.5154152155806635</v>
      </c>
    </row>
    <row r="23" spans="1:18" x14ac:dyDescent="0.3">
      <c r="A23" s="1">
        <v>22</v>
      </c>
      <c r="B23" s="1" t="s">
        <v>347</v>
      </c>
      <c r="C23" s="1" t="s">
        <v>498</v>
      </c>
      <c r="D23" s="1" t="s">
        <v>542</v>
      </c>
      <c r="E23" s="1">
        <v>4700</v>
      </c>
      <c r="F23" s="3" t="s">
        <v>517</v>
      </c>
      <c r="G23" s="1">
        <v>20</v>
      </c>
      <c r="H23" s="1">
        <v>109.75</v>
      </c>
      <c r="I23" s="3">
        <v>20</v>
      </c>
      <c r="J23" s="3">
        <v>107.75</v>
      </c>
      <c r="K23" s="3">
        <f t="shared" si="0"/>
        <v>114</v>
      </c>
      <c r="L23" s="3">
        <f t="shared" si="1"/>
        <v>109</v>
      </c>
      <c r="M23" s="3">
        <f t="shared" si="2"/>
        <v>105.2</v>
      </c>
      <c r="N23" s="1">
        <v>4500</v>
      </c>
      <c r="P23" s="4">
        <f t="shared" si="5"/>
        <v>19.743377048375784</v>
      </c>
      <c r="Q23" s="5">
        <f t="shared" si="3"/>
        <v>19.743377048375784</v>
      </c>
      <c r="R23" s="5">
        <f t="shared" si="4"/>
        <v>4.3874171218612856</v>
      </c>
    </row>
    <row r="24" spans="1:18" x14ac:dyDescent="0.3">
      <c r="A24" s="1">
        <v>23</v>
      </c>
      <c r="B24" s="1" t="s">
        <v>184</v>
      </c>
      <c r="C24" s="1" t="s">
        <v>517</v>
      </c>
      <c r="D24" s="1" t="s">
        <v>543</v>
      </c>
      <c r="E24" s="1">
        <v>3300</v>
      </c>
      <c r="F24" s="3" t="s">
        <v>498</v>
      </c>
      <c r="G24" s="1">
        <v>14</v>
      </c>
      <c r="H24" s="3">
        <v>113.25</v>
      </c>
      <c r="I24" s="3">
        <v>17</v>
      </c>
      <c r="J24" s="3">
        <v>114</v>
      </c>
      <c r="K24" s="3">
        <f t="shared" si="0"/>
        <v>107.75</v>
      </c>
      <c r="L24" s="3">
        <f t="shared" si="1"/>
        <v>107.3</v>
      </c>
      <c r="M24" s="3">
        <f t="shared" si="2"/>
        <v>109.7</v>
      </c>
      <c r="N24" s="1">
        <v>4400</v>
      </c>
      <c r="P24" s="4">
        <f t="shared" si="5"/>
        <v>11.497071726145997</v>
      </c>
      <c r="Q24" s="5">
        <f t="shared" si="3"/>
        <v>11.497071726145997</v>
      </c>
      <c r="R24" s="5">
        <f t="shared" si="4"/>
        <v>2.6129708468513626</v>
      </c>
    </row>
    <row r="25" spans="1:18" x14ac:dyDescent="0.3">
      <c r="A25" s="1">
        <v>24</v>
      </c>
      <c r="B25" s="1" t="s">
        <v>366</v>
      </c>
      <c r="C25" s="1" t="s">
        <v>516</v>
      </c>
      <c r="D25" s="1" t="s">
        <v>546</v>
      </c>
      <c r="E25" s="1">
        <v>3900</v>
      </c>
      <c r="F25" s="3" t="s">
        <v>564</v>
      </c>
      <c r="G25" s="1">
        <v>32</v>
      </c>
      <c r="H25" s="3">
        <v>118.5</v>
      </c>
      <c r="I25" s="3">
        <v>17.8</v>
      </c>
      <c r="J25" s="3">
        <v>104.83</v>
      </c>
      <c r="K25" s="3">
        <f t="shared" si="0"/>
        <v>103.33</v>
      </c>
      <c r="L25" s="3">
        <f t="shared" si="1"/>
        <v>104.3</v>
      </c>
      <c r="M25" s="3">
        <f t="shared" si="2"/>
        <v>108.6</v>
      </c>
      <c r="N25" s="1">
        <v>4300</v>
      </c>
      <c r="P25" s="4">
        <f t="shared" si="5"/>
        <v>26.911241063578899</v>
      </c>
      <c r="Q25" s="5">
        <f t="shared" si="3"/>
        <v>26.911241063578899</v>
      </c>
      <c r="R25" s="5">
        <f t="shared" si="4"/>
        <v>6.2584281543206748</v>
      </c>
    </row>
    <row r="26" spans="1:18" x14ac:dyDescent="0.3">
      <c r="A26" s="1">
        <v>25</v>
      </c>
      <c r="B26" s="1" t="s">
        <v>175</v>
      </c>
      <c r="C26" s="1" t="s">
        <v>498</v>
      </c>
      <c r="D26" s="1" t="s">
        <v>543</v>
      </c>
      <c r="E26" s="1">
        <v>4200</v>
      </c>
      <c r="F26" s="3" t="s">
        <v>517</v>
      </c>
      <c r="G26" s="1">
        <v>28</v>
      </c>
      <c r="H26" s="3">
        <v>109.75</v>
      </c>
      <c r="I26" s="3">
        <v>15</v>
      </c>
      <c r="J26" s="3">
        <v>107.75</v>
      </c>
      <c r="K26" s="3">
        <f t="shared" si="0"/>
        <v>114</v>
      </c>
      <c r="L26" s="3">
        <f t="shared" si="1"/>
        <v>109</v>
      </c>
      <c r="M26" s="3">
        <f t="shared" si="2"/>
        <v>105.2</v>
      </c>
      <c r="N26" s="1">
        <v>4200</v>
      </c>
      <c r="P26" s="4">
        <f t="shared" si="5"/>
        <v>23.187170536782666</v>
      </c>
      <c r="Q26" s="5">
        <f t="shared" si="3"/>
        <v>23.187170536782666</v>
      </c>
      <c r="R26" s="5">
        <f t="shared" si="4"/>
        <v>5.5207548897101582</v>
      </c>
    </row>
    <row r="27" spans="1:18" x14ac:dyDescent="0.3">
      <c r="A27" s="1">
        <v>26</v>
      </c>
      <c r="B27" s="1" t="s">
        <v>222</v>
      </c>
      <c r="C27" s="1" t="s">
        <v>564</v>
      </c>
      <c r="D27" s="1" t="s">
        <v>544</v>
      </c>
      <c r="E27" s="1">
        <v>3200</v>
      </c>
      <c r="F27" s="3" t="s">
        <v>516</v>
      </c>
      <c r="G27" s="1">
        <v>12</v>
      </c>
      <c r="H27" s="3">
        <v>111.5</v>
      </c>
      <c r="I27" s="3">
        <v>16</v>
      </c>
      <c r="J27" s="3">
        <v>103.33</v>
      </c>
      <c r="K27" s="3">
        <f t="shared" si="0"/>
        <v>104.83</v>
      </c>
      <c r="L27" s="3">
        <f t="shared" si="1"/>
        <v>110.4</v>
      </c>
      <c r="M27" s="3">
        <f t="shared" si="2"/>
        <v>110.9</v>
      </c>
      <c r="N27" s="1">
        <v>4200</v>
      </c>
      <c r="P27" s="4">
        <f t="shared" si="5"/>
        <v>9.1353513275392171</v>
      </c>
      <c r="Q27" s="5">
        <f t="shared" si="3"/>
        <v>9.1353513275392171</v>
      </c>
      <c r="R27" s="5">
        <f t="shared" si="4"/>
        <v>2.1750836494140993</v>
      </c>
    </row>
    <row r="28" spans="1:18" x14ac:dyDescent="0.3">
      <c r="A28" s="1">
        <v>27</v>
      </c>
      <c r="B28" s="1" t="s">
        <v>306</v>
      </c>
      <c r="C28" s="1" t="s">
        <v>498</v>
      </c>
      <c r="D28" s="1" t="s">
        <v>546</v>
      </c>
      <c r="E28" s="1">
        <v>3700</v>
      </c>
      <c r="F28" s="3" t="s">
        <v>517</v>
      </c>
      <c r="G28" s="1">
        <v>25</v>
      </c>
      <c r="H28" s="3">
        <v>109.75</v>
      </c>
      <c r="I28" s="3">
        <v>14</v>
      </c>
      <c r="J28" s="3">
        <v>107.75</v>
      </c>
      <c r="K28" s="3">
        <f t="shared" si="0"/>
        <v>114</v>
      </c>
      <c r="L28" s="3">
        <f t="shared" si="1"/>
        <v>109</v>
      </c>
      <c r="M28" s="3">
        <f t="shared" si="2"/>
        <v>105.2</v>
      </c>
      <c r="N28" s="1">
        <v>4100</v>
      </c>
      <c r="P28" s="4">
        <f t="shared" si="5"/>
        <v>19.53041043950595</v>
      </c>
      <c r="Q28" s="5">
        <f t="shared" si="3"/>
        <v>19.53041043950595</v>
      </c>
      <c r="R28" s="5">
        <f t="shared" si="4"/>
        <v>4.7635147413429149</v>
      </c>
    </row>
    <row r="29" spans="1:18" x14ac:dyDescent="0.3">
      <c r="A29" s="1">
        <v>28</v>
      </c>
      <c r="B29" s="1" t="s">
        <v>66</v>
      </c>
      <c r="C29" s="1" t="s">
        <v>517</v>
      </c>
      <c r="D29" s="1" t="s">
        <v>544</v>
      </c>
      <c r="E29" s="1">
        <v>4100</v>
      </c>
      <c r="F29" s="3" t="s">
        <v>498</v>
      </c>
      <c r="G29" s="1">
        <v>26</v>
      </c>
      <c r="H29" s="3">
        <v>113.25</v>
      </c>
      <c r="I29" s="3">
        <v>19</v>
      </c>
      <c r="J29" s="3">
        <v>114</v>
      </c>
      <c r="K29" s="3">
        <f t="shared" si="0"/>
        <v>107.75</v>
      </c>
      <c r="L29" s="3">
        <f t="shared" si="1"/>
        <v>107.3</v>
      </c>
      <c r="M29" s="3">
        <f t="shared" si="2"/>
        <v>109.7</v>
      </c>
      <c r="N29" s="1">
        <v>4000</v>
      </c>
      <c r="P29" s="4">
        <f t="shared" si="5"/>
        <v>22.863775584690472</v>
      </c>
      <c r="Q29" s="5">
        <f t="shared" si="3"/>
        <v>22.863775584690472</v>
      </c>
      <c r="R29" s="5">
        <f t="shared" si="4"/>
        <v>5.7159438961726181</v>
      </c>
    </row>
    <row r="30" spans="1:18" x14ac:dyDescent="0.3">
      <c r="A30" s="1">
        <v>29</v>
      </c>
      <c r="B30" s="1" t="s">
        <v>448</v>
      </c>
      <c r="C30" s="1" t="s">
        <v>517</v>
      </c>
      <c r="D30" s="1" t="s">
        <v>544</v>
      </c>
      <c r="E30" s="1">
        <v>4300</v>
      </c>
      <c r="F30" s="3" t="s">
        <v>498</v>
      </c>
      <c r="G30" s="1">
        <v>24</v>
      </c>
      <c r="H30" s="1">
        <v>113.25</v>
      </c>
      <c r="I30" s="3">
        <v>18</v>
      </c>
      <c r="J30" s="3">
        <v>114</v>
      </c>
      <c r="K30" s="3">
        <f t="shared" si="0"/>
        <v>107.75</v>
      </c>
      <c r="L30" s="3">
        <f t="shared" si="1"/>
        <v>107.3</v>
      </c>
      <c r="M30" s="3">
        <f t="shared" si="2"/>
        <v>109.7</v>
      </c>
      <c r="N30" s="1">
        <v>3900</v>
      </c>
      <c r="P30" s="4">
        <f t="shared" si="5"/>
        <v>21.57261622227378</v>
      </c>
      <c r="Q30" s="5">
        <f t="shared" si="3"/>
        <v>21.57261622227378</v>
      </c>
      <c r="R30" s="5">
        <f t="shared" si="4"/>
        <v>5.5314400569932767</v>
      </c>
    </row>
    <row r="31" spans="1:18" x14ac:dyDescent="0.3">
      <c r="A31" s="1">
        <v>30</v>
      </c>
      <c r="B31" s="1" t="s">
        <v>416</v>
      </c>
      <c r="C31" s="1" t="s">
        <v>516</v>
      </c>
      <c r="D31" s="1" t="s">
        <v>544</v>
      </c>
      <c r="E31" s="1">
        <v>4000</v>
      </c>
      <c r="F31" s="3" t="s">
        <v>564</v>
      </c>
      <c r="G31" s="1">
        <v>30</v>
      </c>
      <c r="H31" s="3">
        <v>118.5</v>
      </c>
      <c r="I31" s="3">
        <v>21.2</v>
      </c>
      <c r="J31" s="3">
        <v>104.83</v>
      </c>
      <c r="K31" s="3">
        <f t="shared" si="0"/>
        <v>103.33</v>
      </c>
      <c r="L31" s="3">
        <f t="shared" si="1"/>
        <v>104.3</v>
      </c>
      <c r="M31" s="3">
        <f t="shared" si="2"/>
        <v>108.6</v>
      </c>
      <c r="N31" s="1">
        <v>3900</v>
      </c>
      <c r="P31" s="4">
        <f t="shared" si="5"/>
        <v>26.609734386948872</v>
      </c>
      <c r="Q31" s="5">
        <f t="shared" si="3"/>
        <v>26.609734386948872</v>
      </c>
      <c r="R31" s="5">
        <f t="shared" si="4"/>
        <v>6.8230088171663779</v>
      </c>
    </row>
    <row r="32" spans="1:18" x14ac:dyDescent="0.3">
      <c r="A32" s="1">
        <v>31</v>
      </c>
      <c r="B32" s="1" t="s">
        <v>78</v>
      </c>
      <c r="C32" s="1" t="s">
        <v>516</v>
      </c>
      <c r="D32" s="1" t="s">
        <v>546</v>
      </c>
      <c r="E32" s="1">
        <v>3500</v>
      </c>
      <c r="F32" s="3" t="s">
        <v>564</v>
      </c>
      <c r="G32" s="1">
        <v>8</v>
      </c>
      <c r="H32" s="3">
        <v>118.5</v>
      </c>
      <c r="I32" s="3">
        <v>10</v>
      </c>
      <c r="J32" s="3">
        <v>104.83</v>
      </c>
      <c r="K32" s="3">
        <f t="shared" si="0"/>
        <v>103.33</v>
      </c>
      <c r="L32" s="3">
        <f t="shared" si="1"/>
        <v>104.3</v>
      </c>
      <c r="M32" s="3">
        <f t="shared" si="2"/>
        <v>108.6</v>
      </c>
      <c r="N32" s="1">
        <v>3800</v>
      </c>
      <c r="P32" s="4">
        <f t="shared" si="5"/>
        <v>6.195105687137282</v>
      </c>
      <c r="Q32" s="5">
        <f t="shared" si="3"/>
        <v>6.195105687137282</v>
      </c>
      <c r="R32" s="5">
        <f t="shared" si="4"/>
        <v>1.6302909702992849</v>
      </c>
    </row>
    <row r="33" spans="1:18" x14ac:dyDescent="0.3">
      <c r="A33" s="1">
        <v>32</v>
      </c>
      <c r="B33" s="1" t="s">
        <v>38</v>
      </c>
      <c r="C33" s="1" t="s">
        <v>564</v>
      </c>
      <c r="D33" s="1" t="s">
        <v>542</v>
      </c>
      <c r="E33" s="1">
        <v>3200</v>
      </c>
      <c r="F33" s="3" t="s">
        <v>516</v>
      </c>
      <c r="G33" s="1">
        <v>18</v>
      </c>
      <c r="H33" s="1">
        <v>111.5</v>
      </c>
      <c r="I33" s="3">
        <v>19.8</v>
      </c>
      <c r="J33" s="3">
        <v>103.33</v>
      </c>
      <c r="K33" s="3">
        <f t="shared" si="0"/>
        <v>104.83</v>
      </c>
      <c r="L33" s="3">
        <f t="shared" si="1"/>
        <v>110.4</v>
      </c>
      <c r="M33" s="3">
        <f t="shared" si="2"/>
        <v>110.9</v>
      </c>
      <c r="N33" s="1">
        <v>3700</v>
      </c>
      <c r="P33" s="4">
        <f t="shared" si="5"/>
        <v>14.564969327539213</v>
      </c>
      <c r="Q33" s="5">
        <f t="shared" si="3"/>
        <v>14.564969327539213</v>
      </c>
      <c r="R33" s="5">
        <f t="shared" si="4"/>
        <v>3.9364781966322195</v>
      </c>
    </row>
    <row r="34" spans="1:18" x14ac:dyDescent="0.3">
      <c r="A34" s="1">
        <v>33</v>
      </c>
      <c r="B34" s="1" t="s">
        <v>242</v>
      </c>
      <c r="C34" s="1" t="s">
        <v>564</v>
      </c>
      <c r="D34" s="1" t="s">
        <v>546</v>
      </c>
      <c r="E34" s="1">
        <v>3100</v>
      </c>
      <c r="F34" s="3" t="s">
        <v>516</v>
      </c>
      <c r="G34" s="1">
        <v>13</v>
      </c>
      <c r="H34" s="3">
        <v>111.5</v>
      </c>
      <c r="I34" s="3">
        <v>11.9</v>
      </c>
      <c r="J34" s="3">
        <v>103.33</v>
      </c>
      <c r="K34" s="3">
        <f t="shared" si="0"/>
        <v>104.83</v>
      </c>
      <c r="L34" s="3">
        <f t="shared" si="1"/>
        <v>110.4</v>
      </c>
      <c r="M34" s="3">
        <f t="shared" si="2"/>
        <v>110.9</v>
      </c>
      <c r="N34" s="1">
        <v>3600</v>
      </c>
      <c r="P34" s="4">
        <f t="shared" si="5"/>
        <v>8.4535311310012666</v>
      </c>
      <c r="Q34" s="5">
        <f t="shared" si="3"/>
        <v>8.4535311310012666</v>
      </c>
      <c r="R34" s="5">
        <f t="shared" si="4"/>
        <v>2.348203091944796</v>
      </c>
    </row>
    <row r="35" spans="1:18" x14ac:dyDescent="0.3">
      <c r="A35" s="1">
        <v>34</v>
      </c>
      <c r="B35" s="1" t="s">
        <v>607</v>
      </c>
      <c r="C35" s="1" t="s">
        <v>564</v>
      </c>
      <c r="D35" s="1" t="s">
        <v>544</v>
      </c>
      <c r="E35" s="1">
        <v>3400</v>
      </c>
      <c r="F35" s="3" t="s">
        <v>516</v>
      </c>
      <c r="G35" s="1">
        <v>12</v>
      </c>
      <c r="H35" s="3">
        <v>111.5</v>
      </c>
      <c r="I35" s="3">
        <v>10</v>
      </c>
      <c r="J35" s="3">
        <v>103.33</v>
      </c>
      <c r="K35" s="3">
        <f t="shared" si="0"/>
        <v>104.83</v>
      </c>
      <c r="L35" s="3">
        <f t="shared" si="1"/>
        <v>110.4</v>
      </c>
      <c r="M35" s="3">
        <f t="shared" si="2"/>
        <v>110.9</v>
      </c>
      <c r="N35" s="1">
        <v>3600</v>
      </c>
      <c r="P35" s="4">
        <f t="shared" si="5"/>
        <v>8.0686841362054729</v>
      </c>
      <c r="Q35" s="5">
        <f t="shared" si="3"/>
        <v>8.0686841362054729</v>
      </c>
      <c r="R35" s="5">
        <f t="shared" si="4"/>
        <v>2.2413011489459644</v>
      </c>
    </row>
    <row r="36" spans="1:18" x14ac:dyDescent="0.3">
      <c r="A36" s="1">
        <f>A35+1</f>
        <v>35</v>
      </c>
      <c r="B36" s="1" t="s">
        <v>606</v>
      </c>
      <c r="C36" s="1" t="s">
        <v>498</v>
      </c>
      <c r="D36" s="1" t="s">
        <v>544</v>
      </c>
      <c r="E36" s="1">
        <v>3000</v>
      </c>
      <c r="F36" s="3" t="s">
        <v>517</v>
      </c>
      <c r="G36" s="1">
        <v>15</v>
      </c>
      <c r="H36" s="3">
        <v>109.75</v>
      </c>
      <c r="I36" s="3">
        <v>10</v>
      </c>
      <c r="J36" s="3">
        <v>107.75</v>
      </c>
      <c r="K36" s="3">
        <f t="shared" si="0"/>
        <v>114</v>
      </c>
      <c r="L36" s="3">
        <f t="shared" si="1"/>
        <v>109</v>
      </c>
      <c r="M36" s="3">
        <f t="shared" si="2"/>
        <v>105.2</v>
      </c>
      <c r="N36" s="1">
        <v>3500</v>
      </c>
      <c r="P36" s="4">
        <f t="shared" si="5"/>
        <v>9.1524881361202794</v>
      </c>
      <c r="Q36" s="5">
        <f t="shared" si="3"/>
        <v>9.1524881361202794</v>
      </c>
      <c r="R36" s="5">
        <f t="shared" si="4"/>
        <v>2.6149966103200799</v>
      </c>
    </row>
    <row r="37" spans="1:18" x14ac:dyDescent="0.3">
      <c r="A37" s="1">
        <f t="shared" ref="A37:A43" si="6">A36+1</f>
        <v>36</v>
      </c>
      <c r="B37" s="1" t="s">
        <v>284</v>
      </c>
      <c r="C37" s="1" t="s">
        <v>498</v>
      </c>
      <c r="D37" s="1" t="s">
        <v>543</v>
      </c>
      <c r="E37" s="1">
        <v>3000</v>
      </c>
      <c r="F37" s="3" t="s">
        <v>517</v>
      </c>
      <c r="G37" s="1">
        <v>10</v>
      </c>
      <c r="H37" s="3">
        <v>109.75</v>
      </c>
      <c r="I37" s="3">
        <v>10</v>
      </c>
      <c r="J37" s="3">
        <v>107.75</v>
      </c>
      <c r="K37" s="3">
        <f t="shared" si="0"/>
        <v>114</v>
      </c>
      <c r="L37" s="3">
        <f t="shared" si="1"/>
        <v>109</v>
      </c>
      <c r="M37" s="3">
        <f t="shared" si="2"/>
        <v>105.2</v>
      </c>
      <c r="N37" s="1">
        <v>3500</v>
      </c>
      <c r="P37" s="4">
        <f t="shared" si="5"/>
        <v>5.4904381361202779</v>
      </c>
      <c r="Q37" s="5">
        <f t="shared" si="3"/>
        <v>5.4904381361202779</v>
      </c>
      <c r="R37" s="5">
        <f t="shared" si="4"/>
        <v>1.5686966103200795</v>
      </c>
    </row>
    <row r="38" spans="1:18" x14ac:dyDescent="0.3">
      <c r="A38" s="1">
        <f t="shared" si="6"/>
        <v>37</v>
      </c>
      <c r="B38" s="1" t="s">
        <v>62</v>
      </c>
      <c r="C38" s="1" t="s">
        <v>498</v>
      </c>
      <c r="D38" s="1" t="s">
        <v>545</v>
      </c>
      <c r="E38" s="1">
        <v>3300</v>
      </c>
      <c r="F38" s="3" t="s">
        <v>517</v>
      </c>
      <c r="G38" s="1">
        <v>4</v>
      </c>
      <c r="H38" s="3">
        <v>109.75</v>
      </c>
      <c r="I38" s="3">
        <v>10</v>
      </c>
      <c r="J38" s="3">
        <v>107.75</v>
      </c>
      <c r="K38" s="3">
        <f t="shared" si="0"/>
        <v>114</v>
      </c>
      <c r="L38" s="3">
        <f t="shared" si="1"/>
        <v>109</v>
      </c>
      <c r="M38" s="3">
        <f t="shared" si="2"/>
        <v>105.2</v>
      </c>
      <c r="N38" s="1">
        <v>3500</v>
      </c>
      <c r="P38" s="4">
        <f t="shared" si="5"/>
        <v>1.9886259261459971</v>
      </c>
      <c r="Q38" s="5">
        <f t="shared" si="3"/>
        <v>1.9886259261459971</v>
      </c>
      <c r="R38" s="5">
        <f t="shared" si="4"/>
        <v>0.56817883604171349</v>
      </c>
    </row>
    <row r="39" spans="1:18" x14ac:dyDescent="0.3">
      <c r="A39" s="1">
        <f t="shared" si="6"/>
        <v>38</v>
      </c>
      <c r="B39" s="1" t="s">
        <v>169</v>
      </c>
      <c r="C39" s="1" t="s">
        <v>517</v>
      </c>
      <c r="D39" s="1" t="s">
        <v>546</v>
      </c>
      <c r="E39" s="1">
        <v>3100</v>
      </c>
      <c r="F39" s="3" t="s">
        <v>498</v>
      </c>
      <c r="G39" s="1">
        <v>12</v>
      </c>
      <c r="H39" s="3">
        <v>113.25</v>
      </c>
      <c r="I39" s="3">
        <v>11</v>
      </c>
      <c r="J39" s="3">
        <v>114</v>
      </c>
      <c r="K39" s="3">
        <f t="shared" si="0"/>
        <v>107.75</v>
      </c>
      <c r="L39" s="3">
        <f t="shared" si="1"/>
        <v>107.3</v>
      </c>
      <c r="M39" s="3">
        <f t="shared" si="2"/>
        <v>109.7</v>
      </c>
      <c r="N39" s="1">
        <v>3500</v>
      </c>
      <c r="P39" s="4">
        <f t="shared" si="5"/>
        <v>7.812244006001265</v>
      </c>
      <c r="Q39" s="5">
        <f t="shared" si="3"/>
        <v>7.812244006001265</v>
      </c>
      <c r="R39" s="5">
        <f t="shared" si="4"/>
        <v>2.2320697160003613</v>
      </c>
    </row>
    <row r="40" spans="1:18" x14ac:dyDescent="0.3">
      <c r="A40" s="1">
        <f t="shared" si="6"/>
        <v>39</v>
      </c>
      <c r="B40" s="1" t="s">
        <v>8</v>
      </c>
      <c r="C40" s="1" t="s">
        <v>517</v>
      </c>
      <c r="D40" s="1" t="s">
        <v>543</v>
      </c>
      <c r="E40" s="1">
        <v>3300</v>
      </c>
      <c r="F40" s="3" t="s">
        <v>498</v>
      </c>
      <c r="G40" s="1">
        <v>4</v>
      </c>
      <c r="H40" s="3">
        <v>113.25</v>
      </c>
      <c r="I40" s="3">
        <v>19</v>
      </c>
      <c r="J40" s="3">
        <v>114</v>
      </c>
      <c r="K40" s="3">
        <f t="shared" si="0"/>
        <v>107.75</v>
      </c>
      <c r="L40" s="3">
        <f t="shared" si="1"/>
        <v>107.3</v>
      </c>
      <c r="M40" s="3">
        <f t="shared" si="2"/>
        <v>109.7</v>
      </c>
      <c r="N40" s="1">
        <v>3500</v>
      </c>
      <c r="P40" s="4">
        <f t="shared" si="5"/>
        <v>4.717791726145995</v>
      </c>
      <c r="Q40" s="5">
        <f t="shared" si="3"/>
        <v>4.717791726145995</v>
      </c>
      <c r="R40" s="5">
        <f t="shared" si="4"/>
        <v>1.34794049318457</v>
      </c>
    </row>
    <row r="41" spans="1:18" x14ac:dyDescent="0.3">
      <c r="A41" s="1">
        <f t="shared" si="6"/>
        <v>40</v>
      </c>
      <c r="B41" s="1" t="s">
        <v>604</v>
      </c>
      <c r="C41" s="1" t="s">
        <v>564</v>
      </c>
      <c r="D41" s="1" t="s">
        <v>545</v>
      </c>
      <c r="E41" s="1">
        <v>3000</v>
      </c>
      <c r="F41" s="3" t="s">
        <v>516</v>
      </c>
      <c r="G41" s="1">
        <v>21</v>
      </c>
      <c r="H41" s="1">
        <v>111.5</v>
      </c>
      <c r="I41" s="3">
        <v>15</v>
      </c>
      <c r="J41" s="3">
        <v>103.33</v>
      </c>
      <c r="K41" s="3">
        <f t="shared" si="0"/>
        <v>104.83</v>
      </c>
      <c r="L41" s="3">
        <f t="shared" si="1"/>
        <v>110.4</v>
      </c>
      <c r="M41" s="3">
        <f t="shared" si="2"/>
        <v>110.9</v>
      </c>
      <c r="N41" s="1">
        <v>3500</v>
      </c>
      <c r="P41" s="4">
        <f t="shared" si="5"/>
        <v>14.850182061120275</v>
      </c>
      <c r="Q41" s="5">
        <f t="shared" si="3"/>
        <v>14.850182061120275</v>
      </c>
      <c r="R41" s="5">
        <f t="shared" si="4"/>
        <v>4.242909160320079</v>
      </c>
    </row>
    <row r="42" spans="1:18" x14ac:dyDescent="0.3">
      <c r="A42" s="1">
        <f t="shared" si="6"/>
        <v>41</v>
      </c>
      <c r="B42" s="1" t="s">
        <v>365</v>
      </c>
      <c r="C42" s="1" t="s">
        <v>564</v>
      </c>
      <c r="D42" s="1" t="s">
        <v>546</v>
      </c>
      <c r="E42" s="1">
        <v>3600</v>
      </c>
      <c r="F42" s="3" t="s">
        <v>516</v>
      </c>
      <c r="G42" s="1">
        <v>9</v>
      </c>
      <c r="H42" s="3">
        <v>111.5</v>
      </c>
      <c r="I42" s="3">
        <v>17</v>
      </c>
      <c r="J42" s="3">
        <v>103.33</v>
      </c>
      <c r="K42" s="3">
        <f t="shared" si="0"/>
        <v>104.83</v>
      </c>
      <c r="L42" s="3">
        <f t="shared" si="1"/>
        <v>110.4</v>
      </c>
      <c r="M42" s="3">
        <f t="shared" si="2"/>
        <v>110.9</v>
      </c>
      <c r="N42" s="1">
        <v>3500</v>
      </c>
      <c r="P42" s="4">
        <f t="shared" si="5"/>
        <v>8.3136534357656604</v>
      </c>
      <c r="Q42" s="5">
        <f t="shared" si="3"/>
        <v>8.3136534357656604</v>
      </c>
      <c r="R42" s="5">
        <f t="shared" si="4"/>
        <v>2.3753295530759031</v>
      </c>
    </row>
    <row r="43" spans="1:18" x14ac:dyDescent="0.3">
      <c r="A43" s="1">
        <f t="shared" si="6"/>
        <v>42</v>
      </c>
      <c r="B43" s="1" t="s">
        <v>605</v>
      </c>
      <c r="C43" s="1" t="s">
        <v>516</v>
      </c>
      <c r="D43" s="1" t="s">
        <v>544</v>
      </c>
      <c r="E43" s="1">
        <v>3000</v>
      </c>
      <c r="F43" s="3" t="s">
        <v>564</v>
      </c>
      <c r="G43" s="1">
        <v>18</v>
      </c>
      <c r="H43" s="3">
        <v>118.5</v>
      </c>
      <c r="I43" s="3">
        <v>10</v>
      </c>
      <c r="J43" s="3">
        <v>104.83</v>
      </c>
      <c r="K43" s="3">
        <f t="shared" si="0"/>
        <v>103.33</v>
      </c>
      <c r="L43" s="3">
        <f t="shared" si="1"/>
        <v>104.3</v>
      </c>
      <c r="M43" s="3">
        <f t="shared" si="2"/>
        <v>108.6</v>
      </c>
      <c r="N43" s="1">
        <v>3500</v>
      </c>
      <c r="P43" s="4">
        <f t="shared" si="5"/>
        <v>12.075474661120277</v>
      </c>
      <c r="Q43" s="5">
        <f t="shared" si="3"/>
        <v>12.075474661120277</v>
      </c>
      <c r="R43" s="5">
        <f t="shared" si="4"/>
        <v>3.4501356174629363</v>
      </c>
    </row>
    <row r="45" spans="1:18" x14ac:dyDescent="0.3">
      <c r="A45" s="1" t="s">
        <v>565</v>
      </c>
    </row>
    <row r="46" spans="1:18" x14ac:dyDescent="0.3">
      <c r="A46" s="1" t="s">
        <v>509</v>
      </c>
      <c r="B46" s="1" t="s">
        <v>510</v>
      </c>
      <c r="C46" s="1" t="s">
        <v>566</v>
      </c>
      <c r="D46" s="1" t="s">
        <v>567</v>
      </c>
      <c r="E46" s="1" t="s">
        <v>568</v>
      </c>
      <c r="P46" s="1"/>
    </row>
    <row r="47" spans="1:18" x14ac:dyDescent="0.3">
      <c r="A47" s="1">
        <v>1</v>
      </c>
      <c r="B47" s="1" t="s">
        <v>507</v>
      </c>
      <c r="C47" s="1">
        <v>106.4</v>
      </c>
      <c r="D47" s="1">
        <v>105.5</v>
      </c>
      <c r="E47" s="1">
        <v>111.2</v>
      </c>
      <c r="P47" s="1"/>
    </row>
    <row r="48" spans="1:18" x14ac:dyDescent="0.3">
      <c r="A48" s="1">
        <v>2</v>
      </c>
      <c r="B48" s="1" t="s">
        <v>512</v>
      </c>
      <c r="C48" s="1">
        <v>103.4</v>
      </c>
      <c r="D48" s="1">
        <v>106.9</v>
      </c>
      <c r="E48" s="1">
        <v>107</v>
      </c>
      <c r="P48" s="1"/>
    </row>
    <row r="49" spans="1:16" x14ac:dyDescent="0.3">
      <c r="A49" s="1">
        <v>3</v>
      </c>
      <c r="B49" s="1" t="s">
        <v>519</v>
      </c>
      <c r="C49" s="1">
        <v>102</v>
      </c>
      <c r="D49" s="1">
        <v>110.1</v>
      </c>
      <c r="E49" s="1">
        <v>104.9</v>
      </c>
      <c r="P49" s="1"/>
    </row>
    <row r="50" spans="1:16" x14ac:dyDescent="0.3">
      <c r="A50" s="1">
        <v>4</v>
      </c>
      <c r="B50" s="1" t="s">
        <v>514</v>
      </c>
      <c r="C50" s="1">
        <v>101.1</v>
      </c>
      <c r="D50" s="1">
        <v>108.3</v>
      </c>
      <c r="E50" s="1">
        <v>110.2</v>
      </c>
      <c r="P50" s="1"/>
    </row>
    <row r="51" spans="1:16" x14ac:dyDescent="0.3">
      <c r="A51" s="1">
        <v>5</v>
      </c>
      <c r="B51" s="1" t="s">
        <v>499</v>
      </c>
      <c r="C51" s="1">
        <v>101.1</v>
      </c>
      <c r="D51" s="1">
        <v>102.5</v>
      </c>
      <c r="E51" s="1">
        <v>110.9</v>
      </c>
      <c r="P51" s="1"/>
    </row>
    <row r="52" spans="1:16" x14ac:dyDescent="0.3">
      <c r="A52" s="1">
        <v>6</v>
      </c>
      <c r="B52" s="1" t="s">
        <v>505</v>
      </c>
      <c r="C52" s="1">
        <v>98.9</v>
      </c>
      <c r="D52" s="1">
        <v>105</v>
      </c>
      <c r="E52" s="1">
        <v>115.1</v>
      </c>
      <c r="P52" s="1"/>
    </row>
    <row r="53" spans="1:16" x14ac:dyDescent="0.3">
      <c r="A53" s="1">
        <v>7</v>
      </c>
      <c r="B53" s="1" t="s">
        <v>518</v>
      </c>
      <c r="C53" s="1">
        <v>101.4</v>
      </c>
      <c r="D53" s="1">
        <v>106.6</v>
      </c>
      <c r="E53" s="1">
        <v>108.3</v>
      </c>
      <c r="P53" s="1"/>
    </row>
    <row r="54" spans="1:16" x14ac:dyDescent="0.3">
      <c r="A54" s="1">
        <v>8</v>
      </c>
      <c r="B54" s="1" t="s">
        <v>520</v>
      </c>
      <c r="C54" s="1">
        <v>100.1</v>
      </c>
      <c r="D54" s="1">
        <v>109.8</v>
      </c>
      <c r="E54" s="1">
        <v>106.8</v>
      </c>
      <c r="P54" s="1"/>
    </row>
    <row r="55" spans="1:16" x14ac:dyDescent="0.3">
      <c r="A55" s="1">
        <v>9</v>
      </c>
      <c r="B55" s="1" t="s">
        <v>491</v>
      </c>
      <c r="C55" s="1">
        <v>99.7</v>
      </c>
      <c r="D55" s="1">
        <v>106.1</v>
      </c>
      <c r="E55" s="1">
        <v>106.9</v>
      </c>
      <c r="P55" s="1"/>
    </row>
    <row r="56" spans="1:16" x14ac:dyDescent="0.3">
      <c r="A56" s="1">
        <v>10</v>
      </c>
      <c r="B56" s="1" t="s">
        <v>549</v>
      </c>
      <c r="C56" s="1">
        <v>103.2</v>
      </c>
      <c r="D56" s="1">
        <v>113.9</v>
      </c>
      <c r="E56" s="1">
        <v>106.5</v>
      </c>
      <c r="P56" s="1"/>
    </row>
    <row r="57" spans="1:16" x14ac:dyDescent="0.3">
      <c r="A57" s="1">
        <v>11</v>
      </c>
      <c r="B57" s="1" t="s">
        <v>487</v>
      </c>
      <c r="C57" s="1">
        <v>100.4</v>
      </c>
      <c r="D57" s="1">
        <v>112.5</v>
      </c>
      <c r="E57" s="1">
        <v>107.9</v>
      </c>
      <c r="P57" s="1"/>
    </row>
    <row r="58" spans="1:16" x14ac:dyDescent="0.3">
      <c r="A58" s="1">
        <v>12</v>
      </c>
      <c r="B58" s="1" t="s">
        <v>506</v>
      </c>
      <c r="C58" s="1">
        <v>100.4</v>
      </c>
      <c r="D58" s="1">
        <v>107.3</v>
      </c>
      <c r="E58" s="1">
        <v>104.2</v>
      </c>
      <c r="P58" s="1"/>
    </row>
    <row r="59" spans="1:16" x14ac:dyDescent="0.3">
      <c r="A59" s="1">
        <v>13</v>
      </c>
      <c r="B59" s="1" t="s">
        <v>498</v>
      </c>
      <c r="C59" s="1">
        <v>107.75</v>
      </c>
      <c r="D59" s="1">
        <v>109.7</v>
      </c>
      <c r="E59" s="1">
        <v>109</v>
      </c>
      <c r="P59" s="1"/>
    </row>
    <row r="60" spans="1:16" x14ac:dyDescent="0.3">
      <c r="A60" s="1">
        <v>14</v>
      </c>
      <c r="B60" s="1" t="s">
        <v>517</v>
      </c>
      <c r="C60" s="1">
        <v>114</v>
      </c>
      <c r="D60" s="1">
        <v>105.2</v>
      </c>
      <c r="E60" s="1">
        <v>107.3</v>
      </c>
      <c r="P60" s="1"/>
    </row>
    <row r="61" spans="1:16" x14ac:dyDescent="0.3">
      <c r="A61" s="1">
        <v>15</v>
      </c>
      <c r="B61" s="1" t="s">
        <v>495</v>
      </c>
      <c r="C61" s="1">
        <v>98.8</v>
      </c>
      <c r="D61" s="1">
        <v>103.8</v>
      </c>
      <c r="E61" s="1">
        <v>106.2</v>
      </c>
      <c r="P61" s="1"/>
    </row>
    <row r="62" spans="1:16" x14ac:dyDescent="0.3">
      <c r="A62" s="1">
        <v>16</v>
      </c>
      <c r="B62" s="1" t="s">
        <v>513</v>
      </c>
      <c r="C62" s="1">
        <v>100.7</v>
      </c>
      <c r="D62" s="1">
        <v>104.6</v>
      </c>
      <c r="E62" s="1">
        <v>105.1</v>
      </c>
      <c r="P62" s="1"/>
    </row>
    <row r="63" spans="1:16" x14ac:dyDescent="0.3">
      <c r="A63" s="1">
        <v>17</v>
      </c>
      <c r="B63" s="1" t="s">
        <v>485</v>
      </c>
      <c r="C63" s="1">
        <v>105.4</v>
      </c>
      <c r="D63" s="1">
        <v>111.5</v>
      </c>
      <c r="E63" s="1">
        <v>103</v>
      </c>
      <c r="P63" s="1"/>
    </row>
    <row r="64" spans="1:16" x14ac:dyDescent="0.3">
      <c r="A64" s="1">
        <v>18</v>
      </c>
      <c r="B64" s="1" t="s">
        <v>489</v>
      </c>
      <c r="C64" s="1">
        <v>102.8</v>
      </c>
      <c r="D64" s="1">
        <v>108.4</v>
      </c>
      <c r="E64" s="1">
        <v>110.2</v>
      </c>
      <c r="P64" s="1"/>
    </row>
    <row r="65" spans="1:16" x14ac:dyDescent="0.3">
      <c r="A65" s="1">
        <v>19</v>
      </c>
      <c r="B65" s="1" t="s">
        <v>564</v>
      </c>
      <c r="C65" s="1">
        <v>103.33</v>
      </c>
      <c r="D65" s="1">
        <v>108.6</v>
      </c>
      <c r="E65" s="1">
        <v>110.4</v>
      </c>
      <c r="P65" s="1"/>
    </row>
    <row r="66" spans="1:16" x14ac:dyDescent="0.3">
      <c r="A66" s="1">
        <v>20</v>
      </c>
      <c r="B66" s="1" t="s">
        <v>556</v>
      </c>
      <c r="C66" s="1">
        <v>102</v>
      </c>
      <c r="D66" s="1">
        <v>102.1</v>
      </c>
      <c r="E66" s="1">
        <v>110.9</v>
      </c>
      <c r="P66" s="1"/>
    </row>
    <row r="67" spans="1:16" x14ac:dyDescent="0.3">
      <c r="A67" s="1">
        <v>21</v>
      </c>
      <c r="B67" s="1" t="s">
        <v>486</v>
      </c>
      <c r="C67" s="1">
        <v>105.3</v>
      </c>
      <c r="D67" s="1">
        <v>107.6</v>
      </c>
      <c r="E67" s="1">
        <v>104.7</v>
      </c>
      <c r="P67" s="1"/>
    </row>
    <row r="68" spans="1:16" x14ac:dyDescent="0.3">
      <c r="A68" s="1">
        <v>22</v>
      </c>
      <c r="B68" s="1" t="s">
        <v>508</v>
      </c>
      <c r="C68" s="1">
        <v>100.3</v>
      </c>
      <c r="D68" s="1">
        <v>106.5</v>
      </c>
      <c r="E68" s="1">
        <v>105.8</v>
      </c>
      <c r="P68" s="1"/>
    </row>
    <row r="69" spans="1:16" x14ac:dyDescent="0.3">
      <c r="A69" s="1">
        <v>23</v>
      </c>
      <c r="B69" s="1" t="s">
        <v>488</v>
      </c>
      <c r="C69" s="1">
        <v>104</v>
      </c>
      <c r="D69" s="1">
        <v>110.4</v>
      </c>
      <c r="E69" s="1">
        <v>107.1</v>
      </c>
      <c r="P69" s="1"/>
    </row>
    <row r="70" spans="1:16" x14ac:dyDescent="0.3">
      <c r="A70" s="1">
        <v>24</v>
      </c>
      <c r="B70" s="1" t="s">
        <v>493</v>
      </c>
      <c r="C70" s="1">
        <v>102.9</v>
      </c>
      <c r="D70" s="1">
        <v>103.6</v>
      </c>
      <c r="E70" s="1">
        <v>112.2</v>
      </c>
      <c r="P70" s="1"/>
    </row>
    <row r="71" spans="1:16" x14ac:dyDescent="0.3">
      <c r="A71" s="1">
        <v>25</v>
      </c>
      <c r="B71" s="1" t="s">
        <v>492</v>
      </c>
      <c r="C71" s="1">
        <v>101.6</v>
      </c>
      <c r="D71" s="1">
        <v>111.4</v>
      </c>
      <c r="E71" s="1">
        <v>108.1</v>
      </c>
      <c r="P71" s="1"/>
    </row>
    <row r="72" spans="1:16" x14ac:dyDescent="0.3">
      <c r="A72" s="1">
        <v>26</v>
      </c>
      <c r="B72" s="1" t="s">
        <v>497</v>
      </c>
      <c r="C72" s="1">
        <v>105.5</v>
      </c>
      <c r="D72" s="1">
        <v>108.3</v>
      </c>
      <c r="E72" s="1">
        <v>108.7</v>
      </c>
      <c r="P72" s="1"/>
    </row>
    <row r="73" spans="1:16" x14ac:dyDescent="0.3">
      <c r="A73" s="1">
        <v>27</v>
      </c>
      <c r="B73" s="1" t="s">
        <v>557</v>
      </c>
      <c r="C73" s="1">
        <v>100.4</v>
      </c>
      <c r="D73" s="1">
        <v>111.1</v>
      </c>
      <c r="E73" s="1">
        <v>108.3</v>
      </c>
      <c r="P73" s="1"/>
    </row>
    <row r="74" spans="1:16" x14ac:dyDescent="0.3">
      <c r="A74" s="1">
        <v>28</v>
      </c>
      <c r="B74" s="1" t="s">
        <v>516</v>
      </c>
      <c r="C74" s="1">
        <v>104.83</v>
      </c>
      <c r="D74" s="1">
        <v>110.9</v>
      </c>
      <c r="E74" s="1">
        <v>104.3</v>
      </c>
      <c r="P74" s="1"/>
    </row>
    <row r="75" spans="1:16" x14ac:dyDescent="0.3">
      <c r="A75" s="1">
        <v>29</v>
      </c>
      <c r="B75" s="1" t="s">
        <v>496</v>
      </c>
      <c r="C75" s="1">
        <v>102.5</v>
      </c>
      <c r="D75" s="1">
        <v>108.8</v>
      </c>
      <c r="E75" s="1">
        <v>103.2</v>
      </c>
      <c r="P75" s="1"/>
    </row>
    <row r="76" spans="1:16" x14ac:dyDescent="0.3">
      <c r="A76" s="1">
        <v>30</v>
      </c>
      <c r="B76" s="1" t="s">
        <v>523</v>
      </c>
      <c r="C76" s="1">
        <v>103.7</v>
      </c>
      <c r="D76" s="1">
        <v>108.6</v>
      </c>
      <c r="E76" s="1">
        <v>111.3</v>
      </c>
      <c r="P76" s="1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x14ac:dyDescent="0.3">
      <c r="A125" s="9"/>
    </row>
    <row r="126" spans="1:1" x14ac:dyDescent="0.3">
      <c r="A126" s="9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x14ac:dyDescent="0.3">
      <c r="A130" s="9"/>
    </row>
    <row r="131" spans="1:1" x14ac:dyDescent="0.3">
      <c r="A131" s="9"/>
    </row>
    <row r="132" spans="1:1" x14ac:dyDescent="0.3">
      <c r="A132" s="9"/>
    </row>
    <row r="133" spans="1:1" x14ac:dyDescent="0.3">
      <c r="A133" s="9"/>
    </row>
  </sheetData>
  <sortState ref="B2:R43">
    <sortCondition descending="1" ref="N2:N43"/>
  </sortState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3"/>
  <sheetViews>
    <sheetView zoomScaleNormal="100" workbookViewId="0">
      <pane xSplit="3" ySplit="1" topLeftCell="D207" activePane="bottomRight" state="frozen"/>
      <selection pane="topRight" activeCell="D1" sqref="D1"/>
      <selection pane="bottomLeft" activeCell="A2" sqref="A2"/>
      <selection pane="bottomRight" activeCell="P20" sqref="P20:P220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9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9" x14ac:dyDescent="0.3">
      <c r="A2" s="1">
        <v>1</v>
      </c>
      <c r="B2" s="1" t="s">
        <v>18</v>
      </c>
      <c r="C2" s="1" t="s">
        <v>487</v>
      </c>
      <c r="D2" s="1" t="s">
        <v>543</v>
      </c>
      <c r="E2" s="1">
        <v>11400</v>
      </c>
      <c r="F2" s="3" t="s">
        <v>557</v>
      </c>
      <c r="G2" s="1">
        <v>36</v>
      </c>
      <c r="H2" s="3">
        <v>123.25</v>
      </c>
      <c r="I2" s="1">
        <v>39.770000000000003</v>
      </c>
      <c r="J2" s="3">
        <f t="shared" ref="J2:J65" si="0">VLOOKUP(C2,$B$254:$E$283,2,FALSE)</f>
        <v>100.3</v>
      </c>
      <c r="K2" s="3">
        <f t="shared" ref="K2:K65" si="1">VLOOKUP(F2,$B$254:$E$283,2,FALSE)</f>
        <v>100.7</v>
      </c>
      <c r="L2" s="3">
        <f t="shared" ref="L2:L65" si="2">VLOOKUP(C2,$B$254:$E$283,4,FALSE)</f>
        <v>109.6</v>
      </c>
      <c r="M2" s="3">
        <f t="shared" ref="M2:M65" si="3">VLOOKUP(F2,$B$254:$E$283,3,FALSE)</f>
        <v>111.3</v>
      </c>
      <c r="N2" s="3"/>
      <c r="P2" s="4">
        <f t="shared" ref="P2:P65" si="4">-87.868852+(LN(E2))*9.365713+G2*0.73241+I2*0.27241+H2*0.0924+((J2+K2)/2)*0.015315+((L2+M2)/2)*-0.032803</f>
        <v>46.124597506829232</v>
      </c>
      <c r="Q2" s="5">
        <f t="shared" ref="Q2:Q65" si="5">P2-O2</f>
        <v>46.124597506829232</v>
      </c>
      <c r="R2" s="5">
        <f t="shared" ref="R2:R65" si="6">P2/(E2/1000)</f>
        <v>4.0460173251604585</v>
      </c>
      <c r="S2" s="1">
        <f>P2*1.4</f>
        <v>64.574436509560925</v>
      </c>
    </row>
    <row r="3" spans="1:19" x14ac:dyDescent="0.3">
      <c r="A3" s="1">
        <v>2</v>
      </c>
      <c r="B3" s="1" t="s">
        <v>35</v>
      </c>
      <c r="C3" s="1" t="s">
        <v>517</v>
      </c>
      <c r="D3" s="1" t="s">
        <v>546</v>
      </c>
      <c r="E3" s="1">
        <v>11200</v>
      </c>
      <c r="F3" s="3" t="s">
        <v>505</v>
      </c>
      <c r="G3" s="1">
        <v>38</v>
      </c>
      <c r="H3" s="1">
        <v>113.25</v>
      </c>
      <c r="I3" s="1">
        <v>32.39</v>
      </c>
      <c r="J3" s="3">
        <f t="shared" si="0"/>
        <v>105.7</v>
      </c>
      <c r="K3" s="3">
        <f t="shared" si="1"/>
        <v>98.8</v>
      </c>
      <c r="L3" s="3">
        <f t="shared" si="2"/>
        <v>106.7</v>
      </c>
      <c r="M3" s="3">
        <f t="shared" si="3"/>
        <v>103.7</v>
      </c>
      <c r="N3" s="3"/>
      <c r="P3" s="4">
        <f t="shared" si="4"/>
        <v>44.688279547494858</v>
      </c>
      <c r="Q3" s="5">
        <f t="shared" si="5"/>
        <v>44.688279547494858</v>
      </c>
      <c r="R3" s="5">
        <f t="shared" si="6"/>
        <v>3.9900249595977555</v>
      </c>
      <c r="S3" s="1">
        <f t="shared" ref="S3" si="7">P3*1.4</f>
        <v>62.563591366492794</v>
      </c>
    </row>
    <row r="4" spans="1:19" x14ac:dyDescent="0.3">
      <c r="A4" s="1">
        <v>3</v>
      </c>
      <c r="B4" s="1" t="s">
        <v>259</v>
      </c>
      <c r="C4" s="1" t="s">
        <v>489</v>
      </c>
      <c r="D4" s="1" t="s">
        <v>542</v>
      </c>
      <c r="E4" s="1">
        <v>10100</v>
      </c>
      <c r="F4" s="3" t="s">
        <v>512</v>
      </c>
      <c r="G4" s="1">
        <v>35</v>
      </c>
      <c r="H4" s="1">
        <v>120.25</v>
      </c>
      <c r="I4" s="1">
        <v>27.47</v>
      </c>
      <c r="J4" s="3">
        <f t="shared" si="0"/>
        <v>102.5</v>
      </c>
      <c r="K4" s="3">
        <f t="shared" si="1"/>
        <v>102.8</v>
      </c>
      <c r="L4" s="3">
        <f t="shared" si="2"/>
        <v>108.7</v>
      </c>
      <c r="M4" s="3">
        <f t="shared" si="3"/>
        <v>107.3</v>
      </c>
      <c r="N4" s="3"/>
      <c r="P4" s="4">
        <f t="shared" si="4"/>
        <v>40.743657949267984</v>
      </c>
      <c r="Q4" s="5">
        <f t="shared" si="5"/>
        <v>40.743657949267984</v>
      </c>
      <c r="R4" s="5">
        <f t="shared" si="6"/>
        <v>4.0340255395314841</v>
      </c>
      <c r="S4" s="1">
        <f>P4*1.3</f>
        <v>52.966755334048379</v>
      </c>
    </row>
    <row r="5" spans="1:19" x14ac:dyDescent="0.3">
      <c r="A5" s="1">
        <v>4</v>
      </c>
      <c r="B5" s="1" t="s">
        <v>30</v>
      </c>
      <c r="C5" s="1" t="s">
        <v>549</v>
      </c>
      <c r="D5" s="1" t="s">
        <v>546</v>
      </c>
      <c r="E5" s="1">
        <v>9400</v>
      </c>
      <c r="F5" s="3" t="s">
        <v>487</v>
      </c>
      <c r="G5" s="1">
        <v>34</v>
      </c>
      <c r="H5" s="1">
        <v>120.25</v>
      </c>
      <c r="I5" s="1">
        <v>30.4</v>
      </c>
      <c r="J5" s="3">
        <f t="shared" si="0"/>
        <v>103.2</v>
      </c>
      <c r="K5" s="3">
        <f t="shared" si="1"/>
        <v>100.3</v>
      </c>
      <c r="L5" s="3">
        <f t="shared" si="2"/>
        <v>106.8</v>
      </c>
      <c r="M5" s="3">
        <f t="shared" si="3"/>
        <v>111.8</v>
      </c>
      <c r="N5" s="3"/>
      <c r="P5" s="4">
        <f t="shared" si="4"/>
        <v>40.080282633259408</v>
      </c>
      <c r="Q5" s="5">
        <f t="shared" si="5"/>
        <v>40.080282633259408</v>
      </c>
      <c r="R5" s="5">
        <f t="shared" si="6"/>
        <v>4.2638598546020647</v>
      </c>
      <c r="S5" s="1">
        <f>P5*1.2</f>
        <v>48.096339159911288</v>
      </c>
    </row>
    <row r="6" spans="1:19" x14ac:dyDescent="0.3">
      <c r="A6" s="1">
        <v>5</v>
      </c>
      <c r="B6" s="1" t="s">
        <v>128</v>
      </c>
      <c r="C6" s="1" t="s">
        <v>549</v>
      </c>
      <c r="D6" s="1" t="s">
        <v>543</v>
      </c>
      <c r="E6" s="1">
        <v>9300</v>
      </c>
      <c r="F6" s="1" t="s">
        <v>549</v>
      </c>
      <c r="G6" s="1">
        <v>34</v>
      </c>
      <c r="H6" s="1">
        <v>120.25</v>
      </c>
      <c r="I6" s="1">
        <v>30.64</v>
      </c>
      <c r="J6" s="3">
        <f t="shared" si="0"/>
        <v>103.2</v>
      </c>
      <c r="K6" s="3">
        <f t="shared" si="1"/>
        <v>103.2</v>
      </c>
      <c r="L6" s="3">
        <f t="shared" si="2"/>
        <v>106.8</v>
      </c>
      <c r="M6" s="3">
        <f t="shared" si="3"/>
        <v>115</v>
      </c>
      <c r="N6" s="3"/>
      <c r="P6" s="4">
        <f t="shared" si="4"/>
        <v>40.01521397493994</v>
      </c>
      <c r="Q6" s="5">
        <f t="shared" si="5"/>
        <v>40.01521397493994</v>
      </c>
      <c r="R6" s="5">
        <f t="shared" si="6"/>
        <v>4.3027111801010687</v>
      </c>
      <c r="S6" s="1">
        <f t="shared" ref="S6:S9" si="8">P6*1.2</f>
        <v>48.018256769927923</v>
      </c>
    </row>
    <row r="7" spans="1:19" x14ac:dyDescent="0.3">
      <c r="A7" s="1">
        <v>6</v>
      </c>
      <c r="B7" s="1" t="s">
        <v>330</v>
      </c>
      <c r="C7" s="1" t="s">
        <v>492</v>
      </c>
      <c r="D7" s="1" t="s">
        <v>543</v>
      </c>
      <c r="E7" s="1">
        <v>9200</v>
      </c>
      <c r="F7" s="1" t="s">
        <v>495</v>
      </c>
      <c r="G7" s="1">
        <v>34</v>
      </c>
      <c r="H7" s="1">
        <v>116.5</v>
      </c>
      <c r="I7" s="1">
        <v>30.59</v>
      </c>
      <c r="J7" s="3">
        <f t="shared" si="0"/>
        <v>101.8</v>
      </c>
      <c r="K7" s="3">
        <f t="shared" si="1"/>
        <v>97.8</v>
      </c>
      <c r="L7" s="3">
        <f t="shared" si="2"/>
        <v>107.8</v>
      </c>
      <c r="M7" s="3">
        <f t="shared" si="3"/>
        <v>102.1</v>
      </c>
      <c r="N7" s="3"/>
      <c r="P7" s="4">
        <f t="shared" si="4"/>
        <v>39.696948387440784</v>
      </c>
      <c r="Q7" s="5">
        <f t="shared" si="5"/>
        <v>39.696948387440784</v>
      </c>
      <c r="R7" s="5">
        <f t="shared" si="6"/>
        <v>4.3148856942870424</v>
      </c>
      <c r="S7" s="1">
        <f t="shared" si="8"/>
        <v>47.636338064928943</v>
      </c>
    </row>
    <row r="8" spans="1:19" x14ac:dyDescent="0.3">
      <c r="A8" s="1">
        <v>7</v>
      </c>
      <c r="B8" s="1" t="s">
        <v>97</v>
      </c>
      <c r="C8" s="1" t="s">
        <v>491</v>
      </c>
      <c r="D8" s="1" t="s">
        <v>545</v>
      </c>
      <c r="E8" s="1">
        <v>9100</v>
      </c>
      <c r="F8" s="1" t="s">
        <v>495</v>
      </c>
      <c r="G8" s="1">
        <v>35</v>
      </c>
      <c r="H8" s="1">
        <v>107.5</v>
      </c>
      <c r="I8" s="1">
        <v>30.28</v>
      </c>
      <c r="J8" s="3">
        <f t="shared" si="0"/>
        <v>100.7</v>
      </c>
      <c r="K8" s="3">
        <f t="shared" si="1"/>
        <v>97.8</v>
      </c>
      <c r="L8" s="3">
        <f t="shared" si="2"/>
        <v>106.5</v>
      </c>
      <c r="M8" s="3">
        <f t="shared" si="3"/>
        <v>102.1</v>
      </c>
      <c r="N8" s="3"/>
      <c r="P8" s="4">
        <f t="shared" si="4"/>
        <v>39.423851449479521</v>
      </c>
      <c r="Q8" s="5">
        <f t="shared" si="5"/>
        <v>39.423851449479521</v>
      </c>
      <c r="R8" s="5">
        <f t="shared" si="6"/>
        <v>4.3322913680746726</v>
      </c>
      <c r="S8" s="1">
        <f t="shared" si="8"/>
        <v>47.308621739375425</v>
      </c>
    </row>
    <row r="9" spans="1:19" x14ac:dyDescent="0.3">
      <c r="A9" s="1">
        <v>8</v>
      </c>
      <c r="B9" s="1" t="s">
        <v>142</v>
      </c>
      <c r="C9" s="1" t="s">
        <v>491</v>
      </c>
      <c r="D9" s="1" t="s">
        <v>542</v>
      </c>
      <c r="E9" s="1">
        <v>9000</v>
      </c>
      <c r="F9" s="1" t="s">
        <v>514</v>
      </c>
      <c r="G9" s="1">
        <v>35</v>
      </c>
      <c r="H9" s="1">
        <v>107.5</v>
      </c>
      <c r="I9" s="1">
        <v>22.58</v>
      </c>
      <c r="J9" s="3">
        <f t="shared" si="0"/>
        <v>100.7</v>
      </c>
      <c r="K9" s="3">
        <f t="shared" si="1"/>
        <v>101.4</v>
      </c>
      <c r="L9" s="3">
        <f t="shared" si="2"/>
        <v>106.5</v>
      </c>
      <c r="M9" s="3">
        <f t="shared" si="3"/>
        <v>108</v>
      </c>
      <c r="N9" s="3"/>
      <c r="P9" s="4">
        <f t="shared" si="4"/>
        <v>37.153603005058955</v>
      </c>
      <c r="Q9" s="5">
        <f t="shared" si="5"/>
        <v>37.153603005058955</v>
      </c>
      <c r="R9" s="5">
        <f t="shared" si="6"/>
        <v>4.1281781116732175</v>
      </c>
      <c r="S9" s="1">
        <f t="shared" si="8"/>
        <v>44.584323606070747</v>
      </c>
    </row>
    <row r="10" spans="1:19" x14ac:dyDescent="0.3">
      <c r="A10" s="1">
        <v>9</v>
      </c>
      <c r="B10" s="1" t="s">
        <v>319</v>
      </c>
      <c r="C10" s="1" t="s">
        <v>514</v>
      </c>
      <c r="D10" s="1" t="s">
        <v>543</v>
      </c>
      <c r="E10" s="1">
        <v>8900</v>
      </c>
      <c r="F10" s="1" t="s">
        <v>557</v>
      </c>
      <c r="G10" s="1">
        <v>35</v>
      </c>
      <c r="H10" s="1">
        <v>112.25</v>
      </c>
      <c r="I10" s="1">
        <v>31.06</v>
      </c>
      <c r="J10" s="3">
        <f t="shared" si="0"/>
        <v>101.4</v>
      </c>
      <c r="K10" s="3">
        <f t="shared" si="1"/>
        <v>100.7</v>
      </c>
      <c r="L10" s="3">
        <f t="shared" si="2"/>
        <v>109.1</v>
      </c>
      <c r="M10" s="3">
        <f t="shared" si="3"/>
        <v>111.3</v>
      </c>
      <c r="N10" s="3"/>
      <c r="P10" s="4">
        <f t="shared" si="4"/>
        <v>39.701125028394188</v>
      </c>
      <c r="Q10" s="5">
        <f t="shared" si="5"/>
        <v>39.701125028394188</v>
      </c>
      <c r="R10" s="5">
        <f t="shared" si="6"/>
        <v>4.4608005649881104</v>
      </c>
      <c r="S10" s="1">
        <f>P10*1.1</f>
        <v>43.671237531233608</v>
      </c>
    </row>
    <row r="11" spans="1:19" x14ac:dyDescent="0.3">
      <c r="A11" s="1">
        <v>10</v>
      </c>
      <c r="B11" s="1" t="s">
        <v>461</v>
      </c>
      <c r="C11" s="1" t="s">
        <v>518</v>
      </c>
      <c r="D11" s="1" t="s">
        <v>543</v>
      </c>
      <c r="E11" s="1">
        <v>8800</v>
      </c>
      <c r="F11" s="3" t="s">
        <v>499</v>
      </c>
      <c r="G11" s="1">
        <v>33</v>
      </c>
      <c r="H11" s="1">
        <v>113.5</v>
      </c>
      <c r="I11" s="1">
        <v>29.52</v>
      </c>
      <c r="J11" s="3">
        <f t="shared" si="0"/>
        <v>101.8</v>
      </c>
      <c r="K11" s="3">
        <f t="shared" si="1"/>
        <v>101.1</v>
      </c>
      <c r="L11" s="3">
        <f t="shared" si="2"/>
        <v>106.8</v>
      </c>
      <c r="M11" s="3">
        <f t="shared" si="3"/>
        <v>101.2</v>
      </c>
      <c r="N11" s="3"/>
      <c r="P11" s="4">
        <f t="shared" si="4"/>
        <v>38.035969836858214</v>
      </c>
      <c r="Q11" s="5">
        <f t="shared" si="5"/>
        <v>38.035969836858214</v>
      </c>
      <c r="R11" s="5">
        <f t="shared" si="6"/>
        <v>4.3222692996429783</v>
      </c>
      <c r="S11" s="1">
        <f t="shared" ref="S11:S19" si="9">P11*1.1</f>
        <v>41.839566820544036</v>
      </c>
    </row>
    <row r="12" spans="1:19" x14ac:dyDescent="0.3">
      <c r="A12" s="1">
        <v>11</v>
      </c>
      <c r="B12" s="1" t="s">
        <v>327</v>
      </c>
      <c r="C12" s="1" t="s">
        <v>493</v>
      </c>
      <c r="D12" s="1" t="s">
        <v>543</v>
      </c>
      <c r="E12" s="1">
        <v>8600</v>
      </c>
      <c r="F12" s="1" t="s">
        <v>497</v>
      </c>
      <c r="G12" s="1">
        <v>35</v>
      </c>
      <c r="H12" s="1">
        <v>103.75</v>
      </c>
      <c r="I12" s="1">
        <v>31.96</v>
      </c>
      <c r="J12" s="3">
        <f t="shared" si="0"/>
        <v>102.5</v>
      </c>
      <c r="K12" s="3">
        <f t="shared" si="1"/>
        <v>105.7</v>
      </c>
      <c r="L12" s="3">
        <f t="shared" si="2"/>
        <v>111.9</v>
      </c>
      <c r="M12" s="3">
        <f t="shared" si="3"/>
        <v>107.6</v>
      </c>
      <c r="N12" s="3"/>
      <c r="P12" s="4">
        <f t="shared" si="4"/>
        <v>38.901224507157401</v>
      </c>
      <c r="Q12" s="5">
        <f t="shared" si="5"/>
        <v>38.901224507157401</v>
      </c>
      <c r="R12" s="5">
        <f t="shared" si="6"/>
        <v>4.5233981985066745</v>
      </c>
      <c r="S12" s="1">
        <f t="shared" si="9"/>
        <v>42.791346957873145</v>
      </c>
    </row>
    <row r="13" spans="1:19" x14ac:dyDescent="0.3">
      <c r="A13" s="1">
        <v>12</v>
      </c>
      <c r="B13" s="1" t="s">
        <v>81</v>
      </c>
      <c r="C13" s="1" t="s">
        <v>557</v>
      </c>
      <c r="D13" s="1" t="s">
        <v>544</v>
      </c>
      <c r="E13" s="1">
        <v>8500</v>
      </c>
      <c r="F13" s="1" t="s">
        <v>506</v>
      </c>
      <c r="G13" s="1">
        <v>34</v>
      </c>
      <c r="H13" s="1">
        <v>115.5</v>
      </c>
      <c r="I13" s="1">
        <v>28.42</v>
      </c>
      <c r="J13" s="3">
        <f t="shared" si="0"/>
        <v>100.7</v>
      </c>
      <c r="K13" s="3">
        <f t="shared" si="1"/>
        <v>100.5</v>
      </c>
      <c r="L13" s="3">
        <f t="shared" si="2"/>
        <v>109.3</v>
      </c>
      <c r="M13" s="3">
        <f t="shared" si="3"/>
        <v>107.2</v>
      </c>
      <c r="N13" s="3"/>
      <c r="P13" s="4">
        <f t="shared" si="4"/>
        <v>38.176243355498777</v>
      </c>
      <c r="Q13" s="5">
        <f t="shared" si="5"/>
        <v>38.176243355498777</v>
      </c>
      <c r="R13" s="5">
        <f t="shared" si="6"/>
        <v>4.4913227477057385</v>
      </c>
      <c r="S13" s="1">
        <f t="shared" si="9"/>
        <v>41.993867691048656</v>
      </c>
    </row>
    <row r="14" spans="1:19" x14ac:dyDescent="0.3">
      <c r="A14" s="1">
        <v>13</v>
      </c>
      <c r="B14" s="1" t="s">
        <v>326</v>
      </c>
      <c r="C14" s="1" t="s">
        <v>512</v>
      </c>
      <c r="D14" s="1" t="s">
        <v>543</v>
      </c>
      <c r="E14" s="1">
        <v>8400</v>
      </c>
      <c r="F14" s="1" t="s">
        <v>495</v>
      </c>
      <c r="G14" s="1">
        <v>33</v>
      </c>
      <c r="H14" s="1">
        <v>117.5</v>
      </c>
      <c r="I14" s="1">
        <v>32.21</v>
      </c>
      <c r="J14" s="3">
        <f t="shared" si="0"/>
        <v>102.8</v>
      </c>
      <c r="K14" s="3">
        <f t="shared" si="1"/>
        <v>97.8</v>
      </c>
      <c r="L14" s="3">
        <f t="shared" si="2"/>
        <v>107.9</v>
      </c>
      <c r="M14" s="3">
        <f t="shared" si="3"/>
        <v>102.1</v>
      </c>
      <c r="N14" s="3"/>
      <c r="P14" s="4">
        <f t="shared" si="4"/>
        <v>38.652244371666278</v>
      </c>
      <c r="Q14" s="5">
        <f t="shared" si="5"/>
        <v>38.652244371666278</v>
      </c>
      <c r="R14" s="5">
        <f t="shared" si="6"/>
        <v>4.601457663293604</v>
      </c>
      <c r="S14" s="1">
        <f t="shared" si="9"/>
        <v>42.517468808832909</v>
      </c>
    </row>
    <row r="15" spans="1:19" x14ac:dyDescent="0.3">
      <c r="A15" s="1">
        <v>14</v>
      </c>
      <c r="B15" s="1" t="s">
        <v>53</v>
      </c>
      <c r="C15" s="1" t="s">
        <v>487</v>
      </c>
      <c r="D15" s="1" t="s">
        <v>543</v>
      </c>
      <c r="E15" s="1">
        <v>8300</v>
      </c>
      <c r="F15" s="3" t="s">
        <v>489</v>
      </c>
      <c r="G15" s="1">
        <v>32</v>
      </c>
      <c r="H15" s="1">
        <v>123.25</v>
      </c>
      <c r="I15" s="1">
        <v>24.2</v>
      </c>
      <c r="J15" s="3">
        <f t="shared" si="0"/>
        <v>100.3</v>
      </c>
      <c r="K15" s="3">
        <f t="shared" si="1"/>
        <v>102.5</v>
      </c>
      <c r="L15" s="3">
        <f t="shared" si="2"/>
        <v>109.6</v>
      </c>
      <c r="M15" s="3">
        <f t="shared" si="3"/>
        <v>108.3</v>
      </c>
      <c r="N15" s="3"/>
      <c r="P15" s="4">
        <f t="shared" si="4"/>
        <v>36.04423935348958</v>
      </c>
      <c r="Q15" s="5">
        <f t="shared" si="5"/>
        <v>36.04423935348958</v>
      </c>
      <c r="R15" s="5">
        <f t="shared" si="6"/>
        <v>4.3426794401794675</v>
      </c>
      <c r="S15" s="1">
        <f t="shared" si="9"/>
        <v>39.648663288838542</v>
      </c>
    </row>
    <row r="16" spans="1:19" x14ac:dyDescent="0.3">
      <c r="A16" s="1">
        <v>15</v>
      </c>
      <c r="B16" s="1" t="s">
        <v>106</v>
      </c>
      <c r="C16" s="1" t="s">
        <v>507</v>
      </c>
      <c r="D16" s="1" t="s">
        <v>543</v>
      </c>
      <c r="E16" s="1">
        <v>8200</v>
      </c>
      <c r="F16" s="1" t="s">
        <v>493</v>
      </c>
      <c r="G16" s="1">
        <v>34</v>
      </c>
      <c r="H16" s="1">
        <v>111.25</v>
      </c>
      <c r="I16" s="1">
        <v>30.51</v>
      </c>
      <c r="J16" s="3">
        <f t="shared" si="0"/>
        <v>106.4</v>
      </c>
      <c r="K16" s="3">
        <f t="shared" si="1"/>
        <v>102.5</v>
      </c>
      <c r="L16" s="3">
        <f t="shared" si="2"/>
        <v>111</v>
      </c>
      <c r="M16" s="3">
        <f t="shared" si="3"/>
        <v>102.4</v>
      </c>
      <c r="N16" s="3"/>
      <c r="P16" s="4">
        <f t="shared" si="4"/>
        <v>38.126158769574104</v>
      </c>
      <c r="Q16" s="5">
        <f t="shared" si="5"/>
        <v>38.126158769574104</v>
      </c>
      <c r="R16" s="5">
        <f t="shared" si="6"/>
        <v>4.649531557265135</v>
      </c>
      <c r="S16" s="1">
        <f t="shared" si="9"/>
        <v>41.93877464653152</v>
      </c>
    </row>
    <row r="17" spans="1:19" x14ac:dyDescent="0.3">
      <c r="A17" s="1">
        <v>16</v>
      </c>
      <c r="B17" s="1" t="s">
        <v>148</v>
      </c>
      <c r="C17" s="1" t="s">
        <v>564</v>
      </c>
      <c r="D17" s="1" t="s">
        <v>545</v>
      </c>
      <c r="E17" s="1">
        <v>8100</v>
      </c>
      <c r="F17" s="1" t="s">
        <v>517</v>
      </c>
      <c r="G17" s="1">
        <v>21</v>
      </c>
      <c r="H17" s="1">
        <v>119.75</v>
      </c>
      <c r="I17" s="1">
        <v>30.08</v>
      </c>
      <c r="J17" s="3">
        <f t="shared" si="0"/>
        <v>104.6</v>
      </c>
      <c r="K17" s="3">
        <f t="shared" si="1"/>
        <v>105.7</v>
      </c>
      <c r="L17" s="3">
        <f t="shared" si="2"/>
        <v>110</v>
      </c>
      <c r="M17" s="3">
        <f t="shared" si="3"/>
        <v>105.3</v>
      </c>
      <c r="N17" s="3"/>
      <c r="P17" s="4">
        <f t="shared" si="4"/>
        <v>29.137731953875743</v>
      </c>
      <c r="Q17" s="5">
        <f t="shared" si="5"/>
        <v>29.137731953875743</v>
      </c>
      <c r="R17" s="5">
        <f t="shared" si="6"/>
        <v>3.5972508585031782</v>
      </c>
      <c r="S17" s="1">
        <f t="shared" si="9"/>
        <v>32.051505149263321</v>
      </c>
    </row>
    <row r="18" spans="1:19" x14ac:dyDescent="0.3">
      <c r="A18" s="1">
        <v>17</v>
      </c>
      <c r="B18" s="1" t="s">
        <v>185</v>
      </c>
      <c r="C18" s="1" t="s">
        <v>549</v>
      </c>
      <c r="D18" s="1" t="s">
        <v>542</v>
      </c>
      <c r="E18" s="1">
        <v>8000</v>
      </c>
      <c r="F18" s="3" t="s">
        <v>564</v>
      </c>
      <c r="G18" s="1">
        <v>29</v>
      </c>
      <c r="H18" s="1">
        <v>120.25</v>
      </c>
      <c r="I18" s="1">
        <v>28.1</v>
      </c>
      <c r="J18" s="3">
        <f t="shared" si="0"/>
        <v>103.2</v>
      </c>
      <c r="K18" s="3">
        <f t="shared" si="1"/>
        <v>104.6</v>
      </c>
      <c r="L18" s="3">
        <f t="shared" si="2"/>
        <v>106.8</v>
      </c>
      <c r="M18" s="3">
        <f t="shared" si="3"/>
        <v>110.3</v>
      </c>
      <c r="N18" s="3"/>
      <c r="P18" s="4">
        <f t="shared" si="4"/>
        <v>34.338827946832495</v>
      </c>
      <c r="Q18" s="5">
        <f t="shared" si="5"/>
        <v>34.338827946832495</v>
      </c>
      <c r="R18" s="5">
        <f t="shared" si="6"/>
        <v>4.2923534933540619</v>
      </c>
      <c r="S18" s="1">
        <f t="shared" si="9"/>
        <v>37.772710741515745</v>
      </c>
    </row>
    <row r="19" spans="1:19" x14ac:dyDescent="0.3">
      <c r="A19" s="1">
        <v>18</v>
      </c>
      <c r="B19" s="1" t="s">
        <v>101</v>
      </c>
      <c r="C19" s="1" t="s">
        <v>488</v>
      </c>
      <c r="D19" s="1" t="s">
        <v>543</v>
      </c>
      <c r="E19" s="1">
        <v>8000</v>
      </c>
      <c r="F19" s="3" t="s">
        <v>488</v>
      </c>
      <c r="G19" s="1">
        <v>35</v>
      </c>
      <c r="H19" s="3">
        <v>120.75</v>
      </c>
      <c r="I19" s="1">
        <v>24.52</v>
      </c>
      <c r="J19" s="3">
        <f t="shared" si="0"/>
        <v>104.2</v>
      </c>
      <c r="K19" s="3">
        <f t="shared" si="1"/>
        <v>104.2</v>
      </c>
      <c r="L19" s="3">
        <f t="shared" si="2"/>
        <v>106.3</v>
      </c>
      <c r="M19" s="3">
        <f t="shared" si="3"/>
        <v>110.7</v>
      </c>
      <c r="N19" s="3"/>
      <c r="P19" s="4">
        <f t="shared" si="4"/>
        <v>37.810494796832501</v>
      </c>
      <c r="Q19" s="5">
        <f t="shared" si="5"/>
        <v>37.810494796832501</v>
      </c>
      <c r="R19" s="5">
        <f t="shared" si="6"/>
        <v>4.7263118496040626</v>
      </c>
      <c r="S19" s="1">
        <f t="shared" si="9"/>
        <v>41.591544276515755</v>
      </c>
    </row>
    <row r="20" spans="1:19" x14ac:dyDescent="0.3">
      <c r="A20" s="1">
        <v>19</v>
      </c>
      <c r="B20" s="1" t="s">
        <v>74</v>
      </c>
      <c r="C20" s="1" t="s">
        <v>499</v>
      </c>
      <c r="D20" s="1" t="s">
        <v>545</v>
      </c>
      <c r="E20" s="1">
        <v>7900</v>
      </c>
      <c r="F20" s="1" t="s">
        <v>493</v>
      </c>
      <c r="G20" s="1">
        <v>37</v>
      </c>
      <c r="H20" s="1">
        <v>109.25</v>
      </c>
      <c r="I20" s="1">
        <v>23.4</v>
      </c>
      <c r="J20" s="3">
        <f t="shared" si="0"/>
        <v>101.1</v>
      </c>
      <c r="K20" s="3">
        <f t="shared" si="1"/>
        <v>102.5</v>
      </c>
      <c r="L20" s="3">
        <f t="shared" si="2"/>
        <v>109.7</v>
      </c>
      <c r="M20" s="3">
        <f t="shared" si="3"/>
        <v>102.4</v>
      </c>
      <c r="N20" s="3"/>
      <c r="P20" s="4">
        <f t="shared" si="4"/>
        <v>37.833417682793545</v>
      </c>
      <c r="Q20" s="5">
        <f t="shared" si="5"/>
        <v>37.833417682793545</v>
      </c>
      <c r="R20" s="5">
        <f t="shared" si="6"/>
        <v>4.789040213011841</v>
      </c>
    </row>
    <row r="21" spans="1:19" x14ac:dyDescent="0.3">
      <c r="A21" s="1">
        <v>20</v>
      </c>
      <c r="B21" s="1" t="s">
        <v>294</v>
      </c>
      <c r="C21" s="1" t="s">
        <v>492</v>
      </c>
      <c r="D21" s="1" t="s">
        <v>542</v>
      </c>
      <c r="E21" s="1">
        <v>7900</v>
      </c>
      <c r="F21" s="1" t="s">
        <v>492</v>
      </c>
      <c r="G21" s="1">
        <v>28</v>
      </c>
      <c r="H21" s="1">
        <v>116.5</v>
      </c>
      <c r="I21" s="1">
        <v>24.77</v>
      </c>
      <c r="J21" s="3">
        <f t="shared" si="0"/>
        <v>101.8</v>
      </c>
      <c r="K21" s="3">
        <f t="shared" si="1"/>
        <v>101.8</v>
      </c>
      <c r="L21" s="3">
        <f t="shared" si="2"/>
        <v>107.8</v>
      </c>
      <c r="M21" s="3">
        <f t="shared" si="3"/>
        <v>110.2</v>
      </c>
      <c r="N21" s="3"/>
      <c r="P21" s="4">
        <f t="shared" si="4"/>
        <v>32.188060532793543</v>
      </c>
      <c r="Q21" s="5">
        <f t="shared" si="5"/>
        <v>32.188060532793543</v>
      </c>
      <c r="R21" s="5">
        <f t="shared" si="6"/>
        <v>4.0744380421257649</v>
      </c>
    </row>
    <row r="22" spans="1:19" x14ac:dyDescent="0.3">
      <c r="A22" s="1">
        <v>21</v>
      </c>
      <c r="B22" s="1" t="s">
        <v>250</v>
      </c>
      <c r="C22" s="1" t="s">
        <v>564</v>
      </c>
      <c r="D22" s="1" t="s">
        <v>545</v>
      </c>
      <c r="E22" s="1">
        <v>7800</v>
      </c>
      <c r="F22" s="1" t="s">
        <v>514</v>
      </c>
      <c r="G22" s="1">
        <v>30</v>
      </c>
      <c r="H22" s="1">
        <v>119.75</v>
      </c>
      <c r="I22" s="1">
        <v>27.13</v>
      </c>
      <c r="J22" s="3">
        <f t="shared" si="0"/>
        <v>104.6</v>
      </c>
      <c r="K22" s="3">
        <f t="shared" si="1"/>
        <v>101.4</v>
      </c>
      <c r="L22" s="3">
        <f t="shared" si="2"/>
        <v>110</v>
      </c>
      <c r="M22" s="3">
        <f t="shared" si="3"/>
        <v>108</v>
      </c>
      <c r="N22" s="3"/>
      <c r="P22" s="4">
        <f t="shared" si="4"/>
        <v>34.495136073462525</v>
      </c>
      <c r="Q22" s="5">
        <f t="shared" si="5"/>
        <v>34.495136073462525</v>
      </c>
      <c r="R22" s="5">
        <f t="shared" si="6"/>
        <v>4.4224533427516057</v>
      </c>
    </row>
    <row r="23" spans="1:19" x14ac:dyDescent="0.3">
      <c r="A23" s="1">
        <v>22</v>
      </c>
      <c r="B23" s="1" t="s">
        <v>19</v>
      </c>
      <c r="C23" s="1" t="s">
        <v>564</v>
      </c>
      <c r="D23" s="1" t="s">
        <v>543</v>
      </c>
      <c r="E23" s="1">
        <v>7700</v>
      </c>
      <c r="F23" s="1" t="s">
        <v>495</v>
      </c>
      <c r="G23" s="1">
        <v>29</v>
      </c>
      <c r="H23" s="1">
        <v>119.75</v>
      </c>
      <c r="I23" s="1">
        <v>27.35</v>
      </c>
      <c r="J23" s="3">
        <f t="shared" si="0"/>
        <v>104.6</v>
      </c>
      <c r="K23" s="3">
        <f t="shared" si="1"/>
        <v>97.8</v>
      </c>
      <c r="L23" s="3">
        <f t="shared" si="2"/>
        <v>110</v>
      </c>
      <c r="M23" s="3">
        <f t="shared" si="3"/>
        <v>102.1</v>
      </c>
      <c r="N23" s="3"/>
      <c r="P23" s="4">
        <f t="shared" si="4"/>
        <v>33.771008537046619</v>
      </c>
      <c r="Q23" s="5">
        <f t="shared" si="5"/>
        <v>33.771008537046619</v>
      </c>
      <c r="R23" s="5">
        <f t="shared" si="6"/>
        <v>4.3858452645515085</v>
      </c>
    </row>
    <row r="24" spans="1:19" x14ac:dyDescent="0.3">
      <c r="A24" s="1">
        <v>23</v>
      </c>
      <c r="B24" s="1" t="s">
        <v>329</v>
      </c>
      <c r="C24" s="1" t="s">
        <v>495</v>
      </c>
      <c r="D24" s="1" t="s">
        <v>543</v>
      </c>
      <c r="E24" s="1">
        <v>7600</v>
      </c>
      <c r="F24" s="1" t="s">
        <v>518</v>
      </c>
      <c r="G24" s="1">
        <v>32</v>
      </c>
      <c r="H24" s="1">
        <v>108.75</v>
      </c>
      <c r="I24" s="1">
        <v>26.45</v>
      </c>
      <c r="J24" s="3">
        <f t="shared" si="0"/>
        <v>97.8</v>
      </c>
      <c r="K24" s="3">
        <f t="shared" si="1"/>
        <v>101.8</v>
      </c>
      <c r="L24" s="3">
        <f t="shared" si="2"/>
        <v>105</v>
      </c>
      <c r="M24" s="3">
        <f t="shared" si="3"/>
        <v>106</v>
      </c>
      <c r="N24" s="3"/>
      <c r="P24" s="4">
        <f t="shared" si="4"/>
        <v>34.580840822774192</v>
      </c>
      <c r="Q24" s="5">
        <f t="shared" si="5"/>
        <v>34.580840822774192</v>
      </c>
      <c r="R24" s="5">
        <f t="shared" si="6"/>
        <v>4.5501106345755522</v>
      </c>
    </row>
    <row r="25" spans="1:19" x14ac:dyDescent="0.3">
      <c r="A25" s="1">
        <v>24</v>
      </c>
      <c r="B25" s="1" t="s">
        <v>114</v>
      </c>
      <c r="C25" s="1" t="s">
        <v>557</v>
      </c>
      <c r="D25" s="1" t="s">
        <v>545</v>
      </c>
      <c r="E25" s="1">
        <v>7500</v>
      </c>
      <c r="F25" s="3" t="s">
        <v>493</v>
      </c>
      <c r="G25" s="1">
        <v>33</v>
      </c>
      <c r="H25" s="3">
        <v>115.5</v>
      </c>
      <c r="I25" s="1">
        <v>25.71</v>
      </c>
      <c r="J25" s="3">
        <f t="shared" si="0"/>
        <v>100.7</v>
      </c>
      <c r="K25" s="3">
        <f t="shared" si="1"/>
        <v>102.5</v>
      </c>
      <c r="L25" s="3">
        <f t="shared" si="2"/>
        <v>109.3</v>
      </c>
      <c r="M25" s="3">
        <f t="shared" si="3"/>
        <v>102.4</v>
      </c>
      <c r="N25" s="3"/>
      <c r="P25" s="4">
        <f t="shared" si="4"/>
        <v>35.627402380413578</v>
      </c>
      <c r="Q25" s="5">
        <f t="shared" si="5"/>
        <v>35.627402380413578</v>
      </c>
      <c r="R25" s="5">
        <f t="shared" si="6"/>
        <v>4.7503203173884767</v>
      </c>
    </row>
    <row r="26" spans="1:19" x14ac:dyDescent="0.3">
      <c r="A26" s="1">
        <v>25</v>
      </c>
      <c r="B26" s="1" t="s">
        <v>299</v>
      </c>
      <c r="C26" s="1" t="s">
        <v>499</v>
      </c>
      <c r="D26" s="1" t="s">
        <v>543</v>
      </c>
      <c r="E26" s="1">
        <v>7400</v>
      </c>
      <c r="F26" s="3" t="s">
        <v>493</v>
      </c>
      <c r="G26" s="1">
        <v>35</v>
      </c>
      <c r="H26" s="3">
        <v>109.25</v>
      </c>
      <c r="I26" s="1">
        <v>29.48</v>
      </c>
      <c r="J26" s="3">
        <f t="shared" si="0"/>
        <v>101.1</v>
      </c>
      <c r="K26" s="3">
        <f t="shared" si="1"/>
        <v>102.5</v>
      </c>
      <c r="L26" s="3">
        <f t="shared" si="2"/>
        <v>109.7</v>
      </c>
      <c r="M26" s="3">
        <f t="shared" si="3"/>
        <v>102.4</v>
      </c>
      <c r="N26" s="3"/>
      <c r="P26" s="4">
        <f t="shared" si="4"/>
        <v>37.412494324389577</v>
      </c>
      <c r="Q26" s="5">
        <f t="shared" si="5"/>
        <v>37.412494324389577</v>
      </c>
      <c r="R26" s="5">
        <f t="shared" si="6"/>
        <v>5.0557424762688612</v>
      </c>
    </row>
    <row r="27" spans="1:19" x14ac:dyDescent="0.3">
      <c r="A27" s="1">
        <v>26</v>
      </c>
      <c r="B27" s="1" t="s">
        <v>189</v>
      </c>
      <c r="C27" s="1" t="s">
        <v>507</v>
      </c>
      <c r="D27" s="1" t="s">
        <v>545</v>
      </c>
      <c r="E27" s="1">
        <v>7300</v>
      </c>
      <c r="F27" s="3" t="s">
        <v>564</v>
      </c>
      <c r="G27" s="1">
        <v>32</v>
      </c>
      <c r="H27" s="1">
        <v>111.25</v>
      </c>
      <c r="I27" s="1">
        <v>23.81</v>
      </c>
      <c r="J27" s="3">
        <f t="shared" si="0"/>
        <v>106.4</v>
      </c>
      <c r="K27" s="3">
        <f t="shared" si="1"/>
        <v>104.6</v>
      </c>
      <c r="L27" s="3">
        <f t="shared" si="2"/>
        <v>111</v>
      </c>
      <c r="M27" s="3">
        <f t="shared" si="3"/>
        <v>110.3</v>
      </c>
      <c r="N27" s="3"/>
      <c r="P27" s="4">
        <f t="shared" si="4"/>
        <v>33.633844692057295</v>
      </c>
      <c r="Q27" s="5">
        <f t="shared" si="5"/>
        <v>33.633844692057295</v>
      </c>
      <c r="R27" s="5">
        <f t="shared" si="6"/>
        <v>4.607375985213328</v>
      </c>
    </row>
    <row r="28" spans="1:19" x14ac:dyDescent="0.3">
      <c r="A28" s="1">
        <v>27</v>
      </c>
      <c r="B28" s="1" t="s">
        <v>86</v>
      </c>
      <c r="C28" s="1" t="s">
        <v>497</v>
      </c>
      <c r="D28" s="1" t="s">
        <v>543</v>
      </c>
      <c r="E28" s="1">
        <v>7200</v>
      </c>
      <c r="F28" s="3" t="s">
        <v>505</v>
      </c>
      <c r="G28" s="1">
        <v>33</v>
      </c>
      <c r="H28" s="1">
        <v>117.25</v>
      </c>
      <c r="I28" s="1">
        <v>26.71</v>
      </c>
      <c r="J28" s="3">
        <f t="shared" si="0"/>
        <v>105.7</v>
      </c>
      <c r="K28" s="3">
        <f t="shared" si="1"/>
        <v>98.8</v>
      </c>
      <c r="L28" s="3">
        <f t="shared" si="2"/>
        <v>107.8</v>
      </c>
      <c r="M28" s="3">
        <f t="shared" si="3"/>
        <v>103.7</v>
      </c>
      <c r="N28" s="3"/>
      <c r="P28" s="4">
        <f t="shared" si="4"/>
        <v>35.692420345649296</v>
      </c>
      <c r="Q28" s="5">
        <f t="shared" si="5"/>
        <v>35.692420345649296</v>
      </c>
      <c r="R28" s="5">
        <f t="shared" si="6"/>
        <v>4.9572806035624017</v>
      </c>
    </row>
    <row r="29" spans="1:19" x14ac:dyDescent="0.3">
      <c r="A29" s="1">
        <v>28</v>
      </c>
      <c r="B29" s="1" t="s">
        <v>172</v>
      </c>
      <c r="C29" s="1" t="s">
        <v>488</v>
      </c>
      <c r="D29" s="1" t="s">
        <v>544</v>
      </c>
      <c r="E29" s="1">
        <v>7100</v>
      </c>
      <c r="F29" s="1" t="s">
        <v>557</v>
      </c>
      <c r="G29" s="1">
        <v>35</v>
      </c>
      <c r="H29" s="1">
        <v>120.75</v>
      </c>
      <c r="I29" s="1">
        <v>22.65</v>
      </c>
      <c r="J29" s="3">
        <f t="shared" si="0"/>
        <v>104.2</v>
      </c>
      <c r="K29" s="3">
        <f t="shared" si="1"/>
        <v>100.7</v>
      </c>
      <c r="L29" s="3">
        <f t="shared" si="2"/>
        <v>106.3</v>
      </c>
      <c r="M29" s="3">
        <f t="shared" si="3"/>
        <v>111.3</v>
      </c>
      <c r="N29" s="3"/>
      <c r="P29" s="4">
        <f t="shared" si="4"/>
        <v>36.146678467365319</v>
      </c>
      <c r="Q29" s="5">
        <f t="shared" si="5"/>
        <v>36.146678467365319</v>
      </c>
      <c r="R29" s="5">
        <f t="shared" si="6"/>
        <v>5.0910814742768062</v>
      </c>
    </row>
    <row r="30" spans="1:19" x14ac:dyDescent="0.3">
      <c r="A30" s="1">
        <v>29</v>
      </c>
      <c r="B30" s="1" t="s">
        <v>537</v>
      </c>
      <c r="C30" s="1" t="s">
        <v>498</v>
      </c>
      <c r="D30" s="1" t="s">
        <v>543</v>
      </c>
      <c r="E30" s="1">
        <v>7000</v>
      </c>
      <c r="F30" s="3" t="s">
        <v>489</v>
      </c>
      <c r="G30" s="1">
        <v>29</v>
      </c>
      <c r="H30" s="1">
        <v>117</v>
      </c>
      <c r="I30" s="1">
        <v>33.53</v>
      </c>
      <c r="J30" s="3">
        <f t="shared" si="0"/>
        <v>103.6</v>
      </c>
      <c r="K30" s="3">
        <f t="shared" si="1"/>
        <v>102.5</v>
      </c>
      <c r="L30" s="3">
        <f t="shared" si="2"/>
        <v>109</v>
      </c>
      <c r="M30" s="3">
        <f t="shared" si="3"/>
        <v>108.3</v>
      </c>
      <c r="N30" s="3"/>
      <c r="P30" s="4">
        <f t="shared" si="4"/>
        <v>34.250799497020907</v>
      </c>
      <c r="Q30" s="5">
        <f t="shared" si="5"/>
        <v>34.250799497020907</v>
      </c>
      <c r="R30" s="5">
        <f t="shared" si="6"/>
        <v>4.8929713567172728</v>
      </c>
    </row>
    <row r="31" spans="1:19" x14ac:dyDescent="0.3">
      <c r="A31" s="1">
        <v>30</v>
      </c>
      <c r="B31" s="1" t="s">
        <v>55</v>
      </c>
      <c r="C31" s="1" t="s">
        <v>487</v>
      </c>
      <c r="D31" s="1" t="s">
        <v>542</v>
      </c>
      <c r="E31" s="1">
        <v>7000</v>
      </c>
      <c r="F31" s="1" t="s">
        <v>557</v>
      </c>
      <c r="G31" s="1">
        <v>33</v>
      </c>
      <c r="H31" s="3">
        <v>123.25</v>
      </c>
      <c r="I31" s="1">
        <v>18.190000000000001</v>
      </c>
      <c r="J31" s="3">
        <f t="shared" si="0"/>
        <v>100.3</v>
      </c>
      <c r="K31" s="3">
        <f t="shared" si="1"/>
        <v>100.7</v>
      </c>
      <c r="L31" s="3">
        <f t="shared" si="2"/>
        <v>109.6</v>
      </c>
      <c r="M31" s="3">
        <f t="shared" si="3"/>
        <v>111.3</v>
      </c>
      <c r="N31" s="3"/>
      <c r="P31" s="4">
        <f t="shared" si="4"/>
        <v>33.481071447020909</v>
      </c>
      <c r="Q31" s="5">
        <f t="shared" si="5"/>
        <v>33.481071447020909</v>
      </c>
      <c r="R31" s="5">
        <f t="shared" si="6"/>
        <v>4.7830102067172726</v>
      </c>
    </row>
    <row r="32" spans="1:19" x14ac:dyDescent="0.3">
      <c r="A32" s="1">
        <v>31</v>
      </c>
      <c r="B32" s="1" t="s">
        <v>219</v>
      </c>
      <c r="C32" s="1" t="s">
        <v>505</v>
      </c>
      <c r="D32" s="1" t="s">
        <v>545</v>
      </c>
      <c r="E32" s="1">
        <v>6900</v>
      </c>
      <c r="F32" s="3" t="s">
        <v>518</v>
      </c>
      <c r="G32" s="1">
        <v>27</v>
      </c>
      <c r="H32" s="3">
        <v>107.5</v>
      </c>
      <c r="I32" s="1">
        <v>30.11</v>
      </c>
      <c r="J32" s="3">
        <f t="shared" si="0"/>
        <v>98.8</v>
      </c>
      <c r="K32" s="3">
        <f t="shared" si="1"/>
        <v>101.8</v>
      </c>
      <c r="L32" s="3">
        <f t="shared" si="2"/>
        <v>114.3</v>
      </c>
      <c r="M32" s="3">
        <f t="shared" si="3"/>
        <v>106</v>
      </c>
      <c r="N32" s="3"/>
      <c r="P32" s="4">
        <f t="shared" si="4"/>
        <v>30.750455761612177</v>
      </c>
      <c r="Q32" s="5">
        <f t="shared" si="5"/>
        <v>30.750455761612177</v>
      </c>
      <c r="R32" s="5">
        <f t="shared" si="6"/>
        <v>4.4565877915379968</v>
      </c>
    </row>
    <row r="33" spans="1:18" x14ac:dyDescent="0.3">
      <c r="A33" s="1">
        <v>32</v>
      </c>
      <c r="B33" s="1" t="s">
        <v>115</v>
      </c>
      <c r="C33" s="1" t="s">
        <v>488</v>
      </c>
      <c r="D33" s="1" t="s">
        <v>546</v>
      </c>
      <c r="E33" s="1">
        <v>6800</v>
      </c>
      <c r="F33" s="1" t="s">
        <v>514</v>
      </c>
      <c r="G33" s="1">
        <v>33</v>
      </c>
      <c r="H33" s="1">
        <v>120.75</v>
      </c>
      <c r="I33" s="1">
        <v>23.01</v>
      </c>
      <c r="J33" s="3">
        <f t="shared" si="0"/>
        <v>104.2</v>
      </c>
      <c r="K33" s="3">
        <f t="shared" si="1"/>
        <v>101.4</v>
      </c>
      <c r="L33" s="3">
        <f t="shared" si="2"/>
        <v>106.3</v>
      </c>
      <c r="M33" s="3">
        <f t="shared" si="3"/>
        <v>108</v>
      </c>
      <c r="N33" s="3"/>
      <c r="P33" s="4">
        <f t="shared" si="4"/>
        <v>34.435073096089106</v>
      </c>
      <c r="Q33" s="5">
        <f t="shared" si="5"/>
        <v>34.435073096089106</v>
      </c>
      <c r="R33" s="5">
        <f t="shared" si="6"/>
        <v>5.063981337660163</v>
      </c>
    </row>
    <row r="34" spans="1:18" x14ac:dyDescent="0.3">
      <c r="A34" s="1">
        <v>33</v>
      </c>
      <c r="B34" s="1" t="s">
        <v>161</v>
      </c>
      <c r="C34" s="1" t="s">
        <v>493</v>
      </c>
      <c r="D34" s="1" t="s">
        <v>542</v>
      </c>
      <c r="E34" s="1">
        <v>6800</v>
      </c>
      <c r="F34" s="3" t="s">
        <v>487</v>
      </c>
      <c r="G34" s="1">
        <v>32</v>
      </c>
      <c r="H34" s="1">
        <v>103.75</v>
      </c>
      <c r="I34" s="1">
        <v>20.47</v>
      </c>
      <c r="J34" s="3">
        <f t="shared" si="0"/>
        <v>102.5</v>
      </c>
      <c r="K34" s="3">
        <f t="shared" si="1"/>
        <v>100.3</v>
      </c>
      <c r="L34" s="3">
        <f t="shared" si="2"/>
        <v>111.9</v>
      </c>
      <c r="M34" s="3">
        <f t="shared" si="3"/>
        <v>111.8</v>
      </c>
      <c r="N34" s="3"/>
      <c r="P34" s="4">
        <f t="shared" si="4"/>
        <v>31.264326596089095</v>
      </c>
      <c r="Q34" s="5">
        <f t="shared" si="5"/>
        <v>31.264326596089095</v>
      </c>
      <c r="R34" s="5">
        <f t="shared" si="6"/>
        <v>4.5976950876601608</v>
      </c>
    </row>
    <row r="35" spans="1:18" x14ac:dyDescent="0.3">
      <c r="A35" s="1">
        <v>34</v>
      </c>
      <c r="B35" s="1" t="s">
        <v>124</v>
      </c>
      <c r="C35" s="1" t="s">
        <v>498</v>
      </c>
      <c r="D35" s="1" t="s">
        <v>545</v>
      </c>
      <c r="E35" s="1">
        <v>6800</v>
      </c>
      <c r="F35" s="3" t="s">
        <v>564</v>
      </c>
      <c r="G35" s="1">
        <v>28</v>
      </c>
      <c r="H35" s="1">
        <v>117</v>
      </c>
      <c r="I35" s="1">
        <v>22.24</v>
      </c>
      <c r="J35" s="3">
        <f t="shared" si="0"/>
        <v>103.6</v>
      </c>
      <c r="K35" s="3">
        <f t="shared" si="1"/>
        <v>104.6</v>
      </c>
      <c r="L35" s="3">
        <f t="shared" si="2"/>
        <v>109</v>
      </c>
      <c r="M35" s="3">
        <f t="shared" si="3"/>
        <v>110.3</v>
      </c>
      <c r="N35" s="3"/>
      <c r="P35" s="4">
        <f t="shared" si="4"/>
        <v>30.154669396089098</v>
      </c>
      <c r="Q35" s="5">
        <f t="shared" si="5"/>
        <v>30.154669396089098</v>
      </c>
      <c r="R35" s="5">
        <f t="shared" si="6"/>
        <v>4.4345102053072205</v>
      </c>
    </row>
    <row r="36" spans="1:18" x14ac:dyDescent="0.3">
      <c r="A36" s="1">
        <v>35</v>
      </c>
      <c r="B36" s="1" t="s">
        <v>396</v>
      </c>
      <c r="C36" s="1" t="s">
        <v>549</v>
      </c>
      <c r="D36" s="1" t="s">
        <v>544</v>
      </c>
      <c r="E36" s="1">
        <v>6700</v>
      </c>
      <c r="F36" s="1" t="s">
        <v>507</v>
      </c>
      <c r="G36" s="1">
        <v>34</v>
      </c>
      <c r="H36" s="1">
        <v>120.25</v>
      </c>
      <c r="I36" s="1">
        <v>25.08</v>
      </c>
      <c r="J36" s="3">
        <f t="shared" si="0"/>
        <v>103.2</v>
      </c>
      <c r="K36" s="3">
        <f t="shared" si="1"/>
        <v>106.4</v>
      </c>
      <c r="L36" s="3">
        <f t="shared" si="2"/>
        <v>106.8</v>
      </c>
      <c r="M36" s="3">
        <f t="shared" si="3"/>
        <v>103.6</v>
      </c>
      <c r="N36" s="3"/>
      <c r="P36" s="4">
        <f t="shared" si="4"/>
        <v>35.641013804555094</v>
      </c>
      <c r="Q36" s="5">
        <f t="shared" si="5"/>
        <v>35.641013804555094</v>
      </c>
      <c r="R36" s="5">
        <f t="shared" si="6"/>
        <v>5.3195542991873275</v>
      </c>
    </row>
    <row r="37" spans="1:18" x14ac:dyDescent="0.3">
      <c r="A37" s="1">
        <v>36</v>
      </c>
      <c r="B37" s="1" t="s">
        <v>202</v>
      </c>
      <c r="C37" s="1" t="s">
        <v>497</v>
      </c>
      <c r="D37" s="1" t="s">
        <v>544</v>
      </c>
      <c r="E37" s="1">
        <v>6600</v>
      </c>
      <c r="F37" s="3" t="s">
        <v>512</v>
      </c>
      <c r="G37" s="1">
        <v>33</v>
      </c>
      <c r="H37" s="1">
        <v>117.25</v>
      </c>
      <c r="I37" s="1">
        <v>25.06</v>
      </c>
      <c r="J37" s="3">
        <f t="shared" si="0"/>
        <v>105.7</v>
      </c>
      <c r="K37" s="3">
        <f t="shared" si="1"/>
        <v>102.8</v>
      </c>
      <c r="L37" s="3">
        <f t="shared" si="2"/>
        <v>107.8</v>
      </c>
      <c r="M37" s="3">
        <f t="shared" si="3"/>
        <v>107.3</v>
      </c>
      <c r="N37" s="3"/>
      <c r="P37" s="4">
        <f t="shared" si="4"/>
        <v>34.399604861029616</v>
      </c>
      <c r="Q37" s="5">
        <f t="shared" si="5"/>
        <v>34.399604861029616</v>
      </c>
      <c r="R37" s="5">
        <f t="shared" si="6"/>
        <v>5.2120613425802453</v>
      </c>
    </row>
    <row r="38" spans="1:18" x14ac:dyDescent="0.3">
      <c r="A38" s="1">
        <v>37</v>
      </c>
      <c r="B38" s="1" t="s">
        <v>287</v>
      </c>
      <c r="C38" s="1" t="s">
        <v>513</v>
      </c>
      <c r="D38" s="1" t="s">
        <v>542</v>
      </c>
      <c r="E38" s="1">
        <v>6600</v>
      </c>
      <c r="F38" s="3" t="s">
        <v>497</v>
      </c>
      <c r="G38" s="1">
        <v>26</v>
      </c>
      <c r="H38" s="3">
        <v>112.25</v>
      </c>
      <c r="I38" s="1">
        <v>21.27</v>
      </c>
      <c r="J38" s="3">
        <f t="shared" si="0"/>
        <v>100.7</v>
      </c>
      <c r="K38" s="3">
        <f t="shared" si="1"/>
        <v>105.7</v>
      </c>
      <c r="L38" s="3">
        <f t="shared" si="2"/>
        <v>105</v>
      </c>
      <c r="M38" s="3">
        <f t="shared" si="3"/>
        <v>107.6</v>
      </c>
      <c r="N38" s="3"/>
      <c r="P38" s="4">
        <f t="shared" si="4"/>
        <v>27.803223961029612</v>
      </c>
      <c r="Q38" s="5">
        <f t="shared" si="5"/>
        <v>27.803223961029612</v>
      </c>
      <c r="R38" s="5">
        <f t="shared" si="6"/>
        <v>4.2126096910650928</v>
      </c>
    </row>
    <row r="39" spans="1:18" x14ac:dyDescent="0.3">
      <c r="A39" s="1">
        <v>38</v>
      </c>
      <c r="B39" s="1" t="s">
        <v>308</v>
      </c>
      <c r="C39" s="1" t="s">
        <v>498</v>
      </c>
      <c r="D39" s="1" t="s">
        <v>546</v>
      </c>
      <c r="E39" s="1">
        <v>6500</v>
      </c>
      <c r="F39" s="3" t="s">
        <v>512</v>
      </c>
      <c r="G39" s="1">
        <v>31</v>
      </c>
      <c r="H39" s="1">
        <v>117</v>
      </c>
      <c r="I39" s="1">
        <v>22.61</v>
      </c>
      <c r="J39" s="3">
        <f t="shared" si="0"/>
        <v>103.6</v>
      </c>
      <c r="K39" s="3">
        <f t="shared" si="1"/>
        <v>102.8</v>
      </c>
      <c r="L39" s="3">
        <f t="shared" si="2"/>
        <v>109</v>
      </c>
      <c r="M39" s="3">
        <f t="shared" si="3"/>
        <v>107.3</v>
      </c>
      <c r="N39" s="3"/>
      <c r="P39" s="4">
        <f t="shared" si="4"/>
        <v>32.065527048817145</v>
      </c>
      <c r="Q39" s="5">
        <f t="shared" si="5"/>
        <v>32.065527048817145</v>
      </c>
      <c r="R39" s="5">
        <f t="shared" si="6"/>
        <v>4.9331580075103298</v>
      </c>
    </row>
    <row r="40" spans="1:18" x14ac:dyDescent="0.3">
      <c r="A40" s="1">
        <v>39</v>
      </c>
      <c r="B40" s="1" t="s">
        <v>553</v>
      </c>
      <c r="C40" s="1" t="s">
        <v>497</v>
      </c>
      <c r="D40" s="1" t="s">
        <v>545</v>
      </c>
      <c r="E40" s="1">
        <v>6500</v>
      </c>
      <c r="F40" s="1" t="s">
        <v>549</v>
      </c>
      <c r="G40" s="1">
        <v>33</v>
      </c>
      <c r="H40" s="1">
        <v>117.25</v>
      </c>
      <c r="I40" s="1">
        <v>23.01</v>
      </c>
      <c r="J40" s="3">
        <f t="shared" si="0"/>
        <v>105.7</v>
      </c>
      <c r="K40" s="3">
        <f t="shared" si="1"/>
        <v>103.2</v>
      </c>
      <c r="L40" s="3">
        <f t="shared" si="2"/>
        <v>107.8</v>
      </c>
      <c r="M40" s="3">
        <f t="shared" si="3"/>
        <v>115</v>
      </c>
      <c r="N40" s="3"/>
      <c r="P40" s="4">
        <f t="shared" si="4"/>
        <v>33.574945048817149</v>
      </c>
      <c r="Q40" s="5">
        <f t="shared" si="5"/>
        <v>33.574945048817149</v>
      </c>
      <c r="R40" s="5">
        <f t="shared" si="6"/>
        <v>5.1653761613564848</v>
      </c>
    </row>
    <row r="41" spans="1:18" x14ac:dyDescent="0.3">
      <c r="A41" s="1">
        <v>40</v>
      </c>
      <c r="B41" s="1" t="s">
        <v>54</v>
      </c>
      <c r="C41" s="1" t="s">
        <v>492</v>
      </c>
      <c r="D41" s="1" t="s">
        <v>543</v>
      </c>
      <c r="E41" s="1">
        <v>6400</v>
      </c>
      <c r="F41" s="1" t="s">
        <v>514</v>
      </c>
      <c r="G41" s="1">
        <v>34</v>
      </c>
      <c r="H41" s="1">
        <v>116.5</v>
      </c>
      <c r="I41" s="1">
        <v>25.53</v>
      </c>
      <c r="J41" s="3">
        <f t="shared" si="0"/>
        <v>101.8</v>
      </c>
      <c r="K41" s="3">
        <f t="shared" si="1"/>
        <v>101.4</v>
      </c>
      <c r="L41" s="3">
        <f t="shared" si="2"/>
        <v>107.8</v>
      </c>
      <c r="M41" s="3">
        <f t="shared" si="3"/>
        <v>108</v>
      </c>
      <c r="N41" s="3"/>
      <c r="P41" s="4">
        <f t="shared" si="4"/>
        <v>34.850483237422836</v>
      </c>
      <c r="Q41" s="5">
        <f t="shared" si="5"/>
        <v>34.850483237422836</v>
      </c>
      <c r="R41" s="5">
        <f t="shared" si="6"/>
        <v>5.4453880058473176</v>
      </c>
    </row>
    <row r="42" spans="1:18" x14ac:dyDescent="0.3">
      <c r="A42" s="1">
        <v>41</v>
      </c>
      <c r="B42" s="1" t="s">
        <v>340</v>
      </c>
      <c r="C42" s="1" t="s">
        <v>495</v>
      </c>
      <c r="D42" s="1" t="s">
        <v>542</v>
      </c>
      <c r="E42" s="1">
        <v>6400</v>
      </c>
      <c r="F42" s="3" t="s">
        <v>499</v>
      </c>
      <c r="G42" s="1">
        <v>29</v>
      </c>
      <c r="H42" s="3">
        <v>108.75</v>
      </c>
      <c r="I42" s="1">
        <v>25.49</v>
      </c>
      <c r="J42" s="3">
        <f t="shared" si="0"/>
        <v>97.8</v>
      </c>
      <c r="K42" s="3">
        <f t="shared" si="1"/>
        <v>101.1</v>
      </c>
      <c r="L42" s="3">
        <f t="shared" si="2"/>
        <v>105</v>
      </c>
      <c r="M42" s="3">
        <f t="shared" si="3"/>
        <v>101.2</v>
      </c>
      <c r="N42" s="3"/>
      <c r="P42" s="4">
        <f t="shared" si="4"/>
        <v>30.585963987422829</v>
      </c>
      <c r="Q42" s="5">
        <f t="shared" si="5"/>
        <v>30.585963987422829</v>
      </c>
      <c r="R42" s="5">
        <f t="shared" si="6"/>
        <v>4.7790568730348166</v>
      </c>
    </row>
    <row r="43" spans="1:18" x14ac:dyDescent="0.3">
      <c r="A43" s="1">
        <v>42</v>
      </c>
      <c r="B43" s="1" t="s">
        <v>467</v>
      </c>
      <c r="C43" s="1" t="s">
        <v>485</v>
      </c>
      <c r="D43" s="1" t="s">
        <v>543</v>
      </c>
      <c r="E43" s="1">
        <v>6400</v>
      </c>
      <c r="F43" s="3" t="s">
        <v>506</v>
      </c>
      <c r="G43" s="1">
        <v>31</v>
      </c>
      <c r="H43" s="3">
        <v>117.25</v>
      </c>
      <c r="I43" s="1">
        <v>23.8</v>
      </c>
      <c r="J43" s="3">
        <f t="shared" si="0"/>
        <v>105</v>
      </c>
      <c r="K43" s="3">
        <f t="shared" si="1"/>
        <v>100.5</v>
      </c>
      <c r="L43" s="3">
        <f t="shared" si="2"/>
        <v>101.6</v>
      </c>
      <c r="M43" s="3">
        <f t="shared" si="3"/>
        <v>107.2</v>
      </c>
      <c r="N43" s="3"/>
      <c r="P43" s="4">
        <f t="shared" si="4"/>
        <v>32.38370668742283</v>
      </c>
      <c r="Q43" s="5">
        <f t="shared" si="5"/>
        <v>32.38370668742283</v>
      </c>
      <c r="R43" s="5">
        <f t="shared" si="6"/>
        <v>5.0599541699098172</v>
      </c>
    </row>
    <row r="44" spans="1:18" x14ac:dyDescent="0.3">
      <c r="A44" s="1">
        <v>43</v>
      </c>
      <c r="B44" s="1" t="s">
        <v>85</v>
      </c>
      <c r="C44" s="1" t="s">
        <v>489</v>
      </c>
      <c r="D44" s="1" t="s">
        <v>544</v>
      </c>
      <c r="E44" s="1">
        <v>6300</v>
      </c>
      <c r="F44" s="3" t="s">
        <v>498</v>
      </c>
      <c r="G44" s="1">
        <v>35</v>
      </c>
      <c r="H44" s="1">
        <v>120.25</v>
      </c>
      <c r="I44" s="1">
        <v>24.35</v>
      </c>
      <c r="J44" s="3">
        <f t="shared" si="0"/>
        <v>102.5</v>
      </c>
      <c r="K44" s="3">
        <f t="shared" si="1"/>
        <v>103.6</v>
      </c>
      <c r="L44" s="3">
        <f t="shared" si="2"/>
        <v>108.7</v>
      </c>
      <c r="M44" s="3">
        <f t="shared" si="3"/>
        <v>109.2</v>
      </c>
      <c r="N44" s="3"/>
      <c r="P44" s="4">
        <f t="shared" si="4"/>
        <v>35.448218445837682</v>
      </c>
      <c r="Q44" s="5">
        <f t="shared" si="5"/>
        <v>35.448218445837682</v>
      </c>
      <c r="R44" s="5">
        <f t="shared" si="6"/>
        <v>5.6267013406091557</v>
      </c>
    </row>
    <row r="45" spans="1:18" x14ac:dyDescent="0.3">
      <c r="A45" s="1">
        <v>44</v>
      </c>
      <c r="B45" s="1" t="s">
        <v>451</v>
      </c>
      <c r="C45" s="1" t="s">
        <v>505</v>
      </c>
      <c r="D45" s="1" t="s">
        <v>545</v>
      </c>
      <c r="E45" s="1">
        <v>6300</v>
      </c>
      <c r="F45" s="1" t="s">
        <v>506</v>
      </c>
      <c r="G45" s="1">
        <v>27</v>
      </c>
      <c r="H45" s="1">
        <v>107.5</v>
      </c>
      <c r="I45" s="1">
        <v>15.66</v>
      </c>
      <c r="J45" s="3">
        <f t="shared" si="0"/>
        <v>98.8</v>
      </c>
      <c r="K45" s="3">
        <f t="shared" si="1"/>
        <v>100.5</v>
      </c>
      <c r="L45" s="3">
        <f t="shared" si="2"/>
        <v>114.3</v>
      </c>
      <c r="M45" s="3">
        <f t="shared" si="3"/>
        <v>107.2</v>
      </c>
      <c r="N45" s="3"/>
      <c r="P45" s="4">
        <f t="shared" si="4"/>
        <v>25.932479145837686</v>
      </c>
      <c r="Q45" s="5">
        <f t="shared" si="5"/>
        <v>25.932479145837686</v>
      </c>
      <c r="R45" s="5">
        <f t="shared" si="6"/>
        <v>4.1162665310853468</v>
      </c>
    </row>
    <row r="46" spans="1:18" x14ac:dyDescent="0.3">
      <c r="A46" s="1">
        <v>45</v>
      </c>
      <c r="B46" s="1" t="s">
        <v>388</v>
      </c>
      <c r="C46" s="1" t="s">
        <v>485</v>
      </c>
      <c r="D46" s="1" t="s">
        <v>544</v>
      </c>
      <c r="E46" s="1">
        <v>6300</v>
      </c>
      <c r="F46" s="3" t="s">
        <v>493</v>
      </c>
      <c r="G46" s="1">
        <v>33</v>
      </c>
      <c r="H46" s="3">
        <v>117.25</v>
      </c>
      <c r="I46" s="1">
        <v>24.54</v>
      </c>
      <c r="J46" s="3">
        <f t="shared" si="0"/>
        <v>105</v>
      </c>
      <c r="K46" s="3">
        <f t="shared" si="1"/>
        <v>102.5</v>
      </c>
      <c r="L46" s="3">
        <f t="shared" si="2"/>
        <v>101.6</v>
      </c>
      <c r="M46" s="3">
        <f t="shared" si="3"/>
        <v>102.4</v>
      </c>
      <c r="N46" s="3"/>
      <c r="P46" s="4">
        <f t="shared" si="4"/>
        <v>33.99665769583769</v>
      </c>
      <c r="Q46" s="5">
        <f t="shared" si="5"/>
        <v>33.99665769583769</v>
      </c>
      <c r="R46" s="5">
        <f t="shared" si="6"/>
        <v>5.3962948723551891</v>
      </c>
    </row>
    <row r="47" spans="1:18" x14ac:dyDescent="0.3">
      <c r="A47" s="1">
        <v>46</v>
      </c>
      <c r="B47" s="1" t="s">
        <v>70</v>
      </c>
      <c r="C47" s="1" t="s">
        <v>506</v>
      </c>
      <c r="D47" s="1" t="s">
        <v>545</v>
      </c>
      <c r="E47" s="1">
        <v>6300</v>
      </c>
      <c r="F47" s="1" t="s">
        <v>497</v>
      </c>
      <c r="G47" s="1">
        <v>24</v>
      </c>
      <c r="H47" s="1">
        <v>105</v>
      </c>
      <c r="I47" s="1">
        <v>22.53</v>
      </c>
      <c r="J47" s="3">
        <f t="shared" si="0"/>
        <v>100.5</v>
      </c>
      <c r="K47" s="3">
        <f t="shared" si="1"/>
        <v>105.7</v>
      </c>
      <c r="L47" s="3">
        <f t="shared" si="2"/>
        <v>102.4</v>
      </c>
      <c r="M47" s="3">
        <f t="shared" si="3"/>
        <v>107.6</v>
      </c>
      <c r="N47" s="3"/>
      <c r="P47" s="4">
        <f t="shared" si="4"/>
        <v>25.617159845837691</v>
      </c>
      <c r="Q47" s="5">
        <f t="shared" si="5"/>
        <v>25.617159845837691</v>
      </c>
      <c r="R47" s="5">
        <f t="shared" si="6"/>
        <v>4.0662158485456654</v>
      </c>
    </row>
    <row r="48" spans="1:18" x14ac:dyDescent="0.3">
      <c r="A48" s="1">
        <v>47</v>
      </c>
      <c r="B48" s="1" t="s">
        <v>123</v>
      </c>
      <c r="C48" s="1" t="s">
        <v>493</v>
      </c>
      <c r="D48" s="1" t="s">
        <v>544</v>
      </c>
      <c r="E48" s="1">
        <v>6200</v>
      </c>
      <c r="F48" s="1" t="s">
        <v>514</v>
      </c>
      <c r="G48" s="1">
        <v>35</v>
      </c>
      <c r="H48" s="1">
        <v>103.75</v>
      </c>
      <c r="I48" s="1">
        <v>21.64</v>
      </c>
      <c r="J48" s="3">
        <f t="shared" si="0"/>
        <v>102.5</v>
      </c>
      <c r="K48" s="3">
        <f t="shared" si="1"/>
        <v>101.4</v>
      </c>
      <c r="L48" s="3">
        <f t="shared" si="2"/>
        <v>111.9</v>
      </c>
      <c r="M48" s="3">
        <f t="shared" si="3"/>
        <v>108</v>
      </c>
      <c r="N48" s="3"/>
      <c r="P48" s="4">
        <f t="shared" si="4"/>
        <v>32.985883240884888</v>
      </c>
      <c r="Q48" s="5">
        <f t="shared" si="5"/>
        <v>32.985883240884888</v>
      </c>
      <c r="R48" s="5">
        <f t="shared" si="6"/>
        <v>5.3203037485298204</v>
      </c>
    </row>
    <row r="49" spans="1:18" x14ac:dyDescent="0.3">
      <c r="A49" s="1">
        <v>48</v>
      </c>
      <c r="B49" s="1" t="s">
        <v>133</v>
      </c>
      <c r="C49" s="1" t="s">
        <v>517</v>
      </c>
      <c r="D49" s="1" t="s">
        <v>546</v>
      </c>
      <c r="E49" s="1">
        <v>6200</v>
      </c>
      <c r="F49" s="3" t="s">
        <v>498</v>
      </c>
      <c r="G49" s="1">
        <v>33</v>
      </c>
      <c r="H49" s="1">
        <v>113.25</v>
      </c>
      <c r="I49" s="1">
        <v>24.56</v>
      </c>
      <c r="J49" s="3">
        <f t="shared" si="0"/>
        <v>105.7</v>
      </c>
      <c r="K49" s="3">
        <f t="shared" si="1"/>
        <v>103.6</v>
      </c>
      <c r="L49" s="3">
        <f t="shared" si="2"/>
        <v>106.7</v>
      </c>
      <c r="M49" s="3">
        <f t="shared" si="3"/>
        <v>109.2</v>
      </c>
      <c r="N49" s="3"/>
      <c r="P49" s="4">
        <f t="shared" si="4"/>
        <v>33.30125694088489</v>
      </c>
      <c r="Q49" s="5">
        <f t="shared" si="5"/>
        <v>33.30125694088489</v>
      </c>
      <c r="R49" s="5">
        <f t="shared" si="6"/>
        <v>5.3711704743362727</v>
      </c>
    </row>
    <row r="50" spans="1:18" x14ac:dyDescent="0.3">
      <c r="A50" s="1">
        <v>49</v>
      </c>
      <c r="B50" s="1" t="s">
        <v>283</v>
      </c>
      <c r="C50" s="1" t="s">
        <v>506</v>
      </c>
      <c r="D50" s="1" t="s">
        <v>542</v>
      </c>
      <c r="E50" s="1">
        <v>6200</v>
      </c>
      <c r="F50" s="3" t="s">
        <v>489</v>
      </c>
      <c r="G50" s="1">
        <v>29</v>
      </c>
      <c r="H50" s="1">
        <v>105</v>
      </c>
      <c r="I50" s="1">
        <v>19.3</v>
      </c>
      <c r="J50" s="3">
        <f t="shared" si="0"/>
        <v>100.5</v>
      </c>
      <c r="K50" s="3">
        <f t="shared" si="1"/>
        <v>102.5</v>
      </c>
      <c r="L50" s="3">
        <f t="shared" si="2"/>
        <v>102.4</v>
      </c>
      <c r="M50" s="3">
        <f t="shared" si="3"/>
        <v>108.3</v>
      </c>
      <c r="N50" s="3"/>
      <c r="P50" s="4">
        <f t="shared" si="4"/>
        <v>28.21348589088489</v>
      </c>
      <c r="Q50" s="5">
        <f t="shared" si="5"/>
        <v>28.21348589088489</v>
      </c>
      <c r="R50" s="5">
        <f t="shared" si="6"/>
        <v>4.5505622404653048</v>
      </c>
    </row>
    <row r="51" spans="1:18" x14ac:dyDescent="0.3">
      <c r="A51" s="1">
        <v>50</v>
      </c>
      <c r="B51" s="1" t="s">
        <v>265</v>
      </c>
      <c r="C51" s="1" t="s">
        <v>517</v>
      </c>
      <c r="D51" s="1" t="s">
        <v>543</v>
      </c>
      <c r="E51" s="1">
        <v>6100</v>
      </c>
      <c r="F51" s="1" t="s">
        <v>488</v>
      </c>
      <c r="G51" s="1">
        <v>34</v>
      </c>
      <c r="H51" s="1">
        <v>113.25</v>
      </c>
      <c r="I51" s="1">
        <v>23.52</v>
      </c>
      <c r="J51" s="3">
        <f t="shared" si="0"/>
        <v>105.7</v>
      </c>
      <c r="K51" s="3">
        <f t="shared" si="1"/>
        <v>104.2</v>
      </c>
      <c r="L51" s="3">
        <f t="shared" si="2"/>
        <v>106.7</v>
      </c>
      <c r="M51" s="3">
        <f t="shared" si="3"/>
        <v>110.7</v>
      </c>
      <c r="N51" s="3"/>
      <c r="P51" s="4">
        <f t="shared" si="4"/>
        <v>33.578061419169288</v>
      </c>
      <c r="Q51" s="5">
        <f t="shared" si="5"/>
        <v>33.578061419169288</v>
      </c>
      <c r="R51" s="5">
        <f t="shared" si="6"/>
        <v>5.5046002326507031</v>
      </c>
    </row>
    <row r="52" spans="1:18" x14ac:dyDescent="0.3">
      <c r="A52" s="1">
        <v>51</v>
      </c>
      <c r="B52" s="1" t="s">
        <v>153</v>
      </c>
      <c r="C52" s="1" t="s">
        <v>549</v>
      </c>
      <c r="D52" s="1" t="s">
        <v>545</v>
      </c>
      <c r="E52" s="1">
        <v>6000</v>
      </c>
      <c r="F52" s="1" t="s">
        <v>497</v>
      </c>
      <c r="G52" s="1">
        <v>32</v>
      </c>
      <c r="H52" s="1">
        <v>120.25</v>
      </c>
      <c r="I52" s="1">
        <v>15.48</v>
      </c>
      <c r="J52" s="3">
        <f t="shared" si="0"/>
        <v>103.2</v>
      </c>
      <c r="K52" s="3">
        <f t="shared" si="1"/>
        <v>105.7</v>
      </c>
      <c r="L52" s="3">
        <f t="shared" si="2"/>
        <v>106.8</v>
      </c>
      <c r="M52" s="3">
        <f t="shared" si="3"/>
        <v>107.6</v>
      </c>
      <c r="N52" s="3"/>
      <c r="P52" s="4">
        <f t="shared" si="4"/>
        <v>30.456603321003904</v>
      </c>
      <c r="Q52" s="5">
        <f t="shared" si="5"/>
        <v>30.456603321003904</v>
      </c>
      <c r="R52" s="5">
        <f t="shared" si="6"/>
        <v>5.0761005535006509</v>
      </c>
    </row>
    <row r="53" spans="1:18" x14ac:dyDescent="0.3">
      <c r="A53" s="1">
        <v>52</v>
      </c>
      <c r="B53" s="1" t="s">
        <v>207</v>
      </c>
      <c r="C53" s="1" t="s">
        <v>557</v>
      </c>
      <c r="D53" s="1" t="s">
        <v>546</v>
      </c>
      <c r="E53" s="1">
        <v>5900</v>
      </c>
      <c r="F53" s="1" t="s">
        <v>518</v>
      </c>
      <c r="G53" s="1">
        <v>28</v>
      </c>
      <c r="H53" s="1">
        <v>115.5</v>
      </c>
      <c r="I53" s="1">
        <v>21.26</v>
      </c>
      <c r="J53" s="3">
        <f t="shared" si="0"/>
        <v>100.7</v>
      </c>
      <c r="K53" s="3">
        <f t="shared" si="1"/>
        <v>101.8</v>
      </c>
      <c r="L53" s="3">
        <f t="shared" si="2"/>
        <v>109.3</v>
      </c>
      <c r="M53" s="3">
        <f t="shared" si="3"/>
        <v>106</v>
      </c>
      <c r="N53" s="3"/>
      <c r="P53" s="4">
        <f t="shared" si="4"/>
        <v>28.441413124495639</v>
      </c>
      <c r="Q53" s="5">
        <f t="shared" si="5"/>
        <v>28.441413124495639</v>
      </c>
      <c r="R53" s="5">
        <f t="shared" si="6"/>
        <v>4.8205784956772266</v>
      </c>
    </row>
    <row r="54" spans="1:18" x14ac:dyDescent="0.3">
      <c r="A54" s="1">
        <v>53</v>
      </c>
      <c r="B54" s="1" t="s">
        <v>403</v>
      </c>
      <c r="C54" s="1" t="s">
        <v>506</v>
      </c>
      <c r="D54" s="1" t="s">
        <v>546</v>
      </c>
      <c r="E54" s="1">
        <v>5900</v>
      </c>
      <c r="F54" s="1" t="s">
        <v>506</v>
      </c>
      <c r="G54" s="1">
        <v>32</v>
      </c>
      <c r="H54" s="1">
        <v>105</v>
      </c>
      <c r="I54" s="1">
        <v>17.559999999999999</v>
      </c>
      <c r="J54" s="3">
        <f t="shared" si="0"/>
        <v>100.5</v>
      </c>
      <c r="K54" s="3">
        <f t="shared" si="1"/>
        <v>100.5</v>
      </c>
      <c r="L54" s="3">
        <f t="shared" si="2"/>
        <v>102.4</v>
      </c>
      <c r="M54" s="3">
        <f t="shared" si="3"/>
        <v>107.2</v>
      </c>
      <c r="N54" s="3"/>
      <c r="P54" s="4">
        <f t="shared" si="4"/>
        <v>29.474938424495637</v>
      </c>
      <c r="Q54" s="5">
        <f t="shared" si="5"/>
        <v>29.474938424495637</v>
      </c>
      <c r="R54" s="5">
        <f t="shared" si="6"/>
        <v>4.9957522753382433</v>
      </c>
    </row>
    <row r="55" spans="1:18" x14ac:dyDescent="0.3">
      <c r="A55" s="1">
        <v>54</v>
      </c>
      <c r="B55" s="1" t="s">
        <v>473</v>
      </c>
      <c r="C55" s="1" t="s">
        <v>492</v>
      </c>
      <c r="D55" s="1" t="s">
        <v>542</v>
      </c>
      <c r="E55" s="1">
        <v>5800</v>
      </c>
      <c r="F55" s="3" t="s">
        <v>489</v>
      </c>
      <c r="G55" s="1">
        <v>21</v>
      </c>
      <c r="H55" s="1">
        <v>116.5</v>
      </c>
      <c r="I55" s="1">
        <v>22.66</v>
      </c>
      <c r="J55" s="3">
        <f t="shared" si="0"/>
        <v>101.8</v>
      </c>
      <c r="K55" s="3">
        <f t="shared" si="1"/>
        <v>102.5</v>
      </c>
      <c r="L55" s="3">
        <f t="shared" si="2"/>
        <v>107.8</v>
      </c>
      <c r="M55" s="3">
        <f t="shared" si="3"/>
        <v>108.3</v>
      </c>
      <c r="N55" s="3"/>
      <c r="P55" s="4">
        <f t="shared" si="4"/>
        <v>23.628877867754813</v>
      </c>
      <c r="Q55" s="5">
        <f t="shared" si="5"/>
        <v>23.628877867754813</v>
      </c>
      <c r="R55" s="5">
        <f t="shared" si="6"/>
        <v>4.0739444599577261</v>
      </c>
    </row>
    <row r="56" spans="1:18" x14ac:dyDescent="0.3">
      <c r="A56" s="1">
        <v>55</v>
      </c>
      <c r="B56" s="1" t="s">
        <v>466</v>
      </c>
      <c r="C56" s="1" t="s">
        <v>506</v>
      </c>
      <c r="D56" s="1" t="s">
        <v>543</v>
      </c>
      <c r="E56" s="1">
        <v>5800</v>
      </c>
      <c r="F56" s="3" t="s">
        <v>564</v>
      </c>
      <c r="G56" s="1">
        <v>32</v>
      </c>
      <c r="H56" s="3">
        <v>105</v>
      </c>
      <c r="I56" s="1">
        <v>18.149999999999999</v>
      </c>
      <c r="J56" s="3">
        <f t="shared" si="0"/>
        <v>100.5</v>
      </c>
      <c r="K56" s="3">
        <f t="shared" si="1"/>
        <v>104.6</v>
      </c>
      <c r="L56" s="3">
        <f t="shared" si="2"/>
        <v>102.4</v>
      </c>
      <c r="M56" s="3">
        <f t="shared" si="3"/>
        <v>110.3</v>
      </c>
      <c r="N56" s="3"/>
      <c r="P56" s="4">
        <f t="shared" si="4"/>
        <v>29.456109867754819</v>
      </c>
      <c r="Q56" s="5">
        <f t="shared" si="5"/>
        <v>29.456109867754819</v>
      </c>
      <c r="R56" s="5">
        <f t="shared" si="6"/>
        <v>5.0786396323715204</v>
      </c>
    </row>
    <row r="57" spans="1:18" x14ac:dyDescent="0.3">
      <c r="A57" s="1">
        <v>56</v>
      </c>
      <c r="B57" s="1" t="s">
        <v>21</v>
      </c>
      <c r="C57" s="1" t="s">
        <v>513</v>
      </c>
      <c r="D57" s="1" t="s">
        <v>544</v>
      </c>
      <c r="E57" s="1">
        <v>5800</v>
      </c>
      <c r="F57" s="3" t="s">
        <v>557</v>
      </c>
      <c r="G57" s="1">
        <v>36</v>
      </c>
      <c r="H57" s="1">
        <v>112.25</v>
      </c>
      <c r="I57" s="1">
        <v>22.07</v>
      </c>
      <c r="J57" s="3">
        <f t="shared" si="0"/>
        <v>100.7</v>
      </c>
      <c r="K57" s="3">
        <f t="shared" si="1"/>
        <v>100.7</v>
      </c>
      <c r="L57" s="3">
        <f t="shared" si="2"/>
        <v>105</v>
      </c>
      <c r="M57" s="3">
        <f t="shared" si="3"/>
        <v>111.3</v>
      </c>
      <c r="N57" s="3"/>
      <c r="P57" s="4">
        <f t="shared" si="4"/>
        <v>34.036118917754813</v>
      </c>
      <c r="Q57" s="5">
        <f t="shared" si="5"/>
        <v>34.036118917754813</v>
      </c>
      <c r="R57" s="5">
        <f t="shared" si="6"/>
        <v>5.8682963651301403</v>
      </c>
    </row>
    <row r="58" spans="1:18" x14ac:dyDescent="0.3">
      <c r="A58" s="1">
        <v>57</v>
      </c>
      <c r="B58" s="1" t="s">
        <v>238</v>
      </c>
      <c r="C58" s="1" t="s">
        <v>514</v>
      </c>
      <c r="D58" s="1" t="s">
        <v>542</v>
      </c>
      <c r="E58" s="1">
        <v>5700</v>
      </c>
      <c r="F58" s="1" t="s">
        <v>495</v>
      </c>
      <c r="G58" s="1">
        <v>30</v>
      </c>
      <c r="H58" s="1">
        <v>112.25</v>
      </c>
      <c r="I58" s="1">
        <v>15.82</v>
      </c>
      <c r="J58" s="3">
        <f t="shared" si="0"/>
        <v>101.4</v>
      </c>
      <c r="K58" s="3">
        <f t="shared" si="1"/>
        <v>97.8</v>
      </c>
      <c r="L58" s="3">
        <f t="shared" si="2"/>
        <v>109.1</v>
      </c>
      <c r="M58" s="3">
        <f t="shared" si="3"/>
        <v>102.1</v>
      </c>
      <c r="N58" s="3"/>
      <c r="P58" s="4">
        <f t="shared" si="4"/>
        <v>27.843011496945604</v>
      </c>
      <c r="Q58" s="5">
        <f t="shared" si="5"/>
        <v>27.843011496945604</v>
      </c>
      <c r="R58" s="5">
        <f t="shared" si="6"/>
        <v>4.8847388591132637</v>
      </c>
    </row>
    <row r="59" spans="1:18" x14ac:dyDescent="0.3">
      <c r="A59" s="1">
        <v>58</v>
      </c>
      <c r="B59" s="1" t="s">
        <v>476</v>
      </c>
      <c r="C59" s="1" t="s">
        <v>489</v>
      </c>
      <c r="D59" s="1" t="s">
        <v>543</v>
      </c>
      <c r="E59" s="1">
        <v>5700</v>
      </c>
      <c r="F59" s="3" t="s">
        <v>564</v>
      </c>
      <c r="G59" s="1">
        <v>32</v>
      </c>
      <c r="H59" s="3">
        <v>120.25</v>
      </c>
      <c r="I59" s="1">
        <v>21.65</v>
      </c>
      <c r="J59" s="3">
        <f t="shared" si="0"/>
        <v>102.5</v>
      </c>
      <c r="K59" s="3">
        <f t="shared" si="1"/>
        <v>104.6</v>
      </c>
      <c r="L59" s="3">
        <f t="shared" si="2"/>
        <v>108.7</v>
      </c>
      <c r="M59" s="3">
        <f t="shared" si="3"/>
        <v>110.3</v>
      </c>
      <c r="N59" s="3"/>
      <c r="P59" s="4">
        <f t="shared" si="4"/>
        <v>31.567744346945595</v>
      </c>
      <c r="Q59" s="5">
        <f t="shared" si="5"/>
        <v>31.567744346945595</v>
      </c>
      <c r="R59" s="5">
        <f t="shared" si="6"/>
        <v>5.5382007626220338</v>
      </c>
    </row>
    <row r="60" spans="1:18" x14ac:dyDescent="0.3">
      <c r="A60" s="1">
        <v>59</v>
      </c>
      <c r="B60" s="1" t="s">
        <v>482</v>
      </c>
      <c r="C60" s="1" t="s">
        <v>493</v>
      </c>
      <c r="D60" s="1" t="s">
        <v>546</v>
      </c>
      <c r="E60" s="1">
        <v>5600</v>
      </c>
      <c r="F60" s="3" t="s">
        <v>512</v>
      </c>
      <c r="G60" s="1">
        <v>26</v>
      </c>
      <c r="H60" s="1">
        <v>103.75</v>
      </c>
      <c r="I60" s="1">
        <v>24.05</v>
      </c>
      <c r="J60" s="3">
        <f t="shared" si="0"/>
        <v>102.5</v>
      </c>
      <c r="K60" s="3">
        <f t="shared" si="1"/>
        <v>102.8</v>
      </c>
      <c r="L60" s="3">
        <f t="shared" si="2"/>
        <v>111.9</v>
      </c>
      <c r="M60" s="3">
        <f t="shared" si="3"/>
        <v>107.3</v>
      </c>
      <c r="N60" s="3"/>
      <c r="P60" s="4">
        <f t="shared" si="4"/>
        <v>26.119635387611265</v>
      </c>
      <c r="Q60" s="5">
        <f t="shared" si="5"/>
        <v>26.119635387611265</v>
      </c>
      <c r="R60" s="5">
        <f t="shared" si="6"/>
        <v>4.6642206049305832</v>
      </c>
    </row>
    <row r="61" spans="1:18" x14ac:dyDescent="0.3">
      <c r="A61" s="1">
        <v>60</v>
      </c>
      <c r="B61" s="1" t="s">
        <v>50</v>
      </c>
      <c r="C61" s="1" t="s">
        <v>495</v>
      </c>
      <c r="D61" s="1" t="s">
        <v>545</v>
      </c>
      <c r="E61" s="1">
        <v>5600</v>
      </c>
      <c r="F61" s="1" t="s">
        <v>492</v>
      </c>
      <c r="G61" s="1">
        <v>23</v>
      </c>
      <c r="H61" s="1">
        <v>108.75</v>
      </c>
      <c r="I61" s="1">
        <v>17.47</v>
      </c>
      <c r="J61" s="3">
        <f t="shared" si="0"/>
        <v>97.8</v>
      </c>
      <c r="K61" s="3">
        <f t="shared" si="1"/>
        <v>101.8</v>
      </c>
      <c r="L61" s="3">
        <f t="shared" si="2"/>
        <v>105</v>
      </c>
      <c r="M61" s="3">
        <f t="shared" si="3"/>
        <v>110.2</v>
      </c>
      <c r="N61" s="3"/>
      <c r="P61" s="4">
        <f t="shared" si="4"/>
        <v>22.613905837611259</v>
      </c>
      <c r="Q61" s="5">
        <f t="shared" si="5"/>
        <v>22.613905837611259</v>
      </c>
      <c r="R61" s="5">
        <f t="shared" si="6"/>
        <v>4.038197471002011</v>
      </c>
    </row>
    <row r="62" spans="1:18" x14ac:dyDescent="0.3">
      <c r="A62" s="1">
        <v>61</v>
      </c>
      <c r="B62" s="1" t="s">
        <v>77</v>
      </c>
      <c r="C62" s="1" t="s">
        <v>506</v>
      </c>
      <c r="D62" s="1" t="s">
        <v>544</v>
      </c>
      <c r="E62" s="1">
        <v>5500</v>
      </c>
      <c r="F62" s="3" t="s">
        <v>512</v>
      </c>
      <c r="G62" s="1">
        <v>34</v>
      </c>
      <c r="H62" s="1">
        <v>105</v>
      </c>
      <c r="I62" s="1">
        <v>20.12</v>
      </c>
      <c r="J62" s="3">
        <f t="shared" si="0"/>
        <v>100.5</v>
      </c>
      <c r="K62" s="3">
        <f t="shared" si="1"/>
        <v>102.8</v>
      </c>
      <c r="L62" s="3">
        <f t="shared" si="2"/>
        <v>102.4</v>
      </c>
      <c r="M62" s="3">
        <f t="shared" si="3"/>
        <v>107.3</v>
      </c>
      <c r="N62" s="3"/>
      <c r="P62" s="4">
        <f t="shared" si="4"/>
        <v>30.995587186384245</v>
      </c>
      <c r="Q62" s="5">
        <f t="shared" si="5"/>
        <v>30.995587186384245</v>
      </c>
      <c r="R62" s="5">
        <f t="shared" si="6"/>
        <v>5.6355613066153172</v>
      </c>
    </row>
    <row r="63" spans="1:18" x14ac:dyDescent="0.3">
      <c r="A63" s="1">
        <v>62</v>
      </c>
      <c r="B63" s="1" t="s">
        <v>233</v>
      </c>
      <c r="C63" s="1" t="s">
        <v>491</v>
      </c>
      <c r="D63" s="1" t="s">
        <v>543</v>
      </c>
      <c r="E63" s="1">
        <v>5500</v>
      </c>
      <c r="F63" s="3" t="s">
        <v>491</v>
      </c>
      <c r="G63" s="1">
        <v>31</v>
      </c>
      <c r="H63" s="1">
        <v>107.5</v>
      </c>
      <c r="I63" s="1">
        <v>23.5</v>
      </c>
      <c r="J63" s="3">
        <f t="shared" si="0"/>
        <v>100.7</v>
      </c>
      <c r="K63" s="3">
        <f t="shared" si="1"/>
        <v>100.7</v>
      </c>
      <c r="L63" s="3">
        <f t="shared" si="2"/>
        <v>106.5</v>
      </c>
      <c r="M63" s="3">
        <f t="shared" si="3"/>
        <v>104.2</v>
      </c>
      <c r="N63" s="3"/>
      <c r="P63" s="4">
        <f t="shared" si="4"/>
        <v>29.919152236384239</v>
      </c>
      <c r="Q63" s="5">
        <f t="shared" si="5"/>
        <v>29.919152236384239</v>
      </c>
      <c r="R63" s="5">
        <f t="shared" si="6"/>
        <v>5.4398458611607703</v>
      </c>
    </row>
    <row r="64" spans="1:18" x14ac:dyDescent="0.3">
      <c r="A64" s="1">
        <v>63</v>
      </c>
      <c r="B64" s="1" t="s">
        <v>22</v>
      </c>
      <c r="C64" s="1" t="s">
        <v>488</v>
      </c>
      <c r="D64" s="1" t="s">
        <v>542</v>
      </c>
      <c r="E64" s="1">
        <v>5500</v>
      </c>
      <c r="F64" s="3" t="s">
        <v>498</v>
      </c>
      <c r="G64" s="1">
        <v>22</v>
      </c>
      <c r="H64" s="1">
        <v>120.75</v>
      </c>
      <c r="I64" s="1">
        <v>23.28</v>
      </c>
      <c r="J64" s="3">
        <f t="shared" si="0"/>
        <v>104.2</v>
      </c>
      <c r="K64" s="3">
        <f t="shared" si="1"/>
        <v>103.6</v>
      </c>
      <c r="L64" s="3">
        <f t="shared" si="2"/>
        <v>106.3</v>
      </c>
      <c r="M64" s="3">
        <f t="shared" si="3"/>
        <v>109.2</v>
      </c>
      <c r="N64" s="3"/>
      <c r="P64" s="4">
        <f t="shared" si="4"/>
        <v>24.46211283638424</v>
      </c>
      <c r="Q64" s="5">
        <f t="shared" si="5"/>
        <v>24.46211283638424</v>
      </c>
      <c r="R64" s="5">
        <f t="shared" si="6"/>
        <v>4.4476568793425892</v>
      </c>
    </row>
    <row r="65" spans="1:18" x14ac:dyDescent="0.3">
      <c r="A65" s="1">
        <v>64</v>
      </c>
      <c r="B65" s="1" t="s">
        <v>242</v>
      </c>
      <c r="C65" s="1" t="s">
        <v>564</v>
      </c>
      <c r="D65" s="1" t="s">
        <v>546</v>
      </c>
      <c r="E65" s="1">
        <v>5500</v>
      </c>
      <c r="F65" s="1" t="s">
        <v>495</v>
      </c>
      <c r="G65" s="1">
        <v>32</v>
      </c>
      <c r="H65" s="1">
        <v>119.75</v>
      </c>
      <c r="I65" s="1">
        <v>13.81</v>
      </c>
      <c r="J65" s="3">
        <f t="shared" si="0"/>
        <v>104.6</v>
      </c>
      <c r="K65" s="3">
        <f t="shared" si="1"/>
        <v>97.8</v>
      </c>
      <c r="L65" s="3">
        <f t="shared" si="2"/>
        <v>110</v>
      </c>
      <c r="M65" s="3">
        <f t="shared" si="3"/>
        <v>102.1</v>
      </c>
      <c r="N65" s="3"/>
      <c r="P65" s="4">
        <f t="shared" si="4"/>
        <v>29.12850473638424</v>
      </c>
      <c r="Q65" s="5">
        <f t="shared" si="5"/>
        <v>29.12850473638424</v>
      </c>
      <c r="R65" s="5">
        <f t="shared" si="6"/>
        <v>5.2960917702516799</v>
      </c>
    </row>
    <row r="66" spans="1:18" x14ac:dyDescent="0.3">
      <c r="A66" s="1">
        <v>65</v>
      </c>
      <c r="B66" s="1" t="s">
        <v>420</v>
      </c>
      <c r="C66" s="1" t="s">
        <v>487</v>
      </c>
      <c r="D66" s="1" t="s">
        <v>545</v>
      </c>
      <c r="E66" s="1">
        <v>5500</v>
      </c>
      <c r="F66" s="1" t="s">
        <v>488</v>
      </c>
      <c r="G66" s="1">
        <v>20</v>
      </c>
      <c r="H66" s="1">
        <v>123.25</v>
      </c>
      <c r="I66" s="1">
        <v>19.190000000000001</v>
      </c>
      <c r="J66" s="3">
        <f t="shared" ref="J66:J129" si="10">VLOOKUP(C66,$B$254:$E$283,2,FALSE)</f>
        <v>100.3</v>
      </c>
      <c r="K66" s="3">
        <f t="shared" ref="K66:K129" si="11">VLOOKUP(F66,$B$254:$E$283,2,FALSE)</f>
        <v>104.2</v>
      </c>
      <c r="L66" s="3">
        <f t="shared" ref="L66:L129" si="12">VLOOKUP(C66,$B$254:$E$283,4,FALSE)</f>
        <v>109.6</v>
      </c>
      <c r="M66" s="3">
        <f t="shared" ref="M66:M129" si="13">VLOOKUP(F66,$B$254:$E$283,3,FALSE)</f>
        <v>110.7</v>
      </c>
      <c r="N66" s="3"/>
      <c r="P66" s="4">
        <f t="shared" ref="P66:P129" si="14">-87.868852+(LN(E66))*9.365713+G66*0.73241+I66*0.27241+H66*0.0924+((J66+K66)/2)*0.015315+((L66+M66)/2)*-0.032803</f>
        <v>22.010138986384245</v>
      </c>
      <c r="Q66" s="5">
        <f t="shared" ref="Q66:Q129" si="15">P66-O66</f>
        <v>22.010138986384245</v>
      </c>
      <c r="R66" s="5">
        <f t="shared" ref="R66:R129" si="16">P66/(E66/1000)</f>
        <v>4.0018434520698625</v>
      </c>
    </row>
    <row r="67" spans="1:18" x14ac:dyDescent="0.3">
      <c r="A67" s="1">
        <v>66</v>
      </c>
      <c r="B67" s="1" t="s">
        <v>312</v>
      </c>
      <c r="C67" s="1" t="s">
        <v>505</v>
      </c>
      <c r="D67" s="1" t="s">
        <v>543</v>
      </c>
      <c r="E67" s="1">
        <v>5400</v>
      </c>
      <c r="F67" s="3" t="s">
        <v>491</v>
      </c>
      <c r="G67" s="1">
        <v>25</v>
      </c>
      <c r="H67" s="1">
        <v>107.5</v>
      </c>
      <c r="I67" s="1">
        <v>27.36</v>
      </c>
      <c r="J67" s="3">
        <f t="shared" si="10"/>
        <v>98.8</v>
      </c>
      <c r="K67" s="3">
        <f t="shared" si="11"/>
        <v>100.7</v>
      </c>
      <c r="L67" s="3">
        <f t="shared" si="12"/>
        <v>114.3</v>
      </c>
      <c r="M67" s="3">
        <f t="shared" si="13"/>
        <v>104.2</v>
      </c>
      <c r="N67" s="3"/>
      <c r="P67" s="4">
        <f t="shared" si="14"/>
        <v>26.261861119820711</v>
      </c>
      <c r="Q67" s="5">
        <f t="shared" si="15"/>
        <v>26.261861119820711</v>
      </c>
      <c r="R67" s="5">
        <f t="shared" si="16"/>
        <v>4.863307614781613</v>
      </c>
    </row>
    <row r="68" spans="1:18" x14ac:dyDescent="0.3">
      <c r="A68" s="1">
        <v>67</v>
      </c>
      <c r="B68" s="1" t="s">
        <v>359</v>
      </c>
      <c r="C68" s="1" t="s">
        <v>512</v>
      </c>
      <c r="D68" s="1" t="s">
        <v>543</v>
      </c>
      <c r="E68" s="1">
        <v>5400</v>
      </c>
      <c r="F68" s="3" t="s">
        <v>487</v>
      </c>
      <c r="G68" s="1">
        <v>27</v>
      </c>
      <c r="H68" s="1">
        <v>117.5</v>
      </c>
      <c r="I68" s="1">
        <v>26.57</v>
      </c>
      <c r="J68" s="3">
        <f t="shared" si="10"/>
        <v>102.8</v>
      </c>
      <c r="K68" s="3">
        <f t="shared" si="11"/>
        <v>100.3</v>
      </c>
      <c r="L68" s="3">
        <f t="shared" si="12"/>
        <v>107.9</v>
      </c>
      <c r="M68" s="3">
        <f t="shared" si="13"/>
        <v>111.8</v>
      </c>
      <c r="N68" s="3"/>
      <c r="P68" s="4">
        <f t="shared" si="14"/>
        <v>28.443362419820712</v>
      </c>
      <c r="Q68" s="5">
        <f t="shared" si="15"/>
        <v>28.443362419820712</v>
      </c>
      <c r="R68" s="5">
        <f t="shared" si="16"/>
        <v>5.2672893370038354</v>
      </c>
    </row>
    <row r="69" spans="1:18" x14ac:dyDescent="0.3">
      <c r="A69" s="1">
        <v>68</v>
      </c>
      <c r="B69" s="1" t="s">
        <v>297</v>
      </c>
      <c r="C69" s="1" t="s">
        <v>485</v>
      </c>
      <c r="D69" s="1" t="s">
        <v>543</v>
      </c>
      <c r="E69" s="1">
        <v>5400</v>
      </c>
      <c r="F69" s="3" t="s">
        <v>498</v>
      </c>
      <c r="G69" s="1">
        <v>31</v>
      </c>
      <c r="H69" s="3">
        <v>117.25</v>
      </c>
      <c r="I69" s="1">
        <v>21.19</v>
      </c>
      <c r="J69" s="3">
        <f t="shared" si="10"/>
        <v>105</v>
      </c>
      <c r="K69" s="3">
        <f t="shared" si="11"/>
        <v>103.6</v>
      </c>
      <c r="L69" s="3">
        <f t="shared" si="12"/>
        <v>101.6</v>
      </c>
      <c r="M69" s="3">
        <f t="shared" si="13"/>
        <v>109.2</v>
      </c>
      <c r="N69" s="3"/>
      <c r="P69" s="4">
        <f t="shared" si="14"/>
        <v>30.072426219820709</v>
      </c>
      <c r="Q69" s="5">
        <f t="shared" si="15"/>
        <v>30.072426219820709</v>
      </c>
      <c r="R69" s="5">
        <f t="shared" si="16"/>
        <v>5.5689678184853157</v>
      </c>
    </row>
    <row r="70" spans="1:18" x14ac:dyDescent="0.3">
      <c r="A70" s="1">
        <v>69</v>
      </c>
      <c r="B70" s="1" t="s">
        <v>52</v>
      </c>
      <c r="C70" s="1" t="s">
        <v>514</v>
      </c>
      <c r="D70" s="1" t="s">
        <v>544</v>
      </c>
      <c r="E70" s="1">
        <v>5400</v>
      </c>
      <c r="F70" s="1" t="s">
        <v>513</v>
      </c>
      <c r="G70" s="1">
        <v>24</v>
      </c>
      <c r="H70" s="1">
        <v>112.25</v>
      </c>
      <c r="I70" s="1">
        <v>21.68</v>
      </c>
      <c r="J70" s="3">
        <f t="shared" si="10"/>
        <v>101.4</v>
      </c>
      <c r="K70" s="3">
        <f t="shared" si="11"/>
        <v>100.7</v>
      </c>
      <c r="L70" s="3">
        <f t="shared" si="12"/>
        <v>109.1</v>
      </c>
      <c r="M70" s="3">
        <f t="shared" si="13"/>
        <v>103.8</v>
      </c>
      <c r="N70" s="3"/>
      <c r="P70" s="4">
        <f t="shared" si="14"/>
        <v>24.532820219820714</v>
      </c>
      <c r="Q70" s="5">
        <f t="shared" si="15"/>
        <v>24.532820219820714</v>
      </c>
      <c r="R70" s="5">
        <f t="shared" si="16"/>
        <v>4.5431148555223544</v>
      </c>
    </row>
    <row r="71" spans="1:18" x14ac:dyDescent="0.3">
      <c r="A71" s="1">
        <v>70</v>
      </c>
      <c r="B71" s="1" t="s">
        <v>43</v>
      </c>
      <c r="C71" s="1" t="s">
        <v>507</v>
      </c>
      <c r="D71" s="1" t="s">
        <v>544</v>
      </c>
      <c r="E71" s="1">
        <v>5400</v>
      </c>
      <c r="F71" s="3" t="s">
        <v>489</v>
      </c>
      <c r="G71" s="1">
        <v>30</v>
      </c>
      <c r="H71" s="1">
        <v>111.25</v>
      </c>
      <c r="I71" s="1">
        <v>23.26</v>
      </c>
      <c r="J71" s="3">
        <f t="shared" si="10"/>
        <v>106.4</v>
      </c>
      <c r="K71" s="3">
        <f t="shared" si="11"/>
        <v>102.5</v>
      </c>
      <c r="L71" s="3">
        <f t="shared" si="12"/>
        <v>111</v>
      </c>
      <c r="M71" s="3">
        <f t="shared" si="13"/>
        <v>108.3</v>
      </c>
      <c r="N71" s="3"/>
      <c r="P71" s="4">
        <f t="shared" si="14"/>
        <v>29.21238941982071</v>
      </c>
      <c r="Q71" s="5">
        <f t="shared" si="15"/>
        <v>29.21238941982071</v>
      </c>
      <c r="R71" s="5">
        <f t="shared" si="16"/>
        <v>5.4097017444112421</v>
      </c>
    </row>
    <row r="72" spans="1:18" x14ac:dyDescent="0.3">
      <c r="A72" s="1">
        <v>71</v>
      </c>
      <c r="B72" s="1" t="s">
        <v>414</v>
      </c>
      <c r="C72" s="1" t="s">
        <v>485</v>
      </c>
      <c r="D72" s="1" t="s">
        <v>545</v>
      </c>
      <c r="E72" s="1">
        <v>5400</v>
      </c>
      <c r="F72" s="3" t="s">
        <v>489</v>
      </c>
      <c r="G72" s="1">
        <v>26</v>
      </c>
      <c r="H72" s="1">
        <v>117.25</v>
      </c>
      <c r="I72" s="1">
        <v>21.66</v>
      </c>
      <c r="J72" s="3">
        <f t="shared" si="10"/>
        <v>105</v>
      </c>
      <c r="K72" s="3">
        <f t="shared" si="11"/>
        <v>102.5</v>
      </c>
      <c r="L72" s="3">
        <f t="shared" si="12"/>
        <v>101.6</v>
      </c>
      <c r="M72" s="3">
        <f t="shared" si="13"/>
        <v>108.3</v>
      </c>
      <c r="N72" s="3"/>
      <c r="P72" s="4">
        <f t="shared" si="14"/>
        <v>26.544747019820715</v>
      </c>
      <c r="Q72" s="5">
        <f t="shared" si="15"/>
        <v>26.544747019820715</v>
      </c>
      <c r="R72" s="5">
        <f t="shared" si="16"/>
        <v>4.9156938925593909</v>
      </c>
    </row>
    <row r="73" spans="1:18" x14ac:dyDescent="0.3">
      <c r="A73" s="1">
        <v>72</v>
      </c>
      <c r="B73" s="1" t="s">
        <v>84</v>
      </c>
      <c r="C73" s="1" t="s">
        <v>517</v>
      </c>
      <c r="D73" s="1" t="s">
        <v>543</v>
      </c>
      <c r="E73" s="1">
        <v>5400</v>
      </c>
      <c r="F73" s="1" t="s">
        <v>518</v>
      </c>
      <c r="G73" s="1">
        <v>21</v>
      </c>
      <c r="H73" s="1">
        <v>113.25</v>
      </c>
      <c r="I73" s="1">
        <v>19.66</v>
      </c>
      <c r="J73" s="3">
        <f t="shared" si="10"/>
        <v>105.7</v>
      </c>
      <c r="K73" s="3">
        <f t="shared" si="11"/>
        <v>101.8</v>
      </c>
      <c r="L73" s="3">
        <f t="shared" si="12"/>
        <v>106.7</v>
      </c>
      <c r="M73" s="3">
        <f t="shared" si="13"/>
        <v>106</v>
      </c>
      <c r="N73" s="3"/>
      <c r="P73" s="4">
        <f t="shared" si="14"/>
        <v>21.922352819820716</v>
      </c>
      <c r="Q73" s="5">
        <f t="shared" si="15"/>
        <v>21.922352819820716</v>
      </c>
      <c r="R73" s="5">
        <f t="shared" si="16"/>
        <v>4.0596949666334661</v>
      </c>
    </row>
    <row r="74" spans="1:18" x14ac:dyDescent="0.3">
      <c r="A74" s="1">
        <v>73</v>
      </c>
      <c r="B74" s="1" t="s">
        <v>38</v>
      </c>
      <c r="C74" s="1" t="s">
        <v>564</v>
      </c>
      <c r="D74" s="1" t="s">
        <v>542</v>
      </c>
      <c r="E74" s="1">
        <v>5400</v>
      </c>
      <c r="F74" s="1" t="s">
        <v>518</v>
      </c>
      <c r="G74" s="1">
        <v>16</v>
      </c>
      <c r="H74" s="1">
        <v>119.75</v>
      </c>
      <c r="I74" s="1">
        <v>19.690000000000001</v>
      </c>
      <c r="J74" s="3">
        <f t="shared" si="10"/>
        <v>104.6</v>
      </c>
      <c r="K74" s="3">
        <f t="shared" si="11"/>
        <v>101.8</v>
      </c>
      <c r="L74" s="3">
        <f t="shared" si="12"/>
        <v>110</v>
      </c>
      <c r="M74" s="3">
        <f t="shared" si="13"/>
        <v>106</v>
      </c>
      <c r="N74" s="3"/>
      <c r="P74" s="4">
        <f t="shared" si="14"/>
        <v>18.806526919820708</v>
      </c>
      <c r="Q74" s="5">
        <f t="shared" si="15"/>
        <v>18.806526919820708</v>
      </c>
      <c r="R74" s="5">
        <f t="shared" si="16"/>
        <v>3.4826901703371678</v>
      </c>
    </row>
    <row r="75" spans="1:18" x14ac:dyDescent="0.3">
      <c r="A75" s="1">
        <v>74</v>
      </c>
      <c r="B75" s="1" t="s">
        <v>159</v>
      </c>
      <c r="C75" s="1" t="s">
        <v>489</v>
      </c>
      <c r="D75" s="1" t="s">
        <v>543</v>
      </c>
      <c r="E75" s="1">
        <v>5400</v>
      </c>
      <c r="F75" s="1" t="s">
        <v>492</v>
      </c>
      <c r="G75" s="1">
        <v>25</v>
      </c>
      <c r="H75" s="1">
        <v>120.25</v>
      </c>
      <c r="I75" s="1">
        <v>27.7</v>
      </c>
      <c r="J75" s="3">
        <f t="shared" si="10"/>
        <v>102.5</v>
      </c>
      <c r="K75" s="3">
        <f t="shared" si="11"/>
        <v>101.8</v>
      </c>
      <c r="L75" s="3">
        <f t="shared" si="12"/>
        <v>108.7</v>
      </c>
      <c r="M75" s="3">
        <f t="shared" si="13"/>
        <v>110.2</v>
      </c>
      <c r="N75" s="3"/>
      <c r="P75" s="4">
        <f t="shared" si="14"/>
        <v>27.562775919820709</v>
      </c>
      <c r="Q75" s="5">
        <f t="shared" si="15"/>
        <v>27.562775919820709</v>
      </c>
      <c r="R75" s="5">
        <f t="shared" si="16"/>
        <v>5.1042177629297605</v>
      </c>
    </row>
    <row r="76" spans="1:18" x14ac:dyDescent="0.3">
      <c r="A76" s="1">
        <v>75</v>
      </c>
      <c r="B76" s="1" t="s">
        <v>470</v>
      </c>
      <c r="C76" s="1" t="s">
        <v>507</v>
      </c>
      <c r="D76" s="1" t="s">
        <v>545</v>
      </c>
      <c r="E76" s="1">
        <v>5300</v>
      </c>
      <c r="F76" s="3" t="s">
        <v>491</v>
      </c>
      <c r="G76" s="1">
        <v>25</v>
      </c>
      <c r="H76" s="1">
        <v>111.25</v>
      </c>
      <c r="I76" s="1">
        <v>17.37</v>
      </c>
      <c r="J76" s="3">
        <f t="shared" si="10"/>
        <v>106.4</v>
      </c>
      <c r="K76" s="3">
        <f t="shared" si="11"/>
        <v>100.7</v>
      </c>
      <c r="L76" s="3">
        <f t="shared" si="12"/>
        <v>111</v>
      </c>
      <c r="M76" s="3">
        <f t="shared" si="13"/>
        <v>104.2</v>
      </c>
      <c r="N76" s="3"/>
      <c r="P76" s="4">
        <f t="shared" si="14"/>
        <v>23.82424201667105</v>
      </c>
      <c r="Q76" s="5">
        <f t="shared" si="15"/>
        <v>23.82424201667105</v>
      </c>
      <c r="R76" s="5">
        <f t="shared" si="16"/>
        <v>4.4951400031454813</v>
      </c>
    </row>
    <row r="77" spans="1:18" x14ac:dyDescent="0.3">
      <c r="A77" s="1">
        <v>76</v>
      </c>
      <c r="B77" s="1" t="s">
        <v>9</v>
      </c>
      <c r="C77" s="1" t="s">
        <v>518</v>
      </c>
      <c r="D77" s="1" t="s">
        <v>544</v>
      </c>
      <c r="E77" s="1">
        <v>5200</v>
      </c>
      <c r="F77" s="1" t="s">
        <v>557</v>
      </c>
      <c r="G77" s="1">
        <v>30</v>
      </c>
      <c r="H77" s="1">
        <v>113.5</v>
      </c>
      <c r="I77" s="1">
        <v>25.19</v>
      </c>
      <c r="J77" s="3">
        <f t="shared" si="10"/>
        <v>101.8</v>
      </c>
      <c r="K77" s="3">
        <f t="shared" si="11"/>
        <v>100.7</v>
      </c>
      <c r="L77" s="3">
        <f t="shared" si="12"/>
        <v>106.8</v>
      </c>
      <c r="M77" s="3">
        <f t="shared" si="13"/>
        <v>111.3</v>
      </c>
      <c r="N77" s="3"/>
      <c r="P77" s="4">
        <f t="shared" si="14"/>
        <v>29.563249439407493</v>
      </c>
      <c r="Q77" s="5">
        <f t="shared" si="15"/>
        <v>29.563249439407493</v>
      </c>
      <c r="R77" s="5">
        <f t="shared" si="16"/>
        <v>5.6852402768091332</v>
      </c>
    </row>
    <row r="78" spans="1:18" x14ac:dyDescent="0.3">
      <c r="A78" s="1">
        <v>77</v>
      </c>
      <c r="B78" s="1" t="s">
        <v>45</v>
      </c>
      <c r="C78" s="1" t="s">
        <v>513</v>
      </c>
      <c r="D78" s="1" t="s">
        <v>543</v>
      </c>
      <c r="E78" s="1">
        <v>5100</v>
      </c>
      <c r="F78" s="3" t="s">
        <v>499</v>
      </c>
      <c r="G78" s="1">
        <v>28</v>
      </c>
      <c r="H78" s="3">
        <v>112.25</v>
      </c>
      <c r="I78" s="1">
        <v>27.44</v>
      </c>
      <c r="J78" s="3">
        <f t="shared" si="10"/>
        <v>100.7</v>
      </c>
      <c r="K78" s="3">
        <f t="shared" si="11"/>
        <v>101.1</v>
      </c>
      <c r="L78" s="3">
        <f t="shared" si="12"/>
        <v>105</v>
      </c>
      <c r="M78" s="3">
        <f t="shared" si="13"/>
        <v>101.2</v>
      </c>
      <c r="N78" s="3"/>
      <c r="P78" s="4">
        <f t="shared" si="14"/>
        <v>28.60380532026052</v>
      </c>
      <c r="Q78" s="5">
        <f t="shared" si="15"/>
        <v>28.60380532026052</v>
      </c>
      <c r="R78" s="5">
        <f t="shared" si="16"/>
        <v>5.6085892784824551</v>
      </c>
    </row>
    <row r="79" spans="1:18" x14ac:dyDescent="0.3">
      <c r="A79" s="1">
        <v>78</v>
      </c>
      <c r="B79" s="1" t="s">
        <v>303</v>
      </c>
      <c r="C79" s="1" t="s">
        <v>512</v>
      </c>
      <c r="D79" s="1" t="s">
        <v>542</v>
      </c>
      <c r="E79" s="1">
        <v>5100</v>
      </c>
      <c r="F79" s="3" t="s">
        <v>498</v>
      </c>
      <c r="G79" s="1">
        <v>27</v>
      </c>
      <c r="H79" s="1">
        <v>117.5</v>
      </c>
      <c r="I79" s="1">
        <v>16.190000000000001</v>
      </c>
      <c r="J79" s="3">
        <f t="shared" si="10"/>
        <v>102.8</v>
      </c>
      <c r="K79" s="3">
        <f t="shared" si="11"/>
        <v>103.6</v>
      </c>
      <c r="L79" s="3">
        <f t="shared" si="12"/>
        <v>107.9</v>
      </c>
      <c r="M79" s="3">
        <f t="shared" si="13"/>
        <v>109.2</v>
      </c>
      <c r="N79" s="3"/>
      <c r="P79" s="4">
        <f t="shared" si="14"/>
        <v>25.148330970260517</v>
      </c>
      <c r="Q79" s="5">
        <f t="shared" si="15"/>
        <v>25.148330970260517</v>
      </c>
      <c r="R79" s="5">
        <f t="shared" si="16"/>
        <v>4.9310452882863762</v>
      </c>
    </row>
    <row r="80" spans="1:18" x14ac:dyDescent="0.3">
      <c r="A80" s="1">
        <v>79</v>
      </c>
      <c r="B80" s="1" t="s">
        <v>425</v>
      </c>
      <c r="C80" s="1" t="s">
        <v>505</v>
      </c>
      <c r="D80" s="1" t="s">
        <v>543</v>
      </c>
      <c r="E80" s="1">
        <v>5100</v>
      </c>
      <c r="F80" s="1" t="s">
        <v>513</v>
      </c>
      <c r="G80" s="1">
        <v>31</v>
      </c>
      <c r="H80" s="1">
        <v>107.5</v>
      </c>
      <c r="I80" s="1">
        <v>24.34</v>
      </c>
      <c r="J80" s="3">
        <f t="shared" si="10"/>
        <v>98.8</v>
      </c>
      <c r="K80" s="3">
        <f t="shared" si="11"/>
        <v>100.7</v>
      </c>
      <c r="L80" s="3">
        <f t="shared" si="12"/>
        <v>114.3</v>
      </c>
      <c r="M80" s="3">
        <f t="shared" si="13"/>
        <v>103.8</v>
      </c>
      <c r="N80" s="3"/>
      <c r="P80" s="4">
        <f t="shared" si="14"/>
        <v>29.304874220260515</v>
      </c>
      <c r="Q80" s="5">
        <f t="shared" si="15"/>
        <v>29.304874220260515</v>
      </c>
      <c r="R80" s="5">
        <f t="shared" si="16"/>
        <v>5.7460537686785331</v>
      </c>
    </row>
    <row r="81" spans="1:18" x14ac:dyDescent="0.3">
      <c r="A81" s="1">
        <v>80</v>
      </c>
      <c r="B81" s="3" t="s">
        <v>407</v>
      </c>
      <c r="C81" s="3" t="s">
        <v>488</v>
      </c>
      <c r="D81" s="3" t="s">
        <v>544</v>
      </c>
      <c r="E81" s="3">
        <v>5100</v>
      </c>
      <c r="F81" s="3" t="s">
        <v>507</v>
      </c>
      <c r="G81" s="3">
        <v>32</v>
      </c>
      <c r="H81" s="3">
        <v>120.75</v>
      </c>
      <c r="I81" s="3">
        <v>22.25</v>
      </c>
      <c r="J81" s="3">
        <f t="shared" si="10"/>
        <v>104.2</v>
      </c>
      <c r="K81" s="3">
        <f t="shared" si="11"/>
        <v>106.4</v>
      </c>
      <c r="L81" s="3">
        <f t="shared" si="12"/>
        <v>106.3</v>
      </c>
      <c r="M81" s="3">
        <f t="shared" si="13"/>
        <v>103.6</v>
      </c>
      <c r="N81" s="3"/>
      <c r="O81" s="3"/>
      <c r="P81" s="4">
        <f t="shared" si="14"/>
        <v>30.91173787026052</v>
      </c>
      <c r="Q81" s="5">
        <f t="shared" si="15"/>
        <v>30.91173787026052</v>
      </c>
      <c r="R81" s="5">
        <f t="shared" si="16"/>
        <v>6.0611250726001025</v>
      </c>
    </row>
    <row r="82" spans="1:18" x14ac:dyDescent="0.3">
      <c r="A82" s="1">
        <v>81</v>
      </c>
      <c r="B82" s="1" t="s">
        <v>475</v>
      </c>
      <c r="C82" s="1" t="s">
        <v>497</v>
      </c>
      <c r="D82" s="1" t="s">
        <v>544</v>
      </c>
      <c r="E82" s="1">
        <v>5000</v>
      </c>
      <c r="F82" s="3" t="s">
        <v>512</v>
      </c>
      <c r="G82" s="1">
        <v>30</v>
      </c>
      <c r="H82" s="1">
        <v>117.25</v>
      </c>
      <c r="I82" s="1">
        <v>24.45</v>
      </c>
      <c r="J82" s="3">
        <f t="shared" si="10"/>
        <v>105.7</v>
      </c>
      <c r="K82" s="3">
        <f t="shared" si="11"/>
        <v>102.8</v>
      </c>
      <c r="L82" s="3">
        <f t="shared" si="12"/>
        <v>107.8</v>
      </c>
      <c r="M82" s="3">
        <f t="shared" si="13"/>
        <v>107.3</v>
      </c>
      <c r="N82" s="3"/>
      <c r="P82" s="4">
        <f t="shared" si="14"/>
        <v>29.435985596358542</v>
      </c>
      <c r="Q82" s="5">
        <f t="shared" si="15"/>
        <v>29.435985596358542</v>
      </c>
      <c r="R82" s="5">
        <f t="shared" si="16"/>
        <v>5.8871971192717085</v>
      </c>
    </row>
    <row r="83" spans="1:18" x14ac:dyDescent="0.3">
      <c r="A83" s="1">
        <v>82</v>
      </c>
      <c r="B83" s="1" t="s">
        <v>423</v>
      </c>
      <c r="C83" s="1" t="s">
        <v>505</v>
      </c>
      <c r="D83" s="1" t="s">
        <v>546</v>
      </c>
      <c r="E83" s="1">
        <v>5000</v>
      </c>
      <c r="F83" s="3" t="s">
        <v>505</v>
      </c>
      <c r="G83" s="1">
        <v>31</v>
      </c>
      <c r="H83" s="1">
        <v>107.5</v>
      </c>
      <c r="I83" s="1">
        <v>18.12</v>
      </c>
      <c r="J83" s="3">
        <f t="shared" si="10"/>
        <v>98.8</v>
      </c>
      <c r="K83" s="3">
        <f t="shared" si="11"/>
        <v>98.8</v>
      </c>
      <c r="L83" s="3">
        <f t="shared" si="12"/>
        <v>114.3</v>
      </c>
      <c r="M83" s="3">
        <f t="shared" si="13"/>
        <v>103.7</v>
      </c>
      <c r="N83" s="3"/>
      <c r="P83" s="4">
        <f t="shared" si="14"/>
        <v>27.412109196358532</v>
      </c>
      <c r="Q83" s="5">
        <f t="shared" si="15"/>
        <v>27.412109196358532</v>
      </c>
      <c r="R83" s="5">
        <f t="shared" si="16"/>
        <v>5.4824218392717068</v>
      </c>
    </row>
    <row r="84" spans="1:18" x14ac:dyDescent="0.3">
      <c r="A84" s="1">
        <v>83</v>
      </c>
      <c r="B84" s="1" t="s">
        <v>188</v>
      </c>
      <c r="C84" s="1" t="s">
        <v>517</v>
      </c>
      <c r="D84" s="1" t="s">
        <v>542</v>
      </c>
      <c r="E84" s="1">
        <v>5000</v>
      </c>
      <c r="F84" s="3" t="s">
        <v>491</v>
      </c>
      <c r="G84" s="1">
        <v>23</v>
      </c>
      <c r="H84" s="1">
        <v>113.25</v>
      </c>
      <c r="I84" s="1">
        <v>19.72</v>
      </c>
      <c r="J84" s="3">
        <f t="shared" si="10"/>
        <v>105.7</v>
      </c>
      <c r="K84" s="3">
        <f t="shared" si="11"/>
        <v>100.7</v>
      </c>
      <c r="L84" s="3">
        <f t="shared" si="12"/>
        <v>106.7</v>
      </c>
      <c r="M84" s="3">
        <f t="shared" si="13"/>
        <v>104.2</v>
      </c>
      <c r="N84" s="3"/>
      <c r="P84" s="4">
        <f t="shared" si="14"/>
        <v>22.70382184635854</v>
      </c>
      <c r="Q84" s="5">
        <f t="shared" si="15"/>
        <v>22.70382184635854</v>
      </c>
      <c r="R84" s="5">
        <f t="shared" si="16"/>
        <v>4.5407643692717077</v>
      </c>
    </row>
    <row r="85" spans="1:18" x14ac:dyDescent="0.3">
      <c r="A85" s="1">
        <v>84</v>
      </c>
      <c r="B85" s="1" t="s">
        <v>160</v>
      </c>
      <c r="C85" s="1" t="s">
        <v>513</v>
      </c>
      <c r="D85" s="1" t="s">
        <v>543</v>
      </c>
      <c r="E85" s="1">
        <v>4900</v>
      </c>
      <c r="F85" s="1" t="s">
        <v>492</v>
      </c>
      <c r="G85" s="1">
        <v>22</v>
      </c>
      <c r="H85" s="1">
        <v>112.25</v>
      </c>
      <c r="I85" s="1">
        <v>25.93</v>
      </c>
      <c r="J85" s="3">
        <f t="shared" si="10"/>
        <v>100.7</v>
      </c>
      <c r="K85" s="3">
        <f t="shared" si="11"/>
        <v>101.8</v>
      </c>
      <c r="L85" s="3">
        <f t="shared" si="12"/>
        <v>105</v>
      </c>
      <c r="M85" s="3">
        <f t="shared" si="13"/>
        <v>110.2</v>
      </c>
      <c r="N85" s="3"/>
      <c r="P85" s="4">
        <f t="shared" si="14"/>
        <v>23.281074487799653</v>
      </c>
      <c r="Q85" s="5">
        <f t="shared" si="15"/>
        <v>23.281074487799653</v>
      </c>
      <c r="R85" s="5">
        <f t="shared" si="16"/>
        <v>4.751239691387684</v>
      </c>
    </row>
    <row r="86" spans="1:18" x14ac:dyDescent="0.3">
      <c r="A86" s="1">
        <v>85</v>
      </c>
      <c r="B86" s="1" t="s">
        <v>27</v>
      </c>
      <c r="C86" s="1" t="s">
        <v>557</v>
      </c>
      <c r="D86" s="1" t="s">
        <v>543</v>
      </c>
      <c r="E86" s="1">
        <v>4800</v>
      </c>
      <c r="F86" s="3" t="s">
        <v>499</v>
      </c>
      <c r="G86" s="1">
        <v>22</v>
      </c>
      <c r="H86" s="1">
        <v>115.5</v>
      </c>
      <c r="I86" s="1">
        <v>17.43</v>
      </c>
      <c r="J86" s="3">
        <f t="shared" si="10"/>
        <v>100.7</v>
      </c>
      <c r="K86" s="3">
        <f t="shared" si="11"/>
        <v>101.1</v>
      </c>
      <c r="L86" s="3">
        <f t="shared" si="12"/>
        <v>109.3</v>
      </c>
      <c r="M86" s="3">
        <f t="shared" si="13"/>
        <v>101.2</v>
      </c>
      <c r="N86" s="3"/>
      <c r="P86" s="4">
        <f t="shared" si="14"/>
        <v>21.144501961594251</v>
      </c>
      <c r="Q86" s="5">
        <f t="shared" si="15"/>
        <v>21.144501961594251</v>
      </c>
      <c r="R86" s="5">
        <f t="shared" si="16"/>
        <v>4.4051045753321363</v>
      </c>
    </row>
    <row r="87" spans="1:18" x14ac:dyDescent="0.3">
      <c r="A87" s="1">
        <v>86</v>
      </c>
      <c r="B87" s="1" t="s">
        <v>417</v>
      </c>
      <c r="C87" s="1" t="s">
        <v>564</v>
      </c>
      <c r="D87" s="1" t="s">
        <v>545</v>
      </c>
      <c r="E87" s="1">
        <v>4800</v>
      </c>
      <c r="F87" s="3" t="s">
        <v>505</v>
      </c>
      <c r="G87" s="1">
        <v>24</v>
      </c>
      <c r="H87" s="1">
        <v>119.75</v>
      </c>
      <c r="I87" s="1">
        <v>15.82</v>
      </c>
      <c r="J87" s="3">
        <f t="shared" si="10"/>
        <v>104.6</v>
      </c>
      <c r="K87" s="3">
        <f t="shared" si="11"/>
        <v>98.8</v>
      </c>
      <c r="L87" s="3">
        <f t="shared" si="12"/>
        <v>110</v>
      </c>
      <c r="M87" s="3">
        <f t="shared" si="13"/>
        <v>103.7</v>
      </c>
      <c r="N87" s="3"/>
      <c r="P87" s="4">
        <f t="shared" si="14"/>
        <v>22.523209061594258</v>
      </c>
      <c r="Q87" s="5">
        <f t="shared" si="15"/>
        <v>22.523209061594258</v>
      </c>
      <c r="R87" s="5">
        <f t="shared" si="16"/>
        <v>4.6923352211654707</v>
      </c>
    </row>
    <row r="88" spans="1:18" x14ac:dyDescent="0.3">
      <c r="A88" s="1">
        <v>87</v>
      </c>
      <c r="B88" s="1" t="s">
        <v>105</v>
      </c>
      <c r="C88" s="1" t="s">
        <v>493</v>
      </c>
      <c r="D88" s="1" t="s">
        <v>543</v>
      </c>
      <c r="E88" s="1">
        <v>4800</v>
      </c>
      <c r="F88" s="1" t="s">
        <v>513</v>
      </c>
      <c r="G88" s="1">
        <v>32</v>
      </c>
      <c r="H88" s="1">
        <v>103.75</v>
      </c>
      <c r="I88" s="1">
        <v>18.98</v>
      </c>
      <c r="J88" s="3">
        <f t="shared" si="10"/>
        <v>102.5</v>
      </c>
      <c r="K88" s="3">
        <f t="shared" si="11"/>
        <v>100.7</v>
      </c>
      <c r="L88" s="3">
        <f t="shared" si="12"/>
        <v>111.9</v>
      </c>
      <c r="M88" s="3">
        <f t="shared" si="13"/>
        <v>103.8</v>
      </c>
      <c r="N88" s="3"/>
      <c r="P88" s="4">
        <f t="shared" si="14"/>
        <v>27.730570161594251</v>
      </c>
      <c r="Q88" s="5">
        <f t="shared" si="15"/>
        <v>27.730570161594251</v>
      </c>
      <c r="R88" s="5">
        <f t="shared" si="16"/>
        <v>5.7772021169988026</v>
      </c>
    </row>
    <row r="89" spans="1:18" x14ac:dyDescent="0.3">
      <c r="A89" s="1">
        <v>88</v>
      </c>
      <c r="B89" s="1" t="s">
        <v>120</v>
      </c>
      <c r="C89" s="1" t="s">
        <v>564</v>
      </c>
      <c r="D89" s="1" t="s">
        <v>543</v>
      </c>
      <c r="E89" s="1">
        <v>4800</v>
      </c>
      <c r="F89" s="1" t="s">
        <v>518</v>
      </c>
      <c r="G89" s="1">
        <v>27</v>
      </c>
      <c r="H89" s="1">
        <v>119.75</v>
      </c>
      <c r="I89" s="1">
        <v>20.78</v>
      </c>
      <c r="J89" s="3">
        <f t="shared" si="10"/>
        <v>104.6</v>
      </c>
      <c r="K89" s="3">
        <f t="shared" si="11"/>
        <v>101.8</v>
      </c>
      <c r="L89" s="3">
        <f t="shared" si="12"/>
        <v>110</v>
      </c>
      <c r="M89" s="3">
        <f t="shared" si="13"/>
        <v>106</v>
      </c>
      <c r="N89" s="3"/>
      <c r="P89" s="4">
        <f t="shared" si="14"/>
        <v>26.056841711594249</v>
      </c>
      <c r="Q89" s="5">
        <f t="shared" si="15"/>
        <v>26.056841711594249</v>
      </c>
      <c r="R89" s="5">
        <f t="shared" si="16"/>
        <v>5.4285086899154686</v>
      </c>
    </row>
    <row r="90" spans="1:18" x14ac:dyDescent="0.3">
      <c r="A90" s="1">
        <v>89</v>
      </c>
      <c r="B90" s="1" t="s">
        <v>341</v>
      </c>
      <c r="C90" s="1" t="s">
        <v>497</v>
      </c>
      <c r="D90" s="1" t="s">
        <v>546</v>
      </c>
      <c r="E90" s="1">
        <v>4800</v>
      </c>
      <c r="F90" s="3" t="s">
        <v>549</v>
      </c>
      <c r="G90" s="1">
        <v>35</v>
      </c>
      <c r="H90" s="3">
        <v>117.25</v>
      </c>
      <c r="I90" s="1">
        <v>22.05</v>
      </c>
      <c r="J90" s="3">
        <f t="shared" si="10"/>
        <v>105.7</v>
      </c>
      <c r="K90" s="3">
        <f t="shared" si="11"/>
        <v>103.2</v>
      </c>
      <c r="L90" s="3">
        <f t="shared" si="12"/>
        <v>107.8</v>
      </c>
      <c r="M90" s="3">
        <f t="shared" si="13"/>
        <v>115</v>
      </c>
      <c r="N90" s="3"/>
      <c r="P90" s="4">
        <f t="shared" si="14"/>
        <v>31.938695961594252</v>
      </c>
      <c r="Q90" s="5">
        <f t="shared" si="15"/>
        <v>31.938695961594252</v>
      </c>
      <c r="R90" s="5">
        <f t="shared" si="16"/>
        <v>6.6538949919988024</v>
      </c>
    </row>
    <row r="91" spans="1:18" x14ac:dyDescent="0.3">
      <c r="A91" s="1">
        <v>90</v>
      </c>
      <c r="B91" s="1" t="s">
        <v>139</v>
      </c>
      <c r="C91" s="1" t="s">
        <v>513</v>
      </c>
      <c r="D91" s="1" t="s">
        <v>544</v>
      </c>
      <c r="E91" s="1">
        <v>4700</v>
      </c>
      <c r="F91" s="3" t="s">
        <v>499</v>
      </c>
      <c r="G91" s="1">
        <v>34</v>
      </c>
      <c r="H91" s="3">
        <v>112.25</v>
      </c>
      <c r="I91" s="1">
        <v>21.5</v>
      </c>
      <c r="J91" s="3">
        <f t="shared" si="10"/>
        <v>100.7</v>
      </c>
      <c r="K91" s="3">
        <f t="shared" si="11"/>
        <v>101.1</v>
      </c>
      <c r="L91" s="3">
        <f t="shared" si="12"/>
        <v>105</v>
      </c>
      <c r="M91" s="3">
        <f t="shared" si="13"/>
        <v>101.2</v>
      </c>
      <c r="N91" s="3"/>
      <c r="P91" s="4">
        <f t="shared" si="14"/>
        <v>30.615176923375785</v>
      </c>
      <c r="Q91" s="5">
        <f t="shared" si="15"/>
        <v>30.615176923375785</v>
      </c>
      <c r="R91" s="5">
        <f t="shared" si="16"/>
        <v>6.5138674305054858</v>
      </c>
    </row>
    <row r="92" spans="1:18" x14ac:dyDescent="0.3">
      <c r="A92" s="1">
        <v>91</v>
      </c>
      <c r="B92" s="1" t="s">
        <v>36</v>
      </c>
      <c r="C92" s="1" t="s">
        <v>514</v>
      </c>
      <c r="D92" s="1" t="s">
        <v>544</v>
      </c>
      <c r="E92" s="1">
        <v>4700</v>
      </c>
      <c r="F92" s="3" t="s">
        <v>487</v>
      </c>
      <c r="G92" s="1">
        <v>33</v>
      </c>
      <c r="H92" s="3">
        <v>112.25</v>
      </c>
      <c r="I92" s="1">
        <v>13.75</v>
      </c>
      <c r="J92" s="3">
        <f t="shared" si="10"/>
        <v>101.4</v>
      </c>
      <c r="K92" s="3">
        <f t="shared" si="11"/>
        <v>100.3</v>
      </c>
      <c r="L92" s="3">
        <f t="shared" si="12"/>
        <v>109.1</v>
      </c>
      <c r="M92" s="3">
        <f t="shared" si="13"/>
        <v>111.8</v>
      </c>
      <c r="N92" s="3"/>
      <c r="P92" s="4">
        <f t="shared" si="14"/>
        <v>27.529721623375789</v>
      </c>
      <c r="Q92" s="5">
        <f t="shared" si="15"/>
        <v>27.529721623375789</v>
      </c>
      <c r="R92" s="5">
        <f t="shared" si="16"/>
        <v>5.8573875794416566</v>
      </c>
    </row>
    <row r="93" spans="1:18" x14ac:dyDescent="0.3">
      <c r="A93" s="1">
        <v>92</v>
      </c>
      <c r="B93" s="1" t="s">
        <v>483</v>
      </c>
      <c r="C93" s="1" t="s">
        <v>497</v>
      </c>
      <c r="D93" s="1" t="s">
        <v>542</v>
      </c>
      <c r="E93" s="1">
        <v>4700</v>
      </c>
      <c r="F93" s="1" t="s">
        <v>518</v>
      </c>
      <c r="G93" s="1">
        <v>27</v>
      </c>
      <c r="H93" s="1">
        <v>117.25</v>
      </c>
      <c r="I93" s="1">
        <v>19.149999999999999</v>
      </c>
      <c r="J93" s="3">
        <f t="shared" si="10"/>
        <v>105.7</v>
      </c>
      <c r="K93" s="3">
        <f t="shared" si="11"/>
        <v>101.8</v>
      </c>
      <c r="L93" s="3">
        <f t="shared" si="12"/>
        <v>107.8</v>
      </c>
      <c r="M93" s="3">
        <f t="shared" si="13"/>
        <v>106</v>
      </c>
      <c r="N93" s="3"/>
      <c r="P93" s="4">
        <f t="shared" si="14"/>
        <v>25.229139773375785</v>
      </c>
      <c r="Q93" s="5">
        <f t="shared" si="15"/>
        <v>25.229139773375785</v>
      </c>
      <c r="R93" s="5">
        <f t="shared" si="16"/>
        <v>5.3679020794416559</v>
      </c>
    </row>
    <row r="94" spans="1:18" x14ac:dyDescent="0.3">
      <c r="A94" s="1">
        <v>93</v>
      </c>
      <c r="B94" s="1" t="s">
        <v>137</v>
      </c>
      <c r="C94" s="1" t="s">
        <v>489</v>
      </c>
      <c r="D94" s="1" t="s">
        <v>545</v>
      </c>
      <c r="E94" s="1">
        <v>4600</v>
      </c>
      <c r="F94" s="3" t="s">
        <v>505</v>
      </c>
      <c r="G94" s="1">
        <v>23</v>
      </c>
      <c r="H94" s="1">
        <v>120.25</v>
      </c>
      <c r="I94" s="1">
        <v>16.399999999999999</v>
      </c>
      <c r="J94" s="3">
        <f t="shared" si="10"/>
        <v>102.5</v>
      </c>
      <c r="K94" s="3">
        <f t="shared" si="11"/>
        <v>98.8</v>
      </c>
      <c r="L94" s="3">
        <f t="shared" si="12"/>
        <v>108.7</v>
      </c>
      <c r="M94" s="3">
        <f t="shared" si="13"/>
        <v>103.7</v>
      </c>
      <c r="N94" s="3"/>
      <c r="P94" s="4">
        <f t="shared" si="14"/>
        <v>21.601636927557156</v>
      </c>
      <c r="Q94" s="5">
        <f t="shared" si="15"/>
        <v>21.601636927557156</v>
      </c>
      <c r="R94" s="5">
        <f t="shared" si="16"/>
        <v>4.6960080277298166</v>
      </c>
    </row>
    <row r="95" spans="1:18" x14ac:dyDescent="0.3">
      <c r="A95" s="1">
        <v>94</v>
      </c>
      <c r="B95" s="1" t="s">
        <v>204</v>
      </c>
      <c r="C95" s="1" t="s">
        <v>507</v>
      </c>
      <c r="D95" s="1" t="s">
        <v>544</v>
      </c>
      <c r="E95" s="1">
        <v>4600</v>
      </c>
      <c r="F95" s="1" t="s">
        <v>513</v>
      </c>
      <c r="G95" s="1">
        <v>20</v>
      </c>
      <c r="H95" s="1">
        <v>111.25</v>
      </c>
      <c r="I95" s="1">
        <v>16.260000000000002</v>
      </c>
      <c r="J95" s="3">
        <f t="shared" si="10"/>
        <v>106.4</v>
      </c>
      <c r="K95" s="3">
        <f t="shared" si="11"/>
        <v>100.7</v>
      </c>
      <c r="L95" s="3">
        <f t="shared" si="12"/>
        <v>111</v>
      </c>
      <c r="M95" s="3">
        <f t="shared" si="13"/>
        <v>103.8</v>
      </c>
      <c r="N95" s="3"/>
      <c r="P95" s="4">
        <f t="shared" si="14"/>
        <v>18.539719427557159</v>
      </c>
      <c r="Q95" s="5">
        <f t="shared" si="15"/>
        <v>18.539719427557159</v>
      </c>
      <c r="R95" s="5">
        <f t="shared" si="16"/>
        <v>4.0303737885993831</v>
      </c>
    </row>
    <row r="96" spans="1:18" x14ac:dyDescent="0.3">
      <c r="A96" s="1">
        <v>95</v>
      </c>
      <c r="B96" s="1" t="s">
        <v>402</v>
      </c>
      <c r="C96" s="1" t="s">
        <v>489</v>
      </c>
      <c r="D96" s="1" t="s">
        <v>545</v>
      </c>
      <c r="E96" s="1">
        <v>4600</v>
      </c>
      <c r="F96" s="3" t="s">
        <v>489</v>
      </c>
      <c r="G96" s="1">
        <v>26</v>
      </c>
      <c r="H96" s="1">
        <v>120.25</v>
      </c>
      <c r="I96" s="1">
        <v>17.350000000000001</v>
      </c>
      <c r="J96" s="3">
        <f t="shared" si="10"/>
        <v>102.5</v>
      </c>
      <c r="K96" s="3">
        <f t="shared" si="11"/>
        <v>102.5</v>
      </c>
      <c r="L96" s="3">
        <f t="shared" si="12"/>
        <v>108.7</v>
      </c>
      <c r="M96" s="3">
        <f t="shared" si="13"/>
        <v>108.3</v>
      </c>
      <c r="N96" s="3"/>
      <c r="P96" s="4">
        <f t="shared" si="14"/>
        <v>24.01054227755716</v>
      </c>
      <c r="Q96" s="5">
        <f t="shared" si="15"/>
        <v>24.01054227755716</v>
      </c>
      <c r="R96" s="5">
        <f t="shared" si="16"/>
        <v>5.2196831038167746</v>
      </c>
    </row>
    <row r="97" spans="1:18" x14ac:dyDescent="0.3">
      <c r="A97" s="1">
        <v>96</v>
      </c>
      <c r="B97" s="1" t="s">
        <v>140</v>
      </c>
      <c r="C97" s="1" t="s">
        <v>498</v>
      </c>
      <c r="D97" s="1" t="s">
        <v>543</v>
      </c>
      <c r="E97" s="1">
        <v>4600</v>
      </c>
      <c r="F97" s="3" t="s">
        <v>564</v>
      </c>
      <c r="G97" s="1">
        <v>30</v>
      </c>
      <c r="H97" s="1">
        <v>117</v>
      </c>
      <c r="I97" s="1">
        <v>13.02</v>
      </c>
      <c r="J97" s="3">
        <f t="shared" si="10"/>
        <v>103.6</v>
      </c>
      <c r="K97" s="3">
        <f t="shared" si="11"/>
        <v>104.6</v>
      </c>
      <c r="L97" s="3">
        <f t="shared" si="12"/>
        <v>109</v>
      </c>
      <c r="M97" s="3">
        <f t="shared" si="13"/>
        <v>110.3</v>
      </c>
      <c r="N97" s="3"/>
      <c r="P97" s="4">
        <f t="shared" si="14"/>
        <v>25.447127527557157</v>
      </c>
      <c r="Q97" s="5">
        <f t="shared" si="15"/>
        <v>25.447127527557157</v>
      </c>
      <c r="R97" s="5">
        <f t="shared" si="16"/>
        <v>5.5319842451211212</v>
      </c>
    </row>
    <row r="98" spans="1:18" x14ac:dyDescent="0.3">
      <c r="A98" s="1">
        <v>97</v>
      </c>
      <c r="B98" s="1" t="s">
        <v>430</v>
      </c>
      <c r="C98" s="1" t="s">
        <v>514</v>
      </c>
      <c r="D98" s="1" t="s">
        <v>546</v>
      </c>
      <c r="E98" s="1">
        <v>4600</v>
      </c>
      <c r="F98" s="3" t="s">
        <v>507</v>
      </c>
      <c r="G98" s="1">
        <v>31</v>
      </c>
      <c r="H98" s="3">
        <v>112.25</v>
      </c>
      <c r="I98" s="1">
        <v>14.46</v>
      </c>
      <c r="J98" s="3">
        <f t="shared" si="10"/>
        <v>101.4</v>
      </c>
      <c r="K98" s="3">
        <f t="shared" si="11"/>
        <v>106.4</v>
      </c>
      <c r="L98" s="3">
        <f t="shared" si="12"/>
        <v>109.1</v>
      </c>
      <c r="M98" s="3">
        <f t="shared" si="13"/>
        <v>103.6</v>
      </c>
      <c r="N98" s="3"/>
      <c r="P98" s="4">
        <f t="shared" si="14"/>
        <v>26.238094827557155</v>
      </c>
      <c r="Q98" s="5">
        <f t="shared" si="15"/>
        <v>26.238094827557155</v>
      </c>
      <c r="R98" s="5">
        <f t="shared" si="16"/>
        <v>5.7039336581645994</v>
      </c>
    </row>
    <row r="99" spans="1:18" x14ac:dyDescent="0.3">
      <c r="A99" s="1">
        <v>98</v>
      </c>
      <c r="B99" s="1" t="s">
        <v>245</v>
      </c>
      <c r="C99" s="1" t="s">
        <v>495</v>
      </c>
      <c r="D99" s="1" t="s">
        <v>542</v>
      </c>
      <c r="E99" s="1">
        <v>4600</v>
      </c>
      <c r="F99" s="1" t="s">
        <v>518</v>
      </c>
      <c r="G99" s="1">
        <v>21</v>
      </c>
      <c r="H99" s="1">
        <v>108.75</v>
      </c>
      <c r="I99" s="1">
        <v>18.559999999999999</v>
      </c>
      <c r="J99" s="3">
        <f t="shared" si="10"/>
        <v>97.8</v>
      </c>
      <c r="K99" s="3">
        <f t="shared" si="11"/>
        <v>101.8</v>
      </c>
      <c r="L99" s="3">
        <f t="shared" si="12"/>
        <v>105</v>
      </c>
      <c r="M99" s="3">
        <f t="shared" si="13"/>
        <v>106</v>
      </c>
      <c r="N99" s="3"/>
      <c r="P99" s="4">
        <f t="shared" si="14"/>
        <v>19.672566877557159</v>
      </c>
      <c r="Q99" s="5">
        <f t="shared" si="15"/>
        <v>19.672566877557159</v>
      </c>
      <c r="R99" s="5">
        <f t="shared" si="16"/>
        <v>4.2766449733819911</v>
      </c>
    </row>
    <row r="100" spans="1:18" x14ac:dyDescent="0.3">
      <c r="A100" s="1">
        <v>99</v>
      </c>
      <c r="B100" s="1" t="s">
        <v>375</v>
      </c>
      <c r="C100" s="1" t="s">
        <v>487</v>
      </c>
      <c r="D100" s="1" t="s">
        <v>544</v>
      </c>
      <c r="E100" s="1">
        <v>4600</v>
      </c>
      <c r="F100" s="3" t="s">
        <v>549</v>
      </c>
      <c r="G100" s="1">
        <v>32</v>
      </c>
      <c r="H100" s="3">
        <v>123.25</v>
      </c>
      <c r="I100" s="1">
        <v>21.92</v>
      </c>
      <c r="J100" s="3">
        <f t="shared" si="10"/>
        <v>100.3</v>
      </c>
      <c r="K100" s="3">
        <f t="shared" si="11"/>
        <v>103.2</v>
      </c>
      <c r="L100" s="3">
        <f t="shared" si="12"/>
        <v>109.6</v>
      </c>
      <c r="M100" s="3">
        <f t="shared" si="13"/>
        <v>115</v>
      </c>
      <c r="N100" s="3"/>
      <c r="P100" s="4">
        <f t="shared" si="14"/>
        <v>29.790978327557163</v>
      </c>
      <c r="Q100" s="5">
        <f t="shared" si="15"/>
        <v>29.790978327557163</v>
      </c>
      <c r="R100" s="5">
        <f t="shared" si="16"/>
        <v>6.4762996364254706</v>
      </c>
    </row>
    <row r="101" spans="1:18" x14ac:dyDescent="0.3">
      <c r="A101" s="1">
        <v>100</v>
      </c>
      <c r="B101" s="1" t="s">
        <v>281</v>
      </c>
      <c r="C101" s="1" t="s">
        <v>485</v>
      </c>
      <c r="D101" s="1" t="s">
        <v>542</v>
      </c>
      <c r="E101" s="1">
        <v>4600</v>
      </c>
      <c r="F101" s="3" t="s">
        <v>485</v>
      </c>
      <c r="G101" s="1">
        <v>29</v>
      </c>
      <c r="H101" s="3">
        <v>117.25</v>
      </c>
      <c r="I101" s="1">
        <v>16.5</v>
      </c>
      <c r="J101" s="3">
        <f t="shared" si="10"/>
        <v>105</v>
      </c>
      <c r="K101" s="3">
        <f t="shared" si="11"/>
        <v>105</v>
      </c>
      <c r="L101" s="3">
        <f t="shared" si="12"/>
        <v>101.6</v>
      </c>
      <c r="M101" s="3">
        <f t="shared" si="13"/>
        <v>111</v>
      </c>
      <c r="N101" s="3"/>
      <c r="P101" s="4">
        <f t="shared" si="14"/>
        <v>25.809477877557157</v>
      </c>
      <c r="Q101" s="5">
        <f t="shared" si="15"/>
        <v>25.809477877557157</v>
      </c>
      <c r="R101" s="5">
        <f t="shared" si="16"/>
        <v>5.6107560603385132</v>
      </c>
    </row>
    <row r="102" spans="1:18" x14ac:dyDescent="0.3">
      <c r="A102" s="1">
        <v>101</v>
      </c>
      <c r="B102" s="1" t="s">
        <v>331</v>
      </c>
      <c r="C102" s="1" t="s">
        <v>557</v>
      </c>
      <c r="D102" s="1" t="s">
        <v>543</v>
      </c>
      <c r="E102" s="1">
        <v>4600</v>
      </c>
      <c r="F102" s="1" t="s">
        <v>488</v>
      </c>
      <c r="G102" s="1">
        <v>27</v>
      </c>
      <c r="H102" s="1">
        <v>115.5</v>
      </c>
      <c r="I102" s="1">
        <v>18.23</v>
      </c>
      <c r="J102" s="3">
        <f t="shared" si="10"/>
        <v>100.7</v>
      </c>
      <c r="K102" s="3">
        <f t="shared" si="11"/>
        <v>104.2</v>
      </c>
      <c r="L102" s="3">
        <f t="shared" si="12"/>
        <v>109.3</v>
      </c>
      <c r="M102" s="3">
        <f t="shared" si="13"/>
        <v>110.7</v>
      </c>
      <c r="N102" s="3"/>
      <c r="P102" s="4">
        <f t="shared" si="14"/>
        <v>24.493802827557161</v>
      </c>
      <c r="Q102" s="5">
        <f t="shared" si="15"/>
        <v>24.493802827557161</v>
      </c>
      <c r="R102" s="5">
        <f t="shared" si="16"/>
        <v>5.3247397451211222</v>
      </c>
    </row>
    <row r="103" spans="1:18" x14ac:dyDescent="0.3">
      <c r="A103" s="1">
        <v>102</v>
      </c>
      <c r="B103" s="1" t="s">
        <v>541</v>
      </c>
      <c r="C103" s="1" t="s">
        <v>506</v>
      </c>
      <c r="D103" s="1" t="s">
        <v>544</v>
      </c>
      <c r="E103" s="1">
        <v>4600</v>
      </c>
      <c r="F103" s="1" t="s">
        <v>488</v>
      </c>
      <c r="G103" s="1">
        <v>32</v>
      </c>
      <c r="H103" s="1">
        <v>105</v>
      </c>
      <c r="I103" s="1">
        <v>18.39</v>
      </c>
      <c r="J103" s="3">
        <f t="shared" si="10"/>
        <v>100.5</v>
      </c>
      <c r="K103" s="3">
        <f t="shared" si="11"/>
        <v>104.2</v>
      </c>
      <c r="L103" s="3">
        <f t="shared" si="12"/>
        <v>102.4</v>
      </c>
      <c r="M103" s="3">
        <f t="shared" si="13"/>
        <v>110.7</v>
      </c>
      <c r="N103" s="3"/>
      <c r="P103" s="4">
        <f t="shared" si="14"/>
        <v>27.340877277557158</v>
      </c>
      <c r="Q103" s="5">
        <f t="shared" si="15"/>
        <v>27.340877277557158</v>
      </c>
      <c r="R103" s="5">
        <f t="shared" si="16"/>
        <v>5.9436689733819916</v>
      </c>
    </row>
    <row r="104" spans="1:18" x14ac:dyDescent="0.3">
      <c r="A104" s="1">
        <v>103</v>
      </c>
      <c r="B104" s="1" t="s">
        <v>262</v>
      </c>
      <c r="C104" s="1" t="s">
        <v>512</v>
      </c>
      <c r="D104" s="1" t="s">
        <v>544</v>
      </c>
      <c r="E104" s="1">
        <v>4600</v>
      </c>
      <c r="F104" s="1" t="s">
        <v>557</v>
      </c>
      <c r="G104" s="1">
        <v>31</v>
      </c>
      <c r="H104" s="1">
        <v>117.5</v>
      </c>
      <c r="I104" s="1">
        <v>17.45</v>
      </c>
      <c r="J104" s="3">
        <f t="shared" si="10"/>
        <v>102.8</v>
      </c>
      <c r="K104" s="3">
        <f t="shared" si="11"/>
        <v>100.7</v>
      </c>
      <c r="L104" s="3">
        <f t="shared" si="12"/>
        <v>107.9</v>
      </c>
      <c r="M104" s="3">
        <f t="shared" si="13"/>
        <v>111.3</v>
      </c>
      <c r="N104" s="3"/>
      <c r="P104" s="4">
        <f t="shared" si="14"/>
        <v>27.398163727557158</v>
      </c>
      <c r="Q104" s="5">
        <f t="shared" si="15"/>
        <v>27.398163727557158</v>
      </c>
      <c r="R104" s="5">
        <f t="shared" si="16"/>
        <v>5.9561225494689483</v>
      </c>
    </row>
    <row r="105" spans="1:18" x14ac:dyDescent="0.3">
      <c r="A105" s="1">
        <v>104</v>
      </c>
      <c r="B105" s="1" t="s">
        <v>61</v>
      </c>
      <c r="C105" s="1" t="s">
        <v>492</v>
      </c>
      <c r="D105" s="1" t="s">
        <v>546</v>
      </c>
      <c r="E105" s="1">
        <v>4500</v>
      </c>
      <c r="F105" s="3" t="s">
        <v>517</v>
      </c>
      <c r="G105" s="1">
        <v>29</v>
      </c>
      <c r="H105" s="3">
        <v>116.5</v>
      </c>
      <c r="I105" s="1">
        <v>12.95</v>
      </c>
      <c r="J105" s="3">
        <f t="shared" si="10"/>
        <v>101.8</v>
      </c>
      <c r="K105" s="3">
        <f t="shared" si="11"/>
        <v>105.7</v>
      </c>
      <c r="L105" s="3">
        <f t="shared" si="12"/>
        <v>107.8</v>
      </c>
      <c r="M105" s="3">
        <f t="shared" si="13"/>
        <v>105.3</v>
      </c>
      <c r="N105" s="3"/>
      <c r="P105" s="4">
        <f t="shared" si="14"/>
        <v>24.539929745175328</v>
      </c>
      <c r="Q105" s="5">
        <f t="shared" si="15"/>
        <v>24.539929745175328</v>
      </c>
      <c r="R105" s="5">
        <f t="shared" si="16"/>
        <v>5.4533177211500732</v>
      </c>
    </row>
    <row r="106" spans="1:18" x14ac:dyDescent="0.3">
      <c r="A106" s="1">
        <v>105</v>
      </c>
      <c r="B106" s="1" t="s">
        <v>239</v>
      </c>
      <c r="C106" s="1" t="s">
        <v>492</v>
      </c>
      <c r="D106" s="1" t="s">
        <v>546</v>
      </c>
      <c r="E106" s="1">
        <v>4500</v>
      </c>
      <c r="F106" s="1" t="s">
        <v>497</v>
      </c>
      <c r="G106" s="1">
        <v>28</v>
      </c>
      <c r="H106" s="1">
        <v>116.5</v>
      </c>
      <c r="I106" s="1">
        <v>15.73</v>
      </c>
      <c r="J106" s="3">
        <f t="shared" si="10"/>
        <v>101.8</v>
      </c>
      <c r="K106" s="3">
        <f t="shared" si="11"/>
        <v>105.7</v>
      </c>
      <c r="L106" s="3">
        <f t="shared" si="12"/>
        <v>107.8</v>
      </c>
      <c r="M106" s="3">
        <f t="shared" si="13"/>
        <v>107.6</v>
      </c>
      <c r="N106" s="3"/>
      <c r="P106" s="4">
        <f t="shared" si="14"/>
        <v>24.527096095175331</v>
      </c>
      <c r="Q106" s="5">
        <f t="shared" si="15"/>
        <v>24.527096095175331</v>
      </c>
      <c r="R106" s="5">
        <f t="shared" si="16"/>
        <v>5.4504657989278513</v>
      </c>
    </row>
    <row r="107" spans="1:18" x14ac:dyDescent="0.3">
      <c r="A107" s="1">
        <v>106</v>
      </c>
      <c r="B107" s="1" t="s">
        <v>260</v>
      </c>
      <c r="C107" s="1" t="s">
        <v>517</v>
      </c>
      <c r="D107" s="1" t="s">
        <v>544</v>
      </c>
      <c r="E107" s="1">
        <v>4400</v>
      </c>
      <c r="F107" s="1" t="s">
        <v>513</v>
      </c>
      <c r="G107" s="1">
        <v>31</v>
      </c>
      <c r="H107" s="1">
        <v>113.25</v>
      </c>
      <c r="I107" s="1">
        <v>16.13</v>
      </c>
      <c r="J107" s="3">
        <f t="shared" si="10"/>
        <v>105.7</v>
      </c>
      <c r="K107" s="3">
        <f t="shared" si="11"/>
        <v>100.7</v>
      </c>
      <c r="L107" s="3">
        <f t="shared" si="12"/>
        <v>106.7</v>
      </c>
      <c r="M107" s="3">
        <f t="shared" si="13"/>
        <v>103.8</v>
      </c>
      <c r="N107" s="3"/>
      <c r="P107" s="4">
        <f t="shared" si="14"/>
        <v>26.39445987697459</v>
      </c>
      <c r="Q107" s="5">
        <f t="shared" si="15"/>
        <v>26.39445987697459</v>
      </c>
      <c r="R107" s="5">
        <f t="shared" si="16"/>
        <v>5.9987408811305878</v>
      </c>
    </row>
    <row r="108" spans="1:18" x14ac:dyDescent="0.3">
      <c r="A108" s="1">
        <v>107</v>
      </c>
      <c r="B108" s="1" t="s">
        <v>432</v>
      </c>
      <c r="C108" s="1" t="s">
        <v>491</v>
      </c>
      <c r="D108" s="1" t="s">
        <v>544</v>
      </c>
      <c r="E108" s="1">
        <v>4400</v>
      </c>
      <c r="F108" s="1" t="s">
        <v>492</v>
      </c>
      <c r="G108" s="1">
        <v>27</v>
      </c>
      <c r="H108" s="1">
        <v>107.5</v>
      </c>
      <c r="I108" s="1">
        <v>17.68</v>
      </c>
      <c r="J108" s="3">
        <f t="shared" si="10"/>
        <v>100.7</v>
      </c>
      <c r="K108" s="3">
        <f t="shared" si="11"/>
        <v>101.8</v>
      </c>
      <c r="L108" s="3">
        <f t="shared" si="12"/>
        <v>106.5</v>
      </c>
      <c r="M108" s="3">
        <f t="shared" si="13"/>
        <v>110.2</v>
      </c>
      <c r="N108" s="3"/>
      <c r="P108" s="4">
        <f t="shared" si="14"/>
        <v>23.224201826974586</v>
      </c>
      <c r="Q108" s="5">
        <f t="shared" si="15"/>
        <v>23.224201826974586</v>
      </c>
      <c r="R108" s="5">
        <f t="shared" si="16"/>
        <v>5.2782276879487693</v>
      </c>
    </row>
    <row r="109" spans="1:18" x14ac:dyDescent="0.3">
      <c r="A109" s="1">
        <v>108</v>
      </c>
      <c r="B109" s="1" t="s">
        <v>458</v>
      </c>
      <c r="C109" s="1" t="s">
        <v>506</v>
      </c>
      <c r="D109" s="1" t="s">
        <v>545</v>
      </c>
      <c r="E109" s="1">
        <v>4300</v>
      </c>
      <c r="F109" s="1" t="s">
        <v>514</v>
      </c>
      <c r="G109" s="1">
        <v>4</v>
      </c>
      <c r="H109" s="1">
        <v>105</v>
      </c>
      <c r="I109" s="1">
        <v>20.48</v>
      </c>
      <c r="J109" s="3">
        <f t="shared" si="10"/>
        <v>100.5</v>
      </c>
      <c r="K109" s="3">
        <f t="shared" si="11"/>
        <v>101.4</v>
      </c>
      <c r="L109" s="3">
        <f t="shared" si="12"/>
        <v>102.4</v>
      </c>
      <c r="M109" s="3">
        <f t="shared" si="13"/>
        <v>108</v>
      </c>
      <c r="N109" s="3"/>
      <c r="P109" s="4">
        <f t="shared" si="14"/>
        <v>6.7939415472737767</v>
      </c>
      <c r="Q109" s="5">
        <f t="shared" si="15"/>
        <v>6.7939415472737767</v>
      </c>
      <c r="R109" s="5">
        <f t="shared" si="16"/>
        <v>1.5799864063427389</v>
      </c>
    </row>
    <row r="110" spans="1:18" x14ac:dyDescent="0.3">
      <c r="A110" s="1">
        <v>109</v>
      </c>
      <c r="B110" s="1" t="s">
        <v>369</v>
      </c>
      <c r="C110" s="1" t="s">
        <v>493</v>
      </c>
      <c r="D110" s="1" t="s">
        <v>544</v>
      </c>
      <c r="E110" s="1">
        <v>4200</v>
      </c>
      <c r="F110" s="1" t="s">
        <v>549</v>
      </c>
      <c r="G110" s="1">
        <v>28</v>
      </c>
      <c r="H110" s="1">
        <v>103.75</v>
      </c>
      <c r="I110" s="1">
        <v>12.52</v>
      </c>
      <c r="J110" s="3">
        <f t="shared" si="10"/>
        <v>102.5</v>
      </c>
      <c r="K110" s="3">
        <f t="shared" si="11"/>
        <v>103.2</v>
      </c>
      <c r="L110" s="3">
        <f t="shared" si="12"/>
        <v>111.9</v>
      </c>
      <c r="M110" s="3">
        <f t="shared" si="13"/>
        <v>115</v>
      </c>
      <c r="N110" s="3"/>
      <c r="P110" s="4">
        <f t="shared" si="14"/>
        <v>21.625991811782665</v>
      </c>
      <c r="Q110" s="5">
        <f t="shared" si="15"/>
        <v>21.625991811782665</v>
      </c>
      <c r="R110" s="5">
        <f t="shared" si="16"/>
        <v>5.1490456694720628</v>
      </c>
    </row>
    <row r="111" spans="1:18" x14ac:dyDescent="0.3">
      <c r="A111" s="1">
        <v>110</v>
      </c>
      <c r="B111" s="1" t="s">
        <v>347</v>
      </c>
      <c r="C111" s="1" t="s">
        <v>498</v>
      </c>
      <c r="D111" s="1" t="s">
        <v>542</v>
      </c>
      <c r="E111" s="1">
        <v>4200</v>
      </c>
      <c r="F111" s="1" t="s">
        <v>517</v>
      </c>
      <c r="G111" s="1">
        <v>22</v>
      </c>
      <c r="H111" s="1">
        <v>117</v>
      </c>
      <c r="I111" s="1">
        <v>20.420000000000002</v>
      </c>
      <c r="J111" s="3">
        <f t="shared" si="10"/>
        <v>103.6</v>
      </c>
      <c r="K111" s="3">
        <f t="shared" si="11"/>
        <v>105.7</v>
      </c>
      <c r="L111" s="3">
        <f t="shared" si="12"/>
        <v>109</v>
      </c>
      <c r="M111" s="3">
        <f t="shared" si="13"/>
        <v>105.3</v>
      </c>
      <c r="N111" s="3"/>
      <c r="P111" s="4">
        <f t="shared" si="14"/>
        <v>20.842096711782666</v>
      </c>
      <c r="Q111" s="5">
        <f t="shared" si="15"/>
        <v>20.842096711782666</v>
      </c>
      <c r="R111" s="5">
        <f t="shared" si="16"/>
        <v>4.9624039789958729</v>
      </c>
    </row>
    <row r="112" spans="1:18" x14ac:dyDescent="0.3">
      <c r="A112" s="1">
        <v>111</v>
      </c>
      <c r="B112" s="1" t="s">
        <v>195</v>
      </c>
      <c r="C112" s="1" t="s">
        <v>495</v>
      </c>
      <c r="D112" s="1" t="s">
        <v>544</v>
      </c>
      <c r="E112" s="1">
        <v>4200</v>
      </c>
      <c r="F112" s="1" t="s">
        <v>517</v>
      </c>
      <c r="G112" s="1">
        <v>24</v>
      </c>
      <c r="H112" s="1">
        <v>108.75</v>
      </c>
      <c r="I112" s="1">
        <v>14.94</v>
      </c>
      <c r="J112" s="3">
        <f t="shared" si="10"/>
        <v>97.8</v>
      </c>
      <c r="K112" s="3">
        <f t="shared" si="11"/>
        <v>105.7</v>
      </c>
      <c r="L112" s="3">
        <f t="shared" si="12"/>
        <v>105</v>
      </c>
      <c r="M112" s="3">
        <f t="shared" si="13"/>
        <v>105.3</v>
      </c>
      <c r="N112" s="3"/>
      <c r="P112" s="4">
        <f t="shared" si="14"/>
        <v>20.073002411782664</v>
      </c>
      <c r="Q112" s="5">
        <f t="shared" si="15"/>
        <v>20.073002411782664</v>
      </c>
      <c r="R112" s="5">
        <f t="shared" si="16"/>
        <v>4.7792862885196818</v>
      </c>
    </row>
    <row r="113" spans="1:18" x14ac:dyDescent="0.3">
      <c r="A113" s="1">
        <v>112</v>
      </c>
      <c r="B113" s="1" t="s">
        <v>152</v>
      </c>
      <c r="C113" s="1" t="s">
        <v>557</v>
      </c>
      <c r="D113" s="1" t="s">
        <v>543</v>
      </c>
      <c r="E113" s="1">
        <v>4100</v>
      </c>
      <c r="F113" s="3" t="s">
        <v>499</v>
      </c>
      <c r="G113" s="1">
        <v>29</v>
      </c>
      <c r="H113" s="1">
        <v>115.5</v>
      </c>
      <c r="I113" s="1">
        <v>17.34</v>
      </c>
      <c r="J113" s="3">
        <f t="shared" si="10"/>
        <v>100.7</v>
      </c>
      <c r="K113" s="3">
        <f t="shared" si="11"/>
        <v>101.1</v>
      </c>
      <c r="L113" s="3">
        <f t="shared" si="12"/>
        <v>109.3</v>
      </c>
      <c r="M113" s="3">
        <f t="shared" si="13"/>
        <v>101.2</v>
      </c>
      <c r="N113" s="3"/>
      <c r="P113" s="4">
        <f t="shared" si="14"/>
        <v>24.770547609690471</v>
      </c>
      <c r="Q113" s="5">
        <f t="shared" si="15"/>
        <v>24.770547609690471</v>
      </c>
      <c r="R113" s="5">
        <f t="shared" si="16"/>
        <v>6.0415969779732865</v>
      </c>
    </row>
    <row r="114" spans="1:18" x14ac:dyDescent="0.3">
      <c r="A114" s="1">
        <v>113</v>
      </c>
      <c r="B114" s="1" t="s">
        <v>13</v>
      </c>
      <c r="C114" s="1" t="s">
        <v>499</v>
      </c>
      <c r="D114" s="1" t="s">
        <v>542</v>
      </c>
      <c r="E114" s="1">
        <v>4100</v>
      </c>
      <c r="F114" s="3" t="s">
        <v>489</v>
      </c>
      <c r="G114" s="1">
        <v>29</v>
      </c>
      <c r="H114" s="3">
        <v>109.25</v>
      </c>
      <c r="I114" s="1">
        <v>17.510000000000002</v>
      </c>
      <c r="J114" s="3">
        <f t="shared" si="10"/>
        <v>101.1</v>
      </c>
      <c r="K114" s="3">
        <f t="shared" si="11"/>
        <v>102.5</v>
      </c>
      <c r="L114" s="3">
        <f t="shared" si="12"/>
        <v>109.7</v>
      </c>
      <c r="M114" s="3">
        <f t="shared" si="13"/>
        <v>108.3</v>
      </c>
      <c r="N114" s="3"/>
      <c r="P114" s="4">
        <f t="shared" si="14"/>
        <v>24.13012955969047</v>
      </c>
      <c r="Q114" s="5">
        <f t="shared" si="15"/>
        <v>24.13012955969047</v>
      </c>
      <c r="R114" s="5">
        <f t="shared" si="16"/>
        <v>5.8853974535830424</v>
      </c>
    </row>
    <row r="115" spans="1:18" x14ac:dyDescent="0.3">
      <c r="A115" s="1">
        <v>114</v>
      </c>
      <c r="B115" s="1" t="s">
        <v>225</v>
      </c>
      <c r="C115" s="1" t="s">
        <v>512</v>
      </c>
      <c r="D115" s="1" t="s">
        <v>544</v>
      </c>
      <c r="E115" s="1">
        <v>4100</v>
      </c>
      <c r="F115" s="1" t="s">
        <v>488</v>
      </c>
      <c r="G115" s="1">
        <v>28</v>
      </c>
      <c r="H115" s="1">
        <v>117.5</v>
      </c>
      <c r="I115" s="1">
        <v>16.86</v>
      </c>
      <c r="J115" s="3">
        <f t="shared" si="10"/>
        <v>102.8</v>
      </c>
      <c r="K115" s="3">
        <f t="shared" si="11"/>
        <v>104.2</v>
      </c>
      <c r="L115" s="3">
        <f t="shared" si="12"/>
        <v>107.9</v>
      </c>
      <c r="M115" s="3">
        <f t="shared" si="13"/>
        <v>110.7</v>
      </c>
      <c r="N115" s="3"/>
      <c r="P115" s="4">
        <f t="shared" si="14"/>
        <v>23.999147659690475</v>
      </c>
      <c r="Q115" s="5">
        <f t="shared" si="15"/>
        <v>23.999147659690475</v>
      </c>
      <c r="R115" s="5">
        <f t="shared" si="16"/>
        <v>5.8534506487049942</v>
      </c>
    </row>
    <row r="116" spans="1:18" x14ac:dyDescent="0.3">
      <c r="A116" s="1">
        <v>115</v>
      </c>
      <c r="B116" s="1" t="s">
        <v>96</v>
      </c>
      <c r="C116" s="1" t="s">
        <v>487</v>
      </c>
      <c r="D116" s="1" t="s">
        <v>546</v>
      </c>
      <c r="E116" s="1">
        <v>4100</v>
      </c>
      <c r="F116" s="3" t="s">
        <v>492</v>
      </c>
      <c r="G116" s="1">
        <v>34</v>
      </c>
      <c r="H116" s="3">
        <v>123.25</v>
      </c>
      <c r="I116" s="1">
        <v>9.56</v>
      </c>
      <c r="J116" s="3">
        <f t="shared" si="10"/>
        <v>100.3</v>
      </c>
      <c r="K116" s="3">
        <f t="shared" si="11"/>
        <v>101.8</v>
      </c>
      <c r="L116" s="3">
        <f t="shared" si="12"/>
        <v>109.6</v>
      </c>
      <c r="M116" s="3">
        <f t="shared" si="13"/>
        <v>110.2</v>
      </c>
      <c r="N116" s="3"/>
      <c r="P116" s="4">
        <f t="shared" si="14"/>
        <v>26.879111109690474</v>
      </c>
      <c r="Q116" s="5">
        <f t="shared" si="15"/>
        <v>26.879111109690474</v>
      </c>
      <c r="R116" s="5">
        <f t="shared" si="16"/>
        <v>6.5558807584610914</v>
      </c>
    </row>
    <row r="117" spans="1:18" x14ac:dyDescent="0.3">
      <c r="A117" s="1">
        <v>116</v>
      </c>
      <c r="B117" s="1" t="s">
        <v>167</v>
      </c>
      <c r="C117" s="1" t="s">
        <v>505</v>
      </c>
      <c r="D117" s="1" t="s">
        <v>542</v>
      </c>
      <c r="E117" s="1">
        <v>4100</v>
      </c>
      <c r="F117" s="1" t="s">
        <v>557</v>
      </c>
      <c r="G117" s="1">
        <v>25</v>
      </c>
      <c r="H117" s="1">
        <v>107.5</v>
      </c>
      <c r="I117" s="1">
        <v>17.25</v>
      </c>
      <c r="J117" s="3">
        <f t="shared" si="10"/>
        <v>98.8</v>
      </c>
      <c r="K117" s="3">
        <f t="shared" si="11"/>
        <v>100.7</v>
      </c>
      <c r="L117" s="3">
        <f t="shared" si="12"/>
        <v>114.3</v>
      </c>
      <c r="M117" s="3">
        <f t="shared" si="13"/>
        <v>111.3</v>
      </c>
      <c r="N117" s="3"/>
      <c r="P117" s="4">
        <f t="shared" si="14"/>
        <v>20.811915809690475</v>
      </c>
      <c r="Q117" s="5">
        <f t="shared" si="15"/>
        <v>20.811915809690475</v>
      </c>
      <c r="R117" s="5">
        <f t="shared" si="16"/>
        <v>5.0760770267537749</v>
      </c>
    </row>
    <row r="118" spans="1:18" x14ac:dyDescent="0.3">
      <c r="A118" s="1">
        <v>117</v>
      </c>
      <c r="B118" s="1" t="s">
        <v>440</v>
      </c>
      <c r="C118" s="1" t="s">
        <v>512</v>
      </c>
      <c r="D118" s="1" t="s">
        <v>546</v>
      </c>
      <c r="E118" s="1">
        <v>4000</v>
      </c>
      <c r="F118" s="1" t="s">
        <v>514</v>
      </c>
      <c r="G118" s="1">
        <v>27</v>
      </c>
      <c r="H118" s="1">
        <v>117.5</v>
      </c>
      <c r="I118" s="1">
        <v>18.510000000000002</v>
      </c>
      <c r="J118" s="3">
        <f t="shared" si="10"/>
        <v>102.8</v>
      </c>
      <c r="K118" s="3">
        <f t="shared" si="11"/>
        <v>101.4</v>
      </c>
      <c r="L118" s="3">
        <f t="shared" si="12"/>
        <v>107.9</v>
      </c>
      <c r="M118" s="3">
        <f t="shared" si="13"/>
        <v>108</v>
      </c>
      <c r="N118" s="3"/>
      <c r="P118" s="4">
        <f t="shared" si="14"/>
        <v>23.507793286948868</v>
      </c>
      <c r="Q118" s="5">
        <f t="shared" si="15"/>
        <v>23.507793286948868</v>
      </c>
      <c r="R118" s="5">
        <f t="shared" si="16"/>
        <v>5.8769483217372169</v>
      </c>
    </row>
    <row r="119" spans="1:18" x14ac:dyDescent="0.3">
      <c r="A119" s="1">
        <v>118</v>
      </c>
      <c r="B119" s="1" t="s">
        <v>399</v>
      </c>
      <c r="C119" s="1" t="s">
        <v>505</v>
      </c>
      <c r="D119" s="1" t="s">
        <v>545</v>
      </c>
      <c r="E119" s="1">
        <v>4000</v>
      </c>
      <c r="F119" s="3" t="s">
        <v>491</v>
      </c>
      <c r="G119" s="1">
        <v>16</v>
      </c>
      <c r="H119" s="1">
        <v>107.5</v>
      </c>
      <c r="I119" s="1">
        <v>20.52</v>
      </c>
      <c r="J119" s="3">
        <f t="shared" si="10"/>
        <v>98.8</v>
      </c>
      <c r="K119" s="3">
        <f t="shared" si="11"/>
        <v>100.7</v>
      </c>
      <c r="L119" s="3">
        <f t="shared" si="12"/>
        <v>114.3</v>
      </c>
      <c r="M119" s="3">
        <f t="shared" si="13"/>
        <v>104.2</v>
      </c>
      <c r="N119" s="3"/>
      <c r="P119" s="4">
        <f t="shared" si="14"/>
        <v>14.996193236948871</v>
      </c>
      <c r="Q119" s="5">
        <f t="shared" si="15"/>
        <v>14.996193236948871</v>
      </c>
      <c r="R119" s="5">
        <f t="shared" si="16"/>
        <v>3.7490483092372178</v>
      </c>
    </row>
    <row r="120" spans="1:18" x14ac:dyDescent="0.3">
      <c r="A120" s="1">
        <v>119</v>
      </c>
      <c r="B120" s="1" t="s">
        <v>175</v>
      </c>
      <c r="C120" s="1" t="s">
        <v>498</v>
      </c>
      <c r="D120" s="1" t="s">
        <v>544</v>
      </c>
      <c r="E120" s="1">
        <v>4000</v>
      </c>
      <c r="F120" s="1" t="s">
        <v>513</v>
      </c>
      <c r="G120" s="1">
        <v>31</v>
      </c>
      <c r="H120" s="1">
        <v>117</v>
      </c>
      <c r="I120" s="1">
        <v>15.04</v>
      </c>
      <c r="J120" s="3">
        <f t="shared" si="10"/>
        <v>103.6</v>
      </c>
      <c r="K120" s="3">
        <f t="shared" si="11"/>
        <v>100.7</v>
      </c>
      <c r="L120" s="3">
        <f t="shared" si="12"/>
        <v>109</v>
      </c>
      <c r="M120" s="3">
        <f t="shared" si="13"/>
        <v>103.8</v>
      </c>
      <c r="N120" s="3"/>
      <c r="P120" s="4">
        <f t="shared" si="14"/>
        <v>25.497580986948869</v>
      </c>
      <c r="Q120" s="5">
        <f t="shared" si="15"/>
        <v>25.497580986948869</v>
      </c>
      <c r="R120" s="5">
        <f t="shared" si="16"/>
        <v>6.3743952467372171</v>
      </c>
    </row>
    <row r="121" spans="1:18" x14ac:dyDescent="0.3">
      <c r="A121" s="1">
        <v>120</v>
      </c>
      <c r="B121" s="1" t="s">
        <v>378</v>
      </c>
      <c r="C121" s="1" t="s">
        <v>498</v>
      </c>
      <c r="D121" s="1" t="s">
        <v>543</v>
      </c>
      <c r="E121" s="1">
        <v>4000</v>
      </c>
      <c r="F121" s="1" t="s">
        <v>506</v>
      </c>
      <c r="G121" s="1">
        <v>22</v>
      </c>
      <c r="H121" s="1">
        <v>117</v>
      </c>
      <c r="I121" s="1">
        <v>19</v>
      </c>
      <c r="J121" s="3">
        <f t="shared" si="10"/>
        <v>103.6</v>
      </c>
      <c r="K121" s="3">
        <f t="shared" si="11"/>
        <v>100.5</v>
      </c>
      <c r="L121" s="3">
        <f t="shared" si="12"/>
        <v>109</v>
      </c>
      <c r="M121" s="3">
        <f t="shared" si="13"/>
        <v>107.2</v>
      </c>
      <c r="N121" s="3"/>
      <c r="P121" s="4">
        <f t="shared" si="14"/>
        <v>19.927337986948867</v>
      </c>
      <c r="Q121" s="5">
        <f t="shared" si="15"/>
        <v>19.927337986948867</v>
      </c>
      <c r="R121" s="5">
        <f t="shared" si="16"/>
        <v>4.9818344967372168</v>
      </c>
    </row>
    <row r="122" spans="1:18" x14ac:dyDescent="0.3">
      <c r="A122" s="1">
        <v>121</v>
      </c>
      <c r="B122" s="1" t="s">
        <v>132</v>
      </c>
      <c r="C122" s="1" t="s">
        <v>518</v>
      </c>
      <c r="D122" s="1" t="s">
        <v>542</v>
      </c>
      <c r="E122" s="1">
        <v>4000</v>
      </c>
      <c r="F122" s="3" t="s">
        <v>493</v>
      </c>
      <c r="G122" s="1">
        <v>26</v>
      </c>
      <c r="H122" s="3">
        <v>113.5</v>
      </c>
      <c r="I122" s="1">
        <v>17.98</v>
      </c>
      <c r="J122" s="3">
        <f t="shared" si="10"/>
        <v>101.8</v>
      </c>
      <c r="K122" s="3">
        <f t="shared" si="11"/>
        <v>102.5</v>
      </c>
      <c r="L122" s="3">
        <f t="shared" si="12"/>
        <v>106.8</v>
      </c>
      <c r="M122" s="3">
        <f t="shared" si="13"/>
        <v>102.4</v>
      </c>
      <c r="N122" s="3"/>
      <c r="P122" s="4">
        <f t="shared" si="14"/>
        <v>22.372061786948873</v>
      </c>
      <c r="Q122" s="5">
        <f t="shared" si="15"/>
        <v>22.372061786948873</v>
      </c>
      <c r="R122" s="5">
        <f t="shared" si="16"/>
        <v>5.5930154467372182</v>
      </c>
    </row>
    <row r="123" spans="1:18" x14ac:dyDescent="0.3">
      <c r="A123" s="1">
        <v>122</v>
      </c>
      <c r="B123" s="1" t="s">
        <v>380</v>
      </c>
      <c r="C123" s="1" t="s">
        <v>557</v>
      </c>
      <c r="D123" s="1" t="s">
        <v>544</v>
      </c>
      <c r="E123" s="1">
        <v>4000</v>
      </c>
      <c r="F123" s="1" t="s">
        <v>497</v>
      </c>
      <c r="G123" s="1">
        <v>26</v>
      </c>
      <c r="H123" s="1">
        <v>115.5</v>
      </c>
      <c r="I123" s="1">
        <v>19.53</v>
      </c>
      <c r="J123" s="3">
        <f t="shared" si="10"/>
        <v>100.7</v>
      </c>
      <c r="K123" s="3">
        <f t="shared" si="11"/>
        <v>105.7</v>
      </c>
      <c r="L123" s="3">
        <f t="shared" si="12"/>
        <v>109.3</v>
      </c>
      <c r="M123" s="3">
        <f t="shared" si="13"/>
        <v>107.6</v>
      </c>
      <c r="N123" s="3"/>
      <c r="P123" s="4">
        <f t="shared" si="14"/>
        <v>22.868886486948874</v>
      </c>
      <c r="Q123" s="5">
        <f t="shared" si="15"/>
        <v>22.868886486948874</v>
      </c>
      <c r="R123" s="5">
        <f t="shared" si="16"/>
        <v>5.7172216217372185</v>
      </c>
    </row>
    <row r="124" spans="1:18" x14ac:dyDescent="0.3">
      <c r="A124" s="1">
        <v>123</v>
      </c>
      <c r="B124" s="1" t="s">
        <v>364</v>
      </c>
      <c r="C124" s="1" t="s">
        <v>518</v>
      </c>
      <c r="D124" s="1" t="s">
        <v>543</v>
      </c>
      <c r="E124" s="1">
        <v>3900</v>
      </c>
      <c r="F124" s="1" t="s">
        <v>514</v>
      </c>
      <c r="G124" s="1">
        <v>22</v>
      </c>
      <c r="H124" s="1">
        <v>113.5</v>
      </c>
      <c r="I124" s="1">
        <v>19.11</v>
      </c>
      <c r="J124" s="3">
        <f t="shared" si="10"/>
        <v>101.8</v>
      </c>
      <c r="K124" s="3">
        <f t="shared" si="11"/>
        <v>101.4</v>
      </c>
      <c r="L124" s="3">
        <f t="shared" si="12"/>
        <v>106.8</v>
      </c>
      <c r="M124" s="3">
        <f t="shared" si="13"/>
        <v>108</v>
      </c>
      <c r="N124" s="3"/>
      <c r="P124" s="4">
        <f t="shared" si="14"/>
        <v>19.412854113578902</v>
      </c>
      <c r="Q124" s="5">
        <f t="shared" si="15"/>
        <v>19.412854113578902</v>
      </c>
      <c r="R124" s="5">
        <f t="shared" si="16"/>
        <v>4.9776549009176669</v>
      </c>
    </row>
    <row r="125" spans="1:18" x14ac:dyDescent="0.3">
      <c r="A125" s="1">
        <v>124</v>
      </c>
      <c r="B125" s="1" t="s">
        <v>371</v>
      </c>
      <c r="C125" s="1" t="s">
        <v>513</v>
      </c>
      <c r="D125" s="1" t="s">
        <v>545</v>
      </c>
      <c r="E125" s="1">
        <v>3900</v>
      </c>
      <c r="F125" s="3" t="s">
        <v>499</v>
      </c>
      <c r="G125" s="1">
        <v>28</v>
      </c>
      <c r="H125" s="3">
        <v>112.25</v>
      </c>
      <c r="I125" s="1">
        <v>18.84</v>
      </c>
      <c r="J125" s="3">
        <f t="shared" si="10"/>
        <v>100.7</v>
      </c>
      <c r="K125" s="3">
        <f t="shared" si="11"/>
        <v>101.1</v>
      </c>
      <c r="L125" s="3">
        <f t="shared" si="12"/>
        <v>105</v>
      </c>
      <c r="M125" s="3">
        <f t="shared" si="13"/>
        <v>101.2</v>
      </c>
      <c r="N125" s="3"/>
      <c r="P125" s="4">
        <f t="shared" si="14"/>
        <v>23.748595813578902</v>
      </c>
      <c r="Q125" s="5">
        <f t="shared" si="15"/>
        <v>23.748595813578902</v>
      </c>
      <c r="R125" s="5">
        <f t="shared" si="16"/>
        <v>6.0893835419433087</v>
      </c>
    </row>
    <row r="126" spans="1:18" x14ac:dyDescent="0.3">
      <c r="A126" s="1">
        <v>125</v>
      </c>
      <c r="B126" s="1" t="s">
        <v>368</v>
      </c>
      <c r="C126" s="1" t="s">
        <v>557</v>
      </c>
      <c r="D126" s="1" t="s">
        <v>546</v>
      </c>
      <c r="E126" s="1">
        <v>3900</v>
      </c>
      <c r="F126" s="3" t="s">
        <v>505</v>
      </c>
      <c r="G126" s="1">
        <v>26</v>
      </c>
      <c r="H126" s="1">
        <v>115.5</v>
      </c>
      <c r="I126" s="1">
        <v>13.35</v>
      </c>
      <c r="J126" s="3">
        <f t="shared" si="10"/>
        <v>100.7</v>
      </c>
      <c r="K126" s="3">
        <f t="shared" si="11"/>
        <v>98.8</v>
      </c>
      <c r="L126" s="3">
        <f t="shared" si="12"/>
        <v>109.3</v>
      </c>
      <c r="M126" s="3">
        <f t="shared" si="13"/>
        <v>103.7</v>
      </c>
      <c r="N126" s="3"/>
      <c r="P126" s="4">
        <f t="shared" si="14"/>
        <v>20.959402463578904</v>
      </c>
      <c r="Q126" s="5">
        <f t="shared" si="15"/>
        <v>20.959402463578904</v>
      </c>
      <c r="R126" s="5">
        <f t="shared" si="16"/>
        <v>5.3742057598920265</v>
      </c>
    </row>
    <row r="127" spans="1:18" x14ac:dyDescent="0.3">
      <c r="A127" s="1">
        <v>126</v>
      </c>
      <c r="B127" s="1" t="s">
        <v>121</v>
      </c>
      <c r="C127" s="1" t="s">
        <v>506</v>
      </c>
      <c r="D127" s="1" t="s">
        <v>543</v>
      </c>
      <c r="E127" s="1">
        <v>3900</v>
      </c>
      <c r="F127" s="3" t="s">
        <v>505</v>
      </c>
      <c r="G127" s="1">
        <v>21</v>
      </c>
      <c r="H127" s="1">
        <v>105</v>
      </c>
      <c r="I127" s="1">
        <v>14.96</v>
      </c>
      <c r="J127" s="3">
        <f t="shared" si="10"/>
        <v>100.5</v>
      </c>
      <c r="K127" s="3">
        <f t="shared" si="11"/>
        <v>98.8</v>
      </c>
      <c r="L127" s="3">
        <f t="shared" si="12"/>
        <v>102.4</v>
      </c>
      <c r="M127" s="3">
        <f t="shared" si="13"/>
        <v>103.7</v>
      </c>
      <c r="N127" s="3"/>
      <c r="P127" s="4">
        <f t="shared" si="14"/>
        <v>16.877371413578899</v>
      </c>
      <c r="Q127" s="5">
        <f t="shared" si="15"/>
        <v>16.877371413578899</v>
      </c>
      <c r="R127" s="5">
        <f t="shared" si="16"/>
        <v>4.3275311316868974</v>
      </c>
    </row>
    <row r="128" spans="1:18" x14ac:dyDescent="0.3">
      <c r="A128" s="1">
        <v>127</v>
      </c>
      <c r="B128" s="1" t="s">
        <v>66</v>
      </c>
      <c r="C128" s="1" t="s">
        <v>495</v>
      </c>
      <c r="D128" s="1" t="s">
        <v>543</v>
      </c>
      <c r="E128" s="1">
        <v>3900</v>
      </c>
      <c r="F128" s="3" t="s">
        <v>507</v>
      </c>
      <c r="G128" s="1">
        <v>31</v>
      </c>
      <c r="H128" s="3">
        <v>108.75</v>
      </c>
      <c r="I128" s="1">
        <v>15.05</v>
      </c>
      <c r="J128" s="3">
        <f t="shared" si="10"/>
        <v>97.8</v>
      </c>
      <c r="K128" s="3">
        <f t="shared" si="11"/>
        <v>106.4</v>
      </c>
      <c r="L128" s="3">
        <f t="shared" si="12"/>
        <v>105</v>
      </c>
      <c r="M128" s="3">
        <f t="shared" si="13"/>
        <v>103.6</v>
      </c>
      <c r="N128" s="3"/>
      <c r="P128" s="4">
        <f t="shared" si="14"/>
        <v>24.569006313578896</v>
      </c>
      <c r="Q128" s="5">
        <f t="shared" si="15"/>
        <v>24.569006313578896</v>
      </c>
      <c r="R128" s="5">
        <f t="shared" si="16"/>
        <v>6.2997452086099734</v>
      </c>
    </row>
    <row r="129" spans="1:18" x14ac:dyDescent="0.3">
      <c r="A129" s="1">
        <v>128</v>
      </c>
      <c r="B129" s="3" t="s">
        <v>199</v>
      </c>
      <c r="C129" s="3" t="s">
        <v>549</v>
      </c>
      <c r="D129" s="3" t="s">
        <v>544</v>
      </c>
      <c r="E129" s="3">
        <v>3800</v>
      </c>
      <c r="F129" s="3" t="s">
        <v>507</v>
      </c>
      <c r="G129" s="3">
        <v>25</v>
      </c>
      <c r="H129" s="3">
        <v>120.25</v>
      </c>
      <c r="I129" s="3">
        <v>11.77</v>
      </c>
      <c r="J129" s="3">
        <f t="shared" si="10"/>
        <v>103.2</v>
      </c>
      <c r="K129" s="3">
        <f t="shared" si="11"/>
        <v>106.4</v>
      </c>
      <c r="L129" s="3">
        <f t="shared" si="12"/>
        <v>106.8</v>
      </c>
      <c r="M129" s="3">
        <f t="shared" si="13"/>
        <v>103.6</v>
      </c>
      <c r="N129" s="3"/>
      <c r="O129" s="3"/>
      <c r="P129" s="4">
        <f t="shared" si="14"/>
        <v>20.112190362890569</v>
      </c>
      <c r="Q129" s="5">
        <f t="shared" si="15"/>
        <v>20.112190362890569</v>
      </c>
      <c r="R129" s="5">
        <f t="shared" si="16"/>
        <v>5.2926816744448866</v>
      </c>
    </row>
    <row r="130" spans="1:18" x14ac:dyDescent="0.3">
      <c r="A130" s="1">
        <v>129</v>
      </c>
      <c r="B130" s="1" t="s">
        <v>367</v>
      </c>
      <c r="C130" s="1" t="s">
        <v>513</v>
      </c>
      <c r="D130" s="1" t="s">
        <v>545</v>
      </c>
      <c r="E130" s="1">
        <v>3800</v>
      </c>
      <c r="F130" s="1" t="s">
        <v>549</v>
      </c>
      <c r="G130" s="1">
        <v>24</v>
      </c>
      <c r="H130" s="3">
        <v>112.25</v>
      </c>
      <c r="I130" s="1">
        <v>15.33</v>
      </c>
      <c r="J130" s="3">
        <f t="shared" ref="J130:J193" si="17">VLOOKUP(C130,$B$254:$E$283,2,FALSE)</f>
        <v>100.7</v>
      </c>
      <c r="K130" s="3">
        <f t="shared" ref="K130:K193" si="18">VLOOKUP(F130,$B$254:$E$283,2,FALSE)</f>
        <v>103.2</v>
      </c>
      <c r="L130" s="3">
        <f t="shared" ref="L130:L193" si="19">VLOOKUP(C130,$B$254:$E$283,4,FALSE)</f>
        <v>105</v>
      </c>
      <c r="M130" s="3">
        <f t="shared" ref="M130:M193" si="20">VLOOKUP(F130,$B$254:$E$283,3,FALSE)</f>
        <v>115</v>
      </c>
      <c r="N130" s="3"/>
      <c r="P130" s="4">
        <f t="shared" ref="P130:P193" si="21">-87.868852+(LN(E130))*9.365713+G130*0.73241+I130*0.27241+H130*0.0924+((J130+K130)/2)*0.015315+((L130+M130)/2)*-0.032803</f>
        <v>19.409257812890573</v>
      </c>
      <c r="Q130" s="5">
        <f t="shared" ref="Q130:Q193" si="22">P130-O130</f>
        <v>19.409257812890573</v>
      </c>
      <c r="R130" s="5">
        <f t="shared" ref="R130:R193" si="23">P130/(E130/1000)</f>
        <v>5.1076994244448874</v>
      </c>
    </row>
    <row r="131" spans="1:18" x14ac:dyDescent="0.3">
      <c r="A131" s="1">
        <v>130</v>
      </c>
      <c r="B131" s="1" t="s">
        <v>146</v>
      </c>
      <c r="C131" s="1" t="s">
        <v>518</v>
      </c>
      <c r="D131" s="1" t="s">
        <v>545</v>
      </c>
      <c r="E131" s="1">
        <v>3800</v>
      </c>
      <c r="F131" s="3" t="s">
        <v>506</v>
      </c>
      <c r="G131" s="1">
        <v>23</v>
      </c>
      <c r="H131" s="3">
        <v>113.5</v>
      </c>
      <c r="I131" s="1">
        <v>13.6</v>
      </c>
      <c r="J131" s="3">
        <f t="shared" si="17"/>
        <v>101.8</v>
      </c>
      <c r="K131" s="3">
        <f t="shared" si="18"/>
        <v>100.5</v>
      </c>
      <c r="L131" s="3">
        <f t="shared" si="19"/>
        <v>106.8</v>
      </c>
      <c r="M131" s="3">
        <f t="shared" si="20"/>
        <v>107.2</v>
      </c>
      <c r="N131" s="3"/>
      <c r="P131" s="4">
        <f t="shared" si="21"/>
        <v>18.407235512890566</v>
      </c>
      <c r="Q131" s="5">
        <f t="shared" si="22"/>
        <v>18.407235512890566</v>
      </c>
      <c r="R131" s="5">
        <f t="shared" si="23"/>
        <v>4.8440093454975175</v>
      </c>
    </row>
    <row r="132" spans="1:18" x14ac:dyDescent="0.3">
      <c r="A132" s="1">
        <v>131</v>
      </c>
      <c r="B132" s="1" t="s">
        <v>11</v>
      </c>
      <c r="C132" s="1" t="s">
        <v>518</v>
      </c>
      <c r="D132" s="1" t="s">
        <v>546</v>
      </c>
      <c r="E132" s="1">
        <v>3800</v>
      </c>
      <c r="F132" s="3" t="s">
        <v>485</v>
      </c>
      <c r="G132" s="1">
        <v>31</v>
      </c>
      <c r="H132" s="3">
        <v>113.5</v>
      </c>
      <c r="I132" s="1">
        <v>13.16</v>
      </c>
      <c r="J132" s="3">
        <f t="shared" si="17"/>
        <v>101.8</v>
      </c>
      <c r="K132" s="3">
        <f t="shared" si="18"/>
        <v>105</v>
      </c>
      <c r="L132" s="3">
        <f t="shared" si="19"/>
        <v>106.8</v>
      </c>
      <c r="M132" s="3">
        <f t="shared" si="20"/>
        <v>111</v>
      </c>
      <c r="N132" s="3"/>
      <c r="P132" s="4">
        <f t="shared" si="21"/>
        <v>24.118788162890564</v>
      </c>
      <c r="Q132" s="5">
        <f t="shared" si="22"/>
        <v>24.118788162890564</v>
      </c>
      <c r="R132" s="5">
        <f t="shared" si="23"/>
        <v>6.3470495165501486</v>
      </c>
    </row>
    <row r="133" spans="1:18" x14ac:dyDescent="0.3">
      <c r="A133" s="1">
        <v>132</v>
      </c>
      <c r="B133" s="1" t="s">
        <v>434</v>
      </c>
      <c r="C133" s="1" t="s">
        <v>495</v>
      </c>
      <c r="D133" s="1" t="s">
        <v>543</v>
      </c>
      <c r="E133" s="1">
        <v>3800</v>
      </c>
      <c r="F133" s="1" t="s">
        <v>493</v>
      </c>
      <c r="G133" s="1">
        <v>27</v>
      </c>
      <c r="H133" s="1">
        <v>108.75</v>
      </c>
      <c r="I133" s="1">
        <v>17.34</v>
      </c>
      <c r="J133" s="3">
        <f t="shared" si="17"/>
        <v>97.8</v>
      </c>
      <c r="K133" s="3">
        <f t="shared" si="18"/>
        <v>102.5</v>
      </c>
      <c r="L133" s="3">
        <f t="shared" si="19"/>
        <v>105</v>
      </c>
      <c r="M133" s="3">
        <f t="shared" si="20"/>
        <v>102.4</v>
      </c>
      <c r="N133" s="3"/>
      <c r="P133" s="4">
        <f t="shared" si="21"/>
        <v>22.009723812890563</v>
      </c>
      <c r="Q133" s="5">
        <f t="shared" si="22"/>
        <v>22.009723812890563</v>
      </c>
      <c r="R133" s="5">
        <f t="shared" si="23"/>
        <v>5.7920325823396217</v>
      </c>
    </row>
    <row r="134" spans="1:18" x14ac:dyDescent="0.3">
      <c r="A134" s="1">
        <v>133</v>
      </c>
      <c r="B134" s="1" t="s">
        <v>210</v>
      </c>
      <c r="C134" s="1" t="s">
        <v>506</v>
      </c>
      <c r="D134" s="1" t="s">
        <v>544</v>
      </c>
      <c r="E134" s="1">
        <v>3800</v>
      </c>
      <c r="F134" s="1" t="s">
        <v>492</v>
      </c>
      <c r="G134" s="1">
        <v>18</v>
      </c>
      <c r="H134" s="1">
        <v>105</v>
      </c>
      <c r="I134" s="1">
        <v>25.88</v>
      </c>
      <c r="J134" s="3">
        <f t="shared" si="17"/>
        <v>100.5</v>
      </c>
      <c r="K134" s="3">
        <f t="shared" si="18"/>
        <v>101.8</v>
      </c>
      <c r="L134" s="3">
        <f t="shared" si="19"/>
        <v>102.4</v>
      </c>
      <c r="M134" s="3">
        <f t="shared" si="20"/>
        <v>110.2</v>
      </c>
      <c r="N134" s="3"/>
      <c r="P134" s="4">
        <f t="shared" si="21"/>
        <v>17.327942412890568</v>
      </c>
      <c r="Q134" s="5">
        <f t="shared" si="22"/>
        <v>17.327942412890568</v>
      </c>
      <c r="R134" s="5">
        <f t="shared" si="23"/>
        <v>4.5599848454975183</v>
      </c>
    </row>
    <row r="135" spans="1:18" x14ac:dyDescent="0.3">
      <c r="A135" s="1">
        <v>134</v>
      </c>
      <c r="B135" s="1" t="s">
        <v>116</v>
      </c>
      <c r="C135" s="1" t="s">
        <v>491</v>
      </c>
      <c r="D135" s="1" t="s">
        <v>544</v>
      </c>
      <c r="E135" s="1">
        <v>3700</v>
      </c>
      <c r="F135" s="3" t="s">
        <v>499</v>
      </c>
      <c r="G135" s="1">
        <v>32</v>
      </c>
      <c r="H135" s="3">
        <v>107.5</v>
      </c>
      <c r="I135" s="1">
        <v>15.79</v>
      </c>
      <c r="J135" s="3">
        <f t="shared" si="17"/>
        <v>100.7</v>
      </c>
      <c r="K135" s="3">
        <f t="shared" si="18"/>
        <v>101.1</v>
      </c>
      <c r="L135" s="3">
        <f t="shared" si="19"/>
        <v>106.5</v>
      </c>
      <c r="M135" s="3">
        <f t="shared" si="20"/>
        <v>101.2</v>
      </c>
      <c r="N135" s="3"/>
      <c r="P135" s="4">
        <f t="shared" si="21"/>
        <v>24.890836964505944</v>
      </c>
      <c r="Q135" s="5">
        <f t="shared" si="22"/>
        <v>24.890836964505944</v>
      </c>
      <c r="R135" s="5">
        <f t="shared" si="23"/>
        <v>6.7272532336502548</v>
      </c>
    </row>
    <row r="136" spans="1:18" x14ac:dyDescent="0.3">
      <c r="A136" s="1">
        <v>135</v>
      </c>
      <c r="B136" s="1" t="s">
        <v>435</v>
      </c>
      <c r="C136" s="1" t="s">
        <v>489</v>
      </c>
      <c r="D136" s="1" t="s">
        <v>544</v>
      </c>
      <c r="E136" s="1">
        <v>3700</v>
      </c>
      <c r="F136" s="3" t="s">
        <v>505</v>
      </c>
      <c r="G136" s="1">
        <v>23</v>
      </c>
      <c r="H136" s="1">
        <v>120.25</v>
      </c>
      <c r="I136" s="1">
        <v>16.93</v>
      </c>
      <c r="J136" s="3">
        <f t="shared" si="17"/>
        <v>102.5</v>
      </c>
      <c r="K136" s="3">
        <f t="shared" si="18"/>
        <v>98.8</v>
      </c>
      <c r="L136" s="3">
        <f t="shared" si="19"/>
        <v>108.7</v>
      </c>
      <c r="M136" s="3">
        <f t="shared" si="20"/>
        <v>103.7</v>
      </c>
      <c r="N136" s="3"/>
      <c r="P136" s="4">
        <f t="shared" si="21"/>
        <v>19.706878564505946</v>
      </c>
      <c r="Q136" s="5">
        <f t="shared" si="22"/>
        <v>19.706878564505946</v>
      </c>
      <c r="R136" s="5">
        <f t="shared" si="23"/>
        <v>5.3261833958124178</v>
      </c>
    </row>
    <row r="137" spans="1:18" x14ac:dyDescent="0.3">
      <c r="A137" s="1">
        <v>136</v>
      </c>
      <c r="B137" s="1" t="s">
        <v>58</v>
      </c>
      <c r="C137" s="1" t="s">
        <v>507</v>
      </c>
      <c r="D137" s="1" t="s">
        <v>542</v>
      </c>
      <c r="E137" s="1">
        <v>3700</v>
      </c>
      <c r="F137" s="3" t="s">
        <v>498</v>
      </c>
      <c r="G137" s="1">
        <v>15</v>
      </c>
      <c r="H137" s="1">
        <v>111.25</v>
      </c>
      <c r="I137" s="1">
        <v>22.44</v>
      </c>
      <c r="J137" s="3">
        <f t="shared" si="17"/>
        <v>106.4</v>
      </c>
      <c r="K137" s="3">
        <f t="shared" si="18"/>
        <v>103.6</v>
      </c>
      <c r="L137" s="3">
        <f t="shared" si="19"/>
        <v>111</v>
      </c>
      <c r="M137" s="3">
        <f t="shared" si="20"/>
        <v>109.2</v>
      </c>
      <c r="N137" s="3"/>
      <c r="P137" s="4">
        <f t="shared" si="21"/>
        <v>14.455666214505946</v>
      </c>
      <c r="Q137" s="5">
        <f t="shared" si="22"/>
        <v>14.455666214505946</v>
      </c>
      <c r="R137" s="5">
        <f t="shared" si="23"/>
        <v>3.9069368147313366</v>
      </c>
    </row>
    <row r="138" spans="1:18" x14ac:dyDescent="0.3">
      <c r="A138" s="1">
        <v>137</v>
      </c>
      <c r="B138" s="1" t="s">
        <v>215</v>
      </c>
      <c r="C138" s="1" t="s">
        <v>489</v>
      </c>
      <c r="D138" s="1" t="s">
        <v>546</v>
      </c>
      <c r="E138" s="1">
        <v>3700</v>
      </c>
      <c r="F138" s="1" t="s">
        <v>507</v>
      </c>
      <c r="G138" s="1">
        <v>16</v>
      </c>
      <c r="H138" s="1">
        <v>120.25</v>
      </c>
      <c r="I138" s="1">
        <v>15.8</v>
      </c>
      <c r="J138" s="3">
        <f t="shared" si="17"/>
        <v>102.5</v>
      </c>
      <c r="K138" s="3">
        <f t="shared" si="18"/>
        <v>106.4</v>
      </c>
      <c r="L138" s="3">
        <f t="shared" si="19"/>
        <v>108.7</v>
      </c>
      <c r="M138" s="3">
        <f t="shared" si="20"/>
        <v>103.6</v>
      </c>
      <c r="N138" s="3"/>
      <c r="P138" s="4">
        <f t="shared" si="21"/>
        <v>14.332022414505943</v>
      </c>
      <c r="Q138" s="5">
        <f t="shared" si="22"/>
        <v>14.332022414505943</v>
      </c>
      <c r="R138" s="5">
        <f t="shared" si="23"/>
        <v>3.8735195714880923</v>
      </c>
    </row>
    <row r="139" spans="1:18" x14ac:dyDescent="0.3">
      <c r="A139" s="1">
        <v>138</v>
      </c>
      <c r="B139" s="1" t="s">
        <v>362</v>
      </c>
      <c r="C139" s="1" t="s">
        <v>488</v>
      </c>
      <c r="D139" s="1" t="s">
        <v>543</v>
      </c>
      <c r="E139" s="1">
        <v>3700</v>
      </c>
      <c r="F139" s="1" t="s">
        <v>506</v>
      </c>
      <c r="G139" s="1">
        <v>17</v>
      </c>
      <c r="H139" s="1">
        <v>120.75</v>
      </c>
      <c r="I139" s="1">
        <v>16.09</v>
      </c>
      <c r="J139" s="3">
        <f t="shared" si="17"/>
        <v>104.2</v>
      </c>
      <c r="K139" s="3">
        <f t="shared" si="18"/>
        <v>100.5</v>
      </c>
      <c r="L139" s="3">
        <f t="shared" si="19"/>
        <v>106.3</v>
      </c>
      <c r="M139" s="3">
        <f t="shared" si="20"/>
        <v>107.2</v>
      </c>
      <c r="N139" s="3"/>
      <c r="P139" s="4">
        <f t="shared" si="21"/>
        <v>15.137788014505945</v>
      </c>
      <c r="Q139" s="5">
        <f t="shared" si="22"/>
        <v>15.137788014505945</v>
      </c>
      <c r="R139" s="5">
        <f t="shared" si="23"/>
        <v>4.0912940579745793</v>
      </c>
    </row>
    <row r="140" spans="1:18" x14ac:dyDescent="0.3">
      <c r="A140" s="1">
        <v>139</v>
      </c>
      <c r="B140" s="1" t="s">
        <v>398</v>
      </c>
      <c r="C140" s="1" t="s">
        <v>514</v>
      </c>
      <c r="D140" s="1" t="s">
        <v>543</v>
      </c>
      <c r="E140" s="1">
        <v>3700</v>
      </c>
      <c r="F140" s="1" t="s">
        <v>506</v>
      </c>
      <c r="G140" s="1">
        <v>15</v>
      </c>
      <c r="H140" s="1">
        <v>112.25</v>
      </c>
      <c r="I140" s="1">
        <v>25.26</v>
      </c>
      <c r="J140" s="3">
        <f t="shared" si="17"/>
        <v>101.4</v>
      </c>
      <c r="K140" s="3">
        <f t="shared" si="18"/>
        <v>100.5</v>
      </c>
      <c r="L140" s="3">
        <f t="shared" si="19"/>
        <v>109.1</v>
      </c>
      <c r="M140" s="3">
        <f t="shared" si="20"/>
        <v>107.2</v>
      </c>
      <c r="N140" s="3"/>
      <c r="P140" s="4">
        <f t="shared" si="21"/>
        <v>15.318202514505945</v>
      </c>
      <c r="Q140" s="5">
        <f t="shared" si="22"/>
        <v>15.318202514505945</v>
      </c>
      <c r="R140" s="5">
        <f t="shared" si="23"/>
        <v>4.1400547336502553</v>
      </c>
    </row>
    <row r="141" spans="1:18" x14ac:dyDescent="0.3">
      <c r="A141" s="1">
        <v>140</v>
      </c>
      <c r="B141" s="1" t="s">
        <v>365</v>
      </c>
      <c r="C141" s="1" t="s">
        <v>564</v>
      </c>
      <c r="D141" s="1" t="s">
        <v>544</v>
      </c>
      <c r="E141" s="1">
        <v>3700</v>
      </c>
      <c r="F141" s="1" t="s">
        <v>517</v>
      </c>
      <c r="G141" s="1">
        <v>17</v>
      </c>
      <c r="H141" s="1">
        <v>119.75</v>
      </c>
      <c r="I141" s="1">
        <v>17.64</v>
      </c>
      <c r="J141" s="3">
        <f t="shared" si="17"/>
        <v>104.6</v>
      </c>
      <c r="K141" s="3">
        <f t="shared" si="18"/>
        <v>105.7</v>
      </c>
      <c r="L141" s="3">
        <f t="shared" si="19"/>
        <v>110</v>
      </c>
      <c r="M141" s="3">
        <f t="shared" si="20"/>
        <v>105.3</v>
      </c>
      <c r="N141" s="3"/>
      <c r="P141" s="4">
        <f t="shared" si="21"/>
        <v>15.480982814505946</v>
      </c>
      <c r="Q141" s="5">
        <f t="shared" si="22"/>
        <v>15.480982814505946</v>
      </c>
      <c r="R141" s="5">
        <f t="shared" si="23"/>
        <v>4.1840494093259313</v>
      </c>
    </row>
    <row r="142" spans="1:18" x14ac:dyDescent="0.3">
      <c r="A142" s="1">
        <v>141</v>
      </c>
      <c r="B142" s="1" t="s">
        <v>122</v>
      </c>
      <c r="C142" s="1" t="s">
        <v>557</v>
      </c>
      <c r="D142" s="1" t="s">
        <v>542</v>
      </c>
      <c r="E142" s="1">
        <v>3700</v>
      </c>
      <c r="F142" s="1" t="s">
        <v>557</v>
      </c>
      <c r="G142" s="1">
        <v>14</v>
      </c>
      <c r="H142" s="1">
        <v>115.5</v>
      </c>
      <c r="I142" s="1">
        <v>14.04</v>
      </c>
      <c r="J142" s="3">
        <f t="shared" si="17"/>
        <v>100.7</v>
      </c>
      <c r="K142" s="3">
        <f t="shared" si="18"/>
        <v>100.7</v>
      </c>
      <c r="L142" s="3">
        <f t="shared" si="19"/>
        <v>109.3</v>
      </c>
      <c r="M142" s="3">
        <f t="shared" si="20"/>
        <v>111.3</v>
      </c>
      <c r="N142" s="3"/>
      <c r="P142" s="4">
        <f t="shared" si="21"/>
        <v>11.755297114505947</v>
      </c>
      <c r="Q142" s="5">
        <f t="shared" si="22"/>
        <v>11.755297114505947</v>
      </c>
      <c r="R142" s="5">
        <f t="shared" si="23"/>
        <v>3.1771073282448503</v>
      </c>
    </row>
    <row r="143" spans="1:18" x14ac:dyDescent="0.3">
      <c r="A143" s="1">
        <v>142</v>
      </c>
      <c r="B143" s="1" t="s">
        <v>339</v>
      </c>
      <c r="C143" s="1" t="s">
        <v>512</v>
      </c>
      <c r="D143" s="1" t="s">
        <v>542</v>
      </c>
      <c r="E143" s="1">
        <v>3600</v>
      </c>
      <c r="F143" s="3" t="s">
        <v>491</v>
      </c>
      <c r="G143" s="1">
        <v>20</v>
      </c>
      <c r="H143" s="1">
        <v>117.5</v>
      </c>
      <c r="I143" s="1">
        <v>12.92</v>
      </c>
      <c r="J143" s="3">
        <f t="shared" si="17"/>
        <v>102.8</v>
      </c>
      <c r="K143" s="3">
        <f t="shared" si="18"/>
        <v>100.7</v>
      </c>
      <c r="L143" s="3">
        <f t="shared" si="19"/>
        <v>107.9</v>
      </c>
      <c r="M143" s="3">
        <f t="shared" si="20"/>
        <v>104.2</v>
      </c>
      <c r="N143" s="3"/>
      <c r="P143" s="4">
        <f t="shared" si="21"/>
        <v>15.928340485765656</v>
      </c>
      <c r="Q143" s="5">
        <f t="shared" si="22"/>
        <v>15.928340485765656</v>
      </c>
      <c r="R143" s="5">
        <f t="shared" si="23"/>
        <v>4.4245390238237929</v>
      </c>
    </row>
    <row r="144" spans="1:18" x14ac:dyDescent="0.3">
      <c r="A144" s="1">
        <v>143</v>
      </c>
      <c r="B144" s="1" t="s">
        <v>280</v>
      </c>
      <c r="C144" s="1" t="s">
        <v>492</v>
      </c>
      <c r="D144" s="1" t="s">
        <v>544</v>
      </c>
      <c r="E144" s="1">
        <v>3600</v>
      </c>
      <c r="F144" s="3" t="s">
        <v>487</v>
      </c>
      <c r="G144" s="1">
        <v>23</v>
      </c>
      <c r="H144" s="1">
        <v>116.5</v>
      </c>
      <c r="I144" s="1">
        <v>17.98</v>
      </c>
      <c r="J144" s="3">
        <f t="shared" si="17"/>
        <v>101.8</v>
      </c>
      <c r="K144" s="3">
        <f t="shared" si="18"/>
        <v>100.3</v>
      </c>
      <c r="L144" s="3">
        <f t="shared" si="19"/>
        <v>107.8</v>
      </c>
      <c r="M144" s="3">
        <f t="shared" si="20"/>
        <v>111.8</v>
      </c>
      <c r="N144" s="3"/>
      <c r="P144" s="4">
        <f t="shared" si="21"/>
        <v>19.277833335765663</v>
      </c>
      <c r="Q144" s="5">
        <f t="shared" si="22"/>
        <v>19.277833335765663</v>
      </c>
      <c r="R144" s="5">
        <f t="shared" si="23"/>
        <v>5.3549537043793505</v>
      </c>
    </row>
    <row r="145" spans="1:18" x14ac:dyDescent="0.3">
      <c r="A145" s="1">
        <v>144</v>
      </c>
      <c r="B145" s="1" t="s">
        <v>550</v>
      </c>
      <c r="C145" s="1" t="s">
        <v>491</v>
      </c>
      <c r="D145" s="1" t="s">
        <v>543</v>
      </c>
      <c r="E145" s="1">
        <v>3600</v>
      </c>
      <c r="F145" s="3" t="s">
        <v>498</v>
      </c>
      <c r="G145" s="1">
        <v>19</v>
      </c>
      <c r="H145" s="1">
        <v>107.5</v>
      </c>
      <c r="I145" s="1">
        <v>19.86</v>
      </c>
      <c r="J145" s="3">
        <f t="shared" si="17"/>
        <v>100.7</v>
      </c>
      <c r="K145" s="3">
        <f t="shared" si="18"/>
        <v>103.6</v>
      </c>
      <c r="L145" s="3">
        <f t="shared" si="19"/>
        <v>106.5</v>
      </c>
      <c r="M145" s="3">
        <f t="shared" si="20"/>
        <v>109.2</v>
      </c>
      <c r="N145" s="3"/>
      <c r="P145" s="4">
        <f t="shared" si="21"/>
        <v>16.109536485765659</v>
      </c>
      <c r="Q145" s="5">
        <f t="shared" si="22"/>
        <v>16.109536485765659</v>
      </c>
      <c r="R145" s="5">
        <f t="shared" si="23"/>
        <v>4.4748712460460167</v>
      </c>
    </row>
    <row r="146" spans="1:18" x14ac:dyDescent="0.3">
      <c r="A146" s="1">
        <v>145</v>
      </c>
      <c r="B146" s="1" t="s">
        <v>449</v>
      </c>
      <c r="C146" s="1" t="s">
        <v>512</v>
      </c>
      <c r="D146" s="1" t="s">
        <v>543</v>
      </c>
      <c r="E146" s="1">
        <v>3600</v>
      </c>
      <c r="F146" s="3" t="s">
        <v>498</v>
      </c>
      <c r="G146" s="1">
        <v>14</v>
      </c>
      <c r="H146" s="1">
        <v>117.5</v>
      </c>
      <c r="I146" s="1">
        <v>25</v>
      </c>
      <c r="J146" s="3">
        <f t="shared" si="17"/>
        <v>102.8</v>
      </c>
      <c r="K146" s="3">
        <f t="shared" si="18"/>
        <v>103.6</v>
      </c>
      <c r="L146" s="3">
        <f t="shared" si="19"/>
        <v>107.9</v>
      </c>
      <c r="M146" s="3">
        <f t="shared" si="20"/>
        <v>109.2</v>
      </c>
      <c r="N146" s="3"/>
      <c r="P146" s="4">
        <f t="shared" si="21"/>
        <v>14.764792535765658</v>
      </c>
      <c r="Q146" s="5">
        <f t="shared" si="22"/>
        <v>14.764792535765658</v>
      </c>
      <c r="R146" s="5">
        <f t="shared" si="23"/>
        <v>4.1013312599349048</v>
      </c>
    </row>
    <row r="147" spans="1:18" x14ac:dyDescent="0.3">
      <c r="A147" s="1">
        <v>146</v>
      </c>
      <c r="B147" s="1" t="s">
        <v>209</v>
      </c>
      <c r="C147" s="1" t="s">
        <v>498</v>
      </c>
      <c r="D147" s="1" t="s">
        <v>546</v>
      </c>
      <c r="E147" s="1">
        <v>3600</v>
      </c>
      <c r="F147" s="1" t="s">
        <v>495</v>
      </c>
      <c r="G147" s="1">
        <v>15</v>
      </c>
      <c r="H147" s="1">
        <v>117</v>
      </c>
      <c r="I147" s="1">
        <v>18.309999999999999</v>
      </c>
      <c r="J147" s="3">
        <f t="shared" si="17"/>
        <v>103.6</v>
      </c>
      <c r="K147" s="3">
        <f t="shared" si="18"/>
        <v>97.8</v>
      </c>
      <c r="L147" s="3">
        <f t="shared" si="19"/>
        <v>109</v>
      </c>
      <c r="M147" s="3">
        <f t="shared" si="20"/>
        <v>102.1</v>
      </c>
      <c r="N147" s="3"/>
      <c r="P147" s="4">
        <f t="shared" si="21"/>
        <v>13.688701135765658</v>
      </c>
      <c r="Q147" s="5">
        <f t="shared" si="22"/>
        <v>13.688701135765658</v>
      </c>
      <c r="R147" s="5">
        <f t="shared" si="23"/>
        <v>3.8024169821571272</v>
      </c>
    </row>
    <row r="148" spans="1:18" x14ac:dyDescent="0.3">
      <c r="A148" s="1">
        <v>147</v>
      </c>
      <c r="B148" s="1" t="s">
        <v>230</v>
      </c>
      <c r="C148" s="1" t="s">
        <v>499</v>
      </c>
      <c r="D148" s="1" t="s">
        <v>543</v>
      </c>
      <c r="E148" s="1">
        <v>3600</v>
      </c>
      <c r="F148" s="3" t="s">
        <v>485</v>
      </c>
      <c r="G148" s="1">
        <v>32</v>
      </c>
      <c r="H148" s="3">
        <v>109.25</v>
      </c>
      <c r="I148" s="1">
        <v>11.16</v>
      </c>
      <c r="J148" s="3">
        <f t="shared" si="17"/>
        <v>101.1</v>
      </c>
      <c r="K148" s="3">
        <f t="shared" si="18"/>
        <v>105</v>
      </c>
      <c r="L148" s="3">
        <f t="shared" si="19"/>
        <v>109.7</v>
      </c>
      <c r="M148" s="3">
        <f t="shared" si="20"/>
        <v>111</v>
      </c>
      <c r="N148" s="3"/>
      <c r="P148" s="4">
        <f t="shared" si="21"/>
        <v>23.354375485765662</v>
      </c>
      <c r="Q148" s="5">
        <f t="shared" si="22"/>
        <v>23.354375485765662</v>
      </c>
      <c r="R148" s="5">
        <f t="shared" si="23"/>
        <v>6.4873265238237945</v>
      </c>
    </row>
    <row r="149" spans="1:18" x14ac:dyDescent="0.3">
      <c r="A149" s="1">
        <v>148</v>
      </c>
      <c r="B149" s="1" t="s">
        <v>216</v>
      </c>
      <c r="C149" s="1" t="s">
        <v>564</v>
      </c>
      <c r="D149" s="1" t="s">
        <v>546</v>
      </c>
      <c r="E149" s="1">
        <v>3500</v>
      </c>
      <c r="F149" s="3" t="s">
        <v>512</v>
      </c>
      <c r="G149" s="1">
        <v>20</v>
      </c>
      <c r="H149" s="1">
        <v>119.75</v>
      </c>
      <c r="I149" s="1">
        <v>13.47</v>
      </c>
      <c r="J149" s="3">
        <f t="shared" si="17"/>
        <v>104.6</v>
      </c>
      <c r="K149" s="3">
        <f t="shared" si="18"/>
        <v>102.8</v>
      </c>
      <c r="L149" s="3">
        <f t="shared" si="19"/>
        <v>110</v>
      </c>
      <c r="M149" s="3">
        <f t="shared" si="20"/>
        <v>107.3</v>
      </c>
      <c r="N149" s="3"/>
      <c r="P149" s="4">
        <f t="shared" si="21"/>
        <v>15.966802087137278</v>
      </c>
      <c r="Q149" s="5">
        <f t="shared" si="22"/>
        <v>15.966802087137278</v>
      </c>
      <c r="R149" s="5">
        <f t="shared" si="23"/>
        <v>4.5619434534677934</v>
      </c>
    </row>
    <row r="150" spans="1:18" x14ac:dyDescent="0.3">
      <c r="A150" s="1">
        <v>149</v>
      </c>
      <c r="B150" s="1" t="s">
        <v>448</v>
      </c>
      <c r="C150" s="1" t="s">
        <v>517</v>
      </c>
      <c r="D150" s="1" t="s">
        <v>544</v>
      </c>
      <c r="E150" s="1">
        <v>3500</v>
      </c>
      <c r="F150" s="3" t="s">
        <v>487</v>
      </c>
      <c r="G150" s="1">
        <v>20</v>
      </c>
      <c r="H150" s="1">
        <v>113.25</v>
      </c>
      <c r="I150" s="1">
        <v>16.809999999999999</v>
      </c>
      <c r="J150" s="3">
        <f t="shared" si="17"/>
        <v>105.7</v>
      </c>
      <c r="K150" s="3">
        <f t="shared" si="18"/>
        <v>100.3</v>
      </c>
      <c r="L150" s="3">
        <f t="shared" si="19"/>
        <v>106.7</v>
      </c>
      <c r="M150" s="3">
        <f t="shared" si="20"/>
        <v>111.8</v>
      </c>
      <c r="N150" s="3"/>
      <c r="P150" s="4">
        <f t="shared" si="21"/>
        <v>16.245649187137278</v>
      </c>
      <c r="Q150" s="5">
        <f t="shared" si="22"/>
        <v>16.245649187137278</v>
      </c>
      <c r="R150" s="5">
        <f t="shared" si="23"/>
        <v>4.6416140534677934</v>
      </c>
    </row>
    <row r="151" spans="1:18" x14ac:dyDescent="0.3">
      <c r="A151" s="1">
        <v>150</v>
      </c>
      <c r="B151" s="1" t="s">
        <v>226</v>
      </c>
      <c r="C151" s="1" t="s">
        <v>487</v>
      </c>
      <c r="D151" s="1" t="s">
        <v>543</v>
      </c>
      <c r="E151" s="1">
        <v>3500</v>
      </c>
      <c r="F151" s="3" t="s">
        <v>487</v>
      </c>
      <c r="G151" s="1">
        <v>17</v>
      </c>
      <c r="H151" s="1">
        <v>123.25</v>
      </c>
      <c r="I151" s="1">
        <v>14.95</v>
      </c>
      <c r="J151" s="3">
        <f t="shared" si="17"/>
        <v>100.3</v>
      </c>
      <c r="K151" s="3">
        <f t="shared" si="18"/>
        <v>100.3</v>
      </c>
      <c r="L151" s="3">
        <f t="shared" si="19"/>
        <v>109.6</v>
      </c>
      <c r="M151" s="3">
        <f t="shared" si="20"/>
        <v>111.8</v>
      </c>
      <c r="N151" s="3"/>
      <c r="P151" s="4">
        <f t="shared" si="21"/>
        <v>14.376821737137284</v>
      </c>
      <c r="Q151" s="5">
        <f t="shared" si="22"/>
        <v>14.376821737137284</v>
      </c>
      <c r="R151" s="5">
        <f t="shared" si="23"/>
        <v>4.1076633534677951</v>
      </c>
    </row>
    <row r="152" spans="1:18" x14ac:dyDescent="0.3">
      <c r="A152" s="1">
        <v>151</v>
      </c>
      <c r="B152" s="1" t="s">
        <v>214</v>
      </c>
      <c r="C152" s="1" t="s">
        <v>505</v>
      </c>
      <c r="D152" s="1" t="s">
        <v>544</v>
      </c>
      <c r="E152" s="1">
        <v>3500</v>
      </c>
      <c r="F152" s="1" t="s">
        <v>507</v>
      </c>
      <c r="G152" s="1">
        <v>18</v>
      </c>
      <c r="H152" s="1">
        <v>107.5</v>
      </c>
      <c r="I152" s="1">
        <v>15.03</v>
      </c>
      <c r="J152" s="3">
        <f t="shared" si="17"/>
        <v>98.8</v>
      </c>
      <c r="K152" s="3">
        <f t="shared" si="18"/>
        <v>106.4</v>
      </c>
      <c r="L152" s="3">
        <f t="shared" si="19"/>
        <v>114.3</v>
      </c>
      <c r="M152" s="3">
        <f t="shared" si="20"/>
        <v>103.6</v>
      </c>
      <c r="N152" s="3"/>
      <c r="P152" s="4">
        <f t="shared" si="21"/>
        <v>13.768354287137283</v>
      </c>
      <c r="Q152" s="5">
        <f t="shared" si="22"/>
        <v>13.768354287137283</v>
      </c>
      <c r="R152" s="5">
        <f t="shared" si="23"/>
        <v>3.9338155106106525</v>
      </c>
    </row>
    <row r="153" spans="1:18" x14ac:dyDescent="0.3">
      <c r="A153" s="1">
        <v>152</v>
      </c>
      <c r="B153" s="1" t="s">
        <v>174</v>
      </c>
      <c r="C153" s="1" t="s">
        <v>493</v>
      </c>
      <c r="D153" s="1" t="s">
        <v>545</v>
      </c>
      <c r="E153" s="1">
        <v>3500</v>
      </c>
      <c r="F153" s="1" t="s">
        <v>518</v>
      </c>
      <c r="G153" s="1">
        <v>15</v>
      </c>
      <c r="H153" s="1">
        <v>103.75</v>
      </c>
      <c r="I153" s="1">
        <v>16.920000000000002</v>
      </c>
      <c r="J153" s="3">
        <f t="shared" si="17"/>
        <v>102.5</v>
      </c>
      <c r="K153" s="3">
        <f t="shared" si="18"/>
        <v>101.8</v>
      </c>
      <c r="L153" s="3">
        <f t="shared" si="19"/>
        <v>111.9</v>
      </c>
      <c r="M153" s="3">
        <f t="shared" si="20"/>
        <v>106</v>
      </c>
      <c r="N153" s="3"/>
      <c r="P153" s="4">
        <f t="shared" si="21"/>
        <v>11.732587437137283</v>
      </c>
      <c r="Q153" s="5">
        <f t="shared" si="22"/>
        <v>11.732587437137283</v>
      </c>
      <c r="R153" s="5">
        <f t="shared" si="23"/>
        <v>3.3521678391820808</v>
      </c>
    </row>
    <row r="154" spans="1:18" x14ac:dyDescent="0.3">
      <c r="A154" s="1">
        <v>153</v>
      </c>
      <c r="B154" s="1" t="s">
        <v>41</v>
      </c>
      <c r="C154" s="1" t="s">
        <v>512</v>
      </c>
      <c r="D154" s="1" t="s">
        <v>545</v>
      </c>
      <c r="E154" s="1">
        <v>3500</v>
      </c>
      <c r="F154" s="1" t="s">
        <v>506</v>
      </c>
      <c r="G154" s="1">
        <v>17</v>
      </c>
      <c r="H154" s="1">
        <v>117.5</v>
      </c>
      <c r="I154" s="1">
        <v>20.84</v>
      </c>
      <c r="J154" s="3">
        <f t="shared" si="17"/>
        <v>102.8</v>
      </c>
      <c r="K154" s="3">
        <f t="shared" si="18"/>
        <v>100.5</v>
      </c>
      <c r="L154" s="3">
        <f t="shared" si="19"/>
        <v>107.9</v>
      </c>
      <c r="M154" s="3">
        <f t="shared" si="20"/>
        <v>107.2</v>
      </c>
      <c r="N154" s="3"/>
      <c r="P154" s="4">
        <f t="shared" si="21"/>
        <v>15.574021337137282</v>
      </c>
      <c r="Q154" s="5">
        <f t="shared" si="22"/>
        <v>15.574021337137282</v>
      </c>
      <c r="R154" s="5">
        <f t="shared" si="23"/>
        <v>4.4497203820392235</v>
      </c>
    </row>
    <row r="155" spans="1:18" x14ac:dyDescent="0.3">
      <c r="A155" s="1">
        <v>154</v>
      </c>
      <c r="B155" s="1" t="s">
        <v>349</v>
      </c>
      <c r="C155" s="1" t="s">
        <v>489</v>
      </c>
      <c r="D155" s="1" t="s">
        <v>543</v>
      </c>
      <c r="E155" s="1">
        <v>3500</v>
      </c>
      <c r="F155" s="1" t="s">
        <v>506</v>
      </c>
      <c r="G155" s="1">
        <v>12</v>
      </c>
      <c r="H155" s="1">
        <v>120.25</v>
      </c>
      <c r="I155" s="1">
        <v>15.45</v>
      </c>
      <c r="J155" s="3">
        <f t="shared" si="17"/>
        <v>102.5</v>
      </c>
      <c r="K155" s="3">
        <f t="shared" si="18"/>
        <v>100.5</v>
      </c>
      <c r="L155" s="3">
        <f t="shared" si="19"/>
        <v>108.7</v>
      </c>
      <c r="M155" s="3">
        <f t="shared" si="20"/>
        <v>107.2</v>
      </c>
      <c r="N155" s="3"/>
      <c r="P155" s="4">
        <f t="shared" si="21"/>
        <v>10.682362987137282</v>
      </c>
      <c r="Q155" s="5">
        <f t="shared" si="22"/>
        <v>10.682362987137282</v>
      </c>
      <c r="R155" s="5">
        <f t="shared" si="23"/>
        <v>3.0521037106106519</v>
      </c>
    </row>
    <row r="156" spans="1:18" x14ac:dyDescent="0.3">
      <c r="A156" s="1">
        <v>155</v>
      </c>
      <c r="B156" s="1" t="s">
        <v>348</v>
      </c>
      <c r="C156" s="1" t="s">
        <v>507</v>
      </c>
      <c r="D156" s="1" t="s">
        <v>544</v>
      </c>
      <c r="E156" s="1">
        <v>3500</v>
      </c>
      <c r="F156" s="3" t="s">
        <v>485</v>
      </c>
      <c r="G156" s="1">
        <v>26</v>
      </c>
      <c r="H156" s="3">
        <v>111.25</v>
      </c>
      <c r="I156" s="1">
        <v>17.66</v>
      </c>
      <c r="J156" s="3">
        <f t="shared" si="17"/>
        <v>106.4</v>
      </c>
      <c r="K156" s="3">
        <f t="shared" si="18"/>
        <v>105</v>
      </c>
      <c r="L156" s="3">
        <f t="shared" si="19"/>
        <v>111</v>
      </c>
      <c r="M156" s="3">
        <f t="shared" si="20"/>
        <v>111</v>
      </c>
      <c r="N156" s="3"/>
      <c r="P156" s="4">
        <f t="shared" si="21"/>
        <v>20.670802937137282</v>
      </c>
      <c r="Q156" s="5">
        <f t="shared" si="22"/>
        <v>20.670802937137282</v>
      </c>
      <c r="R156" s="5">
        <f t="shared" si="23"/>
        <v>5.9059436963249379</v>
      </c>
    </row>
    <row r="157" spans="1:18" x14ac:dyDescent="0.3">
      <c r="A157" s="1">
        <v>156</v>
      </c>
      <c r="B157" s="1" t="s">
        <v>95</v>
      </c>
      <c r="C157" s="1" t="s">
        <v>549</v>
      </c>
      <c r="D157" s="1" t="s">
        <v>545</v>
      </c>
      <c r="E157" s="1">
        <v>3500</v>
      </c>
      <c r="F157" s="1" t="s">
        <v>485</v>
      </c>
      <c r="G157" s="1">
        <v>14</v>
      </c>
      <c r="H157" s="1">
        <v>120.25</v>
      </c>
      <c r="I157" s="1">
        <v>12.64</v>
      </c>
      <c r="J157" s="3">
        <f t="shared" si="17"/>
        <v>103.2</v>
      </c>
      <c r="K157" s="3">
        <f t="shared" si="18"/>
        <v>105</v>
      </c>
      <c r="L157" s="3">
        <f t="shared" si="19"/>
        <v>106.8</v>
      </c>
      <c r="M157" s="3">
        <f t="shared" si="20"/>
        <v>111</v>
      </c>
      <c r="N157" s="3"/>
      <c r="P157" s="4">
        <f t="shared" si="21"/>
        <v>11.390367037137281</v>
      </c>
      <c r="Q157" s="5">
        <f t="shared" si="22"/>
        <v>11.390367037137281</v>
      </c>
      <c r="R157" s="5">
        <f t="shared" si="23"/>
        <v>3.2543905820392234</v>
      </c>
    </row>
    <row r="158" spans="1:18" x14ac:dyDescent="0.3">
      <c r="A158" s="1">
        <v>157</v>
      </c>
      <c r="B158" s="1" t="s">
        <v>468</v>
      </c>
      <c r="C158" s="1" t="s">
        <v>505</v>
      </c>
      <c r="D158" s="1" t="s">
        <v>543</v>
      </c>
      <c r="E158" s="1">
        <v>3500</v>
      </c>
      <c r="F158" s="1" t="s">
        <v>488</v>
      </c>
      <c r="G158" s="1">
        <v>19</v>
      </c>
      <c r="H158" s="1">
        <v>107.5</v>
      </c>
      <c r="I158" s="1">
        <v>19.55</v>
      </c>
      <c r="J158" s="3">
        <f t="shared" si="17"/>
        <v>98.8</v>
      </c>
      <c r="K158" s="3">
        <f t="shared" si="18"/>
        <v>104.2</v>
      </c>
      <c r="L158" s="3">
        <f t="shared" si="19"/>
        <v>114.3</v>
      </c>
      <c r="M158" s="3">
        <f t="shared" si="20"/>
        <v>110.7</v>
      </c>
      <c r="N158" s="3"/>
      <c r="P158" s="4">
        <f t="shared" si="21"/>
        <v>15.59876033713728</v>
      </c>
      <c r="Q158" s="5">
        <f t="shared" si="22"/>
        <v>15.59876033713728</v>
      </c>
      <c r="R158" s="5">
        <f t="shared" si="23"/>
        <v>4.4567886677535089</v>
      </c>
    </row>
    <row r="159" spans="1:18" x14ac:dyDescent="0.3">
      <c r="A159" s="1">
        <v>158</v>
      </c>
      <c r="B159" s="1" t="s">
        <v>419</v>
      </c>
      <c r="C159" s="1" t="s">
        <v>487</v>
      </c>
      <c r="D159" s="1" t="s">
        <v>544</v>
      </c>
      <c r="E159" s="1">
        <v>3500</v>
      </c>
      <c r="F159" s="1" t="s">
        <v>488</v>
      </c>
      <c r="G159" s="1">
        <v>16</v>
      </c>
      <c r="H159" s="1">
        <v>123.25</v>
      </c>
      <c r="I159" s="1">
        <v>17.920000000000002</v>
      </c>
      <c r="J159" s="3">
        <f t="shared" si="17"/>
        <v>100.3</v>
      </c>
      <c r="K159" s="3">
        <f t="shared" si="18"/>
        <v>104.2</v>
      </c>
      <c r="L159" s="3">
        <f t="shared" si="19"/>
        <v>109.6</v>
      </c>
      <c r="M159" s="3">
        <f t="shared" si="20"/>
        <v>110.7</v>
      </c>
      <c r="N159" s="3"/>
      <c r="P159" s="4">
        <f t="shared" si="21"/>
        <v>14.501375337137281</v>
      </c>
      <c r="Q159" s="5">
        <f t="shared" si="22"/>
        <v>14.501375337137281</v>
      </c>
      <c r="R159" s="5">
        <f t="shared" si="23"/>
        <v>4.1432500963249375</v>
      </c>
    </row>
    <row r="160" spans="1:18" x14ac:dyDescent="0.3">
      <c r="A160" s="1">
        <v>159</v>
      </c>
      <c r="B160" s="1" t="s">
        <v>460</v>
      </c>
      <c r="C160" s="1" t="s">
        <v>489</v>
      </c>
      <c r="D160" s="1" t="s">
        <v>545</v>
      </c>
      <c r="E160" s="1">
        <v>3500</v>
      </c>
      <c r="F160" s="1" t="s">
        <v>492</v>
      </c>
      <c r="G160" s="1">
        <v>13</v>
      </c>
      <c r="H160" s="1">
        <v>120.25</v>
      </c>
      <c r="I160" s="1">
        <v>17.41</v>
      </c>
      <c r="J160" s="3">
        <f t="shared" si="17"/>
        <v>102.5</v>
      </c>
      <c r="K160" s="3">
        <f t="shared" si="18"/>
        <v>101.8</v>
      </c>
      <c r="L160" s="3">
        <f t="shared" si="19"/>
        <v>108.7</v>
      </c>
      <c r="M160" s="3">
        <f t="shared" si="20"/>
        <v>110.2</v>
      </c>
      <c r="N160" s="3"/>
      <c r="P160" s="4">
        <f t="shared" si="21"/>
        <v>11.909446837137281</v>
      </c>
      <c r="Q160" s="5">
        <f t="shared" si="22"/>
        <v>11.909446837137281</v>
      </c>
      <c r="R160" s="5">
        <f t="shared" si="23"/>
        <v>3.4026990963249375</v>
      </c>
    </row>
    <row r="161" spans="1:18" x14ac:dyDescent="0.3">
      <c r="A161" s="1">
        <v>160</v>
      </c>
      <c r="B161" s="1" t="s">
        <v>354</v>
      </c>
      <c r="C161" s="1" t="s">
        <v>518</v>
      </c>
      <c r="D161" s="1" t="s">
        <v>543</v>
      </c>
      <c r="E161" s="1">
        <v>3400</v>
      </c>
      <c r="F161" s="1" t="s">
        <v>514</v>
      </c>
      <c r="G161" s="1">
        <v>14</v>
      </c>
      <c r="H161" s="1">
        <v>113.5</v>
      </c>
      <c r="I161" s="1">
        <v>25.84</v>
      </c>
      <c r="J161" s="3">
        <f t="shared" si="17"/>
        <v>101.8</v>
      </c>
      <c r="K161" s="3">
        <f t="shared" si="18"/>
        <v>101.4</v>
      </c>
      <c r="L161" s="3">
        <f t="shared" si="19"/>
        <v>106.8</v>
      </c>
      <c r="M161" s="3">
        <f t="shared" si="20"/>
        <v>108</v>
      </c>
      <c r="N161" s="3"/>
      <c r="P161" s="4">
        <f t="shared" si="21"/>
        <v>14.101907086205472</v>
      </c>
      <c r="Q161" s="5">
        <f t="shared" si="22"/>
        <v>14.101907086205472</v>
      </c>
      <c r="R161" s="5">
        <f t="shared" si="23"/>
        <v>4.1476197312369036</v>
      </c>
    </row>
    <row r="162" spans="1:18" x14ac:dyDescent="0.3">
      <c r="A162" s="1">
        <v>161</v>
      </c>
      <c r="B162" s="1" t="s">
        <v>191</v>
      </c>
      <c r="C162" s="1" t="s">
        <v>513</v>
      </c>
      <c r="D162" s="1" t="s">
        <v>546</v>
      </c>
      <c r="E162" s="1">
        <v>3400</v>
      </c>
      <c r="F162" s="3" t="s">
        <v>498</v>
      </c>
      <c r="G162" s="1">
        <v>25</v>
      </c>
      <c r="H162" s="1">
        <v>112.25</v>
      </c>
      <c r="I162" s="1">
        <v>15.7</v>
      </c>
      <c r="J162" s="3">
        <f t="shared" si="17"/>
        <v>100.7</v>
      </c>
      <c r="K162" s="3">
        <f t="shared" si="18"/>
        <v>103.6</v>
      </c>
      <c r="L162" s="3">
        <f t="shared" si="19"/>
        <v>105</v>
      </c>
      <c r="M162" s="3">
        <f t="shared" si="20"/>
        <v>109.2</v>
      </c>
      <c r="N162" s="3"/>
      <c r="P162" s="4">
        <f t="shared" si="21"/>
        <v>19.298943836205474</v>
      </c>
      <c r="Q162" s="5">
        <f t="shared" si="22"/>
        <v>19.298943836205474</v>
      </c>
      <c r="R162" s="5">
        <f t="shared" si="23"/>
        <v>5.6761599518251398</v>
      </c>
    </row>
    <row r="163" spans="1:18" x14ac:dyDescent="0.3">
      <c r="A163" s="1">
        <v>162</v>
      </c>
      <c r="B163" s="1" t="s">
        <v>360</v>
      </c>
      <c r="C163" s="1" t="s">
        <v>497</v>
      </c>
      <c r="D163" s="1" t="s">
        <v>543</v>
      </c>
      <c r="E163" s="1">
        <v>3400</v>
      </c>
      <c r="F163" s="3" t="s">
        <v>564</v>
      </c>
      <c r="G163" s="1">
        <v>16</v>
      </c>
      <c r="H163" s="1">
        <v>117.25</v>
      </c>
      <c r="I163" s="1">
        <v>19.170000000000002</v>
      </c>
      <c r="J163" s="3">
        <f t="shared" si="17"/>
        <v>105.7</v>
      </c>
      <c r="K163" s="3">
        <f t="shared" si="18"/>
        <v>104.6</v>
      </c>
      <c r="L163" s="3">
        <f t="shared" si="19"/>
        <v>107.8</v>
      </c>
      <c r="M163" s="3">
        <f t="shared" si="20"/>
        <v>110.3</v>
      </c>
      <c r="N163" s="3"/>
      <c r="P163" s="4">
        <f t="shared" si="21"/>
        <v>14.096495686205474</v>
      </c>
      <c r="Q163" s="5">
        <f t="shared" si="22"/>
        <v>14.096495686205474</v>
      </c>
      <c r="R163" s="5">
        <f t="shared" si="23"/>
        <v>4.1460281430016099</v>
      </c>
    </row>
    <row r="164" spans="1:18" x14ac:dyDescent="0.3">
      <c r="A164" s="1">
        <v>163</v>
      </c>
      <c r="B164" s="1" t="s">
        <v>107</v>
      </c>
      <c r="C164" s="1" t="s">
        <v>493</v>
      </c>
      <c r="D164" s="1" t="s">
        <v>543</v>
      </c>
      <c r="E164" s="1">
        <v>3400</v>
      </c>
      <c r="F164" s="1" t="s">
        <v>507</v>
      </c>
      <c r="G164" s="1">
        <v>16</v>
      </c>
      <c r="H164" s="1">
        <v>103.75</v>
      </c>
      <c r="I164" s="1">
        <v>17.21</v>
      </c>
      <c r="J164" s="3">
        <f t="shared" si="17"/>
        <v>102.5</v>
      </c>
      <c r="K164" s="3">
        <f t="shared" si="18"/>
        <v>106.4</v>
      </c>
      <c r="L164" s="3">
        <f t="shared" si="19"/>
        <v>111.9</v>
      </c>
      <c r="M164" s="3">
        <f t="shared" si="20"/>
        <v>103.6</v>
      </c>
      <c r="N164" s="3"/>
      <c r="P164" s="4">
        <f t="shared" si="21"/>
        <v>12.34709548620547</v>
      </c>
      <c r="Q164" s="5">
        <f t="shared" si="22"/>
        <v>12.34709548620547</v>
      </c>
      <c r="R164" s="5">
        <f t="shared" si="23"/>
        <v>3.6314986724133735</v>
      </c>
    </row>
    <row r="165" spans="1:18" x14ac:dyDescent="0.3">
      <c r="A165" s="1">
        <v>164</v>
      </c>
      <c r="B165" s="1" t="s">
        <v>243</v>
      </c>
      <c r="C165" s="1" t="s">
        <v>498</v>
      </c>
      <c r="D165" s="1" t="s">
        <v>544</v>
      </c>
      <c r="E165" s="1">
        <v>3400</v>
      </c>
      <c r="F165" s="1" t="s">
        <v>549</v>
      </c>
      <c r="G165" s="1">
        <v>20</v>
      </c>
      <c r="H165" s="1">
        <v>117</v>
      </c>
      <c r="I165" s="1">
        <v>12.91</v>
      </c>
      <c r="J165" s="3">
        <f t="shared" si="17"/>
        <v>103.6</v>
      </c>
      <c r="K165" s="3">
        <f t="shared" si="18"/>
        <v>103.2</v>
      </c>
      <c r="L165" s="3">
        <f t="shared" si="19"/>
        <v>109</v>
      </c>
      <c r="M165" s="3">
        <f t="shared" si="20"/>
        <v>115</v>
      </c>
      <c r="N165" s="3"/>
      <c r="P165" s="4">
        <f t="shared" si="21"/>
        <v>15.174178986205471</v>
      </c>
      <c r="Q165" s="5">
        <f t="shared" si="22"/>
        <v>15.174178986205471</v>
      </c>
      <c r="R165" s="5">
        <f t="shared" si="23"/>
        <v>4.4629938194721976</v>
      </c>
    </row>
    <row r="166" spans="1:18" x14ac:dyDescent="0.3">
      <c r="A166" s="1">
        <v>165</v>
      </c>
      <c r="B166" s="1" t="s">
        <v>257</v>
      </c>
      <c r="C166" s="1" t="s">
        <v>485</v>
      </c>
      <c r="D166" s="1" t="s">
        <v>545</v>
      </c>
      <c r="E166" s="1">
        <v>3400</v>
      </c>
      <c r="F166" s="3" t="s">
        <v>517</v>
      </c>
      <c r="G166" s="1">
        <v>24</v>
      </c>
      <c r="H166" s="3">
        <v>117.25</v>
      </c>
      <c r="I166" s="1">
        <v>15.72</v>
      </c>
      <c r="J166" s="3">
        <f t="shared" si="17"/>
        <v>105</v>
      </c>
      <c r="K166" s="3">
        <f t="shared" si="18"/>
        <v>105.7</v>
      </c>
      <c r="L166" s="3">
        <f t="shared" si="19"/>
        <v>101.6</v>
      </c>
      <c r="M166" s="3">
        <f t="shared" si="20"/>
        <v>105.3</v>
      </c>
      <c r="N166" s="3"/>
      <c r="P166" s="4">
        <f t="shared" si="21"/>
        <v>19.20272098620547</v>
      </c>
      <c r="Q166" s="5">
        <f t="shared" si="22"/>
        <v>19.20272098620547</v>
      </c>
      <c r="R166" s="5">
        <f t="shared" si="23"/>
        <v>5.6478591135898446</v>
      </c>
    </row>
    <row r="167" spans="1:18" x14ac:dyDescent="0.3">
      <c r="A167" s="1">
        <v>166</v>
      </c>
      <c r="B167" s="1" t="s">
        <v>479</v>
      </c>
      <c r="C167" s="1" t="s">
        <v>514</v>
      </c>
      <c r="D167" s="1" t="s">
        <v>546</v>
      </c>
      <c r="E167" s="1">
        <v>3400</v>
      </c>
      <c r="F167" s="3" t="s">
        <v>485</v>
      </c>
      <c r="G167" s="1">
        <v>28</v>
      </c>
      <c r="H167" s="3">
        <v>112.25</v>
      </c>
      <c r="I167" s="1">
        <v>14.88</v>
      </c>
      <c r="J167" s="3">
        <f t="shared" si="17"/>
        <v>101.4</v>
      </c>
      <c r="K167" s="3">
        <f t="shared" si="18"/>
        <v>105</v>
      </c>
      <c r="L167" s="3">
        <f t="shared" si="19"/>
        <v>109.1</v>
      </c>
      <c r="M167" s="3">
        <f t="shared" si="20"/>
        <v>111</v>
      </c>
      <c r="N167" s="3"/>
      <c r="P167" s="4">
        <f t="shared" si="21"/>
        <v>21.192109536205475</v>
      </c>
      <c r="Q167" s="5">
        <f t="shared" si="22"/>
        <v>21.192109536205475</v>
      </c>
      <c r="R167" s="5">
        <f t="shared" si="23"/>
        <v>6.2329733930016102</v>
      </c>
    </row>
    <row r="168" spans="1:18" x14ac:dyDescent="0.3">
      <c r="A168" s="1">
        <v>167</v>
      </c>
      <c r="B168" s="1" t="s">
        <v>400</v>
      </c>
      <c r="C168" s="1" t="s">
        <v>495</v>
      </c>
      <c r="D168" s="1" t="s">
        <v>544</v>
      </c>
      <c r="E168" s="1">
        <v>3400</v>
      </c>
      <c r="F168" s="1" t="s">
        <v>488</v>
      </c>
      <c r="G168" s="1">
        <v>19</v>
      </c>
      <c r="H168" s="1">
        <v>108.75</v>
      </c>
      <c r="I168" s="1">
        <v>18.100000000000001</v>
      </c>
      <c r="J168" s="3">
        <f t="shared" si="17"/>
        <v>97.8</v>
      </c>
      <c r="K168" s="3">
        <f t="shared" si="18"/>
        <v>104.2</v>
      </c>
      <c r="L168" s="3">
        <f t="shared" si="19"/>
        <v>105</v>
      </c>
      <c r="M168" s="3">
        <f t="shared" si="20"/>
        <v>110.7</v>
      </c>
      <c r="N168" s="3"/>
      <c r="P168" s="4">
        <f t="shared" si="21"/>
        <v>15.192653336205471</v>
      </c>
      <c r="Q168" s="5">
        <f t="shared" si="22"/>
        <v>15.192653336205471</v>
      </c>
      <c r="R168" s="5">
        <f t="shared" si="23"/>
        <v>4.4684274518251383</v>
      </c>
    </row>
    <row r="169" spans="1:18" x14ac:dyDescent="0.3">
      <c r="A169" s="1">
        <v>168</v>
      </c>
      <c r="B169" s="1" t="s">
        <v>336</v>
      </c>
      <c r="C169" s="1" t="s">
        <v>564</v>
      </c>
      <c r="D169" s="1" t="s">
        <v>543</v>
      </c>
      <c r="E169" s="1">
        <v>3300</v>
      </c>
      <c r="F169" s="3" t="s">
        <v>491</v>
      </c>
      <c r="G169" s="1">
        <v>24</v>
      </c>
      <c r="H169" s="1">
        <v>119.75</v>
      </c>
      <c r="I169" s="1">
        <v>17.77</v>
      </c>
      <c r="J169" s="3">
        <f t="shared" si="17"/>
        <v>104.6</v>
      </c>
      <c r="K169" s="3">
        <f t="shared" si="18"/>
        <v>100.7</v>
      </c>
      <c r="L169" s="3">
        <f t="shared" si="19"/>
        <v>110</v>
      </c>
      <c r="M169" s="3">
        <f t="shared" si="20"/>
        <v>104.2</v>
      </c>
      <c r="N169" s="3"/>
      <c r="P169" s="4">
        <f t="shared" si="21"/>
        <v>19.551485751146004</v>
      </c>
      <c r="Q169" s="5">
        <f t="shared" si="22"/>
        <v>19.551485751146004</v>
      </c>
      <c r="R169" s="5">
        <f t="shared" si="23"/>
        <v>5.9246926518624257</v>
      </c>
    </row>
    <row r="170" spans="1:18" x14ac:dyDescent="0.3">
      <c r="A170" s="1">
        <v>169</v>
      </c>
      <c r="B170" s="1" t="s">
        <v>306</v>
      </c>
      <c r="C170" s="1" t="s">
        <v>492</v>
      </c>
      <c r="D170" s="1" t="s">
        <v>546</v>
      </c>
      <c r="E170" s="1">
        <v>3300</v>
      </c>
      <c r="F170" s="3" t="s">
        <v>487</v>
      </c>
      <c r="G170" s="1">
        <v>24</v>
      </c>
      <c r="H170" s="1">
        <v>116.5</v>
      </c>
      <c r="I170" s="1">
        <v>12.94</v>
      </c>
      <c r="J170" s="3">
        <f t="shared" si="17"/>
        <v>101.8</v>
      </c>
      <c r="K170" s="3">
        <f t="shared" si="18"/>
        <v>100.3</v>
      </c>
      <c r="L170" s="3">
        <f t="shared" si="19"/>
        <v>107.8</v>
      </c>
      <c r="M170" s="3">
        <f t="shared" si="20"/>
        <v>111.8</v>
      </c>
      <c r="N170" s="3"/>
      <c r="P170" s="4">
        <f t="shared" si="21"/>
        <v>17.822373351146002</v>
      </c>
      <c r="Q170" s="5">
        <f t="shared" si="22"/>
        <v>17.822373351146002</v>
      </c>
      <c r="R170" s="5">
        <f t="shared" si="23"/>
        <v>5.4007191973169704</v>
      </c>
    </row>
    <row r="171" spans="1:18" x14ac:dyDescent="0.3">
      <c r="A171" s="1">
        <v>170</v>
      </c>
      <c r="B171" s="1" t="s">
        <v>49</v>
      </c>
      <c r="C171" s="1" t="s">
        <v>487</v>
      </c>
      <c r="D171" s="1" t="s">
        <v>544</v>
      </c>
      <c r="E171" s="1">
        <v>3300</v>
      </c>
      <c r="F171" s="3" t="s">
        <v>487</v>
      </c>
      <c r="G171" s="1">
        <v>20</v>
      </c>
      <c r="H171" s="1">
        <v>123.25</v>
      </c>
      <c r="I171" s="1">
        <v>15.57</v>
      </c>
      <c r="J171" s="3">
        <f t="shared" si="17"/>
        <v>100.3</v>
      </c>
      <c r="K171" s="3">
        <f t="shared" si="18"/>
        <v>100.3</v>
      </c>
      <c r="L171" s="3">
        <f t="shared" si="19"/>
        <v>109.6</v>
      </c>
      <c r="M171" s="3">
        <f t="shared" si="20"/>
        <v>111.8</v>
      </c>
      <c r="N171" s="3"/>
      <c r="P171" s="4">
        <f t="shared" si="21"/>
        <v>16.191862701145997</v>
      </c>
      <c r="Q171" s="5">
        <f t="shared" si="22"/>
        <v>16.191862701145997</v>
      </c>
      <c r="R171" s="5">
        <f t="shared" si="23"/>
        <v>4.9066250609533331</v>
      </c>
    </row>
    <row r="172" spans="1:18" x14ac:dyDescent="0.3">
      <c r="A172" s="1">
        <v>171</v>
      </c>
      <c r="B172" s="1" t="s">
        <v>320</v>
      </c>
      <c r="C172" s="1" t="s">
        <v>488</v>
      </c>
      <c r="D172" s="1" t="s">
        <v>546</v>
      </c>
      <c r="E172" s="1">
        <v>3300</v>
      </c>
      <c r="F172" s="3" t="s">
        <v>564</v>
      </c>
      <c r="G172" s="1">
        <v>22</v>
      </c>
      <c r="H172" s="3">
        <v>120.75</v>
      </c>
      <c r="I172" s="1">
        <v>14.64</v>
      </c>
      <c r="J172" s="3">
        <f t="shared" si="17"/>
        <v>104.2</v>
      </c>
      <c r="K172" s="3">
        <f t="shared" si="18"/>
        <v>104.6</v>
      </c>
      <c r="L172" s="3">
        <f t="shared" si="19"/>
        <v>106.3</v>
      </c>
      <c r="M172" s="3">
        <f t="shared" si="20"/>
        <v>110.3</v>
      </c>
      <c r="N172" s="3"/>
      <c r="P172" s="4">
        <f t="shared" si="21"/>
        <v>17.313860101145995</v>
      </c>
      <c r="Q172" s="5">
        <f t="shared" si="22"/>
        <v>17.313860101145995</v>
      </c>
      <c r="R172" s="5">
        <f t="shared" si="23"/>
        <v>5.246624273074544</v>
      </c>
    </row>
    <row r="173" spans="1:18" x14ac:dyDescent="0.3">
      <c r="A173" s="1">
        <v>172</v>
      </c>
      <c r="B173" s="1" t="s">
        <v>413</v>
      </c>
      <c r="C173" s="1" t="s">
        <v>493</v>
      </c>
      <c r="D173" s="1" t="s">
        <v>546</v>
      </c>
      <c r="E173" s="1">
        <v>3300</v>
      </c>
      <c r="F173" s="1" t="s">
        <v>549</v>
      </c>
      <c r="G173" s="1">
        <v>16</v>
      </c>
      <c r="H173" s="1">
        <v>117.5</v>
      </c>
      <c r="I173" s="1">
        <v>12.28</v>
      </c>
      <c r="J173" s="3">
        <f t="shared" si="17"/>
        <v>102.5</v>
      </c>
      <c r="K173" s="3">
        <f t="shared" si="18"/>
        <v>103.2</v>
      </c>
      <c r="L173" s="3">
        <f t="shared" si="19"/>
        <v>111.9</v>
      </c>
      <c r="M173" s="3">
        <f t="shared" si="20"/>
        <v>115</v>
      </c>
      <c r="N173" s="3"/>
      <c r="P173" s="4">
        <f t="shared" si="21"/>
        <v>11.783538801145996</v>
      </c>
      <c r="Q173" s="5">
        <f t="shared" si="22"/>
        <v>11.783538801145996</v>
      </c>
      <c r="R173" s="5">
        <f t="shared" si="23"/>
        <v>3.5707693336806048</v>
      </c>
    </row>
    <row r="174" spans="1:18" x14ac:dyDescent="0.3">
      <c r="A174" s="1">
        <v>173</v>
      </c>
      <c r="B174" s="1" t="s">
        <v>131</v>
      </c>
      <c r="C174" s="1" t="s">
        <v>488</v>
      </c>
      <c r="D174" s="1" t="s">
        <v>545</v>
      </c>
      <c r="E174" s="1">
        <v>3300</v>
      </c>
      <c r="F174" s="1" t="s">
        <v>493</v>
      </c>
      <c r="G174" s="1">
        <v>14</v>
      </c>
      <c r="H174" s="1">
        <v>120.75</v>
      </c>
      <c r="I174" s="1">
        <v>13.61</v>
      </c>
      <c r="J174" s="3">
        <f t="shared" si="17"/>
        <v>104.2</v>
      </c>
      <c r="K174" s="3">
        <f t="shared" si="18"/>
        <v>102.5</v>
      </c>
      <c r="L174" s="3">
        <f t="shared" si="19"/>
        <v>106.3</v>
      </c>
      <c r="M174" s="3">
        <f t="shared" si="20"/>
        <v>102.4</v>
      </c>
      <c r="N174" s="3"/>
      <c r="P174" s="4">
        <f t="shared" si="21"/>
        <v>11.287488901145998</v>
      </c>
      <c r="Q174" s="5">
        <f t="shared" si="22"/>
        <v>11.287488901145998</v>
      </c>
      <c r="R174" s="5">
        <f t="shared" si="23"/>
        <v>3.4204511821654542</v>
      </c>
    </row>
    <row r="175" spans="1:18" x14ac:dyDescent="0.3">
      <c r="A175" s="1">
        <v>174</v>
      </c>
      <c r="B175" s="1" t="s">
        <v>389</v>
      </c>
      <c r="C175" s="1" t="s">
        <v>517</v>
      </c>
      <c r="D175" s="1" t="s">
        <v>545</v>
      </c>
      <c r="E175" s="1">
        <v>3200</v>
      </c>
      <c r="F175" s="3" t="s">
        <v>512</v>
      </c>
      <c r="G175" s="1">
        <v>16</v>
      </c>
      <c r="H175" s="1">
        <v>113.25</v>
      </c>
      <c r="I175" s="1">
        <v>14.53</v>
      </c>
      <c r="J175" s="3">
        <f t="shared" si="17"/>
        <v>105.7</v>
      </c>
      <c r="K175" s="3">
        <f t="shared" si="18"/>
        <v>102.8</v>
      </c>
      <c r="L175" s="3">
        <f t="shared" si="19"/>
        <v>106.7</v>
      </c>
      <c r="M175" s="3">
        <f t="shared" si="20"/>
        <v>107.3</v>
      </c>
      <c r="N175" s="3"/>
      <c r="P175" s="4">
        <f t="shared" si="21"/>
        <v>11.948583127539216</v>
      </c>
      <c r="Q175" s="5">
        <f t="shared" si="22"/>
        <v>11.948583127539216</v>
      </c>
      <c r="R175" s="5">
        <f t="shared" si="23"/>
        <v>3.7339322273560049</v>
      </c>
    </row>
    <row r="176" spans="1:18" x14ac:dyDescent="0.3">
      <c r="A176" s="1">
        <v>175</v>
      </c>
      <c r="B176" s="1" t="s">
        <v>555</v>
      </c>
      <c r="C176" s="1" t="s">
        <v>499</v>
      </c>
      <c r="D176" s="1" t="s">
        <v>544</v>
      </c>
      <c r="E176" s="1">
        <v>3200</v>
      </c>
      <c r="F176" s="3" t="s">
        <v>505</v>
      </c>
      <c r="G176" s="1">
        <v>19</v>
      </c>
      <c r="H176" s="1">
        <v>109.25</v>
      </c>
      <c r="I176" s="1">
        <v>16.87</v>
      </c>
      <c r="J176" s="3">
        <f t="shared" si="17"/>
        <v>101.1</v>
      </c>
      <c r="K176" s="3">
        <f t="shared" si="18"/>
        <v>98.8</v>
      </c>
      <c r="L176" s="3">
        <f t="shared" si="19"/>
        <v>109.7</v>
      </c>
      <c r="M176" s="3">
        <f t="shared" si="20"/>
        <v>103.7</v>
      </c>
      <c r="N176" s="3"/>
      <c r="P176" s="4">
        <f t="shared" si="21"/>
        <v>14.357638927539215</v>
      </c>
      <c r="Q176" s="5">
        <f t="shared" si="22"/>
        <v>14.357638927539215</v>
      </c>
      <c r="R176" s="5">
        <f t="shared" si="23"/>
        <v>4.4867621648560041</v>
      </c>
    </row>
    <row r="177" spans="1:18" x14ac:dyDescent="0.3">
      <c r="A177" s="1">
        <v>176</v>
      </c>
      <c r="B177" s="1" t="s">
        <v>372</v>
      </c>
      <c r="C177" s="1" t="s">
        <v>491</v>
      </c>
      <c r="D177" s="1" t="s">
        <v>544</v>
      </c>
      <c r="E177" s="1">
        <v>3200</v>
      </c>
      <c r="F177" s="3" t="s">
        <v>491</v>
      </c>
      <c r="G177" s="1">
        <v>23</v>
      </c>
      <c r="H177" s="1">
        <v>107.5</v>
      </c>
      <c r="I177" s="1">
        <v>12.72</v>
      </c>
      <c r="J177" s="3">
        <f t="shared" si="17"/>
        <v>100.7</v>
      </c>
      <c r="K177" s="3">
        <f t="shared" si="18"/>
        <v>100.7</v>
      </c>
      <c r="L177" s="3">
        <f t="shared" si="19"/>
        <v>106.5</v>
      </c>
      <c r="M177" s="3">
        <f t="shared" si="20"/>
        <v>104.2</v>
      </c>
      <c r="N177" s="3"/>
      <c r="P177" s="4">
        <f t="shared" si="21"/>
        <v>16.050847727539217</v>
      </c>
      <c r="Q177" s="5">
        <f t="shared" si="22"/>
        <v>16.050847727539217</v>
      </c>
      <c r="R177" s="5">
        <f t="shared" si="23"/>
        <v>5.0158899148560048</v>
      </c>
    </row>
    <row r="178" spans="1:18" x14ac:dyDescent="0.3">
      <c r="A178" s="1">
        <v>177</v>
      </c>
      <c r="B178" s="1" t="s">
        <v>44</v>
      </c>
      <c r="C178" s="1" t="s">
        <v>485</v>
      </c>
      <c r="D178" s="1" t="s">
        <v>545</v>
      </c>
      <c r="E178" s="1">
        <v>3200</v>
      </c>
      <c r="F178" s="3" t="s">
        <v>491</v>
      </c>
      <c r="G178" s="1">
        <v>14</v>
      </c>
      <c r="H178" s="1">
        <v>117.25</v>
      </c>
      <c r="I178" s="1">
        <v>13.8</v>
      </c>
      <c r="J178" s="3">
        <f t="shared" si="17"/>
        <v>105</v>
      </c>
      <c r="K178" s="3">
        <f t="shared" si="18"/>
        <v>100.7</v>
      </c>
      <c r="L178" s="3">
        <f t="shared" si="19"/>
        <v>101.6</v>
      </c>
      <c r="M178" s="3">
        <f t="shared" si="20"/>
        <v>104.2</v>
      </c>
      <c r="N178" s="3"/>
      <c r="P178" s="4">
        <f t="shared" si="21"/>
        <v>10.767555127539215</v>
      </c>
      <c r="Q178" s="5">
        <f t="shared" si="22"/>
        <v>10.767555127539215</v>
      </c>
      <c r="R178" s="5">
        <f t="shared" si="23"/>
        <v>3.3648609773560043</v>
      </c>
    </row>
    <row r="179" spans="1:18" x14ac:dyDescent="0.3">
      <c r="A179" s="1">
        <v>178</v>
      </c>
      <c r="B179" s="1" t="s">
        <v>273</v>
      </c>
      <c r="C179" s="1" t="s">
        <v>518</v>
      </c>
      <c r="D179" s="1" t="s">
        <v>542</v>
      </c>
      <c r="E179" s="1">
        <v>3200</v>
      </c>
      <c r="F179" s="3" t="s">
        <v>487</v>
      </c>
      <c r="G179">
        <v>17</v>
      </c>
      <c r="H179" s="3">
        <v>113.5</v>
      </c>
      <c r="I179" s="1">
        <v>12.93</v>
      </c>
      <c r="J179" s="3">
        <f t="shared" si="17"/>
        <v>101.8</v>
      </c>
      <c r="K179" s="3">
        <f t="shared" si="18"/>
        <v>100.3</v>
      </c>
      <c r="L179" s="3">
        <f t="shared" si="19"/>
        <v>106.8</v>
      </c>
      <c r="M179" s="3">
        <f t="shared" si="20"/>
        <v>111.8</v>
      </c>
      <c r="N179" s="3"/>
      <c r="P179" s="4">
        <f t="shared" si="21"/>
        <v>12.143782227539216</v>
      </c>
      <c r="Q179" s="5">
        <f t="shared" si="22"/>
        <v>12.143782227539216</v>
      </c>
      <c r="R179" s="5">
        <f t="shared" si="23"/>
        <v>3.7949319461060047</v>
      </c>
    </row>
    <row r="180" spans="1:18" x14ac:dyDescent="0.3">
      <c r="A180" s="1">
        <v>179</v>
      </c>
      <c r="B180" s="1" t="s">
        <v>481</v>
      </c>
      <c r="C180" s="1" t="s">
        <v>507</v>
      </c>
      <c r="D180" s="1" t="s">
        <v>545</v>
      </c>
      <c r="E180" s="1">
        <v>3200</v>
      </c>
      <c r="F180" s="3" t="s">
        <v>498</v>
      </c>
      <c r="G180" s="1">
        <v>20</v>
      </c>
      <c r="H180" s="3">
        <v>111.25</v>
      </c>
      <c r="I180" s="1">
        <v>15.28</v>
      </c>
      <c r="J180" s="3">
        <f t="shared" si="17"/>
        <v>106.4</v>
      </c>
      <c r="K180" s="3">
        <f t="shared" si="18"/>
        <v>103.6</v>
      </c>
      <c r="L180" s="3">
        <f t="shared" si="19"/>
        <v>111</v>
      </c>
      <c r="M180" s="3">
        <f t="shared" si="20"/>
        <v>109.2</v>
      </c>
      <c r="N180" s="3"/>
      <c r="P180" s="4">
        <f t="shared" si="21"/>
        <v>14.807527577539215</v>
      </c>
      <c r="Q180" s="5">
        <f t="shared" si="22"/>
        <v>14.807527577539215</v>
      </c>
      <c r="R180" s="5">
        <f t="shared" si="23"/>
        <v>4.627352367981004</v>
      </c>
    </row>
    <row r="181" spans="1:18" x14ac:dyDescent="0.3">
      <c r="A181" s="1">
        <v>180</v>
      </c>
      <c r="B181" s="1" t="s">
        <v>60</v>
      </c>
      <c r="C181" s="1" t="s">
        <v>514</v>
      </c>
      <c r="D181" s="1" t="s">
        <v>542</v>
      </c>
      <c r="E181" s="1">
        <v>3200</v>
      </c>
      <c r="F181" s="1" t="s">
        <v>495</v>
      </c>
      <c r="G181" s="1">
        <v>10</v>
      </c>
      <c r="H181" s="1">
        <v>112.25</v>
      </c>
      <c r="I181" s="1">
        <v>11.69</v>
      </c>
      <c r="J181" s="3">
        <f t="shared" si="17"/>
        <v>101.4</v>
      </c>
      <c r="K181" s="3">
        <f t="shared" si="18"/>
        <v>97.8</v>
      </c>
      <c r="L181" s="3">
        <f t="shared" si="19"/>
        <v>109.1</v>
      </c>
      <c r="M181" s="3">
        <f t="shared" si="20"/>
        <v>102.1</v>
      </c>
      <c r="N181" s="3"/>
      <c r="P181" s="4">
        <f t="shared" si="21"/>
        <v>6.6627881775392144</v>
      </c>
      <c r="Q181" s="5">
        <f t="shared" si="22"/>
        <v>6.6627881775392144</v>
      </c>
      <c r="R181" s="5">
        <f t="shared" si="23"/>
        <v>2.0821213054810044</v>
      </c>
    </row>
    <row r="182" spans="1:18" x14ac:dyDescent="0.3">
      <c r="A182" s="1">
        <v>181</v>
      </c>
      <c r="B182" s="1" t="s">
        <v>10</v>
      </c>
      <c r="C182" s="1" t="s">
        <v>492</v>
      </c>
      <c r="D182" s="1" t="s">
        <v>543</v>
      </c>
      <c r="E182" s="1">
        <v>3200</v>
      </c>
      <c r="F182" s="1" t="s">
        <v>513</v>
      </c>
      <c r="G182" s="1">
        <v>19</v>
      </c>
      <c r="H182" s="1">
        <v>116.5</v>
      </c>
      <c r="I182" s="1">
        <v>14.82</v>
      </c>
      <c r="J182" s="3">
        <f t="shared" si="17"/>
        <v>101.8</v>
      </c>
      <c r="K182" s="3">
        <f t="shared" si="18"/>
        <v>100.7</v>
      </c>
      <c r="L182" s="3">
        <f t="shared" si="19"/>
        <v>107.8</v>
      </c>
      <c r="M182" s="3">
        <f t="shared" si="20"/>
        <v>103.8</v>
      </c>
      <c r="N182" s="3"/>
      <c r="P182" s="4">
        <f t="shared" si="21"/>
        <v>14.518530627539214</v>
      </c>
      <c r="Q182" s="5">
        <f t="shared" si="22"/>
        <v>14.518530627539214</v>
      </c>
      <c r="R182" s="5">
        <f t="shared" si="23"/>
        <v>4.5370408211060038</v>
      </c>
    </row>
    <row r="183" spans="1:18" x14ac:dyDescent="0.3">
      <c r="A183" s="1">
        <v>182</v>
      </c>
      <c r="B183" s="1" t="s">
        <v>284</v>
      </c>
      <c r="C183" s="1" t="s">
        <v>498</v>
      </c>
      <c r="D183" s="1" t="s">
        <v>544</v>
      </c>
      <c r="E183" s="1">
        <v>3200</v>
      </c>
      <c r="F183" s="3" t="s">
        <v>564</v>
      </c>
      <c r="G183" s="1">
        <v>12</v>
      </c>
      <c r="H183" s="1">
        <v>117</v>
      </c>
      <c r="I183" s="1">
        <v>15.82</v>
      </c>
      <c r="J183" s="3">
        <f t="shared" si="17"/>
        <v>103.6</v>
      </c>
      <c r="K183" s="3">
        <f t="shared" si="18"/>
        <v>104.6</v>
      </c>
      <c r="L183" s="3">
        <f t="shared" si="19"/>
        <v>109</v>
      </c>
      <c r="M183" s="3">
        <f t="shared" si="20"/>
        <v>110.3</v>
      </c>
      <c r="N183" s="3"/>
      <c r="P183" s="4">
        <f t="shared" si="21"/>
        <v>9.6276268275392187</v>
      </c>
      <c r="Q183" s="5">
        <f t="shared" si="22"/>
        <v>9.6276268275392187</v>
      </c>
      <c r="R183" s="5">
        <f t="shared" si="23"/>
        <v>3.0086333836060057</v>
      </c>
    </row>
    <row r="184" spans="1:18" x14ac:dyDescent="0.3">
      <c r="A184" s="1">
        <v>183</v>
      </c>
      <c r="B184" s="1" t="s">
        <v>478</v>
      </c>
      <c r="C184" s="1" t="s">
        <v>505</v>
      </c>
      <c r="D184" s="1" t="s">
        <v>543</v>
      </c>
      <c r="E184" s="1">
        <v>3200</v>
      </c>
      <c r="F184" s="1" t="s">
        <v>549</v>
      </c>
      <c r="G184" s="1">
        <v>21</v>
      </c>
      <c r="H184" s="1">
        <v>107.5</v>
      </c>
      <c r="I184" s="1">
        <v>19.670000000000002</v>
      </c>
      <c r="J184" s="3">
        <f t="shared" si="17"/>
        <v>98.8</v>
      </c>
      <c r="K184" s="3">
        <f t="shared" si="18"/>
        <v>103.2</v>
      </c>
      <c r="L184" s="3">
        <f t="shared" si="19"/>
        <v>114.3</v>
      </c>
      <c r="M184" s="3">
        <f t="shared" si="20"/>
        <v>115</v>
      </c>
      <c r="N184" s="3"/>
      <c r="P184" s="4">
        <f t="shared" si="21"/>
        <v>16.178803827539216</v>
      </c>
      <c r="Q184" s="5">
        <f t="shared" si="22"/>
        <v>16.178803827539216</v>
      </c>
      <c r="R184" s="5">
        <f t="shared" si="23"/>
        <v>5.0558761961060048</v>
      </c>
    </row>
    <row r="185" spans="1:18" x14ac:dyDescent="0.3">
      <c r="A185" s="1">
        <v>184</v>
      </c>
      <c r="B185" s="1" t="s">
        <v>26</v>
      </c>
      <c r="C185" s="1" t="s">
        <v>497</v>
      </c>
      <c r="D185" s="1" t="s">
        <v>545</v>
      </c>
      <c r="E185" s="1">
        <v>3200</v>
      </c>
      <c r="F185" s="1" t="s">
        <v>517</v>
      </c>
      <c r="G185" s="1">
        <v>17</v>
      </c>
      <c r="H185" s="1">
        <v>117.25</v>
      </c>
      <c r="I185" s="1">
        <v>23.11</v>
      </c>
      <c r="J185" s="3">
        <f t="shared" si="17"/>
        <v>105.7</v>
      </c>
      <c r="K185" s="3">
        <f t="shared" si="18"/>
        <v>105.7</v>
      </c>
      <c r="L185" s="3">
        <f t="shared" si="19"/>
        <v>107.8</v>
      </c>
      <c r="M185" s="3">
        <f t="shared" si="20"/>
        <v>105.3</v>
      </c>
      <c r="N185" s="3"/>
      <c r="P185" s="4">
        <f t="shared" si="21"/>
        <v>15.424839027539216</v>
      </c>
      <c r="Q185" s="5">
        <f t="shared" si="22"/>
        <v>15.424839027539216</v>
      </c>
      <c r="R185" s="5">
        <f t="shared" si="23"/>
        <v>4.8202621961060048</v>
      </c>
    </row>
    <row r="186" spans="1:18" x14ac:dyDescent="0.3">
      <c r="A186" s="1">
        <v>185</v>
      </c>
      <c r="B186" s="1" t="s">
        <v>436</v>
      </c>
      <c r="C186" s="1" t="s">
        <v>514</v>
      </c>
      <c r="D186" s="1" t="s">
        <v>546</v>
      </c>
      <c r="E186" s="1">
        <v>3200</v>
      </c>
      <c r="F186" s="1" t="s">
        <v>517</v>
      </c>
      <c r="G186" s="1">
        <v>17</v>
      </c>
      <c r="H186" s="1">
        <v>112.25</v>
      </c>
      <c r="I186" s="1">
        <v>15.75</v>
      </c>
      <c r="J186" s="3">
        <f t="shared" si="17"/>
        <v>101.4</v>
      </c>
      <c r="K186" s="3">
        <f t="shared" si="18"/>
        <v>105.7</v>
      </c>
      <c r="L186" s="3">
        <f t="shared" si="19"/>
        <v>109.1</v>
      </c>
      <c r="M186" s="3">
        <f t="shared" si="20"/>
        <v>105.3</v>
      </c>
      <c r="N186" s="3"/>
      <c r="P186" s="4">
        <f t="shared" si="21"/>
        <v>12.903652227539219</v>
      </c>
      <c r="Q186" s="5">
        <f t="shared" si="22"/>
        <v>12.903652227539219</v>
      </c>
      <c r="R186" s="5">
        <f t="shared" si="23"/>
        <v>4.0323913211060054</v>
      </c>
    </row>
    <row r="187" spans="1:18" x14ac:dyDescent="0.3">
      <c r="A187" s="1">
        <v>186</v>
      </c>
      <c r="B187" s="1" t="s">
        <v>228</v>
      </c>
      <c r="C187" s="1" t="s">
        <v>514</v>
      </c>
      <c r="D187" s="1" t="s">
        <v>543</v>
      </c>
      <c r="E187" s="1">
        <v>3200</v>
      </c>
      <c r="F187" s="1" t="s">
        <v>485</v>
      </c>
      <c r="G187" s="1">
        <v>16</v>
      </c>
      <c r="H187" s="1">
        <v>112.25</v>
      </c>
      <c r="I187" s="1">
        <v>26.47</v>
      </c>
      <c r="J187" s="3">
        <f t="shared" si="17"/>
        <v>101.4</v>
      </c>
      <c r="K187" s="3">
        <f t="shared" si="18"/>
        <v>105</v>
      </c>
      <c r="L187" s="3">
        <f t="shared" si="19"/>
        <v>109.1</v>
      </c>
      <c r="M187" s="3">
        <f t="shared" si="20"/>
        <v>111</v>
      </c>
      <c r="N187" s="3"/>
      <c r="P187" s="4">
        <f t="shared" si="21"/>
        <v>14.992628627539215</v>
      </c>
      <c r="Q187" s="5">
        <f t="shared" si="22"/>
        <v>14.992628627539215</v>
      </c>
      <c r="R187" s="5">
        <f t="shared" si="23"/>
        <v>4.6851964461060041</v>
      </c>
    </row>
    <row r="188" spans="1:18" x14ac:dyDescent="0.3">
      <c r="A188" s="1">
        <v>187</v>
      </c>
      <c r="B188" s="1" t="s">
        <v>151</v>
      </c>
      <c r="C188" s="1" t="s">
        <v>506</v>
      </c>
      <c r="D188" s="1" t="s">
        <v>546</v>
      </c>
      <c r="E188" s="1">
        <v>3200</v>
      </c>
      <c r="F188" s="1" t="s">
        <v>485</v>
      </c>
      <c r="G188" s="1">
        <v>18</v>
      </c>
      <c r="H188" s="1">
        <v>105</v>
      </c>
      <c r="I188" s="1">
        <v>14.75</v>
      </c>
      <c r="J188" s="3">
        <f t="shared" si="17"/>
        <v>100.5</v>
      </c>
      <c r="K188" s="3">
        <f t="shared" si="18"/>
        <v>105</v>
      </c>
      <c r="L188" s="3">
        <f t="shared" si="19"/>
        <v>102.4</v>
      </c>
      <c r="M188" s="3">
        <f t="shared" si="20"/>
        <v>111</v>
      </c>
      <c r="N188" s="3"/>
      <c r="P188" s="4">
        <f t="shared" si="21"/>
        <v>12.697901727539216</v>
      </c>
      <c r="Q188" s="5">
        <f t="shared" si="22"/>
        <v>12.697901727539216</v>
      </c>
      <c r="R188" s="5">
        <f t="shared" si="23"/>
        <v>3.9680942898560048</v>
      </c>
    </row>
    <row r="189" spans="1:18" x14ac:dyDescent="0.3">
      <c r="A189" s="1">
        <v>188</v>
      </c>
      <c r="B189" s="1" t="s">
        <v>118</v>
      </c>
      <c r="C189" s="1" t="s">
        <v>549</v>
      </c>
      <c r="D189" s="1" t="s">
        <v>544</v>
      </c>
      <c r="E189" s="1">
        <v>3200</v>
      </c>
      <c r="F189" s="1" t="s">
        <v>485</v>
      </c>
      <c r="G189" s="1">
        <v>6</v>
      </c>
      <c r="H189" s="1">
        <v>120.25</v>
      </c>
      <c r="I189" s="1">
        <v>13.99</v>
      </c>
      <c r="J189" s="3">
        <f t="shared" si="17"/>
        <v>103.2</v>
      </c>
      <c r="K189" s="3">
        <f t="shared" si="18"/>
        <v>105</v>
      </c>
      <c r="L189" s="3">
        <f t="shared" si="19"/>
        <v>106.8</v>
      </c>
      <c r="M189" s="3">
        <f t="shared" si="20"/>
        <v>111</v>
      </c>
      <c r="N189" s="3"/>
      <c r="P189" s="4">
        <f t="shared" si="21"/>
        <v>5.0595587775392152</v>
      </c>
      <c r="Q189" s="5">
        <f t="shared" si="22"/>
        <v>5.0595587775392152</v>
      </c>
      <c r="R189" s="5">
        <f t="shared" si="23"/>
        <v>1.5811121179810046</v>
      </c>
    </row>
    <row r="190" spans="1:18" x14ac:dyDescent="0.3">
      <c r="A190" s="1">
        <v>189</v>
      </c>
      <c r="B190" s="1" t="s">
        <v>176</v>
      </c>
      <c r="C190" s="1" t="s">
        <v>499</v>
      </c>
      <c r="D190" s="1" t="s">
        <v>544</v>
      </c>
      <c r="E190" s="1">
        <v>3200</v>
      </c>
      <c r="F190" s="3" t="s">
        <v>493</v>
      </c>
      <c r="G190" s="1">
        <v>32</v>
      </c>
      <c r="H190" s="3">
        <v>109.25</v>
      </c>
      <c r="I190" s="1">
        <v>16.95</v>
      </c>
      <c r="J190" s="3">
        <f t="shared" si="17"/>
        <v>101.1</v>
      </c>
      <c r="K190" s="3">
        <f t="shared" si="18"/>
        <v>102.5</v>
      </c>
      <c r="L190" s="3">
        <f t="shared" si="19"/>
        <v>109.7</v>
      </c>
      <c r="M190" s="3">
        <f t="shared" si="20"/>
        <v>102.4</v>
      </c>
      <c r="N190" s="3"/>
      <c r="P190" s="4">
        <f t="shared" si="21"/>
        <v>23.950416427539214</v>
      </c>
      <c r="Q190" s="5">
        <f t="shared" si="22"/>
        <v>23.950416427539214</v>
      </c>
      <c r="R190" s="5">
        <f t="shared" si="23"/>
        <v>7.484505133606004</v>
      </c>
    </row>
    <row r="191" spans="1:18" x14ac:dyDescent="0.3">
      <c r="A191" s="1">
        <v>190</v>
      </c>
      <c r="B191" s="1" t="s">
        <v>401</v>
      </c>
      <c r="C191" s="1" t="s">
        <v>495</v>
      </c>
      <c r="D191" s="1" t="s">
        <v>546</v>
      </c>
      <c r="E191" s="1">
        <v>3200</v>
      </c>
      <c r="F191" s="1" t="s">
        <v>492</v>
      </c>
      <c r="G191" s="1">
        <v>16</v>
      </c>
      <c r="H191" s="1">
        <v>108.75</v>
      </c>
      <c r="I191" s="1">
        <v>14.41</v>
      </c>
      <c r="J191" s="3">
        <f t="shared" si="17"/>
        <v>97.8</v>
      </c>
      <c r="K191" s="3">
        <f t="shared" si="18"/>
        <v>101.8</v>
      </c>
      <c r="L191" s="3">
        <f t="shared" si="19"/>
        <v>105</v>
      </c>
      <c r="M191" s="3">
        <f t="shared" si="20"/>
        <v>110.2</v>
      </c>
      <c r="N191" s="3"/>
      <c r="P191" s="4">
        <f t="shared" si="21"/>
        <v>11.412260377539216</v>
      </c>
      <c r="Q191" s="5">
        <f t="shared" si="22"/>
        <v>11.412260377539216</v>
      </c>
      <c r="R191" s="5">
        <f t="shared" si="23"/>
        <v>3.5663313679810047</v>
      </c>
    </row>
    <row r="192" spans="1:18" x14ac:dyDescent="0.3">
      <c r="A192" s="1">
        <v>191</v>
      </c>
      <c r="B192" s="1" t="s">
        <v>222</v>
      </c>
      <c r="C192" s="1" t="s">
        <v>517</v>
      </c>
      <c r="D192" s="1" t="s">
        <v>544</v>
      </c>
      <c r="E192" s="1">
        <v>3200</v>
      </c>
      <c r="F192" s="1" t="s">
        <v>497</v>
      </c>
      <c r="G192" s="1">
        <v>14</v>
      </c>
      <c r="H192" s="1">
        <v>113.25</v>
      </c>
      <c r="I192" s="1">
        <v>14.2</v>
      </c>
      <c r="J192" s="3">
        <f t="shared" si="17"/>
        <v>105.7</v>
      </c>
      <c r="K192" s="3">
        <f t="shared" si="18"/>
        <v>105.7</v>
      </c>
      <c r="L192" s="3">
        <f t="shared" si="19"/>
        <v>106.7</v>
      </c>
      <c r="M192" s="3">
        <f t="shared" si="20"/>
        <v>107.6</v>
      </c>
      <c r="N192" s="3"/>
      <c r="P192" s="4">
        <f t="shared" si="21"/>
        <v>10.411154127539215</v>
      </c>
      <c r="Q192" s="5">
        <f t="shared" si="22"/>
        <v>10.411154127539215</v>
      </c>
      <c r="R192" s="5">
        <f t="shared" si="23"/>
        <v>3.2534856648560044</v>
      </c>
    </row>
    <row r="193" spans="1:18" x14ac:dyDescent="0.3">
      <c r="A193" s="1">
        <v>192</v>
      </c>
      <c r="B193" s="1" t="s">
        <v>39</v>
      </c>
      <c r="C193" s="1" t="s">
        <v>493</v>
      </c>
      <c r="D193" s="1" t="s">
        <v>545</v>
      </c>
      <c r="E193" s="1">
        <v>3200</v>
      </c>
      <c r="F193" s="1" t="s">
        <v>497</v>
      </c>
      <c r="G193" s="1">
        <v>15</v>
      </c>
      <c r="H193" s="1">
        <v>103.75</v>
      </c>
      <c r="I193" s="1">
        <v>15.2</v>
      </c>
      <c r="J193" s="3">
        <f t="shared" si="17"/>
        <v>102.5</v>
      </c>
      <c r="K193" s="3">
        <f t="shared" si="18"/>
        <v>105.7</v>
      </c>
      <c r="L193" s="3">
        <f t="shared" si="19"/>
        <v>111.9</v>
      </c>
      <c r="M193" s="3">
        <f t="shared" si="20"/>
        <v>107.6</v>
      </c>
      <c r="N193" s="3"/>
      <c r="P193" s="4">
        <f t="shared" si="21"/>
        <v>10.428382327539216</v>
      </c>
      <c r="Q193" s="5">
        <f t="shared" si="22"/>
        <v>10.428382327539216</v>
      </c>
      <c r="R193" s="5">
        <f t="shared" si="23"/>
        <v>3.2588694773560047</v>
      </c>
    </row>
    <row r="194" spans="1:18" x14ac:dyDescent="0.3">
      <c r="A194" s="1">
        <v>193</v>
      </c>
      <c r="B194" s="1" t="s">
        <v>8</v>
      </c>
      <c r="C194" s="1" t="s">
        <v>549</v>
      </c>
      <c r="D194" s="1" t="s">
        <v>543</v>
      </c>
      <c r="E194" s="1">
        <v>3100</v>
      </c>
      <c r="F194" s="1" t="s">
        <v>514</v>
      </c>
      <c r="G194" s="1">
        <v>10</v>
      </c>
      <c r="H194" s="1">
        <v>120.25</v>
      </c>
      <c r="I194" s="1">
        <v>20.66</v>
      </c>
      <c r="J194" s="3">
        <f t="shared" ref="J194:J220" si="24">VLOOKUP(C194,$B$254:$E$283,2,FALSE)</f>
        <v>103.2</v>
      </c>
      <c r="K194" s="3">
        <f t="shared" ref="K194:K220" si="25">VLOOKUP(F194,$B$254:$E$283,2,FALSE)</f>
        <v>101.4</v>
      </c>
      <c r="L194" s="3">
        <f t="shared" ref="L194:L220" si="26">VLOOKUP(C194,$B$254:$E$283,4,FALSE)</f>
        <v>106.8</v>
      </c>
      <c r="M194" s="3">
        <f t="shared" ref="M194:M220" si="27">VLOOKUP(F194,$B$254:$E$283,3,FALSE)</f>
        <v>108</v>
      </c>
      <c r="N194" s="3"/>
      <c r="P194" s="4">
        <f t="shared" ref="P194:P220" si="28">-87.868852+(LN(E194))*9.365713+G194*0.73241+I194*0.27241+H194*0.0924+((J194+K194)/2)*0.015315+((L194+M194)/2)*-0.032803</f>
        <v>9.5304617810012644</v>
      </c>
      <c r="Q194" s="5">
        <f t="shared" ref="Q194:Q220" si="29">P194-O194</f>
        <v>9.5304617810012644</v>
      </c>
      <c r="R194" s="5">
        <f t="shared" ref="R194:R220" si="30">P194/(E194/1000)</f>
        <v>3.0743425100004078</v>
      </c>
    </row>
    <row r="195" spans="1:18" x14ac:dyDescent="0.3">
      <c r="A195" s="1">
        <v>194</v>
      </c>
      <c r="B195" s="1" t="s">
        <v>409</v>
      </c>
      <c r="C195" s="1" t="s">
        <v>485</v>
      </c>
      <c r="D195" s="1" t="s">
        <v>544</v>
      </c>
      <c r="E195" s="1">
        <v>3100</v>
      </c>
      <c r="F195" s="1" t="s">
        <v>495</v>
      </c>
      <c r="G195" s="1">
        <v>20</v>
      </c>
      <c r="H195" s="1">
        <v>117.25</v>
      </c>
      <c r="I195" s="1">
        <v>13.27</v>
      </c>
      <c r="J195" s="3">
        <f t="shared" si="24"/>
        <v>105</v>
      </c>
      <c r="K195" s="3">
        <f t="shared" si="25"/>
        <v>97.8</v>
      </c>
      <c r="L195" s="3">
        <f t="shared" si="26"/>
        <v>101.6</v>
      </c>
      <c r="M195" s="3">
        <f t="shared" si="27"/>
        <v>102.1</v>
      </c>
      <c r="N195" s="3"/>
      <c r="P195" s="4">
        <f t="shared" si="28"/>
        <v>14.732525031001266</v>
      </c>
      <c r="Q195" s="5">
        <f t="shared" si="29"/>
        <v>14.732525031001266</v>
      </c>
      <c r="R195" s="5">
        <f t="shared" si="30"/>
        <v>4.7524274293552473</v>
      </c>
    </row>
    <row r="196" spans="1:18" x14ac:dyDescent="0.3">
      <c r="A196" s="1">
        <v>195</v>
      </c>
      <c r="B196" s="1" t="s">
        <v>28</v>
      </c>
      <c r="C196" s="1" t="s">
        <v>518</v>
      </c>
      <c r="D196" s="1" t="s">
        <v>544</v>
      </c>
      <c r="E196" s="1">
        <v>3100</v>
      </c>
      <c r="F196" s="1" t="s">
        <v>513</v>
      </c>
      <c r="G196" s="1">
        <v>14</v>
      </c>
      <c r="H196" s="1">
        <v>113.5</v>
      </c>
      <c r="I196" s="1">
        <v>13.69</v>
      </c>
      <c r="J196" s="3">
        <f t="shared" si="24"/>
        <v>101.8</v>
      </c>
      <c r="K196" s="3">
        <f t="shared" si="25"/>
        <v>100.7</v>
      </c>
      <c r="L196" s="3">
        <f t="shared" si="26"/>
        <v>106.8</v>
      </c>
      <c r="M196" s="3">
        <f t="shared" si="27"/>
        <v>103.8</v>
      </c>
      <c r="N196" s="3"/>
      <c r="P196" s="4">
        <f t="shared" si="28"/>
        <v>9.9905096310012649</v>
      </c>
      <c r="Q196" s="5">
        <f t="shared" si="29"/>
        <v>9.9905096310012649</v>
      </c>
      <c r="R196" s="5">
        <f t="shared" si="30"/>
        <v>3.2227450422584725</v>
      </c>
    </row>
    <row r="197" spans="1:18" x14ac:dyDescent="0.3">
      <c r="A197" s="1">
        <v>196</v>
      </c>
      <c r="B197" s="1" t="s">
        <v>87</v>
      </c>
      <c r="C197" s="1" t="s">
        <v>549</v>
      </c>
      <c r="D197" s="1" t="s">
        <v>546</v>
      </c>
      <c r="E197" s="1">
        <v>3100</v>
      </c>
      <c r="F197" s="1" t="s">
        <v>513</v>
      </c>
      <c r="G197" s="1">
        <v>7</v>
      </c>
      <c r="H197" s="1">
        <v>120.25</v>
      </c>
      <c r="I197" s="1">
        <v>14.95</v>
      </c>
      <c r="J197" s="3">
        <f t="shared" si="24"/>
        <v>103.2</v>
      </c>
      <c r="K197" s="3">
        <f t="shared" si="25"/>
        <v>100.7</v>
      </c>
      <c r="L197" s="3">
        <f t="shared" si="26"/>
        <v>106.8</v>
      </c>
      <c r="M197" s="3">
        <f t="shared" si="27"/>
        <v>103.8</v>
      </c>
      <c r="N197" s="3"/>
      <c r="P197" s="4">
        <f t="shared" si="28"/>
        <v>5.8412967310012647</v>
      </c>
      <c r="Q197" s="5">
        <f t="shared" si="29"/>
        <v>5.8412967310012647</v>
      </c>
      <c r="R197" s="5">
        <f t="shared" si="30"/>
        <v>1.8842892680649241</v>
      </c>
    </row>
    <row r="198" spans="1:18" x14ac:dyDescent="0.3">
      <c r="A198" s="1">
        <v>197</v>
      </c>
      <c r="B198" s="1" t="s">
        <v>457</v>
      </c>
      <c r="C198" s="1" t="s">
        <v>518</v>
      </c>
      <c r="D198" s="1" t="s">
        <v>543</v>
      </c>
      <c r="E198" s="1">
        <v>3100</v>
      </c>
      <c r="F198" s="3" t="s">
        <v>489</v>
      </c>
      <c r="G198" s="1">
        <v>16</v>
      </c>
      <c r="H198" s="1">
        <v>113.5</v>
      </c>
      <c r="I198" s="1">
        <v>18.440000000000001</v>
      </c>
      <c r="J198" s="3">
        <f t="shared" si="24"/>
        <v>101.8</v>
      </c>
      <c r="K198" s="3">
        <f t="shared" si="25"/>
        <v>102.5</v>
      </c>
      <c r="L198" s="3">
        <f t="shared" si="26"/>
        <v>106.8</v>
      </c>
      <c r="M198" s="3">
        <f t="shared" si="27"/>
        <v>108.3</v>
      </c>
      <c r="N198" s="3"/>
      <c r="P198" s="4">
        <f t="shared" si="28"/>
        <v>12.689253881001267</v>
      </c>
      <c r="Q198" s="5">
        <f t="shared" si="29"/>
        <v>12.689253881001267</v>
      </c>
      <c r="R198" s="5">
        <f t="shared" si="30"/>
        <v>4.0933077035487955</v>
      </c>
    </row>
    <row r="199" spans="1:18" x14ac:dyDescent="0.3">
      <c r="A199" s="1">
        <v>198</v>
      </c>
      <c r="B199" s="1" t="s">
        <v>183</v>
      </c>
      <c r="C199" s="1" t="s">
        <v>491</v>
      </c>
      <c r="D199" s="1" t="s">
        <v>542</v>
      </c>
      <c r="E199" s="1">
        <v>3100</v>
      </c>
      <c r="F199" s="3" t="s">
        <v>564</v>
      </c>
      <c r="G199" s="1">
        <v>9</v>
      </c>
      <c r="H199" s="1">
        <v>107.5</v>
      </c>
      <c r="I199" s="1">
        <v>15.01</v>
      </c>
      <c r="J199" s="3">
        <f t="shared" si="24"/>
        <v>100.7</v>
      </c>
      <c r="K199" s="3">
        <f t="shared" si="25"/>
        <v>104.6</v>
      </c>
      <c r="L199" s="3">
        <f t="shared" si="26"/>
        <v>106.5</v>
      </c>
      <c r="M199" s="3">
        <f t="shared" si="27"/>
        <v>110.3</v>
      </c>
      <c r="N199" s="3"/>
      <c r="P199" s="4">
        <f t="shared" si="28"/>
        <v>6.0533925310012648</v>
      </c>
      <c r="Q199" s="5">
        <f t="shared" si="29"/>
        <v>6.0533925310012648</v>
      </c>
      <c r="R199" s="5">
        <f t="shared" si="30"/>
        <v>1.952707268064924</v>
      </c>
    </row>
    <row r="200" spans="1:18" x14ac:dyDescent="0.3">
      <c r="A200" s="1">
        <v>199</v>
      </c>
      <c r="B200" s="1" t="s">
        <v>182</v>
      </c>
      <c r="C200" s="1" t="s">
        <v>491</v>
      </c>
      <c r="D200" s="1" t="s">
        <v>545</v>
      </c>
      <c r="E200" s="1">
        <v>3100</v>
      </c>
      <c r="F200" s="1" t="s">
        <v>518</v>
      </c>
      <c r="G200" s="1">
        <v>17</v>
      </c>
      <c r="H200" s="1">
        <v>107.5</v>
      </c>
      <c r="I200" s="1">
        <v>16.29</v>
      </c>
      <c r="J200" s="3">
        <f t="shared" si="24"/>
        <v>100.7</v>
      </c>
      <c r="K200" s="3">
        <f t="shared" si="25"/>
        <v>101.8</v>
      </c>
      <c r="L200" s="3">
        <f t="shared" si="26"/>
        <v>106.5</v>
      </c>
      <c r="M200" s="3">
        <f t="shared" si="27"/>
        <v>106</v>
      </c>
      <c r="N200" s="3"/>
      <c r="P200" s="4">
        <f t="shared" si="28"/>
        <v>12.310442781001267</v>
      </c>
      <c r="Q200" s="5">
        <f t="shared" si="29"/>
        <v>12.310442781001267</v>
      </c>
      <c r="R200" s="5">
        <f t="shared" si="30"/>
        <v>3.9711105745165378</v>
      </c>
    </row>
    <row r="201" spans="1:18" x14ac:dyDescent="0.3">
      <c r="A201" s="1">
        <v>200</v>
      </c>
      <c r="B201" s="1" t="s">
        <v>164</v>
      </c>
      <c r="C201" s="1" t="s">
        <v>491</v>
      </c>
      <c r="D201" s="1" t="s">
        <v>543</v>
      </c>
      <c r="E201" s="1">
        <v>3100</v>
      </c>
      <c r="F201" s="1" t="s">
        <v>549</v>
      </c>
      <c r="G201" s="1">
        <v>12</v>
      </c>
      <c r="H201" s="1">
        <v>107.5</v>
      </c>
      <c r="I201" s="1">
        <v>15.64</v>
      </c>
      <c r="J201" s="3">
        <f t="shared" si="24"/>
        <v>100.7</v>
      </c>
      <c r="K201" s="3">
        <f t="shared" si="25"/>
        <v>103.2</v>
      </c>
      <c r="L201" s="3">
        <f t="shared" si="26"/>
        <v>106.5</v>
      </c>
      <c r="M201" s="3">
        <f t="shared" si="27"/>
        <v>115</v>
      </c>
      <c r="N201" s="3"/>
      <c r="P201" s="4">
        <f t="shared" si="28"/>
        <v>8.3344332810012673</v>
      </c>
      <c r="Q201" s="5">
        <f t="shared" si="29"/>
        <v>8.3344332810012673</v>
      </c>
      <c r="R201" s="5">
        <f t="shared" si="30"/>
        <v>2.6885268648391185</v>
      </c>
    </row>
    <row r="202" spans="1:18" x14ac:dyDescent="0.3">
      <c r="A202" s="1">
        <v>201</v>
      </c>
      <c r="B202" s="1" t="s">
        <v>374</v>
      </c>
      <c r="C202" s="1" t="s">
        <v>499</v>
      </c>
      <c r="D202" s="1" t="s">
        <v>543</v>
      </c>
      <c r="E202" s="1">
        <v>3100</v>
      </c>
      <c r="F202" s="3" t="s">
        <v>517</v>
      </c>
      <c r="G202" s="1">
        <v>23</v>
      </c>
      <c r="H202" s="3">
        <v>109.25</v>
      </c>
      <c r="I202" s="1">
        <v>15.88</v>
      </c>
      <c r="J202" s="3">
        <f t="shared" si="24"/>
        <v>101.1</v>
      </c>
      <c r="K202" s="3">
        <f t="shared" si="25"/>
        <v>105.7</v>
      </c>
      <c r="L202" s="3">
        <f t="shared" si="26"/>
        <v>109.7</v>
      </c>
      <c r="M202" s="3">
        <f t="shared" si="27"/>
        <v>105.3</v>
      </c>
      <c r="N202" s="3"/>
      <c r="P202" s="4">
        <f t="shared" si="28"/>
        <v>16.746838181001266</v>
      </c>
      <c r="Q202" s="5">
        <f t="shared" si="29"/>
        <v>16.746838181001266</v>
      </c>
      <c r="R202" s="5">
        <f t="shared" si="30"/>
        <v>5.402205864839118</v>
      </c>
    </row>
    <row r="203" spans="1:18" x14ac:dyDescent="0.3">
      <c r="A203" s="1">
        <v>202</v>
      </c>
      <c r="B203" s="1" t="s">
        <v>248</v>
      </c>
      <c r="C203" s="1" t="s">
        <v>517</v>
      </c>
      <c r="D203" s="1" t="s">
        <v>542</v>
      </c>
      <c r="E203" s="1">
        <v>3100</v>
      </c>
      <c r="F203" s="1" t="s">
        <v>488</v>
      </c>
      <c r="G203" s="1">
        <v>10</v>
      </c>
      <c r="H203" s="1">
        <v>113.25</v>
      </c>
      <c r="I203" s="1">
        <v>8.85</v>
      </c>
      <c r="J203" s="3">
        <f t="shared" si="24"/>
        <v>105.7</v>
      </c>
      <c r="K203" s="3">
        <f t="shared" si="25"/>
        <v>104.2</v>
      </c>
      <c r="L203" s="3">
        <f t="shared" si="26"/>
        <v>106.7</v>
      </c>
      <c r="M203" s="3">
        <f t="shared" si="27"/>
        <v>110.7</v>
      </c>
      <c r="N203" s="3"/>
      <c r="P203" s="4">
        <f t="shared" si="28"/>
        <v>5.6644405310012642</v>
      </c>
      <c r="Q203" s="5">
        <f t="shared" si="29"/>
        <v>5.6644405310012642</v>
      </c>
      <c r="R203" s="5">
        <f t="shared" si="30"/>
        <v>1.8272388809681497</v>
      </c>
    </row>
    <row r="204" spans="1:18" x14ac:dyDescent="0.3">
      <c r="A204" s="1">
        <v>203</v>
      </c>
      <c r="B204" s="1" t="s">
        <v>474</v>
      </c>
      <c r="C204" s="1" t="s">
        <v>493</v>
      </c>
      <c r="D204" s="1" t="s">
        <v>544</v>
      </c>
      <c r="E204" s="1">
        <v>3100</v>
      </c>
      <c r="F204" s="1" t="s">
        <v>493</v>
      </c>
      <c r="G204" s="1">
        <v>6</v>
      </c>
      <c r="H204" s="1">
        <v>103.75</v>
      </c>
      <c r="I204" s="1">
        <v>17.829999999999998</v>
      </c>
      <c r="J204" s="3">
        <f t="shared" si="24"/>
        <v>102.5</v>
      </c>
      <c r="K204" s="3">
        <f t="shared" si="25"/>
        <v>102.5</v>
      </c>
      <c r="L204" s="3">
        <f t="shared" si="26"/>
        <v>111.9</v>
      </c>
      <c r="M204" s="3">
        <f t="shared" si="27"/>
        <v>102.4</v>
      </c>
      <c r="N204" s="3"/>
      <c r="P204" s="4">
        <f t="shared" si="28"/>
        <v>4.316565231001265</v>
      </c>
      <c r="Q204" s="5">
        <f t="shared" si="29"/>
        <v>4.316565231001265</v>
      </c>
      <c r="R204" s="5">
        <f t="shared" si="30"/>
        <v>1.3924403970971821</v>
      </c>
    </row>
    <row r="205" spans="1:18" x14ac:dyDescent="0.3">
      <c r="A205" s="1">
        <v>204</v>
      </c>
      <c r="B205" s="1" t="s">
        <v>16</v>
      </c>
      <c r="C205" s="1" t="s">
        <v>507</v>
      </c>
      <c r="D205" s="1" t="s">
        <v>546</v>
      </c>
      <c r="E205" s="1">
        <v>3100</v>
      </c>
      <c r="F205" s="1" t="s">
        <v>492</v>
      </c>
      <c r="G205" s="1">
        <v>19</v>
      </c>
      <c r="H205" s="1">
        <v>111.25</v>
      </c>
      <c r="I205" s="1">
        <v>17.16</v>
      </c>
      <c r="J205" s="3">
        <f t="shared" si="24"/>
        <v>106.4</v>
      </c>
      <c r="K205" s="3">
        <f t="shared" si="25"/>
        <v>101.8</v>
      </c>
      <c r="L205" s="3">
        <f t="shared" si="26"/>
        <v>111</v>
      </c>
      <c r="M205" s="3">
        <f t="shared" si="27"/>
        <v>110.2</v>
      </c>
      <c r="N205" s="3"/>
      <c r="P205" s="4">
        <f t="shared" si="28"/>
        <v>14.259714181001264</v>
      </c>
      <c r="Q205" s="5">
        <f t="shared" si="29"/>
        <v>14.259714181001264</v>
      </c>
      <c r="R205" s="5">
        <f t="shared" si="30"/>
        <v>4.5999078003229883</v>
      </c>
    </row>
    <row r="206" spans="1:18" x14ac:dyDescent="0.3">
      <c r="A206" s="1">
        <v>205</v>
      </c>
      <c r="B206" s="1" t="s">
        <v>307</v>
      </c>
      <c r="C206" s="1" t="s">
        <v>518</v>
      </c>
      <c r="D206" s="1" t="s">
        <v>545</v>
      </c>
      <c r="E206" s="1">
        <v>3100</v>
      </c>
      <c r="F206" s="1" t="s">
        <v>497</v>
      </c>
      <c r="G206" s="1">
        <v>14</v>
      </c>
      <c r="H206" s="1">
        <v>113.5</v>
      </c>
      <c r="I206" s="1">
        <v>20</v>
      </c>
      <c r="J206" s="3">
        <f t="shared" si="24"/>
        <v>101.8</v>
      </c>
      <c r="K206" s="3">
        <f t="shared" si="25"/>
        <v>105.7</v>
      </c>
      <c r="L206" s="3">
        <f t="shared" si="26"/>
        <v>106.8</v>
      </c>
      <c r="M206" s="3">
        <f t="shared" si="27"/>
        <v>107.6</v>
      </c>
      <c r="N206" s="3"/>
      <c r="P206" s="4">
        <f t="shared" si="28"/>
        <v>11.685378531001266</v>
      </c>
      <c r="Q206" s="5">
        <f t="shared" si="29"/>
        <v>11.685378531001266</v>
      </c>
      <c r="R206" s="5">
        <f t="shared" si="30"/>
        <v>3.7694769454842794</v>
      </c>
    </row>
    <row r="207" spans="1:18" x14ac:dyDescent="0.3">
      <c r="A207" s="1">
        <v>206</v>
      </c>
      <c r="B207" s="1" t="s">
        <v>158</v>
      </c>
      <c r="C207" s="1" t="s">
        <v>488</v>
      </c>
      <c r="D207" s="1" t="s">
        <v>544</v>
      </c>
      <c r="E207" s="1">
        <v>3000</v>
      </c>
      <c r="F207" s="3" t="s">
        <v>512</v>
      </c>
      <c r="G207" s="1">
        <v>17</v>
      </c>
      <c r="H207" s="1">
        <v>120.75</v>
      </c>
      <c r="I207" s="1">
        <v>18.93</v>
      </c>
      <c r="J207" s="3">
        <f t="shared" si="24"/>
        <v>104.2</v>
      </c>
      <c r="K207" s="3">
        <f t="shared" si="25"/>
        <v>102.8</v>
      </c>
      <c r="L207" s="3">
        <f t="shared" si="26"/>
        <v>106.3</v>
      </c>
      <c r="M207" s="3">
        <f t="shared" si="27"/>
        <v>107.3</v>
      </c>
      <c r="N207" s="3"/>
      <c r="P207" s="4">
        <f t="shared" si="28"/>
        <v>13.963222211120277</v>
      </c>
      <c r="Q207" s="5">
        <f t="shared" si="29"/>
        <v>13.963222211120277</v>
      </c>
      <c r="R207" s="5">
        <f t="shared" si="30"/>
        <v>4.6544074037067587</v>
      </c>
    </row>
    <row r="208" spans="1:18" x14ac:dyDescent="0.3">
      <c r="A208" s="1">
        <v>207</v>
      </c>
      <c r="B208" s="1" t="s">
        <v>252</v>
      </c>
      <c r="C208" s="1" t="s">
        <v>513</v>
      </c>
      <c r="D208" s="1" t="s">
        <v>544</v>
      </c>
      <c r="E208" s="1">
        <v>3000</v>
      </c>
      <c r="F208" s="1" t="s">
        <v>514</v>
      </c>
      <c r="G208" s="1">
        <v>11</v>
      </c>
      <c r="H208" s="1">
        <v>112.25</v>
      </c>
      <c r="I208" s="1">
        <v>8.8800000000000008</v>
      </c>
      <c r="J208" s="3">
        <f t="shared" si="24"/>
        <v>100.7</v>
      </c>
      <c r="K208" s="3">
        <f t="shared" si="25"/>
        <v>101.4</v>
      </c>
      <c r="L208" s="3">
        <f t="shared" si="26"/>
        <v>105</v>
      </c>
      <c r="M208" s="3">
        <f t="shared" si="27"/>
        <v>108</v>
      </c>
      <c r="N208" s="3"/>
      <c r="P208" s="4">
        <f t="shared" si="28"/>
        <v>6.0179608611202777</v>
      </c>
      <c r="Q208" s="5">
        <f t="shared" si="29"/>
        <v>6.0179608611202777</v>
      </c>
      <c r="R208" s="5">
        <f t="shared" si="30"/>
        <v>2.0059869537067594</v>
      </c>
    </row>
    <row r="209" spans="1:18" x14ac:dyDescent="0.3">
      <c r="A209" s="1">
        <v>208</v>
      </c>
      <c r="B209" s="1" t="s">
        <v>110</v>
      </c>
      <c r="C209" s="1" t="s">
        <v>485</v>
      </c>
      <c r="D209" s="1" t="s">
        <v>544</v>
      </c>
      <c r="E209" s="1">
        <v>3000</v>
      </c>
      <c r="F209" s="3" t="s">
        <v>499</v>
      </c>
      <c r="G209" s="1">
        <v>16</v>
      </c>
      <c r="H209" s="1">
        <v>117.25</v>
      </c>
      <c r="I209" s="1">
        <v>15.22</v>
      </c>
      <c r="J209" s="3">
        <f t="shared" si="24"/>
        <v>105</v>
      </c>
      <c r="K209" s="3">
        <f t="shared" si="25"/>
        <v>101.1</v>
      </c>
      <c r="L209" s="3">
        <f t="shared" si="26"/>
        <v>101.6</v>
      </c>
      <c r="M209" s="3">
        <f t="shared" si="27"/>
        <v>101.2</v>
      </c>
      <c r="N209" s="3"/>
      <c r="P209" s="4">
        <f t="shared" si="28"/>
        <v>12.067015561120277</v>
      </c>
      <c r="Q209" s="5">
        <f t="shared" si="29"/>
        <v>12.067015561120277</v>
      </c>
      <c r="R209" s="5">
        <f t="shared" si="30"/>
        <v>4.0223385203734257</v>
      </c>
    </row>
    <row r="210" spans="1:18" x14ac:dyDescent="0.3">
      <c r="A210" s="1">
        <v>209</v>
      </c>
      <c r="B210" s="1" t="s">
        <v>459</v>
      </c>
      <c r="C210" s="1" t="s">
        <v>497</v>
      </c>
      <c r="D210" s="1" t="s">
        <v>543</v>
      </c>
      <c r="E210" s="1">
        <v>3000</v>
      </c>
      <c r="F210" s="3" t="s">
        <v>499</v>
      </c>
      <c r="G210" s="1">
        <v>16</v>
      </c>
      <c r="H210" s="1">
        <v>117.25</v>
      </c>
      <c r="I210" s="1">
        <v>17.23</v>
      </c>
      <c r="J210" s="3">
        <f t="shared" si="24"/>
        <v>105.7</v>
      </c>
      <c r="K210" s="3">
        <f t="shared" si="25"/>
        <v>101.1</v>
      </c>
      <c r="L210" s="3">
        <f t="shared" si="26"/>
        <v>107.8</v>
      </c>
      <c r="M210" s="3">
        <f t="shared" si="27"/>
        <v>101.2</v>
      </c>
      <c r="N210" s="3"/>
      <c r="P210" s="4">
        <f t="shared" si="28"/>
        <v>12.518230611120277</v>
      </c>
      <c r="Q210" s="5">
        <f t="shared" si="29"/>
        <v>12.518230611120277</v>
      </c>
      <c r="R210" s="5">
        <f t="shared" si="30"/>
        <v>4.172743537040092</v>
      </c>
    </row>
    <row r="211" spans="1:18" x14ac:dyDescent="0.3">
      <c r="A211" s="1">
        <v>210</v>
      </c>
      <c r="B211" s="1" t="s">
        <v>94</v>
      </c>
      <c r="C211" s="1" t="s">
        <v>513</v>
      </c>
      <c r="D211" s="1" t="s">
        <v>545</v>
      </c>
      <c r="E211" s="1">
        <v>3000</v>
      </c>
      <c r="F211" s="3" t="s">
        <v>491</v>
      </c>
      <c r="G211" s="1">
        <v>6</v>
      </c>
      <c r="H211" s="1">
        <v>112.25</v>
      </c>
      <c r="I211" s="1">
        <v>12.04</v>
      </c>
      <c r="J211" s="3">
        <f t="shared" si="24"/>
        <v>100.7</v>
      </c>
      <c r="K211" s="3">
        <f t="shared" si="25"/>
        <v>100.7</v>
      </c>
      <c r="L211" s="3">
        <f t="shared" si="26"/>
        <v>105</v>
      </c>
      <c r="M211" s="3">
        <f t="shared" si="27"/>
        <v>104.2</v>
      </c>
      <c r="N211" s="3"/>
      <c r="P211" s="4">
        <f t="shared" si="28"/>
        <v>3.2736919111202778</v>
      </c>
      <c r="Q211" s="5">
        <f t="shared" si="29"/>
        <v>3.2736919111202778</v>
      </c>
      <c r="R211" s="5">
        <f t="shared" si="30"/>
        <v>1.0912306370400926</v>
      </c>
    </row>
    <row r="212" spans="1:18" x14ac:dyDescent="0.3">
      <c r="A212" s="1">
        <v>211</v>
      </c>
      <c r="B212" s="1" t="s">
        <v>266</v>
      </c>
      <c r="C212" s="1" t="s">
        <v>488</v>
      </c>
      <c r="D212" s="1" t="s">
        <v>546</v>
      </c>
      <c r="E212" s="1">
        <v>3000</v>
      </c>
      <c r="F212" s="3" t="s">
        <v>498</v>
      </c>
      <c r="G212" s="1">
        <v>13</v>
      </c>
      <c r="H212" s="1">
        <v>120.75</v>
      </c>
      <c r="I212" s="1">
        <v>11.47</v>
      </c>
      <c r="J212" s="3">
        <f t="shared" si="24"/>
        <v>104.2</v>
      </c>
      <c r="K212" s="3">
        <f t="shared" si="25"/>
        <v>103.6</v>
      </c>
      <c r="L212" s="3">
        <f t="shared" si="26"/>
        <v>106.3</v>
      </c>
      <c r="M212" s="3">
        <f t="shared" si="27"/>
        <v>109.2</v>
      </c>
      <c r="N212" s="3"/>
      <c r="P212" s="4">
        <f t="shared" si="28"/>
        <v>8.9763667611202784</v>
      </c>
      <c r="Q212" s="5">
        <f t="shared" si="29"/>
        <v>8.9763667611202784</v>
      </c>
      <c r="R212" s="5">
        <f t="shared" si="30"/>
        <v>2.9921222537067593</v>
      </c>
    </row>
    <row r="213" spans="1:18" x14ac:dyDescent="0.3">
      <c r="A213" s="1">
        <v>212</v>
      </c>
      <c r="B213" s="1" t="s">
        <v>431</v>
      </c>
      <c r="C213" s="1" t="s">
        <v>549</v>
      </c>
      <c r="D213" s="1" t="s">
        <v>543</v>
      </c>
      <c r="E213" s="1">
        <v>3000</v>
      </c>
      <c r="F213" s="1" t="s">
        <v>495</v>
      </c>
      <c r="G213" s="1">
        <v>15</v>
      </c>
      <c r="H213" s="1">
        <v>120.25</v>
      </c>
      <c r="I213" s="1">
        <v>13.75</v>
      </c>
      <c r="J213" s="3">
        <f t="shared" si="24"/>
        <v>103.2</v>
      </c>
      <c r="K213" s="3">
        <f t="shared" si="25"/>
        <v>97.8</v>
      </c>
      <c r="L213" s="3">
        <f t="shared" si="26"/>
        <v>106.8</v>
      </c>
      <c r="M213" s="3">
        <f t="shared" si="27"/>
        <v>102.1</v>
      </c>
      <c r="N213" s="3"/>
      <c r="P213" s="4">
        <f t="shared" si="28"/>
        <v>11.072260461120278</v>
      </c>
      <c r="Q213" s="5">
        <f t="shared" si="29"/>
        <v>11.072260461120278</v>
      </c>
      <c r="R213" s="5">
        <f t="shared" si="30"/>
        <v>3.6907534870400927</v>
      </c>
    </row>
    <row r="214" spans="1:18" x14ac:dyDescent="0.3">
      <c r="A214" s="1">
        <v>213</v>
      </c>
      <c r="B214" s="1" t="s">
        <v>205</v>
      </c>
      <c r="C214" s="1" t="s">
        <v>507</v>
      </c>
      <c r="D214" s="1" t="s">
        <v>543</v>
      </c>
      <c r="E214" s="1">
        <v>3000</v>
      </c>
      <c r="F214" s="1" t="s">
        <v>513</v>
      </c>
      <c r="G214" s="1">
        <v>19</v>
      </c>
      <c r="H214" s="1">
        <v>111.25</v>
      </c>
      <c r="I214" s="1">
        <v>13.25</v>
      </c>
      <c r="J214" s="3">
        <f t="shared" si="24"/>
        <v>106.4</v>
      </c>
      <c r="K214" s="3">
        <f t="shared" si="25"/>
        <v>100.7</v>
      </c>
      <c r="L214" s="3">
        <f t="shared" si="26"/>
        <v>111</v>
      </c>
      <c r="M214" s="3">
        <f t="shared" si="27"/>
        <v>103.8</v>
      </c>
      <c r="N214" s="3"/>
      <c r="P214" s="4">
        <f t="shared" si="28"/>
        <v>12.984037361120276</v>
      </c>
      <c r="Q214" s="5">
        <f t="shared" si="29"/>
        <v>12.984037361120276</v>
      </c>
      <c r="R214" s="5">
        <f t="shared" si="30"/>
        <v>4.3280124537067586</v>
      </c>
    </row>
    <row r="215" spans="1:18" x14ac:dyDescent="0.3">
      <c r="A215" s="1">
        <v>214</v>
      </c>
      <c r="B215" s="1" t="s">
        <v>25</v>
      </c>
      <c r="C215" s="1" t="s">
        <v>499</v>
      </c>
      <c r="D215" s="1" t="s">
        <v>543</v>
      </c>
      <c r="E215" s="1">
        <v>3000</v>
      </c>
      <c r="F215" s="1" t="s">
        <v>513</v>
      </c>
      <c r="G215" s="1">
        <v>12</v>
      </c>
      <c r="H215" s="1">
        <v>109.25</v>
      </c>
      <c r="I215" s="1">
        <v>23.53</v>
      </c>
      <c r="J215" s="3">
        <f t="shared" si="24"/>
        <v>101.1</v>
      </c>
      <c r="K215" s="3">
        <f t="shared" si="25"/>
        <v>100.7</v>
      </c>
      <c r="L215" s="3">
        <f t="shared" si="26"/>
        <v>109.7</v>
      </c>
      <c r="M215" s="3">
        <f t="shared" si="27"/>
        <v>103.8</v>
      </c>
      <c r="N215" s="3"/>
      <c r="P215" s="4">
        <f t="shared" si="28"/>
        <v>10.453479361120278</v>
      </c>
      <c r="Q215" s="5">
        <f t="shared" si="29"/>
        <v>10.453479361120278</v>
      </c>
      <c r="R215" s="5">
        <f t="shared" si="30"/>
        <v>3.484493120373426</v>
      </c>
    </row>
    <row r="216" spans="1:18" x14ac:dyDescent="0.3">
      <c r="A216" s="1">
        <v>215</v>
      </c>
      <c r="B216" s="1" t="s">
        <v>206</v>
      </c>
      <c r="C216" s="1" t="s">
        <v>485</v>
      </c>
      <c r="D216" s="1" t="s">
        <v>544</v>
      </c>
      <c r="E216" s="1">
        <v>3000</v>
      </c>
      <c r="F216" s="1" t="s">
        <v>507</v>
      </c>
      <c r="G216" s="1">
        <v>16</v>
      </c>
      <c r="H216" s="1">
        <v>117.25</v>
      </c>
      <c r="I216" s="1">
        <v>14.29</v>
      </c>
      <c r="J216" s="3">
        <f t="shared" si="24"/>
        <v>105</v>
      </c>
      <c r="K216" s="3">
        <f t="shared" si="25"/>
        <v>106.4</v>
      </c>
      <c r="L216" s="3">
        <f t="shared" si="26"/>
        <v>101.6</v>
      </c>
      <c r="M216" s="3">
        <f t="shared" si="27"/>
        <v>103.6</v>
      </c>
      <c r="N216" s="3"/>
      <c r="P216" s="4">
        <f t="shared" si="28"/>
        <v>11.814895411120276</v>
      </c>
      <c r="Q216" s="5">
        <f t="shared" si="29"/>
        <v>11.814895411120276</v>
      </c>
      <c r="R216" s="5">
        <f t="shared" si="30"/>
        <v>3.9382984703734252</v>
      </c>
    </row>
    <row r="217" spans="1:18" x14ac:dyDescent="0.3">
      <c r="A217" s="1">
        <v>216</v>
      </c>
      <c r="B217" s="1" t="s">
        <v>292</v>
      </c>
      <c r="C217" s="1" t="s">
        <v>495</v>
      </c>
      <c r="D217" s="1" t="s">
        <v>546</v>
      </c>
      <c r="E217" s="1">
        <v>3000</v>
      </c>
      <c r="F217" s="3" t="s">
        <v>517</v>
      </c>
      <c r="G217" s="1">
        <v>18</v>
      </c>
      <c r="H217" s="3">
        <v>108.75</v>
      </c>
      <c r="I217" s="1">
        <v>17.829999999999998</v>
      </c>
      <c r="J217" s="3">
        <f t="shared" si="24"/>
        <v>97.8</v>
      </c>
      <c r="K217" s="3">
        <f t="shared" si="25"/>
        <v>105.7</v>
      </c>
      <c r="L217" s="3">
        <f t="shared" si="26"/>
        <v>105</v>
      </c>
      <c r="M217" s="3">
        <f t="shared" si="27"/>
        <v>105.3</v>
      </c>
      <c r="N217" s="3"/>
      <c r="P217" s="4">
        <f t="shared" si="28"/>
        <v>13.314504911120274</v>
      </c>
      <c r="Q217" s="5">
        <f t="shared" si="29"/>
        <v>13.314504911120274</v>
      </c>
      <c r="R217" s="5">
        <f t="shared" si="30"/>
        <v>4.4381683037067576</v>
      </c>
    </row>
    <row r="218" spans="1:18" x14ac:dyDescent="0.3">
      <c r="A218" s="1">
        <v>217</v>
      </c>
      <c r="B218" s="1" t="s">
        <v>67</v>
      </c>
      <c r="C218" s="1" t="s">
        <v>499</v>
      </c>
      <c r="D218" s="1" t="s">
        <v>544</v>
      </c>
      <c r="E218" s="1">
        <v>3000</v>
      </c>
      <c r="F218" s="1" t="s">
        <v>485</v>
      </c>
      <c r="G218" s="1">
        <v>4</v>
      </c>
      <c r="H218" s="1">
        <v>109.25</v>
      </c>
      <c r="I218" s="1">
        <v>30.36</v>
      </c>
      <c r="J218" s="3">
        <f t="shared" si="24"/>
        <v>101.1</v>
      </c>
      <c r="K218" s="3">
        <f t="shared" si="25"/>
        <v>105</v>
      </c>
      <c r="L218" s="3">
        <f t="shared" si="26"/>
        <v>109.7</v>
      </c>
      <c r="M218" s="3">
        <f t="shared" si="27"/>
        <v>111</v>
      </c>
      <c r="N218" s="3"/>
      <c r="P218" s="4">
        <f t="shared" si="28"/>
        <v>6.369596111120277</v>
      </c>
      <c r="Q218" s="5">
        <f t="shared" si="29"/>
        <v>6.369596111120277</v>
      </c>
      <c r="R218" s="5">
        <f t="shared" si="30"/>
        <v>2.123198703706759</v>
      </c>
    </row>
    <row r="219" spans="1:18" x14ac:dyDescent="0.3">
      <c r="A219" s="1">
        <v>218</v>
      </c>
      <c r="B219" s="1" t="s">
        <v>325</v>
      </c>
      <c r="C219" s="1" t="s">
        <v>499</v>
      </c>
      <c r="D219" s="1" t="s">
        <v>543</v>
      </c>
      <c r="E219" s="1">
        <v>3000</v>
      </c>
      <c r="F219" s="1" t="s">
        <v>485</v>
      </c>
      <c r="G219" s="1">
        <v>4</v>
      </c>
      <c r="H219" s="1">
        <v>109.25</v>
      </c>
      <c r="I219" s="1">
        <v>10.52</v>
      </c>
      <c r="J219" s="3">
        <f t="shared" si="24"/>
        <v>101.1</v>
      </c>
      <c r="K219" s="3">
        <f t="shared" si="25"/>
        <v>105</v>
      </c>
      <c r="L219" s="3">
        <f t="shared" si="26"/>
        <v>109.7</v>
      </c>
      <c r="M219" s="3">
        <f t="shared" si="27"/>
        <v>111</v>
      </c>
      <c r="N219" s="3"/>
      <c r="P219" s="4">
        <f t="shared" si="28"/>
        <v>0.96498171112027675</v>
      </c>
      <c r="Q219" s="5">
        <f t="shared" si="29"/>
        <v>0.96498171112027675</v>
      </c>
      <c r="R219" s="5">
        <f t="shared" si="30"/>
        <v>0.3216605703734256</v>
      </c>
    </row>
    <row r="220" spans="1:18" x14ac:dyDescent="0.3">
      <c r="A220" s="1">
        <v>219</v>
      </c>
      <c r="B220" s="1" t="s">
        <v>15</v>
      </c>
      <c r="C220" s="1" t="s">
        <v>499</v>
      </c>
      <c r="D220" s="1" t="s">
        <v>542</v>
      </c>
      <c r="E220" s="1">
        <v>3000</v>
      </c>
      <c r="F220" s="1" t="s">
        <v>497</v>
      </c>
      <c r="G220" s="1">
        <v>13</v>
      </c>
      <c r="H220" s="1">
        <v>109.25</v>
      </c>
      <c r="I220" s="1">
        <v>13.34</v>
      </c>
      <c r="J220" s="3">
        <f t="shared" si="24"/>
        <v>101.1</v>
      </c>
      <c r="K220" s="3">
        <f t="shared" si="25"/>
        <v>105.7</v>
      </c>
      <c r="L220" s="3">
        <f t="shared" si="26"/>
        <v>109.7</v>
      </c>
      <c r="M220" s="3">
        <f t="shared" si="27"/>
        <v>107.6</v>
      </c>
      <c r="N220" s="3"/>
      <c r="P220" s="4">
        <f t="shared" si="28"/>
        <v>8.3859932611202765</v>
      </c>
      <c r="Q220" s="5">
        <f t="shared" si="29"/>
        <v>8.3859932611202765</v>
      </c>
      <c r="R220" s="5">
        <f t="shared" si="30"/>
        <v>2.795331087040092</v>
      </c>
    </row>
    <row r="252" spans="1:16" x14ac:dyDescent="0.3">
      <c r="A252" s="1" t="s">
        <v>565</v>
      </c>
    </row>
    <row r="253" spans="1:16" x14ac:dyDescent="0.3">
      <c r="A253" s="1" t="s">
        <v>509</v>
      </c>
      <c r="B253" s="1" t="s">
        <v>510</v>
      </c>
      <c r="C253" s="1" t="s">
        <v>566</v>
      </c>
      <c r="D253" s="1" t="s">
        <v>567</v>
      </c>
      <c r="E253" s="1" t="s">
        <v>568</v>
      </c>
      <c r="P253" s="1"/>
    </row>
    <row r="254" spans="1:16" x14ac:dyDescent="0.3">
      <c r="A254" s="1">
        <v>1</v>
      </c>
      <c r="B254" s="1" t="s">
        <v>549</v>
      </c>
      <c r="C254" s="1">
        <v>103.2</v>
      </c>
      <c r="D254" s="1">
        <v>115</v>
      </c>
      <c r="E254" s="1">
        <v>106.8</v>
      </c>
      <c r="P254" s="1"/>
    </row>
    <row r="255" spans="1:16" x14ac:dyDescent="0.3">
      <c r="A255" s="1">
        <v>2</v>
      </c>
      <c r="B255" s="1" t="s">
        <v>487</v>
      </c>
      <c r="C255" s="1">
        <v>100.3</v>
      </c>
      <c r="D255" s="1">
        <v>111.8</v>
      </c>
      <c r="E255" s="1">
        <v>109.6</v>
      </c>
      <c r="P255" s="1"/>
    </row>
    <row r="256" spans="1:16" x14ac:dyDescent="0.3">
      <c r="A256" s="1">
        <v>3</v>
      </c>
      <c r="B256" s="1" t="s">
        <v>557</v>
      </c>
      <c r="C256" s="1">
        <v>100.7</v>
      </c>
      <c r="D256" s="1">
        <v>111.3</v>
      </c>
      <c r="E256" s="1">
        <v>109.3</v>
      </c>
      <c r="P256" s="1"/>
    </row>
    <row r="257" spans="1:16" x14ac:dyDescent="0.3">
      <c r="A257" s="1">
        <v>4</v>
      </c>
      <c r="B257" s="1" t="s">
        <v>520</v>
      </c>
      <c r="C257" s="1">
        <v>99.9</v>
      </c>
      <c r="D257" s="1">
        <v>111.2</v>
      </c>
      <c r="E257" s="1">
        <v>107.3</v>
      </c>
      <c r="P257" s="1"/>
    </row>
    <row r="258" spans="1:16" x14ac:dyDescent="0.3">
      <c r="A258" s="1">
        <v>5</v>
      </c>
      <c r="B258" s="1" t="s">
        <v>485</v>
      </c>
      <c r="C258" s="1">
        <v>105</v>
      </c>
      <c r="D258" s="1">
        <v>111</v>
      </c>
      <c r="E258" s="1">
        <v>101.6</v>
      </c>
      <c r="P258" s="1"/>
    </row>
    <row r="259" spans="1:16" x14ac:dyDescent="0.3">
      <c r="A259" s="1">
        <v>6</v>
      </c>
      <c r="B259" s="1" t="s">
        <v>519</v>
      </c>
      <c r="C259" s="1">
        <v>101.7</v>
      </c>
      <c r="D259" s="1">
        <v>110.8</v>
      </c>
      <c r="E259" s="1">
        <v>103.6</v>
      </c>
      <c r="P259" s="1"/>
    </row>
    <row r="260" spans="1:16" x14ac:dyDescent="0.3">
      <c r="A260" s="1">
        <v>7</v>
      </c>
      <c r="B260" s="1" t="s">
        <v>488</v>
      </c>
      <c r="C260" s="1">
        <v>104.2</v>
      </c>
      <c r="D260" s="1">
        <v>110.7</v>
      </c>
      <c r="E260" s="1">
        <v>106.3</v>
      </c>
      <c r="P260" s="1"/>
    </row>
    <row r="261" spans="1:16" x14ac:dyDescent="0.3">
      <c r="A261" s="1">
        <v>8</v>
      </c>
      <c r="B261" s="1" t="s">
        <v>516</v>
      </c>
      <c r="C261" s="1">
        <v>102.7</v>
      </c>
      <c r="D261" s="1">
        <v>110.5</v>
      </c>
      <c r="E261" s="1">
        <v>104.7</v>
      </c>
      <c r="P261" s="1"/>
    </row>
    <row r="262" spans="1:16" x14ac:dyDescent="0.3">
      <c r="A262" s="1">
        <v>9</v>
      </c>
      <c r="B262" s="1" t="s">
        <v>564</v>
      </c>
      <c r="C262" s="1">
        <v>104.6</v>
      </c>
      <c r="D262" s="1">
        <v>110.3</v>
      </c>
      <c r="E262" s="1">
        <v>110</v>
      </c>
      <c r="P262" s="1"/>
    </row>
    <row r="263" spans="1:16" x14ac:dyDescent="0.3">
      <c r="A263" s="1">
        <v>10</v>
      </c>
      <c r="B263" s="1" t="s">
        <v>492</v>
      </c>
      <c r="C263" s="1">
        <v>101.8</v>
      </c>
      <c r="D263" s="1">
        <v>110.2</v>
      </c>
      <c r="E263" s="1">
        <v>107.8</v>
      </c>
      <c r="P263" s="1"/>
    </row>
    <row r="264" spans="1:16" x14ac:dyDescent="0.3">
      <c r="A264" s="1">
        <v>11</v>
      </c>
      <c r="B264" s="1" t="s">
        <v>498</v>
      </c>
      <c r="C264" s="1">
        <v>103.6</v>
      </c>
      <c r="D264" s="1">
        <v>109.2</v>
      </c>
      <c r="E264" s="1">
        <v>109</v>
      </c>
      <c r="P264" s="1"/>
    </row>
    <row r="265" spans="1:16" x14ac:dyDescent="0.3">
      <c r="A265" s="1">
        <v>12</v>
      </c>
      <c r="B265" s="1" t="s">
        <v>486</v>
      </c>
      <c r="C265" s="1">
        <v>105.8</v>
      </c>
      <c r="D265" s="1">
        <v>108.4</v>
      </c>
      <c r="E265" s="1">
        <v>103.6</v>
      </c>
      <c r="P265" s="1"/>
    </row>
    <row r="266" spans="1:16" x14ac:dyDescent="0.3">
      <c r="A266" s="1">
        <v>13</v>
      </c>
      <c r="B266" s="1" t="s">
        <v>489</v>
      </c>
      <c r="C266" s="1">
        <v>102.5</v>
      </c>
      <c r="D266" s="1">
        <v>108.3</v>
      </c>
      <c r="E266" s="1">
        <v>108.7</v>
      </c>
      <c r="P266" s="1"/>
    </row>
    <row r="267" spans="1:16" x14ac:dyDescent="0.3">
      <c r="A267" s="1">
        <v>14</v>
      </c>
      <c r="B267" s="1" t="s">
        <v>523</v>
      </c>
      <c r="C267" s="1">
        <v>104</v>
      </c>
      <c r="D267" s="1">
        <v>108.2</v>
      </c>
      <c r="E267" s="1">
        <v>110.6</v>
      </c>
      <c r="P267" s="1"/>
    </row>
    <row r="268" spans="1:16" x14ac:dyDescent="0.3">
      <c r="A268" s="1">
        <v>15</v>
      </c>
      <c r="B268" s="1" t="s">
        <v>514</v>
      </c>
      <c r="C268" s="1">
        <v>101.4</v>
      </c>
      <c r="D268" s="1">
        <v>108</v>
      </c>
      <c r="E268" s="1">
        <v>109.1</v>
      </c>
      <c r="P268" s="1"/>
    </row>
    <row r="269" spans="1:16" x14ac:dyDescent="0.3">
      <c r="A269" s="1">
        <v>16</v>
      </c>
      <c r="B269" s="1" t="s">
        <v>497</v>
      </c>
      <c r="C269" s="1">
        <v>105.7</v>
      </c>
      <c r="D269" s="1">
        <v>107.6</v>
      </c>
      <c r="E269" s="1">
        <v>107.8</v>
      </c>
      <c r="P269" s="1"/>
    </row>
    <row r="270" spans="1:16" x14ac:dyDescent="0.3">
      <c r="A270" s="1">
        <v>17</v>
      </c>
      <c r="B270" s="1" t="s">
        <v>512</v>
      </c>
      <c r="C270" s="1">
        <v>102.8</v>
      </c>
      <c r="D270" s="1">
        <v>107.3</v>
      </c>
      <c r="E270" s="1">
        <v>107.9</v>
      </c>
      <c r="P270" s="1"/>
    </row>
    <row r="271" spans="1:16" x14ac:dyDescent="0.3">
      <c r="A271" s="1">
        <v>18</v>
      </c>
      <c r="B271" s="1" t="s">
        <v>506</v>
      </c>
      <c r="C271" s="1">
        <v>100.5</v>
      </c>
      <c r="D271" s="1">
        <v>107.2</v>
      </c>
      <c r="E271" s="1">
        <v>102.4</v>
      </c>
      <c r="P271" s="1"/>
    </row>
    <row r="272" spans="1:16" x14ac:dyDescent="0.3">
      <c r="A272" s="1">
        <v>19</v>
      </c>
      <c r="B272" s="1" t="s">
        <v>496</v>
      </c>
      <c r="C272" s="1">
        <v>102.4</v>
      </c>
      <c r="D272" s="1">
        <v>106.7</v>
      </c>
      <c r="E272" s="1">
        <v>103.4</v>
      </c>
      <c r="P272" s="1"/>
    </row>
    <row r="273" spans="1:16" x14ac:dyDescent="0.3">
      <c r="A273" s="1">
        <v>20</v>
      </c>
      <c r="B273" s="1" t="s">
        <v>518</v>
      </c>
      <c r="C273" s="1">
        <v>101.8</v>
      </c>
      <c r="D273" s="1">
        <v>106</v>
      </c>
      <c r="E273" s="1">
        <v>106.8</v>
      </c>
      <c r="P273" s="1"/>
    </row>
    <row r="274" spans="1:16" x14ac:dyDescent="0.3">
      <c r="A274" s="1">
        <v>21</v>
      </c>
      <c r="B274" s="1" t="s">
        <v>517</v>
      </c>
      <c r="C274" s="1">
        <v>105.7</v>
      </c>
      <c r="D274" s="1">
        <v>105.3</v>
      </c>
      <c r="E274" s="1">
        <v>106.7</v>
      </c>
      <c r="P274" s="1"/>
    </row>
    <row r="275" spans="1:16" x14ac:dyDescent="0.3">
      <c r="A275" s="1">
        <v>22</v>
      </c>
      <c r="B275" s="1" t="s">
        <v>508</v>
      </c>
      <c r="C275" s="1">
        <v>100.4</v>
      </c>
      <c r="D275" s="1">
        <v>104.8</v>
      </c>
      <c r="E275" s="1">
        <v>105.9</v>
      </c>
      <c r="P275" s="1"/>
    </row>
    <row r="276" spans="1:16" x14ac:dyDescent="0.3">
      <c r="A276" s="1">
        <v>23</v>
      </c>
      <c r="B276" s="1" t="s">
        <v>491</v>
      </c>
      <c r="C276" s="1">
        <v>100.7</v>
      </c>
      <c r="D276" s="1">
        <v>104.2</v>
      </c>
      <c r="E276" s="1">
        <v>106.5</v>
      </c>
      <c r="P276" s="1"/>
    </row>
    <row r="277" spans="1:16" x14ac:dyDescent="0.3">
      <c r="A277" s="1">
        <v>24</v>
      </c>
      <c r="B277" s="1" t="s">
        <v>513</v>
      </c>
      <c r="C277" s="1">
        <v>100.7</v>
      </c>
      <c r="D277" s="1">
        <v>103.8</v>
      </c>
      <c r="E277" s="1">
        <v>105</v>
      </c>
      <c r="P277" s="1"/>
    </row>
    <row r="278" spans="1:16" x14ac:dyDescent="0.3">
      <c r="A278" s="1">
        <v>25</v>
      </c>
      <c r="B278" s="1" t="s">
        <v>505</v>
      </c>
      <c r="C278" s="1">
        <v>98.8</v>
      </c>
      <c r="D278" s="1">
        <v>103.7</v>
      </c>
      <c r="E278" s="1">
        <v>114.3</v>
      </c>
      <c r="P278" s="1"/>
    </row>
    <row r="279" spans="1:16" x14ac:dyDescent="0.3">
      <c r="A279" s="1">
        <v>26</v>
      </c>
      <c r="B279" s="1" t="s">
        <v>507</v>
      </c>
      <c r="C279" s="1">
        <v>106.4</v>
      </c>
      <c r="D279" s="1">
        <v>103.6</v>
      </c>
      <c r="E279" s="1">
        <v>111</v>
      </c>
      <c r="P279" s="1"/>
    </row>
    <row r="280" spans="1:16" x14ac:dyDescent="0.3">
      <c r="A280" s="1">
        <v>27</v>
      </c>
      <c r="B280" s="1" t="s">
        <v>493</v>
      </c>
      <c r="C280" s="1">
        <v>102.5</v>
      </c>
      <c r="D280" s="1">
        <v>102.4</v>
      </c>
      <c r="E280" s="1">
        <v>111.9</v>
      </c>
      <c r="P280" s="1"/>
    </row>
    <row r="281" spans="1:16" x14ac:dyDescent="0.3">
      <c r="A281" s="1">
        <v>28</v>
      </c>
      <c r="B281" s="1" t="s">
        <v>556</v>
      </c>
      <c r="C281" s="1">
        <v>102.3</v>
      </c>
      <c r="D281" s="1">
        <v>102.2</v>
      </c>
      <c r="E281" s="1">
        <v>110.7</v>
      </c>
      <c r="P281" s="1"/>
    </row>
    <row r="282" spans="1:16" x14ac:dyDescent="0.3">
      <c r="A282" s="1">
        <v>29</v>
      </c>
      <c r="B282" s="1" t="s">
        <v>495</v>
      </c>
      <c r="C282" s="1">
        <v>97.8</v>
      </c>
      <c r="D282" s="1">
        <v>102.1</v>
      </c>
      <c r="E282" s="1">
        <v>105</v>
      </c>
      <c r="P282" s="1"/>
    </row>
    <row r="283" spans="1:16" x14ac:dyDescent="0.3">
      <c r="A283" s="1">
        <v>30</v>
      </c>
      <c r="B283" s="1" t="s">
        <v>499</v>
      </c>
      <c r="C283" s="1">
        <v>101.1</v>
      </c>
      <c r="D283" s="1">
        <v>101.2</v>
      </c>
      <c r="E283" s="1">
        <v>109.7</v>
      </c>
      <c r="P283" s="1"/>
    </row>
  </sheetData>
  <sortState ref="A2:A220">
    <sortCondition ref="A220"/>
  </sortState>
  <pageMargins left="0.7" right="0.7" top="0.75" bottom="0.75" header="0.3" footer="0.3"/>
  <pageSetup orientation="portrait" horizontalDpi="200" verticalDpi="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6"/>
  <sheetViews>
    <sheetView zoomScaleNormal="100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P62" sqref="P62"/>
    </sheetView>
  </sheetViews>
  <sheetFormatPr defaultRowHeight="14.4" x14ac:dyDescent="0.3"/>
  <cols>
    <col min="1" max="1" width="7.5546875" style="1" customWidth="1"/>
    <col min="2" max="2" width="23.6640625" style="1" customWidth="1"/>
    <col min="3" max="3" width="8.6640625" style="1" customWidth="1"/>
    <col min="4" max="4" width="10.7773437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608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7</v>
      </c>
      <c r="C2" s="1" t="s">
        <v>512</v>
      </c>
      <c r="D2" s="1" t="s">
        <v>543</v>
      </c>
      <c r="E2" s="1">
        <v>8900</v>
      </c>
      <c r="F2" s="3" t="s">
        <v>489</v>
      </c>
      <c r="G2" s="1">
        <v>34</v>
      </c>
      <c r="H2" s="3">
        <v>116.25</v>
      </c>
      <c r="I2" s="3">
        <v>28.6</v>
      </c>
      <c r="J2" s="3">
        <v>113.5</v>
      </c>
      <c r="K2" s="3">
        <f t="shared" ref="K2:K65" si="0">VLOOKUP(F2,$B$215:$E$244,2,FALSE)</f>
        <v>100.67</v>
      </c>
      <c r="L2" s="3">
        <f t="shared" ref="L2:L65" si="1">VLOOKUP(C2,$B$215:$E$244,4,FALSE)</f>
        <v>107</v>
      </c>
      <c r="M2" s="3">
        <f t="shared" ref="M2:M65" si="2">VLOOKUP(F2,$B$215:$E$244,3,FALSE)</f>
        <v>108.4</v>
      </c>
      <c r="N2" s="1">
        <v>9000</v>
      </c>
      <c r="P2" s="4">
        <v>42.33845574919966</v>
      </c>
      <c r="Q2" s="5">
        <f t="shared" ref="Q2:Q65" si="3">P2-O2</f>
        <v>42.33845574919966</v>
      </c>
      <c r="R2" s="5">
        <f t="shared" ref="R2:R65" si="4">P2/(N2/1000)</f>
        <v>4.7042728610221847</v>
      </c>
    </row>
    <row r="3" spans="1:18" x14ac:dyDescent="0.3">
      <c r="A3" s="1">
        <f>A2+1</f>
        <v>2</v>
      </c>
      <c r="B3" s="1" t="s">
        <v>359</v>
      </c>
      <c r="C3" s="1" t="s">
        <v>512</v>
      </c>
      <c r="D3" s="1" t="s">
        <v>544</v>
      </c>
      <c r="E3" s="1">
        <v>6800</v>
      </c>
      <c r="F3" s="3" t="s">
        <v>489</v>
      </c>
      <c r="G3" s="1">
        <v>32</v>
      </c>
      <c r="H3" s="3">
        <v>116.25</v>
      </c>
      <c r="I3" s="3">
        <v>23.5</v>
      </c>
      <c r="J3" s="3">
        <v>113.5</v>
      </c>
      <c r="K3" s="3">
        <f t="shared" si="0"/>
        <v>100.67</v>
      </c>
      <c r="L3" s="3">
        <f t="shared" si="1"/>
        <v>107</v>
      </c>
      <c r="M3" s="3">
        <f t="shared" si="2"/>
        <v>108.4</v>
      </c>
      <c r="N3" s="1">
        <v>6400</v>
      </c>
      <c r="P3" s="4">
        <f t="shared" ref="P3:P11" si="5">-87.868852+(LN(E3))*9.365713+G3*0.73241+I3*0.27241+H3*0.0924+((J3+K3)/2)*0.015315+((L3+M3)/2)*-0.032803</f>
        <v>33.467927121089105</v>
      </c>
      <c r="Q3" s="5">
        <f t="shared" si="3"/>
        <v>33.467927121089105</v>
      </c>
      <c r="R3" s="5">
        <f t="shared" si="4"/>
        <v>5.2293636126701726</v>
      </c>
    </row>
    <row r="4" spans="1:18" x14ac:dyDescent="0.3">
      <c r="A4" s="1">
        <f t="shared" ref="A4:A67" si="6">A3+1</f>
        <v>3</v>
      </c>
      <c r="B4" s="1" t="s">
        <v>111</v>
      </c>
      <c r="C4" s="1" t="s">
        <v>512</v>
      </c>
      <c r="D4" s="1" t="s">
        <v>543</v>
      </c>
      <c r="E4" s="1">
        <v>5400</v>
      </c>
      <c r="F4" s="3" t="s">
        <v>489</v>
      </c>
      <c r="G4" s="1">
        <v>27</v>
      </c>
      <c r="H4" s="3">
        <v>116.25</v>
      </c>
      <c r="I4" s="3">
        <v>24.2</v>
      </c>
      <c r="J4" s="3">
        <v>113.5</v>
      </c>
      <c r="K4" s="3">
        <f t="shared" si="0"/>
        <v>100.67</v>
      </c>
      <c r="L4" s="3">
        <f t="shared" si="1"/>
        <v>107</v>
      </c>
      <c r="M4" s="3">
        <f t="shared" si="2"/>
        <v>108.4</v>
      </c>
      <c r="N4" s="1">
        <v>5400</v>
      </c>
      <c r="P4" s="4">
        <f t="shared" si="5"/>
        <v>27.837545694820708</v>
      </c>
      <c r="Q4" s="5">
        <f t="shared" si="3"/>
        <v>27.837545694820708</v>
      </c>
      <c r="R4" s="5">
        <f t="shared" si="4"/>
        <v>5.1551010545964271</v>
      </c>
    </row>
    <row r="5" spans="1:18" x14ac:dyDescent="0.3">
      <c r="A5" s="1">
        <f t="shared" si="6"/>
        <v>4</v>
      </c>
      <c r="B5" s="1" t="s">
        <v>303</v>
      </c>
      <c r="C5" s="1" t="s">
        <v>512</v>
      </c>
      <c r="D5" s="1" t="s">
        <v>545</v>
      </c>
      <c r="E5" s="1">
        <v>5300</v>
      </c>
      <c r="F5" s="3" t="s">
        <v>489</v>
      </c>
      <c r="G5" s="1">
        <v>24</v>
      </c>
      <c r="H5" s="3">
        <v>116.25</v>
      </c>
      <c r="I5" s="3">
        <v>15.8</v>
      </c>
      <c r="J5" s="3">
        <v>113.5</v>
      </c>
      <c r="K5" s="3">
        <f t="shared" si="0"/>
        <v>100.67</v>
      </c>
      <c r="L5" s="3">
        <f t="shared" si="1"/>
        <v>107</v>
      </c>
      <c r="M5" s="3">
        <f t="shared" si="2"/>
        <v>108.4</v>
      </c>
      <c r="N5" s="1">
        <v>5800</v>
      </c>
      <c r="P5" s="4">
        <f t="shared" si="5"/>
        <v>23.177006541671052</v>
      </c>
      <c r="Q5" s="5">
        <f t="shared" si="3"/>
        <v>23.177006541671052</v>
      </c>
      <c r="R5" s="5">
        <f t="shared" si="4"/>
        <v>3.9960356106329402</v>
      </c>
    </row>
    <row r="6" spans="1:18" x14ac:dyDescent="0.3">
      <c r="A6" s="1">
        <f t="shared" si="6"/>
        <v>5</v>
      </c>
      <c r="B6" s="1" t="s">
        <v>73</v>
      </c>
      <c r="C6" s="1" t="s">
        <v>512</v>
      </c>
      <c r="D6" s="1" t="s">
        <v>542</v>
      </c>
      <c r="E6" s="1">
        <v>5300</v>
      </c>
      <c r="F6" s="3" t="s">
        <v>489</v>
      </c>
      <c r="G6" s="1">
        <v>24</v>
      </c>
      <c r="H6" s="1">
        <v>116.25</v>
      </c>
      <c r="I6" s="3">
        <v>14.8</v>
      </c>
      <c r="J6" s="3">
        <v>113.5</v>
      </c>
      <c r="K6" s="3">
        <f t="shared" si="0"/>
        <v>100.67</v>
      </c>
      <c r="L6" s="3">
        <f t="shared" si="1"/>
        <v>107</v>
      </c>
      <c r="M6" s="3">
        <f t="shared" si="2"/>
        <v>108.4</v>
      </c>
      <c r="N6" s="1">
        <v>6200</v>
      </c>
      <c r="P6" s="4">
        <f t="shared" si="5"/>
        <v>22.904596541671051</v>
      </c>
      <c r="Q6" s="5">
        <f t="shared" si="3"/>
        <v>22.904596541671051</v>
      </c>
      <c r="R6" s="5">
        <f t="shared" si="4"/>
        <v>3.6942897647856534</v>
      </c>
    </row>
    <row r="7" spans="1:18" x14ac:dyDescent="0.3">
      <c r="A7" s="1">
        <f t="shared" si="6"/>
        <v>6</v>
      </c>
      <c r="B7" s="1" t="s">
        <v>262</v>
      </c>
      <c r="C7" s="1" t="s">
        <v>512</v>
      </c>
      <c r="D7" s="1" t="s">
        <v>546</v>
      </c>
      <c r="E7" s="1">
        <v>4900</v>
      </c>
      <c r="F7" s="3" t="s">
        <v>489</v>
      </c>
      <c r="G7" s="1">
        <v>30</v>
      </c>
      <c r="H7" s="3">
        <v>116.25</v>
      </c>
      <c r="I7" s="3">
        <v>16.7</v>
      </c>
      <c r="J7" s="3">
        <v>113.5</v>
      </c>
      <c r="K7" s="3">
        <f t="shared" si="0"/>
        <v>100.67</v>
      </c>
      <c r="L7" s="3">
        <f t="shared" si="1"/>
        <v>107</v>
      </c>
      <c r="M7" s="3">
        <f t="shared" si="2"/>
        <v>108.4</v>
      </c>
      <c r="N7" s="1">
        <v>4600</v>
      </c>
      <c r="P7" s="4">
        <f t="shared" si="5"/>
        <v>27.081692912799657</v>
      </c>
      <c r="Q7" s="5">
        <f t="shared" si="3"/>
        <v>27.081692912799657</v>
      </c>
      <c r="R7" s="5">
        <f t="shared" si="4"/>
        <v>5.8873245462607953</v>
      </c>
    </row>
    <row r="8" spans="1:18" x14ac:dyDescent="0.3">
      <c r="A8" s="1">
        <f t="shared" si="6"/>
        <v>7</v>
      </c>
      <c r="B8" s="1" t="s">
        <v>166</v>
      </c>
      <c r="C8" s="1" t="s">
        <v>512</v>
      </c>
      <c r="D8" s="1" t="s">
        <v>546</v>
      </c>
      <c r="E8" s="1">
        <v>4400</v>
      </c>
      <c r="F8" s="3" t="s">
        <v>489</v>
      </c>
      <c r="G8" s="1">
        <v>29</v>
      </c>
      <c r="H8" s="3">
        <v>116.25</v>
      </c>
      <c r="I8" s="3">
        <v>19</v>
      </c>
      <c r="J8" s="3">
        <v>113.5</v>
      </c>
      <c r="K8" s="3">
        <f t="shared" si="0"/>
        <v>100.67</v>
      </c>
      <c r="L8" s="3">
        <f t="shared" si="1"/>
        <v>107</v>
      </c>
      <c r="M8" s="3">
        <f t="shared" si="2"/>
        <v>108.4</v>
      </c>
      <c r="N8" s="1">
        <v>5000</v>
      </c>
      <c r="P8" s="4">
        <f t="shared" si="5"/>
        <v>25.967788001974586</v>
      </c>
      <c r="Q8" s="5">
        <f t="shared" si="3"/>
        <v>25.967788001974586</v>
      </c>
      <c r="R8" s="5">
        <f t="shared" si="4"/>
        <v>5.1935576003949171</v>
      </c>
    </row>
    <row r="9" spans="1:18" x14ac:dyDescent="0.3">
      <c r="A9" s="1">
        <f t="shared" si="6"/>
        <v>8</v>
      </c>
      <c r="B9" s="1" t="s">
        <v>243</v>
      </c>
      <c r="C9" s="1" t="s">
        <v>512</v>
      </c>
      <c r="D9" s="1" t="s">
        <v>544</v>
      </c>
      <c r="E9" s="1">
        <v>3800</v>
      </c>
      <c r="F9" s="3" t="s">
        <v>489</v>
      </c>
      <c r="G9" s="1">
        <v>16</v>
      </c>
      <c r="H9" s="3">
        <v>116.25</v>
      </c>
      <c r="I9" s="3">
        <v>13.1</v>
      </c>
      <c r="J9" s="3">
        <v>113.5</v>
      </c>
      <c r="K9" s="3">
        <f t="shared" si="0"/>
        <v>100.67</v>
      </c>
      <c r="L9" s="3">
        <f t="shared" si="1"/>
        <v>107</v>
      </c>
      <c r="M9" s="3">
        <f t="shared" si="2"/>
        <v>108.4</v>
      </c>
      <c r="N9" s="1">
        <v>3500</v>
      </c>
      <c r="P9" s="4">
        <f t="shared" si="5"/>
        <v>13.466192937890568</v>
      </c>
      <c r="Q9" s="5">
        <f t="shared" si="3"/>
        <v>13.466192937890568</v>
      </c>
      <c r="R9" s="5">
        <f t="shared" si="4"/>
        <v>3.8474836965401624</v>
      </c>
    </row>
    <row r="10" spans="1:18" x14ac:dyDescent="0.3">
      <c r="A10" s="1">
        <f t="shared" si="6"/>
        <v>9</v>
      </c>
      <c r="B10" s="1" t="s">
        <v>255</v>
      </c>
      <c r="C10" s="1" t="s">
        <v>512</v>
      </c>
      <c r="D10" s="1" t="s">
        <v>545</v>
      </c>
      <c r="E10" s="1">
        <v>3600</v>
      </c>
      <c r="F10" s="3" t="s">
        <v>489</v>
      </c>
      <c r="G10" s="1">
        <v>16</v>
      </c>
      <c r="H10" s="3">
        <v>116.25</v>
      </c>
      <c r="I10" s="3">
        <v>17.5</v>
      </c>
      <c r="J10" s="3">
        <v>113.5</v>
      </c>
      <c r="K10" s="3">
        <f t="shared" si="0"/>
        <v>100.67</v>
      </c>
      <c r="L10" s="3">
        <f t="shared" si="1"/>
        <v>107</v>
      </c>
      <c r="M10" s="3">
        <f t="shared" si="2"/>
        <v>108.4</v>
      </c>
      <c r="N10" s="1">
        <v>4100</v>
      </c>
      <c r="P10" s="4">
        <f t="shared" si="5"/>
        <v>14.158418860765661</v>
      </c>
      <c r="Q10" s="5">
        <f t="shared" si="3"/>
        <v>14.158418860765661</v>
      </c>
      <c r="R10" s="5">
        <f t="shared" si="4"/>
        <v>3.4532728928696734</v>
      </c>
    </row>
    <row r="11" spans="1:18" x14ac:dyDescent="0.3">
      <c r="A11" s="1">
        <f t="shared" si="6"/>
        <v>10</v>
      </c>
      <c r="B11" s="1" t="s">
        <v>214</v>
      </c>
      <c r="C11" s="1" t="s">
        <v>512</v>
      </c>
      <c r="D11" s="1" t="s">
        <v>544</v>
      </c>
      <c r="E11" s="1">
        <v>3200</v>
      </c>
      <c r="F11" s="3" t="s">
        <v>489</v>
      </c>
      <c r="G11" s="1">
        <v>8</v>
      </c>
      <c r="H11" s="1">
        <v>116.25</v>
      </c>
      <c r="I11" s="3">
        <v>14.1</v>
      </c>
      <c r="J11" s="3">
        <v>113.5</v>
      </c>
      <c r="K11" s="3">
        <f t="shared" si="0"/>
        <v>100.67</v>
      </c>
      <c r="L11" s="3">
        <f t="shared" si="1"/>
        <v>107</v>
      </c>
      <c r="M11" s="3">
        <f t="shared" si="2"/>
        <v>108.4</v>
      </c>
      <c r="N11" s="1">
        <v>3500</v>
      </c>
      <c r="P11" s="4">
        <f t="shared" si="5"/>
        <v>6.2698227525392163</v>
      </c>
      <c r="Q11" s="5">
        <f t="shared" si="3"/>
        <v>6.2698227525392163</v>
      </c>
      <c r="R11" s="5">
        <f t="shared" si="4"/>
        <v>1.791377929296919</v>
      </c>
    </row>
    <row r="12" spans="1:18" x14ac:dyDescent="0.3">
      <c r="A12" s="1">
        <f t="shared" si="6"/>
        <v>11</v>
      </c>
      <c r="B12" s="1" t="s">
        <v>319</v>
      </c>
      <c r="C12" s="1" t="s">
        <v>519</v>
      </c>
      <c r="D12" s="1" t="s">
        <v>543</v>
      </c>
      <c r="E12" s="1">
        <v>8100</v>
      </c>
      <c r="F12" s="3" t="s">
        <v>488</v>
      </c>
      <c r="G12" s="1">
        <v>34</v>
      </c>
      <c r="H12" s="3">
        <v>104.5</v>
      </c>
      <c r="I12" s="3">
        <v>30.8</v>
      </c>
      <c r="J12" s="3">
        <v>103</v>
      </c>
      <c r="K12" s="3">
        <f t="shared" si="0"/>
        <v>105.88</v>
      </c>
      <c r="L12" s="3">
        <f t="shared" si="1"/>
        <v>104.9</v>
      </c>
      <c r="M12" s="3">
        <f t="shared" si="2"/>
        <v>110.4</v>
      </c>
      <c r="N12" s="1">
        <v>8700</v>
      </c>
      <c r="P12" s="4">
        <v>37.809575738914504</v>
      </c>
      <c r="Q12" s="5">
        <f t="shared" si="3"/>
        <v>37.809575738914504</v>
      </c>
      <c r="R12" s="5">
        <f t="shared" si="4"/>
        <v>4.3459282458522424</v>
      </c>
    </row>
    <row r="13" spans="1:18" x14ac:dyDescent="0.3">
      <c r="A13" s="1">
        <f t="shared" si="6"/>
        <v>12</v>
      </c>
      <c r="B13" s="1" t="s">
        <v>129</v>
      </c>
      <c r="C13" s="1" t="s">
        <v>519</v>
      </c>
      <c r="D13" s="1" t="s">
        <v>545</v>
      </c>
      <c r="E13" s="1">
        <v>6300</v>
      </c>
      <c r="F13" s="3" t="s">
        <v>488</v>
      </c>
      <c r="G13" s="1">
        <v>34</v>
      </c>
      <c r="H13" s="3">
        <v>104.5</v>
      </c>
      <c r="I13" s="3">
        <v>21.8</v>
      </c>
      <c r="J13" s="3">
        <v>103</v>
      </c>
      <c r="K13" s="3">
        <f t="shared" si="0"/>
        <v>105.88</v>
      </c>
      <c r="L13" s="3">
        <f t="shared" si="1"/>
        <v>104.9</v>
      </c>
      <c r="M13" s="3">
        <f t="shared" si="2"/>
        <v>110.4</v>
      </c>
      <c r="N13" s="1">
        <v>6900</v>
      </c>
      <c r="P13" s="4">
        <f t="shared" ref="P13:P46" si="7">-87.868852+(LN(E13))*9.365713+G13*0.73241+I13*0.27241+H13*0.0924+((J13+K13)/2)*0.015315+((L13+M13)/2)*-0.032803</f>
        <v>32.629794695837688</v>
      </c>
      <c r="Q13" s="5">
        <f t="shared" si="3"/>
        <v>32.629794695837688</v>
      </c>
      <c r="R13" s="5">
        <f t="shared" si="4"/>
        <v>4.7289557530199549</v>
      </c>
    </row>
    <row r="14" spans="1:18" x14ac:dyDescent="0.3">
      <c r="A14" s="1">
        <f t="shared" si="6"/>
        <v>13</v>
      </c>
      <c r="B14" s="1" t="s">
        <v>93</v>
      </c>
      <c r="C14" s="1" t="s">
        <v>519</v>
      </c>
      <c r="D14" s="1" t="s">
        <v>546</v>
      </c>
      <c r="E14" s="1">
        <v>6000</v>
      </c>
      <c r="F14" s="3" t="s">
        <v>488</v>
      </c>
      <c r="G14" s="1">
        <v>32</v>
      </c>
      <c r="H14" s="3">
        <v>104.5</v>
      </c>
      <c r="I14" s="3">
        <v>18.3</v>
      </c>
      <c r="J14" s="3">
        <v>103</v>
      </c>
      <c r="K14" s="3">
        <f t="shared" si="0"/>
        <v>105.88</v>
      </c>
      <c r="L14" s="3">
        <f t="shared" si="1"/>
        <v>104.9</v>
      </c>
      <c r="M14" s="3">
        <f t="shared" si="2"/>
        <v>110.4</v>
      </c>
      <c r="N14" s="1">
        <v>6500</v>
      </c>
      <c r="P14" s="4">
        <f t="shared" si="7"/>
        <v>29.754585021003905</v>
      </c>
      <c r="Q14" s="5">
        <f t="shared" si="3"/>
        <v>29.754585021003905</v>
      </c>
      <c r="R14" s="5">
        <f t="shared" si="4"/>
        <v>4.5776284647698313</v>
      </c>
    </row>
    <row r="15" spans="1:18" x14ac:dyDescent="0.3">
      <c r="A15" s="1">
        <f t="shared" si="6"/>
        <v>14</v>
      </c>
      <c r="B15" s="1" t="s">
        <v>473</v>
      </c>
      <c r="C15" s="1" t="s">
        <v>519</v>
      </c>
      <c r="D15" s="1" t="s">
        <v>542</v>
      </c>
      <c r="E15" s="1">
        <v>5500</v>
      </c>
      <c r="F15" s="3" t="s">
        <v>488</v>
      </c>
      <c r="G15" s="1">
        <v>24</v>
      </c>
      <c r="H15" s="3">
        <v>104.5</v>
      </c>
      <c r="I15" s="3">
        <v>21.9</v>
      </c>
      <c r="J15" s="3">
        <v>103</v>
      </c>
      <c r="K15" s="3">
        <f t="shared" si="0"/>
        <v>105.88</v>
      </c>
      <c r="L15" s="3">
        <f t="shared" si="1"/>
        <v>104.9</v>
      </c>
      <c r="M15" s="3">
        <f t="shared" si="2"/>
        <v>110.4</v>
      </c>
      <c r="N15" s="1">
        <v>6200</v>
      </c>
      <c r="P15" s="4">
        <f t="shared" si="7"/>
        <v>24.061057436384242</v>
      </c>
      <c r="Q15" s="5">
        <f t="shared" si="3"/>
        <v>24.061057436384242</v>
      </c>
      <c r="R15" s="5">
        <f t="shared" si="4"/>
        <v>3.8808157155458454</v>
      </c>
    </row>
    <row r="16" spans="1:18" x14ac:dyDescent="0.3">
      <c r="A16" s="1">
        <f t="shared" si="6"/>
        <v>15</v>
      </c>
      <c r="B16" s="1" t="s">
        <v>450</v>
      </c>
      <c r="C16" s="1" t="s">
        <v>519</v>
      </c>
      <c r="D16" s="1" t="s">
        <v>544</v>
      </c>
      <c r="E16" s="1">
        <v>5000</v>
      </c>
      <c r="F16" s="3" t="s">
        <v>488</v>
      </c>
      <c r="G16" s="1">
        <v>32</v>
      </c>
      <c r="H16" s="3">
        <v>104.5</v>
      </c>
      <c r="I16" s="3">
        <v>21.5</v>
      </c>
      <c r="J16" s="3">
        <v>103</v>
      </c>
      <c r="K16" s="3">
        <f t="shared" si="0"/>
        <v>105.88</v>
      </c>
      <c r="L16" s="3">
        <f t="shared" si="1"/>
        <v>104.9</v>
      </c>
      <c r="M16" s="3">
        <f t="shared" si="2"/>
        <v>110.4</v>
      </c>
      <c r="N16" s="1">
        <v>5700</v>
      </c>
      <c r="P16" s="4">
        <f t="shared" si="7"/>
        <v>28.918725646358538</v>
      </c>
      <c r="Q16" s="5">
        <f t="shared" si="3"/>
        <v>28.918725646358538</v>
      </c>
      <c r="R16" s="5">
        <f t="shared" si="4"/>
        <v>5.0734606397120245</v>
      </c>
    </row>
    <row r="17" spans="1:18" x14ac:dyDescent="0.3">
      <c r="A17" s="1">
        <f t="shared" si="6"/>
        <v>16</v>
      </c>
      <c r="B17" s="1" t="s">
        <v>194</v>
      </c>
      <c r="C17" s="1" t="s">
        <v>519</v>
      </c>
      <c r="D17" s="1" t="s">
        <v>544</v>
      </c>
      <c r="E17" s="1">
        <v>4800</v>
      </c>
      <c r="F17" s="3" t="s">
        <v>488</v>
      </c>
      <c r="G17" s="1">
        <v>28</v>
      </c>
      <c r="H17" s="1">
        <v>104.5</v>
      </c>
      <c r="I17" s="3">
        <v>14.4</v>
      </c>
      <c r="J17" s="3">
        <v>103</v>
      </c>
      <c r="K17" s="3">
        <f t="shared" si="0"/>
        <v>105.88</v>
      </c>
      <c r="L17" s="3">
        <f t="shared" si="1"/>
        <v>104.9</v>
      </c>
      <c r="M17" s="3">
        <f t="shared" si="2"/>
        <v>110.4</v>
      </c>
      <c r="N17" s="1">
        <v>4800</v>
      </c>
      <c r="P17" s="4">
        <f t="shared" si="7"/>
        <v>23.672647561594253</v>
      </c>
      <c r="Q17" s="5">
        <f t="shared" si="3"/>
        <v>23.672647561594253</v>
      </c>
      <c r="R17" s="5">
        <f t="shared" si="4"/>
        <v>4.9318015753321367</v>
      </c>
    </row>
    <row r="18" spans="1:18" x14ac:dyDescent="0.3">
      <c r="A18" s="1">
        <f t="shared" si="6"/>
        <v>17</v>
      </c>
      <c r="B18" s="1" t="s">
        <v>117</v>
      </c>
      <c r="C18" s="1" t="s">
        <v>519</v>
      </c>
      <c r="D18" s="1" t="s">
        <v>545</v>
      </c>
      <c r="E18" s="1">
        <v>3400</v>
      </c>
      <c r="F18" s="3" t="s">
        <v>488</v>
      </c>
      <c r="G18" s="1">
        <v>20</v>
      </c>
      <c r="H18" s="1">
        <v>104.5</v>
      </c>
      <c r="I18" s="3">
        <v>15</v>
      </c>
      <c r="J18" s="3">
        <v>103</v>
      </c>
      <c r="K18" s="3">
        <f t="shared" si="0"/>
        <v>105.88</v>
      </c>
      <c r="L18" s="3">
        <f t="shared" si="1"/>
        <v>104.9</v>
      </c>
      <c r="M18" s="3">
        <f t="shared" si="2"/>
        <v>110.4</v>
      </c>
      <c r="N18" s="1">
        <v>3500</v>
      </c>
      <c r="P18" s="4">
        <f t="shared" si="7"/>
        <v>14.74713653620547</v>
      </c>
      <c r="Q18" s="5">
        <f t="shared" si="3"/>
        <v>14.74713653620547</v>
      </c>
      <c r="R18" s="5">
        <f t="shared" si="4"/>
        <v>4.2134675817729912</v>
      </c>
    </row>
    <row r="19" spans="1:18" x14ac:dyDescent="0.3">
      <c r="A19" s="1">
        <f t="shared" si="6"/>
        <v>18</v>
      </c>
      <c r="B19" s="1" t="s">
        <v>603</v>
      </c>
      <c r="C19" s="1" t="s">
        <v>519</v>
      </c>
      <c r="D19" s="1" t="s">
        <v>542</v>
      </c>
      <c r="E19" s="1">
        <v>3400</v>
      </c>
      <c r="F19" s="3" t="s">
        <v>488</v>
      </c>
      <c r="G19" s="1">
        <v>8</v>
      </c>
      <c r="H19" s="3">
        <v>104.5</v>
      </c>
      <c r="I19" s="3">
        <v>10.1</v>
      </c>
      <c r="J19" s="3">
        <v>103</v>
      </c>
      <c r="K19" s="3">
        <f t="shared" si="0"/>
        <v>105.88</v>
      </c>
      <c r="L19" s="3">
        <f t="shared" si="1"/>
        <v>104.9</v>
      </c>
      <c r="M19" s="3">
        <f t="shared" si="2"/>
        <v>110.4</v>
      </c>
      <c r="N19" s="1">
        <v>3900</v>
      </c>
      <c r="P19" s="4">
        <f t="shared" si="7"/>
        <v>4.6234075362054705</v>
      </c>
      <c r="Q19" s="5">
        <f t="shared" si="3"/>
        <v>4.6234075362054705</v>
      </c>
      <c r="R19" s="5">
        <f t="shared" si="4"/>
        <v>1.1854891118475566</v>
      </c>
    </row>
    <row r="20" spans="1:18" x14ac:dyDescent="0.3">
      <c r="A20" s="1">
        <f t="shared" si="6"/>
        <v>19</v>
      </c>
      <c r="B20" s="1" t="s">
        <v>315</v>
      </c>
      <c r="C20" s="1" t="s">
        <v>514</v>
      </c>
      <c r="D20" s="1" t="s">
        <v>543</v>
      </c>
      <c r="E20" s="1">
        <v>7300</v>
      </c>
      <c r="F20" s="3" t="s">
        <v>499</v>
      </c>
      <c r="G20" s="1">
        <v>34</v>
      </c>
      <c r="H20" s="3">
        <v>106.5</v>
      </c>
      <c r="I20" s="3">
        <v>18.100000000000001</v>
      </c>
      <c r="J20" s="3">
        <v>103.83</v>
      </c>
      <c r="K20" s="3">
        <f t="shared" si="0"/>
        <v>102.5</v>
      </c>
      <c r="L20" s="3">
        <f t="shared" si="1"/>
        <v>110.2</v>
      </c>
      <c r="M20" s="3">
        <f t="shared" si="2"/>
        <v>102.5</v>
      </c>
      <c r="N20" s="1">
        <v>7000</v>
      </c>
      <c r="P20" s="4">
        <f t="shared" si="7"/>
        <v>33.209595967057304</v>
      </c>
      <c r="Q20" s="5">
        <f t="shared" si="3"/>
        <v>33.209595967057304</v>
      </c>
      <c r="R20" s="5">
        <f t="shared" si="4"/>
        <v>4.7442279952939002</v>
      </c>
    </row>
    <row r="21" spans="1:18" x14ac:dyDescent="0.3">
      <c r="A21" s="1">
        <f t="shared" si="6"/>
        <v>20</v>
      </c>
      <c r="B21" s="1" t="s">
        <v>479</v>
      </c>
      <c r="C21" s="1" t="s">
        <v>514</v>
      </c>
      <c r="D21" s="1" t="s">
        <v>545</v>
      </c>
      <c r="E21" s="1">
        <v>5700</v>
      </c>
      <c r="F21" s="3" t="s">
        <v>499</v>
      </c>
      <c r="G21" s="1">
        <v>34</v>
      </c>
      <c r="H21" s="3">
        <v>106.5</v>
      </c>
      <c r="I21" s="3">
        <v>14.7</v>
      </c>
      <c r="J21" s="3">
        <v>103.83</v>
      </c>
      <c r="K21" s="3">
        <f t="shared" si="0"/>
        <v>102.5</v>
      </c>
      <c r="L21" s="3">
        <f t="shared" si="1"/>
        <v>110.2</v>
      </c>
      <c r="M21" s="3">
        <f t="shared" si="2"/>
        <v>102.5</v>
      </c>
      <c r="N21" s="1">
        <v>6500</v>
      </c>
      <c r="P21" s="4">
        <f t="shared" si="7"/>
        <v>29.966248021945603</v>
      </c>
      <c r="Q21" s="5">
        <f t="shared" si="3"/>
        <v>29.966248021945603</v>
      </c>
      <c r="R21" s="5">
        <f t="shared" si="4"/>
        <v>4.6101920033762465</v>
      </c>
    </row>
    <row r="22" spans="1:18" x14ac:dyDescent="0.3">
      <c r="A22" s="1">
        <f t="shared" si="6"/>
        <v>21</v>
      </c>
      <c r="B22" s="1" t="s">
        <v>254</v>
      </c>
      <c r="C22" s="1" t="s">
        <v>514</v>
      </c>
      <c r="D22" s="1" t="s">
        <v>544</v>
      </c>
      <c r="E22" s="1">
        <v>5300</v>
      </c>
      <c r="F22" s="3" t="s">
        <v>499</v>
      </c>
      <c r="G22" s="1">
        <v>32</v>
      </c>
      <c r="H22" s="1">
        <v>106.5</v>
      </c>
      <c r="I22" s="3">
        <v>16.7</v>
      </c>
      <c r="J22" s="3">
        <v>103.83</v>
      </c>
      <c r="K22" s="3">
        <f t="shared" si="0"/>
        <v>102.5</v>
      </c>
      <c r="L22" s="3">
        <f t="shared" si="1"/>
        <v>110.2</v>
      </c>
      <c r="M22" s="3">
        <f t="shared" si="2"/>
        <v>102.5</v>
      </c>
      <c r="N22" s="1">
        <v>3600</v>
      </c>
      <c r="P22" s="4">
        <f t="shared" si="7"/>
        <v>28.364804791671055</v>
      </c>
      <c r="Q22" s="5">
        <f t="shared" si="3"/>
        <v>28.364804791671055</v>
      </c>
      <c r="R22" s="5">
        <f t="shared" si="4"/>
        <v>7.8791124421308485</v>
      </c>
    </row>
    <row r="23" spans="1:18" x14ac:dyDescent="0.3">
      <c r="A23" s="1">
        <f t="shared" si="6"/>
        <v>22</v>
      </c>
      <c r="B23" s="1" t="s">
        <v>36</v>
      </c>
      <c r="C23" s="1" t="s">
        <v>514</v>
      </c>
      <c r="D23" s="1" t="s">
        <v>546</v>
      </c>
      <c r="E23" s="1">
        <v>4900</v>
      </c>
      <c r="F23" s="3" t="s">
        <v>499</v>
      </c>
      <c r="G23" s="1">
        <v>24</v>
      </c>
      <c r="H23" s="3">
        <v>106.5</v>
      </c>
      <c r="I23" s="3">
        <v>12.9</v>
      </c>
      <c r="J23" s="3">
        <v>103.83</v>
      </c>
      <c r="K23" s="3">
        <f t="shared" si="0"/>
        <v>102.5</v>
      </c>
      <c r="L23" s="3">
        <f t="shared" si="1"/>
        <v>110.2</v>
      </c>
      <c r="M23" s="3">
        <f t="shared" si="2"/>
        <v>102.5</v>
      </c>
      <c r="N23" s="1">
        <v>5800</v>
      </c>
      <c r="P23" s="4">
        <f t="shared" si="7"/>
        <v>20.73542416279966</v>
      </c>
      <c r="Q23" s="5">
        <f t="shared" si="3"/>
        <v>20.73542416279966</v>
      </c>
      <c r="R23" s="5">
        <f t="shared" si="4"/>
        <v>3.5750731315171831</v>
      </c>
    </row>
    <row r="24" spans="1:18" x14ac:dyDescent="0.3">
      <c r="A24" s="1">
        <f t="shared" si="6"/>
        <v>23</v>
      </c>
      <c r="B24" s="1" t="s">
        <v>238</v>
      </c>
      <c r="C24" s="1" t="s">
        <v>514</v>
      </c>
      <c r="D24" s="1" t="s">
        <v>542</v>
      </c>
      <c r="E24" s="1">
        <v>4700</v>
      </c>
      <c r="F24" s="3" t="s">
        <v>499</v>
      </c>
      <c r="G24" s="1">
        <v>24</v>
      </c>
      <c r="H24" s="3">
        <v>106.5</v>
      </c>
      <c r="I24" s="3">
        <v>15.9</v>
      </c>
      <c r="J24" s="3">
        <v>103.83</v>
      </c>
      <c r="K24" s="3">
        <f t="shared" si="0"/>
        <v>102.5</v>
      </c>
      <c r="L24" s="3">
        <f t="shared" si="1"/>
        <v>110.2</v>
      </c>
      <c r="M24" s="3">
        <f t="shared" si="2"/>
        <v>102.5</v>
      </c>
      <c r="N24" s="1">
        <v>5500</v>
      </c>
      <c r="P24" s="4">
        <f t="shared" si="7"/>
        <v>21.162359648375791</v>
      </c>
      <c r="Q24" s="5">
        <f t="shared" si="3"/>
        <v>21.162359648375791</v>
      </c>
      <c r="R24" s="5">
        <f t="shared" si="4"/>
        <v>3.8477017542501439</v>
      </c>
    </row>
    <row r="25" spans="1:18" x14ac:dyDescent="0.3">
      <c r="A25" s="1">
        <f t="shared" si="6"/>
        <v>24</v>
      </c>
      <c r="B25" s="1" t="s">
        <v>398</v>
      </c>
      <c r="C25" s="1" t="s">
        <v>514</v>
      </c>
      <c r="D25" s="1" t="s">
        <v>544</v>
      </c>
      <c r="E25" s="1">
        <v>4500</v>
      </c>
      <c r="F25" s="3" t="s">
        <v>499</v>
      </c>
      <c r="G25" s="1">
        <v>22</v>
      </c>
      <c r="H25" s="3">
        <v>106.5</v>
      </c>
      <c r="I25" s="3">
        <v>23.6</v>
      </c>
      <c r="J25" s="3">
        <v>103.83</v>
      </c>
      <c r="K25" s="3">
        <f t="shared" si="0"/>
        <v>102.5</v>
      </c>
      <c r="L25" s="3">
        <f t="shared" si="1"/>
        <v>110.2</v>
      </c>
      <c r="M25" s="3">
        <f t="shared" si="2"/>
        <v>102.5</v>
      </c>
      <c r="N25" s="1">
        <v>4100</v>
      </c>
      <c r="P25" s="4">
        <f t="shared" si="7"/>
        <v>21.387827570175325</v>
      </c>
      <c r="Q25" s="5">
        <f t="shared" si="3"/>
        <v>21.387827570175325</v>
      </c>
      <c r="R25" s="5">
        <f t="shared" si="4"/>
        <v>5.2165433097988601</v>
      </c>
    </row>
    <row r="26" spans="1:18" x14ac:dyDescent="0.3">
      <c r="A26" s="1">
        <f t="shared" si="6"/>
        <v>25</v>
      </c>
      <c r="B26" s="1" t="s">
        <v>430</v>
      </c>
      <c r="C26" s="1" t="s">
        <v>514</v>
      </c>
      <c r="D26" s="1" t="s">
        <v>545</v>
      </c>
      <c r="E26" s="1">
        <v>3800</v>
      </c>
      <c r="F26" s="3" t="s">
        <v>499</v>
      </c>
      <c r="G26" s="1">
        <v>22</v>
      </c>
      <c r="H26" s="3">
        <v>106.5</v>
      </c>
      <c r="I26" s="3">
        <v>14.7</v>
      </c>
      <c r="J26" s="3">
        <v>103.83</v>
      </c>
      <c r="K26" s="3">
        <f t="shared" si="0"/>
        <v>102.5</v>
      </c>
      <c r="L26" s="3">
        <f t="shared" si="1"/>
        <v>110.2</v>
      </c>
      <c r="M26" s="3">
        <f t="shared" si="2"/>
        <v>102.5</v>
      </c>
      <c r="N26" s="1">
        <v>4200</v>
      </c>
      <c r="P26" s="4">
        <f t="shared" si="7"/>
        <v>17.379858187890569</v>
      </c>
      <c r="Q26" s="5">
        <f t="shared" si="3"/>
        <v>17.379858187890569</v>
      </c>
      <c r="R26" s="5">
        <f t="shared" si="4"/>
        <v>4.1380614733072782</v>
      </c>
    </row>
    <row r="27" spans="1:18" x14ac:dyDescent="0.3">
      <c r="A27" s="1">
        <f t="shared" si="6"/>
        <v>26</v>
      </c>
      <c r="B27" s="1" t="s">
        <v>296</v>
      </c>
      <c r="C27" s="1" t="s">
        <v>514</v>
      </c>
      <c r="D27" s="1" t="s">
        <v>543</v>
      </c>
      <c r="E27" s="1">
        <v>3400</v>
      </c>
      <c r="F27" s="3" t="s">
        <v>499</v>
      </c>
      <c r="G27" s="1">
        <v>18</v>
      </c>
      <c r="H27" s="3">
        <v>106.5</v>
      </c>
      <c r="I27" s="3">
        <v>16.600000000000001</v>
      </c>
      <c r="J27" s="3">
        <v>103.83</v>
      </c>
      <c r="K27" s="3">
        <f t="shared" si="0"/>
        <v>102.5</v>
      </c>
      <c r="L27" s="3">
        <f t="shared" si="1"/>
        <v>110.2</v>
      </c>
      <c r="M27" s="3">
        <f t="shared" si="2"/>
        <v>102.5</v>
      </c>
      <c r="N27" s="1">
        <v>3500</v>
      </c>
      <c r="P27" s="4">
        <f t="shared" si="7"/>
        <v>13.92608981120547</v>
      </c>
      <c r="Q27" s="5">
        <f t="shared" si="3"/>
        <v>13.92608981120547</v>
      </c>
      <c r="R27" s="5">
        <f t="shared" si="4"/>
        <v>3.9788828032015631</v>
      </c>
    </row>
    <row r="28" spans="1:18" x14ac:dyDescent="0.3">
      <c r="A28" s="1">
        <f t="shared" si="6"/>
        <v>27</v>
      </c>
      <c r="B28" s="1" t="s">
        <v>299</v>
      </c>
      <c r="C28" s="1" t="s">
        <v>499</v>
      </c>
      <c r="D28" s="1" t="s">
        <v>544</v>
      </c>
      <c r="E28" s="1">
        <v>7900</v>
      </c>
      <c r="F28" s="3" t="s">
        <v>514</v>
      </c>
      <c r="G28" s="1">
        <v>34</v>
      </c>
      <c r="H28" s="3">
        <v>110</v>
      </c>
      <c r="I28" s="3">
        <v>29.8</v>
      </c>
      <c r="J28" s="3">
        <v>102.5</v>
      </c>
      <c r="K28" s="3">
        <f t="shared" si="0"/>
        <v>103.83</v>
      </c>
      <c r="L28" s="3">
        <f t="shared" si="1"/>
        <v>110.9</v>
      </c>
      <c r="M28" s="3">
        <f t="shared" si="2"/>
        <v>108.3</v>
      </c>
      <c r="N28" s="1">
        <v>8000</v>
      </c>
      <c r="P28" s="4">
        <f t="shared" si="7"/>
        <v>37.353366007793539</v>
      </c>
      <c r="Q28" s="5">
        <f t="shared" si="3"/>
        <v>37.353366007793539</v>
      </c>
      <c r="R28" s="5">
        <f t="shared" si="4"/>
        <v>4.6691707509741924</v>
      </c>
    </row>
    <row r="29" spans="1:18" x14ac:dyDescent="0.3">
      <c r="A29" s="1">
        <f t="shared" si="6"/>
        <v>28</v>
      </c>
      <c r="B29" s="1" t="s">
        <v>74</v>
      </c>
      <c r="C29" s="1" t="s">
        <v>499</v>
      </c>
      <c r="D29" s="1" t="s">
        <v>545</v>
      </c>
      <c r="E29" s="1">
        <v>7800</v>
      </c>
      <c r="F29" s="3" t="s">
        <v>514</v>
      </c>
      <c r="G29" s="1">
        <v>33.5</v>
      </c>
      <c r="H29" s="3">
        <v>110</v>
      </c>
      <c r="I29" s="3">
        <v>24.5</v>
      </c>
      <c r="J29" s="3">
        <v>102.5</v>
      </c>
      <c r="K29" s="3">
        <f t="shared" si="0"/>
        <v>103.83</v>
      </c>
      <c r="L29" s="3">
        <f t="shared" si="1"/>
        <v>110.9</v>
      </c>
      <c r="M29" s="3">
        <f t="shared" si="2"/>
        <v>108.3</v>
      </c>
      <c r="N29" s="1">
        <v>7700</v>
      </c>
      <c r="P29" s="4">
        <f t="shared" si="7"/>
        <v>35.424077948462525</v>
      </c>
      <c r="Q29" s="5">
        <f t="shared" si="3"/>
        <v>35.424077948462525</v>
      </c>
      <c r="R29" s="5">
        <f t="shared" si="4"/>
        <v>4.6005296036964314</v>
      </c>
    </row>
    <row r="30" spans="1:18" x14ac:dyDescent="0.3">
      <c r="A30" s="1">
        <f t="shared" si="6"/>
        <v>29</v>
      </c>
      <c r="B30" s="1" t="s">
        <v>621</v>
      </c>
      <c r="C30" s="1" t="s">
        <v>499</v>
      </c>
      <c r="D30" s="1" t="s">
        <v>546</v>
      </c>
      <c r="E30" s="1">
        <v>5800</v>
      </c>
      <c r="F30" s="3" t="s">
        <v>514</v>
      </c>
      <c r="G30" s="1">
        <v>31.5</v>
      </c>
      <c r="H30" s="1">
        <v>110</v>
      </c>
      <c r="I30" s="3">
        <v>18.5</v>
      </c>
      <c r="J30" s="3">
        <v>102.5</v>
      </c>
      <c r="K30" s="3">
        <f t="shared" si="0"/>
        <v>103.83</v>
      </c>
      <c r="L30" s="3">
        <f t="shared" si="1"/>
        <v>110.9</v>
      </c>
      <c r="M30" s="3">
        <f t="shared" si="2"/>
        <v>108.3</v>
      </c>
      <c r="N30" s="1">
        <v>6800</v>
      </c>
      <c r="P30" s="4">
        <f t="shared" si="7"/>
        <v>29.550057342754808</v>
      </c>
      <c r="Q30" s="5">
        <f t="shared" si="3"/>
        <v>29.550057342754808</v>
      </c>
      <c r="R30" s="5">
        <f t="shared" si="4"/>
        <v>4.3455966680521776</v>
      </c>
    </row>
    <row r="31" spans="1:18" x14ac:dyDescent="0.3">
      <c r="A31" s="1">
        <f t="shared" si="6"/>
        <v>30</v>
      </c>
      <c r="B31" s="1" t="s">
        <v>59</v>
      </c>
      <c r="C31" s="1" t="s">
        <v>499</v>
      </c>
      <c r="D31" s="1" t="s">
        <v>542</v>
      </c>
      <c r="E31" s="1">
        <v>5600</v>
      </c>
      <c r="F31" s="3" t="s">
        <v>514</v>
      </c>
      <c r="G31" s="1">
        <v>28</v>
      </c>
      <c r="H31" s="3">
        <v>110</v>
      </c>
      <c r="I31" s="3">
        <v>19.2</v>
      </c>
      <c r="J31" s="3">
        <v>102.5</v>
      </c>
      <c r="K31" s="3">
        <f t="shared" si="0"/>
        <v>103.83</v>
      </c>
      <c r="L31" s="3">
        <f t="shared" si="1"/>
        <v>110.9</v>
      </c>
      <c r="M31" s="3">
        <f t="shared" si="2"/>
        <v>108.3</v>
      </c>
      <c r="N31" s="1">
        <v>6700</v>
      </c>
      <c r="P31" s="4">
        <f t="shared" si="7"/>
        <v>26.848654112611261</v>
      </c>
      <c r="Q31" s="5">
        <f t="shared" si="3"/>
        <v>26.848654112611261</v>
      </c>
      <c r="R31" s="5">
        <f t="shared" si="4"/>
        <v>4.0072618078524265</v>
      </c>
    </row>
    <row r="32" spans="1:18" x14ac:dyDescent="0.3">
      <c r="A32" s="1">
        <f t="shared" si="6"/>
        <v>31</v>
      </c>
      <c r="B32" s="1" t="s">
        <v>33</v>
      </c>
      <c r="C32" s="1" t="s">
        <v>499</v>
      </c>
      <c r="D32" s="1" t="s">
        <v>543</v>
      </c>
      <c r="E32" s="1">
        <v>5300</v>
      </c>
      <c r="F32" s="3" t="s">
        <v>514</v>
      </c>
      <c r="G32" s="1">
        <v>29</v>
      </c>
      <c r="H32" s="3">
        <v>110</v>
      </c>
      <c r="I32" s="3">
        <v>13.9</v>
      </c>
      <c r="J32" s="3">
        <v>102.5</v>
      </c>
      <c r="K32" s="3">
        <f t="shared" si="0"/>
        <v>103.83</v>
      </c>
      <c r="L32" s="3">
        <f t="shared" si="1"/>
        <v>110.9</v>
      </c>
      <c r="M32" s="3">
        <f t="shared" si="2"/>
        <v>108.3</v>
      </c>
      <c r="N32" s="1">
        <v>5000</v>
      </c>
      <c r="P32" s="4">
        <f t="shared" si="7"/>
        <v>25.621617041671048</v>
      </c>
      <c r="Q32" s="5">
        <f t="shared" si="3"/>
        <v>25.621617041671048</v>
      </c>
      <c r="R32" s="5">
        <f t="shared" si="4"/>
        <v>5.1243234083342095</v>
      </c>
    </row>
    <row r="33" spans="1:18" x14ac:dyDescent="0.3">
      <c r="A33" s="1">
        <f t="shared" si="6"/>
        <v>32</v>
      </c>
      <c r="B33" s="1" t="s">
        <v>403</v>
      </c>
      <c r="C33" s="1" t="s">
        <v>499</v>
      </c>
      <c r="D33" s="1" t="s">
        <v>545</v>
      </c>
      <c r="E33" s="1">
        <v>4700</v>
      </c>
      <c r="F33" s="3" t="s">
        <v>514</v>
      </c>
      <c r="G33" s="1">
        <v>26</v>
      </c>
      <c r="H33" s="3">
        <v>110</v>
      </c>
      <c r="I33" s="3">
        <v>17.899999999999999</v>
      </c>
      <c r="J33" s="3">
        <v>102.5</v>
      </c>
      <c r="K33" s="3">
        <f t="shared" si="0"/>
        <v>103.83</v>
      </c>
      <c r="L33" s="3">
        <f t="shared" si="1"/>
        <v>110.9</v>
      </c>
      <c r="M33" s="3">
        <f t="shared" si="2"/>
        <v>108.3</v>
      </c>
      <c r="N33" s="1">
        <v>5200</v>
      </c>
      <c r="P33" s="4">
        <f t="shared" si="7"/>
        <v>23.388789898375787</v>
      </c>
      <c r="Q33" s="5">
        <f t="shared" si="3"/>
        <v>23.388789898375787</v>
      </c>
      <c r="R33" s="5">
        <f t="shared" si="4"/>
        <v>4.4978442112261128</v>
      </c>
    </row>
    <row r="34" spans="1:18" x14ac:dyDescent="0.3">
      <c r="A34" s="1">
        <f t="shared" si="6"/>
        <v>33</v>
      </c>
      <c r="B34" s="1" t="s">
        <v>429</v>
      </c>
      <c r="C34" s="1" t="s">
        <v>499</v>
      </c>
      <c r="D34" s="1" t="s">
        <v>543</v>
      </c>
      <c r="E34" s="1">
        <v>4000</v>
      </c>
      <c r="F34" s="3" t="s">
        <v>514</v>
      </c>
      <c r="G34" s="1">
        <v>17</v>
      </c>
      <c r="H34" s="3">
        <v>110</v>
      </c>
      <c r="I34" s="3">
        <v>19.8</v>
      </c>
      <c r="J34" s="3">
        <v>102.5</v>
      </c>
      <c r="K34" s="3">
        <f t="shared" si="0"/>
        <v>103.83</v>
      </c>
      <c r="L34" s="3">
        <f t="shared" si="1"/>
        <v>110.9</v>
      </c>
      <c r="M34" s="3">
        <f t="shared" si="2"/>
        <v>108.3</v>
      </c>
      <c r="N34" s="1">
        <v>5100</v>
      </c>
      <c r="P34" s="4">
        <f t="shared" si="7"/>
        <v>15.804287711948868</v>
      </c>
      <c r="Q34" s="5">
        <f t="shared" si="3"/>
        <v>15.804287711948868</v>
      </c>
      <c r="R34" s="5">
        <f t="shared" si="4"/>
        <v>3.0988799435193863</v>
      </c>
    </row>
    <row r="35" spans="1:18" x14ac:dyDescent="0.3">
      <c r="A35" s="1">
        <f t="shared" si="6"/>
        <v>34</v>
      </c>
      <c r="B35" s="1" t="s">
        <v>230</v>
      </c>
      <c r="C35" s="1" t="s">
        <v>499</v>
      </c>
      <c r="D35" s="1" t="s">
        <v>543</v>
      </c>
      <c r="E35" s="1">
        <v>3400</v>
      </c>
      <c r="F35" s="3" t="s">
        <v>514</v>
      </c>
      <c r="G35" s="1">
        <v>13</v>
      </c>
      <c r="H35" s="3">
        <v>110</v>
      </c>
      <c r="I35" s="3">
        <v>11.7</v>
      </c>
      <c r="J35" s="3">
        <v>102.5</v>
      </c>
      <c r="K35" s="3">
        <f t="shared" si="0"/>
        <v>103.83</v>
      </c>
      <c r="L35" s="3">
        <f t="shared" si="1"/>
        <v>110.9</v>
      </c>
      <c r="M35" s="3">
        <f t="shared" si="2"/>
        <v>108.3</v>
      </c>
      <c r="N35" s="1">
        <v>3500</v>
      </c>
      <c r="P35" s="4">
        <f t="shared" si="7"/>
        <v>9.1460210612054702</v>
      </c>
      <c r="Q35" s="5">
        <f t="shared" si="3"/>
        <v>9.1460210612054702</v>
      </c>
      <c r="R35" s="5">
        <f t="shared" si="4"/>
        <v>2.6131488746301343</v>
      </c>
    </row>
    <row r="36" spans="1:18" x14ac:dyDescent="0.3">
      <c r="A36" s="1">
        <f t="shared" si="6"/>
        <v>35</v>
      </c>
      <c r="B36" s="1" t="s">
        <v>384</v>
      </c>
      <c r="C36" s="1" t="s">
        <v>499</v>
      </c>
      <c r="D36" s="1" t="s">
        <v>545</v>
      </c>
      <c r="E36" s="1">
        <v>3300</v>
      </c>
      <c r="F36" s="3" t="s">
        <v>514</v>
      </c>
      <c r="G36" s="1">
        <v>10</v>
      </c>
      <c r="H36" s="1">
        <v>110</v>
      </c>
      <c r="I36" s="3">
        <v>17.8</v>
      </c>
      <c r="J36" s="3">
        <v>102.5</v>
      </c>
      <c r="K36" s="3">
        <f t="shared" si="0"/>
        <v>103.83</v>
      </c>
      <c r="L36" s="3">
        <f t="shared" si="1"/>
        <v>110.9</v>
      </c>
      <c r="M36" s="3">
        <f t="shared" si="2"/>
        <v>108.3</v>
      </c>
      <c r="N36" s="1">
        <v>3600</v>
      </c>
      <c r="P36" s="4">
        <f t="shared" si="7"/>
        <v>8.3308977761459957</v>
      </c>
      <c r="Q36" s="5">
        <f t="shared" si="3"/>
        <v>8.3308977761459957</v>
      </c>
      <c r="R36" s="5">
        <f t="shared" si="4"/>
        <v>2.3141382711516654</v>
      </c>
    </row>
    <row r="37" spans="1:18" x14ac:dyDescent="0.3">
      <c r="A37" s="1">
        <f t="shared" si="6"/>
        <v>36</v>
      </c>
      <c r="B37" s="1" t="s">
        <v>219</v>
      </c>
      <c r="C37" s="1" t="s">
        <v>505</v>
      </c>
      <c r="D37" s="1" t="s">
        <v>545</v>
      </c>
      <c r="E37" s="1">
        <v>7600</v>
      </c>
      <c r="F37" s="3" t="s">
        <v>508</v>
      </c>
      <c r="G37" s="1">
        <v>31</v>
      </c>
      <c r="H37" s="3">
        <v>101.25</v>
      </c>
      <c r="I37" s="3">
        <v>25.9</v>
      </c>
      <c r="J37" s="3">
        <v>101.5</v>
      </c>
      <c r="K37" s="3">
        <f t="shared" si="0"/>
        <v>105.67</v>
      </c>
      <c r="L37" s="3">
        <f t="shared" si="1"/>
        <v>115.1</v>
      </c>
      <c r="M37" s="3">
        <f t="shared" si="2"/>
        <v>106.5</v>
      </c>
      <c r="N37" s="1">
        <v>7200</v>
      </c>
      <c r="P37" s="4">
        <f t="shared" si="7"/>
        <v>32.88971669777419</v>
      </c>
      <c r="Q37" s="5">
        <f t="shared" si="3"/>
        <v>32.88971669777419</v>
      </c>
      <c r="R37" s="5">
        <f t="shared" si="4"/>
        <v>4.5680162080241926</v>
      </c>
    </row>
    <row r="38" spans="1:18" x14ac:dyDescent="0.3">
      <c r="A38" s="1">
        <f t="shared" si="6"/>
        <v>37</v>
      </c>
      <c r="B38" s="1" t="s">
        <v>298</v>
      </c>
      <c r="C38" s="1" t="s">
        <v>505</v>
      </c>
      <c r="D38" s="1" t="s">
        <v>542</v>
      </c>
      <c r="E38" s="1">
        <v>5700</v>
      </c>
      <c r="F38" s="3" t="s">
        <v>508</v>
      </c>
      <c r="G38" s="1">
        <v>30</v>
      </c>
      <c r="H38" s="3">
        <v>101.25</v>
      </c>
      <c r="I38" s="3">
        <v>17.5</v>
      </c>
      <c r="J38" s="3">
        <v>101.5</v>
      </c>
      <c r="K38" s="3">
        <f t="shared" si="0"/>
        <v>105.67</v>
      </c>
      <c r="L38" s="3">
        <f t="shared" si="1"/>
        <v>115.1</v>
      </c>
      <c r="M38" s="3">
        <f t="shared" si="2"/>
        <v>106.5</v>
      </c>
      <c r="N38" s="1">
        <v>5500</v>
      </c>
      <c r="P38" s="4">
        <f t="shared" si="7"/>
        <v>27.174714971945601</v>
      </c>
      <c r="Q38" s="5">
        <f t="shared" si="3"/>
        <v>27.174714971945601</v>
      </c>
      <c r="R38" s="5">
        <f t="shared" si="4"/>
        <v>4.9408572676264733</v>
      </c>
    </row>
    <row r="39" spans="1:18" x14ac:dyDescent="0.3">
      <c r="A39" s="1">
        <f t="shared" si="6"/>
        <v>38</v>
      </c>
      <c r="B39" s="1" t="s">
        <v>425</v>
      </c>
      <c r="C39" s="1" t="s">
        <v>505</v>
      </c>
      <c r="D39" s="1" t="s">
        <v>543</v>
      </c>
      <c r="E39" s="1">
        <v>5500</v>
      </c>
      <c r="F39" s="3" t="s">
        <v>508</v>
      </c>
      <c r="G39" s="1">
        <v>33</v>
      </c>
      <c r="H39" s="3">
        <v>101.25</v>
      </c>
      <c r="I39" s="3">
        <v>24.7</v>
      </c>
      <c r="J39" s="3">
        <v>101.5</v>
      </c>
      <c r="K39" s="3">
        <f t="shared" si="0"/>
        <v>105.67</v>
      </c>
      <c r="L39" s="3">
        <f t="shared" si="1"/>
        <v>115.1</v>
      </c>
      <c r="M39" s="3">
        <f t="shared" si="2"/>
        <v>106.5</v>
      </c>
      <c r="N39" s="1">
        <v>6100</v>
      </c>
      <c r="P39" s="4">
        <f t="shared" si="7"/>
        <v>30.998771661384243</v>
      </c>
      <c r="Q39" s="5">
        <f t="shared" si="3"/>
        <v>30.998771661384243</v>
      </c>
      <c r="R39" s="5">
        <f t="shared" si="4"/>
        <v>5.0817658461285644</v>
      </c>
    </row>
    <row r="40" spans="1:18" x14ac:dyDescent="0.3">
      <c r="A40" s="1">
        <f t="shared" si="6"/>
        <v>39</v>
      </c>
      <c r="B40" s="1" t="s">
        <v>525</v>
      </c>
      <c r="C40" s="1" t="s">
        <v>505</v>
      </c>
      <c r="D40" s="1" t="s">
        <v>546</v>
      </c>
      <c r="E40" s="1">
        <v>5000</v>
      </c>
      <c r="F40" s="3" t="s">
        <v>508</v>
      </c>
      <c r="G40" s="1">
        <v>23</v>
      </c>
      <c r="H40" s="3">
        <v>101.25</v>
      </c>
      <c r="I40" s="3">
        <v>15.2</v>
      </c>
      <c r="J40" s="3">
        <v>101.5</v>
      </c>
      <c r="K40" s="3">
        <f t="shared" si="0"/>
        <v>105.67</v>
      </c>
      <c r="L40" s="3">
        <f t="shared" si="1"/>
        <v>115.1</v>
      </c>
      <c r="M40" s="3">
        <f t="shared" si="2"/>
        <v>106.5</v>
      </c>
      <c r="N40" s="1">
        <v>6300</v>
      </c>
      <c r="P40" s="4">
        <f t="shared" si="7"/>
        <v>20.194128871358537</v>
      </c>
      <c r="Q40" s="5">
        <f t="shared" si="3"/>
        <v>20.194128871358537</v>
      </c>
      <c r="R40" s="5">
        <f t="shared" si="4"/>
        <v>3.2054172811680219</v>
      </c>
    </row>
    <row r="41" spans="1:18" x14ac:dyDescent="0.3">
      <c r="A41" s="1">
        <f t="shared" si="6"/>
        <v>40</v>
      </c>
      <c r="B41" s="1" t="s">
        <v>423</v>
      </c>
      <c r="C41" s="1" t="s">
        <v>505</v>
      </c>
      <c r="D41" s="1" t="s">
        <v>546</v>
      </c>
      <c r="E41" s="1">
        <v>4900</v>
      </c>
      <c r="F41" s="3" t="s">
        <v>508</v>
      </c>
      <c r="G41" s="1">
        <v>33</v>
      </c>
      <c r="H41" s="1">
        <v>101.25</v>
      </c>
      <c r="I41" s="3">
        <v>18.2</v>
      </c>
      <c r="J41" s="3">
        <v>101.5</v>
      </c>
      <c r="K41" s="3">
        <f t="shared" si="0"/>
        <v>105.67</v>
      </c>
      <c r="L41" s="3">
        <f t="shared" si="1"/>
        <v>115.1</v>
      </c>
      <c r="M41" s="3">
        <f t="shared" si="2"/>
        <v>106.5</v>
      </c>
      <c r="N41" s="1">
        <v>4800</v>
      </c>
      <c r="P41" s="4">
        <f t="shared" si="7"/>
        <v>28.146246112799655</v>
      </c>
      <c r="Q41" s="5">
        <f t="shared" si="3"/>
        <v>28.146246112799655</v>
      </c>
      <c r="R41" s="5">
        <f t="shared" si="4"/>
        <v>5.8638012734999281</v>
      </c>
    </row>
    <row r="42" spans="1:18" x14ac:dyDescent="0.3">
      <c r="A42" s="1">
        <f t="shared" si="6"/>
        <v>41</v>
      </c>
      <c r="B42" s="1" t="s">
        <v>312</v>
      </c>
      <c r="C42" s="1" t="s">
        <v>505</v>
      </c>
      <c r="D42" s="1" t="s">
        <v>544</v>
      </c>
      <c r="E42" s="1">
        <v>4500</v>
      </c>
      <c r="F42" s="3" t="s">
        <v>508</v>
      </c>
      <c r="G42" s="1">
        <v>23</v>
      </c>
      <c r="H42" s="3">
        <v>101.25</v>
      </c>
      <c r="I42" s="3">
        <v>26.6</v>
      </c>
      <c r="J42" s="3">
        <v>101.5</v>
      </c>
      <c r="K42" s="3">
        <f t="shared" si="0"/>
        <v>105.67</v>
      </c>
      <c r="L42" s="3">
        <f t="shared" si="1"/>
        <v>115.1</v>
      </c>
      <c r="M42" s="3">
        <f t="shared" si="2"/>
        <v>106.5</v>
      </c>
      <c r="N42" s="1">
        <v>5100</v>
      </c>
      <c r="P42" s="4">
        <f t="shared" si="7"/>
        <v>22.312826520175328</v>
      </c>
      <c r="Q42" s="5">
        <f t="shared" si="3"/>
        <v>22.312826520175328</v>
      </c>
      <c r="R42" s="5">
        <f t="shared" si="4"/>
        <v>4.3750640235637901</v>
      </c>
    </row>
    <row r="43" spans="1:18" x14ac:dyDescent="0.3">
      <c r="A43" s="1">
        <f t="shared" si="6"/>
        <v>42</v>
      </c>
      <c r="B43" s="1" t="s">
        <v>610</v>
      </c>
      <c r="C43" s="1" t="s">
        <v>505</v>
      </c>
      <c r="D43" s="1" t="s">
        <v>543</v>
      </c>
      <c r="E43" s="1">
        <v>4400</v>
      </c>
      <c r="F43" s="3" t="s">
        <v>508</v>
      </c>
      <c r="G43" s="1">
        <v>26</v>
      </c>
      <c r="H43" s="3">
        <v>101.25</v>
      </c>
      <c r="I43" s="3">
        <v>18</v>
      </c>
      <c r="J43" s="3">
        <v>101.5</v>
      </c>
      <c r="K43" s="3">
        <f t="shared" si="0"/>
        <v>105.67</v>
      </c>
      <c r="L43" s="3">
        <f t="shared" si="1"/>
        <v>115.1</v>
      </c>
      <c r="M43" s="3">
        <f t="shared" si="2"/>
        <v>106.5</v>
      </c>
      <c r="N43" s="1">
        <v>4900</v>
      </c>
      <c r="P43" s="4">
        <f t="shared" si="7"/>
        <v>21.956856201974588</v>
      </c>
      <c r="Q43" s="5">
        <f t="shared" si="3"/>
        <v>21.956856201974588</v>
      </c>
      <c r="R43" s="5">
        <f t="shared" si="4"/>
        <v>4.4809910616274671</v>
      </c>
    </row>
    <row r="44" spans="1:18" x14ac:dyDescent="0.3">
      <c r="A44" s="1">
        <f t="shared" si="6"/>
        <v>43</v>
      </c>
      <c r="B44" s="1" t="s">
        <v>478</v>
      </c>
      <c r="C44" s="1" t="s">
        <v>505</v>
      </c>
      <c r="D44" s="1" t="s">
        <v>543</v>
      </c>
      <c r="E44" s="1">
        <v>3300</v>
      </c>
      <c r="F44" s="3" t="s">
        <v>508</v>
      </c>
      <c r="G44" s="1">
        <v>17</v>
      </c>
      <c r="H44" s="3">
        <v>101.25</v>
      </c>
      <c r="I44" s="3">
        <v>17.8</v>
      </c>
      <c r="J44" s="3">
        <v>101.5</v>
      </c>
      <c r="K44" s="3">
        <f t="shared" si="0"/>
        <v>105.67</v>
      </c>
      <c r="L44" s="3">
        <f t="shared" si="1"/>
        <v>115.1</v>
      </c>
      <c r="M44" s="3">
        <f t="shared" si="2"/>
        <v>106.5</v>
      </c>
      <c r="N44" s="1">
        <v>3600</v>
      </c>
      <c r="P44" s="4">
        <f t="shared" si="7"/>
        <v>12.616336476145996</v>
      </c>
      <c r="Q44" s="5">
        <f t="shared" si="3"/>
        <v>12.616336476145996</v>
      </c>
      <c r="R44" s="5">
        <f t="shared" si="4"/>
        <v>3.5045379100405545</v>
      </c>
    </row>
    <row r="45" spans="1:18" x14ac:dyDescent="0.3">
      <c r="A45" s="1">
        <f t="shared" si="6"/>
        <v>44</v>
      </c>
      <c r="B45" s="1" t="s">
        <v>468</v>
      </c>
      <c r="C45" s="1" t="s">
        <v>505</v>
      </c>
      <c r="D45" s="1" t="s">
        <v>543</v>
      </c>
      <c r="E45" s="1">
        <v>3000</v>
      </c>
      <c r="F45" s="3" t="s">
        <v>508</v>
      </c>
      <c r="G45" s="1">
        <v>15</v>
      </c>
      <c r="H45" s="1">
        <v>101.25</v>
      </c>
      <c r="I45" s="3">
        <v>17.3</v>
      </c>
      <c r="J45" s="3">
        <v>101.5</v>
      </c>
      <c r="K45" s="3">
        <f t="shared" si="0"/>
        <v>105.67</v>
      </c>
      <c r="L45" s="3">
        <f t="shared" si="1"/>
        <v>115.1</v>
      </c>
      <c r="M45" s="3">
        <f t="shared" si="2"/>
        <v>106.5</v>
      </c>
      <c r="N45" s="1">
        <v>3500</v>
      </c>
      <c r="P45" s="4">
        <f t="shared" si="7"/>
        <v>10.122663686120276</v>
      </c>
      <c r="Q45" s="5">
        <f t="shared" si="3"/>
        <v>10.122663686120276</v>
      </c>
      <c r="R45" s="5">
        <f t="shared" si="4"/>
        <v>2.8921896246057934</v>
      </c>
    </row>
    <row r="46" spans="1:18" x14ac:dyDescent="0.3">
      <c r="A46" s="1">
        <f t="shared" si="6"/>
        <v>45</v>
      </c>
      <c r="B46" s="1" t="s">
        <v>118</v>
      </c>
      <c r="C46" s="1" t="s">
        <v>505</v>
      </c>
      <c r="D46" s="1" t="s">
        <v>546</v>
      </c>
      <c r="E46" s="1">
        <v>2000</v>
      </c>
      <c r="F46" s="3" t="s">
        <v>508</v>
      </c>
      <c r="G46" s="1">
        <v>13</v>
      </c>
      <c r="H46" s="3">
        <v>101.25</v>
      </c>
      <c r="I46" s="3">
        <v>13.1</v>
      </c>
      <c r="J46" s="3">
        <v>101.5</v>
      </c>
      <c r="K46" s="3">
        <f t="shared" si="0"/>
        <v>105.67</v>
      </c>
      <c r="L46" s="3">
        <f t="shared" si="1"/>
        <v>115.1</v>
      </c>
      <c r="M46" s="3">
        <f t="shared" si="2"/>
        <v>106.5</v>
      </c>
      <c r="N46" s="1">
        <v>6000</v>
      </c>
      <c r="P46" s="4">
        <f t="shared" si="7"/>
        <v>3.7162518520652412</v>
      </c>
      <c r="Q46" s="5">
        <f t="shared" si="3"/>
        <v>3.7162518520652412</v>
      </c>
      <c r="R46" s="5">
        <f t="shared" si="4"/>
        <v>0.6193753086775402</v>
      </c>
    </row>
    <row r="47" spans="1:18" x14ac:dyDescent="0.3">
      <c r="A47" s="1">
        <f t="shared" si="6"/>
        <v>46</v>
      </c>
      <c r="B47" s="1" t="s">
        <v>461</v>
      </c>
      <c r="C47" s="1" t="s">
        <v>518</v>
      </c>
      <c r="D47" s="1" t="s">
        <v>543</v>
      </c>
      <c r="E47" s="1">
        <v>9400</v>
      </c>
      <c r="F47" s="3" t="s">
        <v>523</v>
      </c>
      <c r="G47" s="1">
        <v>35</v>
      </c>
      <c r="H47" s="3">
        <v>114.5</v>
      </c>
      <c r="I47" s="3">
        <v>29.6</v>
      </c>
      <c r="J47" s="3">
        <v>100.62</v>
      </c>
      <c r="K47" s="3">
        <f t="shared" si="0"/>
        <v>104.5</v>
      </c>
      <c r="L47" s="3">
        <f t="shared" si="1"/>
        <v>108.3</v>
      </c>
      <c r="M47" s="3">
        <f t="shared" si="2"/>
        <v>108.6</v>
      </c>
      <c r="N47" s="1">
        <v>9900</v>
      </c>
      <c r="P47" s="4">
        <v>45.718277659915728</v>
      </c>
      <c r="Q47" s="5">
        <f t="shared" si="3"/>
        <v>45.718277659915728</v>
      </c>
      <c r="R47" s="5">
        <f t="shared" si="4"/>
        <v>4.6180078444359323</v>
      </c>
    </row>
    <row r="48" spans="1:18" x14ac:dyDescent="0.3">
      <c r="A48" s="1">
        <f t="shared" si="6"/>
        <v>47</v>
      </c>
      <c r="B48" s="1" t="s">
        <v>150</v>
      </c>
      <c r="C48" s="1" t="s">
        <v>518</v>
      </c>
      <c r="D48" s="1" t="s">
        <v>545</v>
      </c>
      <c r="E48" s="1">
        <v>8200</v>
      </c>
      <c r="F48" s="3" t="s">
        <v>523</v>
      </c>
      <c r="G48" s="1">
        <v>31</v>
      </c>
      <c r="H48" s="3">
        <v>114.5</v>
      </c>
      <c r="I48" s="3">
        <v>22</v>
      </c>
      <c r="J48" s="3">
        <v>100.62</v>
      </c>
      <c r="K48" s="3">
        <f t="shared" si="0"/>
        <v>104.5</v>
      </c>
      <c r="L48" s="3">
        <f t="shared" si="1"/>
        <v>108.3</v>
      </c>
      <c r="M48" s="3">
        <f t="shared" si="2"/>
        <v>108.6</v>
      </c>
      <c r="N48" s="1">
        <v>7700</v>
      </c>
      <c r="P48" s="4">
        <v>34.50116245096558</v>
      </c>
      <c r="Q48" s="5">
        <f t="shared" si="3"/>
        <v>34.50116245096558</v>
      </c>
      <c r="R48" s="5">
        <f t="shared" si="4"/>
        <v>4.4806704481773476</v>
      </c>
    </row>
    <row r="49" spans="1:18" x14ac:dyDescent="0.3">
      <c r="A49" s="1">
        <f t="shared" si="6"/>
        <v>48</v>
      </c>
      <c r="B49" s="1" t="s">
        <v>434</v>
      </c>
      <c r="C49" s="1" t="s">
        <v>518</v>
      </c>
      <c r="D49" s="1" t="s">
        <v>544</v>
      </c>
      <c r="E49" s="1">
        <v>5400</v>
      </c>
      <c r="F49" s="3" t="s">
        <v>523</v>
      </c>
      <c r="G49" s="1">
        <v>29</v>
      </c>
      <c r="H49" s="3">
        <v>114.5</v>
      </c>
      <c r="I49" s="3">
        <v>17.2</v>
      </c>
      <c r="J49" s="3">
        <v>100.62</v>
      </c>
      <c r="K49" s="3">
        <f t="shared" si="0"/>
        <v>104.5</v>
      </c>
      <c r="L49" s="3">
        <f t="shared" si="1"/>
        <v>108.3</v>
      </c>
      <c r="M49" s="3">
        <f t="shared" si="2"/>
        <v>108.6</v>
      </c>
      <c r="N49" s="1">
        <v>5600</v>
      </c>
      <c r="P49" s="4">
        <f t="shared" ref="P49:P56" si="8">-87.868852+(LN(E49))*9.365713+G49*0.73241+I49*0.27241+H49*0.0924+((J49+K49)/2)*0.015315+((L49+M49)/2)*-0.032803</f>
        <v>27.139893069820708</v>
      </c>
      <c r="Q49" s="5">
        <f t="shared" si="3"/>
        <v>27.139893069820708</v>
      </c>
      <c r="R49" s="5">
        <f t="shared" si="4"/>
        <v>4.8464094767536983</v>
      </c>
    </row>
    <row r="50" spans="1:18" x14ac:dyDescent="0.3">
      <c r="A50" s="1">
        <f t="shared" si="6"/>
        <v>49</v>
      </c>
      <c r="B50" s="1" t="s">
        <v>146</v>
      </c>
      <c r="C50" s="1" t="s">
        <v>518</v>
      </c>
      <c r="D50" s="1" t="s">
        <v>545</v>
      </c>
      <c r="E50" s="1">
        <v>4200</v>
      </c>
      <c r="F50" s="3" t="s">
        <v>523</v>
      </c>
      <c r="G50" s="1">
        <v>27</v>
      </c>
      <c r="H50" s="3">
        <v>114.5</v>
      </c>
      <c r="I50" s="3">
        <v>13.2</v>
      </c>
      <c r="J50" s="3">
        <v>100.62</v>
      </c>
      <c r="K50" s="3">
        <f t="shared" si="0"/>
        <v>104.5</v>
      </c>
      <c r="L50" s="3">
        <f t="shared" si="1"/>
        <v>108.3</v>
      </c>
      <c r="M50" s="3">
        <f t="shared" si="2"/>
        <v>108.6</v>
      </c>
      <c r="N50" s="1">
        <v>3700</v>
      </c>
      <c r="P50" s="4">
        <f t="shared" si="8"/>
        <v>22.231694261782661</v>
      </c>
      <c r="Q50" s="5">
        <f t="shared" si="3"/>
        <v>22.231694261782661</v>
      </c>
      <c r="R50" s="5">
        <f t="shared" si="4"/>
        <v>6.0085660166980164</v>
      </c>
    </row>
    <row r="51" spans="1:18" x14ac:dyDescent="0.3">
      <c r="A51" s="1">
        <f t="shared" si="6"/>
        <v>50</v>
      </c>
      <c r="B51" s="1" t="s">
        <v>9</v>
      </c>
      <c r="C51" s="1" t="s">
        <v>518</v>
      </c>
      <c r="D51" s="1" t="s">
        <v>546</v>
      </c>
      <c r="E51" s="1">
        <v>4200</v>
      </c>
      <c r="F51" s="3" t="s">
        <v>523</v>
      </c>
      <c r="G51" s="1">
        <v>21</v>
      </c>
      <c r="H51" s="3">
        <v>114.5</v>
      </c>
      <c r="I51" s="3">
        <v>24.6</v>
      </c>
      <c r="J51" s="3">
        <v>100.62</v>
      </c>
      <c r="K51" s="3">
        <f t="shared" si="0"/>
        <v>104.5</v>
      </c>
      <c r="L51" s="3">
        <f t="shared" si="1"/>
        <v>108.3</v>
      </c>
      <c r="M51" s="3">
        <f t="shared" si="2"/>
        <v>108.6</v>
      </c>
      <c r="N51" s="1">
        <v>5300</v>
      </c>
      <c r="P51" s="4">
        <f t="shared" si="8"/>
        <v>20.942708261782663</v>
      </c>
      <c r="Q51" s="5">
        <f t="shared" si="3"/>
        <v>20.942708261782663</v>
      </c>
      <c r="R51" s="5">
        <f t="shared" si="4"/>
        <v>3.9514543890155971</v>
      </c>
    </row>
    <row r="52" spans="1:18" x14ac:dyDescent="0.3">
      <c r="A52" s="1">
        <f t="shared" si="6"/>
        <v>51</v>
      </c>
      <c r="B52" s="1" t="s">
        <v>364</v>
      </c>
      <c r="C52" s="1" t="s">
        <v>518</v>
      </c>
      <c r="D52" s="1" t="s">
        <v>543</v>
      </c>
      <c r="E52" s="1">
        <v>3900</v>
      </c>
      <c r="F52" s="3" t="s">
        <v>523</v>
      </c>
      <c r="G52" s="1">
        <v>22</v>
      </c>
      <c r="H52" s="3">
        <v>114.5</v>
      </c>
      <c r="I52" s="3">
        <v>18.600000000000001</v>
      </c>
      <c r="J52" s="3">
        <v>100.62</v>
      </c>
      <c r="K52" s="3">
        <f t="shared" si="0"/>
        <v>104.5</v>
      </c>
      <c r="L52" s="3">
        <f t="shared" si="1"/>
        <v>108.3</v>
      </c>
      <c r="M52" s="3">
        <f t="shared" si="2"/>
        <v>108.6</v>
      </c>
      <c r="N52" s="1">
        <v>3700</v>
      </c>
      <c r="P52" s="4">
        <f t="shared" si="8"/>
        <v>19.346584263578897</v>
      </c>
      <c r="Q52" s="5">
        <f t="shared" si="3"/>
        <v>19.346584263578897</v>
      </c>
      <c r="R52" s="5">
        <f t="shared" si="4"/>
        <v>5.2288065577240257</v>
      </c>
    </row>
    <row r="53" spans="1:18" x14ac:dyDescent="0.3">
      <c r="A53" s="1">
        <f t="shared" si="6"/>
        <v>52</v>
      </c>
      <c r="B53" s="1" t="s">
        <v>10</v>
      </c>
      <c r="C53" s="1" t="s">
        <v>518</v>
      </c>
      <c r="D53" s="1" t="s">
        <v>543</v>
      </c>
      <c r="E53" s="1">
        <v>3800</v>
      </c>
      <c r="F53" s="3" t="s">
        <v>523</v>
      </c>
      <c r="G53" s="1">
        <v>18</v>
      </c>
      <c r="H53" s="3">
        <v>114.5</v>
      </c>
      <c r="I53" s="3">
        <v>16.399999999999999</v>
      </c>
      <c r="J53" s="3">
        <v>100.62</v>
      </c>
      <c r="K53" s="3">
        <f t="shared" si="0"/>
        <v>104.5</v>
      </c>
      <c r="L53" s="3">
        <f t="shared" si="1"/>
        <v>108.3</v>
      </c>
      <c r="M53" s="3">
        <f t="shared" si="2"/>
        <v>108.6</v>
      </c>
      <c r="N53" s="1">
        <v>4000</v>
      </c>
      <c r="P53" s="4">
        <f t="shared" si="8"/>
        <v>15.574363312890561</v>
      </c>
      <c r="Q53" s="5">
        <f t="shared" si="3"/>
        <v>15.574363312890561</v>
      </c>
      <c r="R53" s="5">
        <f t="shared" si="4"/>
        <v>3.8935908282226404</v>
      </c>
    </row>
    <row r="54" spans="1:18" x14ac:dyDescent="0.3">
      <c r="A54" s="1">
        <f t="shared" si="6"/>
        <v>53</v>
      </c>
      <c r="B54" s="1" t="s">
        <v>28</v>
      </c>
      <c r="C54" s="1" t="s">
        <v>518</v>
      </c>
      <c r="D54" s="1" t="s">
        <v>546</v>
      </c>
      <c r="E54" s="1">
        <v>3300</v>
      </c>
      <c r="F54" s="3" t="s">
        <v>523</v>
      </c>
      <c r="G54" s="1">
        <v>23</v>
      </c>
      <c r="H54" s="3">
        <v>114.5</v>
      </c>
      <c r="I54" s="3">
        <v>14.1</v>
      </c>
      <c r="J54" s="3">
        <v>100.62</v>
      </c>
      <c r="K54" s="3">
        <f t="shared" si="0"/>
        <v>104.5</v>
      </c>
      <c r="L54" s="3">
        <f t="shared" si="1"/>
        <v>108.3</v>
      </c>
      <c r="M54" s="3">
        <f t="shared" si="2"/>
        <v>108.6</v>
      </c>
      <c r="N54" s="1">
        <v>3500</v>
      </c>
      <c r="P54" s="4">
        <f t="shared" si="8"/>
        <v>17.288568651145994</v>
      </c>
      <c r="Q54" s="5">
        <f t="shared" si="3"/>
        <v>17.288568651145994</v>
      </c>
      <c r="R54" s="5">
        <f t="shared" si="4"/>
        <v>4.9395910431845698</v>
      </c>
    </row>
    <row r="55" spans="1:18" x14ac:dyDescent="0.3">
      <c r="A55" s="1">
        <f t="shared" si="6"/>
        <v>54</v>
      </c>
      <c r="B55" s="1" t="s">
        <v>11</v>
      </c>
      <c r="C55" s="1" t="s">
        <v>518</v>
      </c>
      <c r="D55" s="1" t="s">
        <v>546</v>
      </c>
      <c r="E55" s="1">
        <v>3200</v>
      </c>
      <c r="F55" s="3" t="s">
        <v>523</v>
      </c>
      <c r="G55" s="1">
        <v>20</v>
      </c>
      <c r="H55" s="1">
        <v>114.5</v>
      </c>
      <c r="I55" s="3">
        <v>13.5</v>
      </c>
      <c r="J55" s="3">
        <v>100.62</v>
      </c>
      <c r="K55" s="3">
        <f t="shared" si="0"/>
        <v>104.5</v>
      </c>
      <c r="L55" s="3">
        <f t="shared" si="1"/>
        <v>108.3</v>
      </c>
      <c r="M55" s="3">
        <f t="shared" si="2"/>
        <v>108.6</v>
      </c>
      <c r="N55" s="1">
        <v>3500</v>
      </c>
      <c r="P55" s="4">
        <f t="shared" si="8"/>
        <v>14.639694127539212</v>
      </c>
      <c r="Q55" s="5">
        <f t="shared" si="3"/>
        <v>14.639694127539212</v>
      </c>
      <c r="R55" s="5">
        <f t="shared" si="4"/>
        <v>4.1827697507254893</v>
      </c>
    </row>
    <row r="56" spans="1:18" x14ac:dyDescent="0.3">
      <c r="A56" s="1">
        <f t="shared" si="6"/>
        <v>55</v>
      </c>
      <c r="B56" s="1" t="s">
        <v>22</v>
      </c>
      <c r="C56" s="1" t="s">
        <v>518</v>
      </c>
      <c r="D56" s="1" t="s">
        <v>542</v>
      </c>
      <c r="E56" s="1">
        <v>3200</v>
      </c>
      <c r="F56" s="3" t="s">
        <v>523</v>
      </c>
      <c r="G56" s="1">
        <v>14</v>
      </c>
      <c r="H56" s="3">
        <v>114.5</v>
      </c>
      <c r="I56" s="3">
        <v>22.2</v>
      </c>
      <c r="J56" s="3">
        <v>100.62</v>
      </c>
      <c r="K56" s="3">
        <f t="shared" si="0"/>
        <v>104.5</v>
      </c>
      <c r="L56" s="3">
        <f t="shared" si="1"/>
        <v>108.3</v>
      </c>
      <c r="M56" s="3">
        <f t="shared" si="2"/>
        <v>108.6</v>
      </c>
      <c r="N56" s="1">
        <v>3500</v>
      </c>
      <c r="P56" s="4">
        <f t="shared" si="8"/>
        <v>12.615201127539216</v>
      </c>
      <c r="Q56" s="5">
        <f t="shared" si="3"/>
        <v>12.615201127539216</v>
      </c>
      <c r="R56" s="5">
        <f t="shared" si="4"/>
        <v>3.6043431792969187</v>
      </c>
    </row>
    <row r="57" spans="1:18" x14ac:dyDescent="0.3">
      <c r="A57" s="1">
        <f t="shared" si="6"/>
        <v>56</v>
      </c>
      <c r="B57" s="1" t="s">
        <v>144</v>
      </c>
      <c r="C57" s="1" t="s">
        <v>520</v>
      </c>
      <c r="D57" s="1" t="s">
        <v>542</v>
      </c>
      <c r="E57" s="1">
        <v>9600</v>
      </c>
      <c r="F57" s="3" t="s">
        <v>492</v>
      </c>
      <c r="G57" s="1">
        <v>33</v>
      </c>
      <c r="H57" s="1">
        <v>107.75</v>
      </c>
      <c r="I57" s="3">
        <v>27.1</v>
      </c>
      <c r="J57" s="3">
        <v>98.5</v>
      </c>
      <c r="K57" s="3">
        <f t="shared" si="0"/>
        <v>102.33</v>
      </c>
      <c r="L57" s="3">
        <f t="shared" si="1"/>
        <v>106.8</v>
      </c>
      <c r="M57" s="3">
        <f t="shared" si="2"/>
        <v>111.4</v>
      </c>
      <c r="N57" s="1">
        <v>10800</v>
      </c>
      <c r="P57" s="4">
        <v>43.473569279914344</v>
      </c>
      <c r="Q57" s="5">
        <f t="shared" si="3"/>
        <v>43.473569279914344</v>
      </c>
      <c r="R57" s="5">
        <f t="shared" si="4"/>
        <v>4.0253304888809573</v>
      </c>
    </row>
    <row r="58" spans="1:18" x14ac:dyDescent="0.3">
      <c r="A58" s="1">
        <f t="shared" si="6"/>
        <v>57</v>
      </c>
      <c r="B58" s="1" t="s">
        <v>201</v>
      </c>
      <c r="C58" s="1" t="s">
        <v>520</v>
      </c>
      <c r="D58" s="1" t="s">
        <v>543</v>
      </c>
      <c r="E58" s="1">
        <v>6300</v>
      </c>
      <c r="F58" s="3" t="s">
        <v>492</v>
      </c>
      <c r="G58" s="1">
        <v>32</v>
      </c>
      <c r="H58" s="3">
        <v>107.75</v>
      </c>
      <c r="I58" s="3">
        <v>24.1</v>
      </c>
      <c r="J58" s="3">
        <v>98.5</v>
      </c>
      <c r="K58" s="3">
        <f t="shared" si="0"/>
        <v>102.33</v>
      </c>
      <c r="L58" s="3">
        <f t="shared" si="1"/>
        <v>106.8</v>
      </c>
      <c r="M58" s="3">
        <f t="shared" si="2"/>
        <v>111.4</v>
      </c>
      <c r="N58" s="1">
        <v>7100</v>
      </c>
      <c r="P58" s="4">
        <f t="shared" ref="P58:P65" si="9">-87.868852+(LN(E58))*9.365713+G58*0.73241+I58*0.27241+H58*0.0924+((J58+K58)/2)*0.015315+((L58+M58)/2)*-0.032803</f>
        <v>31.982610470837685</v>
      </c>
      <c r="Q58" s="5">
        <f t="shared" si="3"/>
        <v>31.982610470837685</v>
      </c>
      <c r="R58" s="5">
        <f t="shared" si="4"/>
        <v>4.5045930240616459</v>
      </c>
    </row>
    <row r="59" spans="1:18" x14ac:dyDescent="0.3">
      <c r="A59" s="1">
        <f t="shared" si="6"/>
        <v>58</v>
      </c>
      <c r="B59" s="1" t="s">
        <v>433</v>
      </c>
      <c r="C59" s="1" t="s">
        <v>520</v>
      </c>
      <c r="D59" s="1" t="s">
        <v>545</v>
      </c>
      <c r="E59" s="1">
        <v>4900</v>
      </c>
      <c r="F59" s="3" t="s">
        <v>492</v>
      </c>
      <c r="G59" s="1">
        <v>28</v>
      </c>
      <c r="H59" s="3">
        <v>107.75</v>
      </c>
      <c r="I59" s="3">
        <v>19.100000000000001</v>
      </c>
      <c r="J59" s="3">
        <v>98.5</v>
      </c>
      <c r="K59" s="3">
        <f t="shared" si="0"/>
        <v>102.33</v>
      </c>
      <c r="L59" s="3">
        <f t="shared" si="1"/>
        <v>106.8</v>
      </c>
      <c r="M59" s="3">
        <f t="shared" si="2"/>
        <v>111.4</v>
      </c>
      <c r="N59" s="1">
        <v>6300</v>
      </c>
      <c r="P59" s="4">
        <f t="shared" si="9"/>
        <v>25.337181662799654</v>
      </c>
      <c r="Q59" s="5">
        <f t="shared" si="3"/>
        <v>25.337181662799654</v>
      </c>
      <c r="R59" s="5">
        <f t="shared" si="4"/>
        <v>4.0217748671110565</v>
      </c>
    </row>
    <row r="60" spans="1:18" x14ac:dyDescent="0.3">
      <c r="A60" s="1">
        <f t="shared" si="6"/>
        <v>59</v>
      </c>
      <c r="B60" s="1" t="s">
        <v>471</v>
      </c>
      <c r="C60" s="1" t="s">
        <v>520</v>
      </c>
      <c r="D60" s="1" t="s">
        <v>544</v>
      </c>
      <c r="E60" s="1">
        <v>4800</v>
      </c>
      <c r="F60" s="3" t="s">
        <v>492</v>
      </c>
      <c r="G60" s="1">
        <v>31</v>
      </c>
      <c r="H60" s="3">
        <v>107.75</v>
      </c>
      <c r="I60" s="3">
        <v>19.5</v>
      </c>
      <c r="J60" s="3">
        <v>98.5</v>
      </c>
      <c r="K60" s="3">
        <f t="shared" si="0"/>
        <v>102.33</v>
      </c>
      <c r="L60" s="3">
        <f t="shared" si="1"/>
        <v>106.8</v>
      </c>
      <c r="M60" s="3">
        <f t="shared" si="2"/>
        <v>111.4</v>
      </c>
      <c r="N60" s="1">
        <v>5500</v>
      </c>
      <c r="P60" s="4">
        <f t="shared" si="9"/>
        <v>27.450261336594249</v>
      </c>
      <c r="Q60" s="5">
        <f t="shared" si="3"/>
        <v>27.450261336594249</v>
      </c>
      <c r="R60" s="5">
        <f t="shared" si="4"/>
        <v>4.9909566066534996</v>
      </c>
    </row>
    <row r="61" spans="1:18" x14ac:dyDescent="0.3">
      <c r="A61" s="1">
        <f t="shared" si="6"/>
        <v>60</v>
      </c>
      <c r="B61" s="1" t="s">
        <v>272</v>
      </c>
      <c r="C61" s="1" t="s">
        <v>520</v>
      </c>
      <c r="D61" s="1" t="s">
        <v>545</v>
      </c>
      <c r="E61" s="1">
        <v>4800</v>
      </c>
      <c r="F61" s="3" t="s">
        <v>492</v>
      </c>
      <c r="G61" s="1">
        <v>26</v>
      </c>
      <c r="H61" s="3">
        <v>107.75</v>
      </c>
      <c r="I61" s="3">
        <v>15</v>
      </c>
      <c r="J61" s="3">
        <v>98.5</v>
      </c>
      <c r="K61" s="3">
        <f t="shared" si="0"/>
        <v>102.33</v>
      </c>
      <c r="L61" s="3">
        <f t="shared" si="1"/>
        <v>106.8</v>
      </c>
      <c r="M61" s="3">
        <f t="shared" si="2"/>
        <v>111.4</v>
      </c>
      <c r="N61" s="1">
        <v>5100</v>
      </c>
      <c r="P61" s="4">
        <f t="shared" si="9"/>
        <v>22.562366336594252</v>
      </c>
      <c r="Q61" s="5">
        <f t="shared" si="3"/>
        <v>22.562366336594252</v>
      </c>
      <c r="R61" s="5">
        <f t="shared" si="4"/>
        <v>4.4239933993322067</v>
      </c>
    </row>
    <row r="62" spans="1:18" x14ac:dyDescent="0.3">
      <c r="A62" s="1">
        <f t="shared" si="6"/>
        <v>61</v>
      </c>
      <c r="B62" s="1" t="s">
        <v>404</v>
      </c>
      <c r="C62" s="1" t="s">
        <v>520</v>
      </c>
      <c r="D62" s="1" t="s">
        <v>546</v>
      </c>
      <c r="E62" s="1">
        <v>4300</v>
      </c>
      <c r="F62" s="3" t="s">
        <v>492</v>
      </c>
      <c r="G62" s="1">
        <v>26</v>
      </c>
      <c r="H62" s="3">
        <v>107.75</v>
      </c>
      <c r="I62" s="3">
        <v>19.5</v>
      </c>
      <c r="J62" s="3">
        <v>98.5</v>
      </c>
      <c r="K62" s="3">
        <f t="shared" si="0"/>
        <v>102.33</v>
      </c>
      <c r="L62" s="3">
        <f t="shared" si="1"/>
        <v>106.8</v>
      </c>
      <c r="M62" s="3">
        <f t="shared" si="2"/>
        <v>111.4</v>
      </c>
      <c r="N62" s="1">
        <v>5100</v>
      </c>
      <c r="P62" s="4">
        <f t="shared" si="9"/>
        <v>22.757974522273777</v>
      </c>
      <c r="Q62" s="5">
        <f t="shared" si="3"/>
        <v>22.757974522273777</v>
      </c>
      <c r="R62" s="5">
        <f t="shared" si="4"/>
        <v>4.4623479455438781</v>
      </c>
    </row>
    <row r="63" spans="1:18" x14ac:dyDescent="0.3">
      <c r="A63" s="1">
        <f t="shared" si="6"/>
        <v>62</v>
      </c>
      <c r="B63" s="1" t="s">
        <v>415</v>
      </c>
      <c r="C63" s="1" t="s">
        <v>520</v>
      </c>
      <c r="D63" s="1" t="s">
        <v>542</v>
      </c>
      <c r="E63" s="1">
        <v>3400</v>
      </c>
      <c r="F63" s="3" t="s">
        <v>492</v>
      </c>
      <c r="G63" s="1">
        <v>15</v>
      </c>
      <c r="H63" s="3">
        <v>107.75</v>
      </c>
      <c r="I63" s="3">
        <v>15.9</v>
      </c>
      <c r="J63" s="3">
        <v>98.5</v>
      </c>
      <c r="K63" s="3">
        <f t="shared" si="0"/>
        <v>102.33</v>
      </c>
      <c r="L63" s="3">
        <f t="shared" si="1"/>
        <v>106.8</v>
      </c>
      <c r="M63" s="3">
        <f t="shared" si="2"/>
        <v>111.4</v>
      </c>
      <c r="N63" s="1">
        <v>4600</v>
      </c>
      <c r="P63" s="4">
        <f t="shared" si="9"/>
        <v>11.52134831120547</v>
      </c>
      <c r="Q63" s="5">
        <f t="shared" si="3"/>
        <v>11.52134831120547</v>
      </c>
      <c r="R63" s="5">
        <f t="shared" si="4"/>
        <v>2.5046409372185807</v>
      </c>
    </row>
    <row r="64" spans="1:18" x14ac:dyDescent="0.3">
      <c r="A64" s="1">
        <f t="shared" si="6"/>
        <v>63</v>
      </c>
      <c r="B64" s="1" t="s">
        <v>405</v>
      </c>
      <c r="C64" s="1" t="s">
        <v>520</v>
      </c>
      <c r="D64" s="1" t="s">
        <v>544</v>
      </c>
      <c r="E64" s="1">
        <v>3300</v>
      </c>
      <c r="F64" s="3" t="s">
        <v>492</v>
      </c>
      <c r="G64" s="1">
        <v>18</v>
      </c>
      <c r="H64" s="3">
        <v>107.75</v>
      </c>
      <c r="I64" s="3">
        <v>18.100000000000001</v>
      </c>
      <c r="J64" s="3">
        <v>98.5</v>
      </c>
      <c r="K64" s="3">
        <f t="shared" si="0"/>
        <v>102.33</v>
      </c>
      <c r="L64" s="3">
        <f t="shared" si="1"/>
        <v>106.8</v>
      </c>
      <c r="M64" s="3">
        <f t="shared" si="2"/>
        <v>111.4</v>
      </c>
      <c r="N64" s="1">
        <v>3600</v>
      </c>
      <c r="P64" s="4">
        <f t="shared" si="9"/>
        <v>14.038286026145999</v>
      </c>
      <c r="Q64" s="5">
        <f t="shared" si="3"/>
        <v>14.038286026145999</v>
      </c>
      <c r="R64" s="5">
        <f t="shared" si="4"/>
        <v>3.8995238961516661</v>
      </c>
    </row>
    <row r="65" spans="1:18" x14ac:dyDescent="0.3">
      <c r="A65" s="1">
        <f t="shared" si="6"/>
        <v>64</v>
      </c>
      <c r="B65" s="1" t="s">
        <v>465</v>
      </c>
      <c r="C65" s="1" t="s">
        <v>520</v>
      </c>
      <c r="D65" s="1" t="s">
        <v>543</v>
      </c>
      <c r="E65" s="1">
        <v>3300</v>
      </c>
      <c r="F65" s="3" t="s">
        <v>492</v>
      </c>
      <c r="G65" s="1">
        <v>18</v>
      </c>
      <c r="H65" s="3">
        <v>107.75</v>
      </c>
      <c r="I65" s="3">
        <v>16.8</v>
      </c>
      <c r="J65" s="3">
        <v>98.5</v>
      </c>
      <c r="K65" s="3">
        <f t="shared" si="0"/>
        <v>102.33</v>
      </c>
      <c r="L65" s="3">
        <f t="shared" si="1"/>
        <v>106.8</v>
      </c>
      <c r="M65" s="3">
        <f t="shared" si="2"/>
        <v>111.4</v>
      </c>
      <c r="N65" s="1">
        <v>4200</v>
      </c>
      <c r="P65" s="4">
        <f t="shared" si="9"/>
        <v>13.684153026145998</v>
      </c>
      <c r="Q65" s="5">
        <f t="shared" si="3"/>
        <v>13.684153026145998</v>
      </c>
      <c r="R65" s="5">
        <f t="shared" si="4"/>
        <v>3.2581316728919041</v>
      </c>
    </row>
    <row r="66" spans="1:18" x14ac:dyDescent="0.3">
      <c r="A66" s="1">
        <f t="shared" si="6"/>
        <v>65</v>
      </c>
      <c r="B66" s="1" t="s">
        <v>142</v>
      </c>
      <c r="C66" s="1" t="s">
        <v>491</v>
      </c>
      <c r="D66" s="1" t="s">
        <v>542</v>
      </c>
      <c r="E66" s="1">
        <v>8400</v>
      </c>
      <c r="F66" s="1" t="s">
        <v>506</v>
      </c>
      <c r="G66" s="1">
        <v>35</v>
      </c>
      <c r="H66" s="1">
        <v>101.5</v>
      </c>
      <c r="I66" s="3">
        <v>25.6</v>
      </c>
      <c r="J66" s="3">
        <v>100.5</v>
      </c>
      <c r="K66" s="3">
        <f t="shared" ref="K66:K129" si="10">VLOOKUP(F66,$B$215:$E$244,2,FALSE)</f>
        <v>107.67</v>
      </c>
      <c r="L66" s="3">
        <f t="shared" ref="L66:L129" si="11">VLOOKUP(C66,$B$215:$E$244,4,FALSE)</f>
        <v>106.9</v>
      </c>
      <c r="M66" s="3">
        <f t="shared" ref="M66:M129" si="12">VLOOKUP(F66,$B$215:$E$244,3,FALSE)</f>
        <v>107.3</v>
      </c>
      <c r="N66" s="1">
        <v>10100</v>
      </c>
      <c r="P66" s="4">
        <v>38.300199856532934</v>
      </c>
      <c r="Q66" s="5">
        <f t="shared" ref="Q66:Q129" si="13">P66-O66</f>
        <v>38.300199856532934</v>
      </c>
      <c r="R66" s="5">
        <f t="shared" ref="R66:R129" si="14">P66/(N66/1000)</f>
        <v>3.7920989956963305</v>
      </c>
    </row>
    <row r="67" spans="1:18" x14ac:dyDescent="0.3">
      <c r="A67" s="1">
        <f t="shared" si="6"/>
        <v>66</v>
      </c>
      <c r="B67" s="1" t="s">
        <v>233</v>
      </c>
      <c r="C67" s="1" t="s">
        <v>491</v>
      </c>
      <c r="D67" s="1" t="s">
        <v>543</v>
      </c>
      <c r="E67" s="1">
        <v>5000</v>
      </c>
      <c r="F67" s="3" t="s">
        <v>506</v>
      </c>
      <c r="G67" s="1">
        <v>27</v>
      </c>
      <c r="H67" s="3">
        <v>101.5</v>
      </c>
      <c r="I67" s="3">
        <v>23.7</v>
      </c>
      <c r="J67" s="3">
        <v>100.5</v>
      </c>
      <c r="K67" s="3">
        <f t="shared" si="10"/>
        <v>107.67</v>
      </c>
      <c r="L67" s="3">
        <f t="shared" si="11"/>
        <v>106.9</v>
      </c>
      <c r="M67" s="3">
        <f t="shared" si="12"/>
        <v>107.3</v>
      </c>
      <c r="N67" s="1">
        <v>5700</v>
      </c>
      <c r="P67" s="4">
        <f t="shared" ref="P67:P104" si="15">-87.868852+(LN(E67))*9.365713+G67*0.73241+I67*0.27241+H67*0.0924+((J67+K67)/2)*0.015315+((L67+M67)/2)*-0.032803</f>
        <v>25.591382471358536</v>
      </c>
      <c r="Q67" s="5">
        <f t="shared" si="13"/>
        <v>25.591382471358536</v>
      </c>
      <c r="R67" s="5">
        <f t="shared" si="14"/>
        <v>4.4897162230453569</v>
      </c>
    </row>
    <row r="68" spans="1:18" x14ac:dyDescent="0.3">
      <c r="A68" s="1">
        <f t="shared" ref="A68:A131" si="16">A67+1</f>
        <v>67</v>
      </c>
      <c r="B68" s="1" t="s">
        <v>353</v>
      </c>
      <c r="C68" s="1" t="s">
        <v>491</v>
      </c>
      <c r="D68" s="1" t="s">
        <v>545</v>
      </c>
      <c r="E68" s="1">
        <v>4800</v>
      </c>
      <c r="F68" s="3" t="s">
        <v>506</v>
      </c>
      <c r="G68" s="1">
        <v>19</v>
      </c>
      <c r="H68" s="1">
        <v>101.5</v>
      </c>
      <c r="I68" s="3">
        <v>24.7</v>
      </c>
      <c r="J68" s="3">
        <v>100.5</v>
      </c>
      <c r="K68" s="3">
        <f t="shared" si="10"/>
        <v>107.67</v>
      </c>
      <c r="L68" s="3">
        <f t="shared" si="11"/>
        <v>106.9</v>
      </c>
      <c r="M68" s="3">
        <f t="shared" si="12"/>
        <v>107.3</v>
      </c>
      <c r="N68" s="1">
        <v>3900</v>
      </c>
      <c r="P68" s="4">
        <f t="shared" si="15"/>
        <v>19.622185386594253</v>
      </c>
      <c r="Q68" s="5">
        <f t="shared" si="13"/>
        <v>19.622185386594253</v>
      </c>
      <c r="R68" s="5">
        <f t="shared" si="14"/>
        <v>5.0313295863062191</v>
      </c>
    </row>
    <row r="69" spans="1:18" x14ac:dyDescent="0.3">
      <c r="A69" s="1">
        <f t="shared" si="16"/>
        <v>68</v>
      </c>
      <c r="B69" s="1" t="s">
        <v>159</v>
      </c>
      <c r="C69" s="1" t="s">
        <v>491</v>
      </c>
      <c r="D69" s="1" t="s">
        <v>544</v>
      </c>
      <c r="E69" s="1">
        <v>4400</v>
      </c>
      <c r="F69" s="3" t="s">
        <v>506</v>
      </c>
      <c r="G69" s="1">
        <v>26</v>
      </c>
      <c r="H69" s="3">
        <v>101.5</v>
      </c>
      <c r="I69" s="3">
        <v>26.1</v>
      </c>
      <c r="J69" s="3">
        <v>100.5</v>
      </c>
      <c r="K69" s="3">
        <f t="shared" si="10"/>
        <v>107.67</v>
      </c>
      <c r="L69" s="3">
        <f t="shared" si="11"/>
        <v>106.9</v>
      </c>
      <c r="M69" s="3">
        <f t="shared" si="12"/>
        <v>107.3</v>
      </c>
      <c r="N69" s="1">
        <v>4800</v>
      </c>
      <c r="P69" s="4">
        <f t="shared" si="15"/>
        <v>24.315505801974592</v>
      </c>
      <c r="Q69" s="5">
        <f t="shared" si="13"/>
        <v>24.315505801974592</v>
      </c>
      <c r="R69" s="5">
        <f t="shared" si="14"/>
        <v>5.0657303754113734</v>
      </c>
    </row>
    <row r="70" spans="1:18" x14ac:dyDescent="0.3">
      <c r="A70" s="1">
        <f t="shared" si="16"/>
        <v>69</v>
      </c>
      <c r="B70" s="1" t="s">
        <v>182</v>
      </c>
      <c r="C70" s="1" t="s">
        <v>491</v>
      </c>
      <c r="D70" s="1" t="s">
        <v>542</v>
      </c>
      <c r="E70" s="1">
        <v>3800</v>
      </c>
      <c r="F70" s="3" t="s">
        <v>506</v>
      </c>
      <c r="G70" s="1">
        <v>14.5</v>
      </c>
      <c r="H70" s="3">
        <v>101.5</v>
      </c>
      <c r="I70" s="3">
        <v>14.8</v>
      </c>
      <c r="J70" s="3">
        <v>100.5</v>
      </c>
      <c r="K70" s="3">
        <f t="shared" si="10"/>
        <v>107.67</v>
      </c>
      <c r="L70" s="3">
        <f t="shared" si="11"/>
        <v>106.9</v>
      </c>
      <c r="M70" s="3">
        <f t="shared" si="12"/>
        <v>107.3</v>
      </c>
      <c r="N70" s="1">
        <v>3600</v>
      </c>
      <c r="P70" s="4">
        <f t="shared" si="15"/>
        <v>11.441511737890565</v>
      </c>
      <c r="Q70" s="5">
        <f t="shared" si="13"/>
        <v>11.441511737890565</v>
      </c>
      <c r="R70" s="5">
        <f t="shared" si="14"/>
        <v>3.1781977049696013</v>
      </c>
    </row>
    <row r="71" spans="1:18" x14ac:dyDescent="0.3">
      <c r="A71" s="1">
        <f t="shared" si="16"/>
        <v>70</v>
      </c>
      <c r="B71" s="1" t="s">
        <v>409</v>
      </c>
      <c r="C71" s="1" t="s">
        <v>491</v>
      </c>
      <c r="D71" s="1" t="s">
        <v>544</v>
      </c>
      <c r="E71" s="1">
        <v>3700</v>
      </c>
      <c r="F71" s="3" t="s">
        <v>506</v>
      </c>
      <c r="G71" s="1">
        <v>28</v>
      </c>
      <c r="H71" s="3">
        <v>101.5</v>
      </c>
      <c r="I71" s="3">
        <v>12.7</v>
      </c>
      <c r="J71" s="3">
        <v>100.5</v>
      </c>
      <c r="K71" s="3">
        <f t="shared" si="10"/>
        <v>107.67</v>
      </c>
      <c r="L71" s="3">
        <f t="shared" si="11"/>
        <v>106.9</v>
      </c>
      <c r="M71" s="3">
        <f t="shared" si="12"/>
        <v>107.3</v>
      </c>
      <c r="N71" s="1">
        <v>3500</v>
      </c>
      <c r="P71" s="4">
        <f t="shared" si="15"/>
        <v>20.507218589505946</v>
      </c>
      <c r="Q71" s="5">
        <f t="shared" si="13"/>
        <v>20.507218589505946</v>
      </c>
      <c r="R71" s="5">
        <f t="shared" si="14"/>
        <v>5.859205311287413</v>
      </c>
    </row>
    <row r="72" spans="1:18" x14ac:dyDescent="0.3">
      <c r="A72" s="1">
        <f t="shared" si="16"/>
        <v>71</v>
      </c>
      <c r="B72" s="1" t="s">
        <v>372</v>
      </c>
      <c r="C72" s="1" t="s">
        <v>491</v>
      </c>
      <c r="D72" s="1" t="s">
        <v>544</v>
      </c>
      <c r="E72" s="1">
        <v>3700</v>
      </c>
      <c r="F72" s="3" t="s">
        <v>506</v>
      </c>
      <c r="G72" s="1">
        <v>26</v>
      </c>
      <c r="H72" s="3">
        <v>101.5</v>
      </c>
      <c r="I72" s="3">
        <v>11.3</v>
      </c>
      <c r="J72" s="3">
        <v>100.5</v>
      </c>
      <c r="K72" s="3">
        <f t="shared" si="10"/>
        <v>107.67</v>
      </c>
      <c r="L72" s="3">
        <f t="shared" si="11"/>
        <v>106.9</v>
      </c>
      <c r="M72" s="3">
        <f t="shared" si="12"/>
        <v>107.3</v>
      </c>
      <c r="N72" s="1">
        <v>3500</v>
      </c>
      <c r="P72" s="4">
        <f t="shared" si="15"/>
        <v>18.661024589505949</v>
      </c>
      <c r="Q72" s="5">
        <f t="shared" si="13"/>
        <v>18.661024589505949</v>
      </c>
      <c r="R72" s="5">
        <f t="shared" si="14"/>
        <v>5.3317213112874144</v>
      </c>
    </row>
    <row r="73" spans="1:18" x14ac:dyDescent="0.3">
      <c r="A73" s="1">
        <f t="shared" si="16"/>
        <v>72</v>
      </c>
      <c r="B73" s="1" t="s">
        <v>264</v>
      </c>
      <c r="C73" s="1" t="s">
        <v>491</v>
      </c>
      <c r="D73" s="1" t="s">
        <v>545</v>
      </c>
      <c r="E73" s="1">
        <v>3600</v>
      </c>
      <c r="F73" s="3" t="s">
        <v>506</v>
      </c>
      <c r="G73" s="1">
        <v>28</v>
      </c>
      <c r="H73" s="3">
        <v>101.5</v>
      </c>
      <c r="I73" s="3">
        <v>19.100000000000001</v>
      </c>
      <c r="J73" s="3">
        <v>100.5</v>
      </c>
      <c r="K73" s="3">
        <f t="shared" si="10"/>
        <v>107.67</v>
      </c>
      <c r="L73" s="3">
        <f t="shared" si="11"/>
        <v>106.9</v>
      </c>
      <c r="M73" s="3">
        <f t="shared" si="12"/>
        <v>107.3</v>
      </c>
      <c r="N73" s="1">
        <v>4300</v>
      </c>
      <c r="P73" s="4">
        <f t="shared" si="15"/>
        <v>21.994031660765661</v>
      </c>
      <c r="Q73" s="5">
        <f t="shared" si="13"/>
        <v>21.994031660765661</v>
      </c>
      <c r="R73" s="5">
        <f t="shared" si="14"/>
        <v>5.1148910838989909</v>
      </c>
    </row>
    <row r="74" spans="1:18" x14ac:dyDescent="0.3">
      <c r="A74" s="1">
        <f t="shared" si="16"/>
        <v>73</v>
      </c>
      <c r="B74" s="1" t="s">
        <v>432</v>
      </c>
      <c r="C74" s="1" t="s">
        <v>491</v>
      </c>
      <c r="D74" s="1" t="s">
        <v>546</v>
      </c>
      <c r="E74" s="1">
        <v>3300</v>
      </c>
      <c r="F74" s="3" t="s">
        <v>506</v>
      </c>
      <c r="G74" s="1">
        <v>26</v>
      </c>
      <c r="H74" s="1">
        <v>101.5</v>
      </c>
      <c r="I74" s="3">
        <v>17.899999999999999</v>
      </c>
      <c r="J74" s="3">
        <v>100.5</v>
      </c>
      <c r="K74" s="3">
        <f t="shared" si="10"/>
        <v>107.67</v>
      </c>
      <c r="L74" s="3">
        <f t="shared" si="11"/>
        <v>106.9</v>
      </c>
      <c r="M74" s="3">
        <f t="shared" si="12"/>
        <v>107.3</v>
      </c>
      <c r="N74" s="1">
        <v>4100</v>
      </c>
      <c r="P74" s="4">
        <f t="shared" si="15"/>
        <v>19.387396076145997</v>
      </c>
      <c r="Q74" s="5">
        <f t="shared" si="13"/>
        <v>19.387396076145997</v>
      </c>
      <c r="R74" s="5">
        <f t="shared" si="14"/>
        <v>4.7286331893039018</v>
      </c>
    </row>
    <row r="75" spans="1:18" x14ac:dyDescent="0.3">
      <c r="A75" s="1">
        <f t="shared" si="16"/>
        <v>74</v>
      </c>
      <c r="B75" s="1" t="s">
        <v>164</v>
      </c>
      <c r="C75" s="1" t="s">
        <v>491</v>
      </c>
      <c r="D75" s="1" t="s">
        <v>544</v>
      </c>
      <c r="E75" s="1">
        <v>3100</v>
      </c>
      <c r="F75" s="3" t="s">
        <v>506</v>
      </c>
      <c r="G75" s="1">
        <v>10.5</v>
      </c>
      <c r="H75" s="3">
        <v>101.5</v>
      </c>
      <c r="I75" s="3">
        <v>15.3</v>
      </c>
      <c r="J75" s="3">
        <v>100.5</v>
      </c>
      <c r="K75" s="3">
        <f t="shared" si="10"/>
        <v>107.67</v>
      </c>
      <c r="L75" s="3">
        <f t="shared" si="11"/>
        <v>106.9</v>
      </c>
      <c r="M75" s="3">
        <f t="shared" si="12"/>
        <v>107.3</v>
      </c>
      <c r="N75" s="1">
        <v>3500</v>
      </c>
      <c r="P75" s="4">
        <f t="shared" si="15"/>
        <v>6.7412273560012652</v>
      </c>
      <c r="Q75" s="5">
        <f t="shared" si="13"/>
        <v>6.7412273560012652</v>
      </c>
      <c r="R75" s="5">
        <f t="shared" si="14"/>
        <v>1.9260649588575043</v>
      </c>
    </row>
    <row r="76" spans="1:18" x14ac:dyDescent="0.3">
      <c r="A76" s="1">
        <f t="shared" si="16"/>
        <v>75</v>
      </c>
      <c r="B76" s="1" t="s">
        <v>70</v>
      </c>
      <c r="C76" s="1" t="s">
        <v>506</v>
      </c>
      <c r="D76" s="1" t="s">
        <v>545</v>
      </c>
      <c r="E76" s="1">
        <v>6900</v>
      </c>
      <c r="F76" s="3" t="s">
        <v>491</v>
      </c>
      <c r="G76" s="1">
        <v>31</v>
      </c>
      <c r="H76" s="3">
        <v>109</v>
      </c>
      <c r="I76" s="3">
        <v>22.6</v>
      </c>
      <c r="J76" s="3">
        <v>107.67</v>
      </c>
      <c r="K76" s="3">
        <f t="shared" si="10"/>
        <v>100.5</v>
      </c>
      <c r="L76" s="3">
        <f t="shared" si="11"/>
        <v>104.2</v>
      </c>
      <c r="M76" s="3">
        <f t="shared" si="12"/>
        <v>106.1</v>
      </c>
      <c r="N76" s="1">
        <v>7100</v>
      </c>
      <c r="P76" s="4">
        <f t="shared" si="15"/>
        <v>31.994878936612185</v>
      </c>
      <c r="Q76" s="5">
        <f t="shared" si="13"/>
        <v>31.994878936612185</v>
      </c>
      <c r="R76" s="5">
        <f t="shared" si="14"/>
        <v>4.5063209769876318</v>
      </c>
    </row>
    <row r="77" spans="1:18" x14ac:dyDescent="0.3">
      <c r="A77" s="1">
        <f t="shared" si="16"/>
        <v>76</v>
      </c>
      <c r="B77" s="1" t="s">
        <v>297</v>
      </c>
      <c r="C77" s="1" t="s">
        <v>506</v>
      </c>
      <c r="D77" s="1" t="s">
        <v>543</v>
      </c>
      <c r="E77" s="1">
        <v>6500</v>
      </c>
      <c r="F77" s="3" t="s">
        <v>491</v>
      </c>
      <c r="G77" s="1">
        <v>32.5</v>
      </c>
      <c r="H77" s="3">
        <v>109</v>
      </c>
      <c r="I77" s="3">
        <v>20.2</v>
      </c>
      <c r="J77" s="3">
        <v>107.67</v>
      </c>
      <c r="K77" s="3">
        <f t="shared" si="10"/>
        <v>100.5</v>
      </c>
      <c r="L77" s="3">
        <f t="shared" si="11"/>
        <v>104.2</v>
      </c>
      <c r="M77" s="3">
        <f t="shared" si="12"/>
        <v>106.1</v>
      </c>
      <c r="N77" s="1">
        <v>6500</v>
      </c>
      <c r="P77" s="4">
        <f t="shared" si="15"/>
        <v>31.880396723817146</v>
      </c>
      <c r="Q77" s="5">
        <f t="shared" si="13"/>
        <v>31.880396723817146</v>
      </c>
      <c r="R77" s="5">
        <f t="shared" si="14"/>
        <v>4.9046764190487915</v>
      </c>
    </row>
    <row r="78" spans="1:18" x14ac:dyDescent="0.3">
      <c r="A78" s="1">
        <f t="shared" si="16"/>
        <v>77</v>
      </c>
      <c r="B78" s="1" t="s">
        <v>283</v>
      </c>
      <c r="C78" s="1" t="s">
        <v>506</v>
      </c>
      <c r="D78" s="1" t="s">
        <v>542</v>
      </c>
      <c r="E78" s="1">
        <v>6300</v>
      </c>
      <c r="F78" s="3" t="s">
        <v>491</v>
      </c>
      <c r="G78" s="1">
        <v>31</v>
      </c>
      <c r="H78" s="3">
        <v>109</v>
      </c>
      <c r="I78" s="3">
        <v>19.899999999999999</v>
      </c>
      <c r="J78" s="3">
        <v>107.67</v>
      </c>
      <c r="K78" s="3">
        <f t="shared" si="10"/>
        <v>100.5</v>
      </c>
      <c r="L78" s="3">
        <f t="shared" si="11"/>
        <v>104.2</v>
      </c>
      <c r="M78" s="3">
        <f t="shared" si="12"/>
        <v>106.1</v>
      </c>
      <c r="N78" s="1">
        <v>7400</v>
      </c>
      <c r="P78" s="4">
        <f t="shared" si="15"/>
        <v>30.407356370837686</v>
      </c>
      <c r="Q78" s="5">
        <f t="shared" si="13"/>
        <v>30.407356370837686</v>
      </c>
      <c r="R78" s="5">
        <f t="shared" si="14"/>
        <v>4.1091022122753627</v>
      </c>
    </row>
    <row r="79" spans="1:18" x14ac:dyDescent="0.3">
      <c r="A79" s="1">
        <f t="shared" si="16"/>
        <v>78</v>
      </c>
      <c r="B79" s="1" t="s">
        <v>52</v>
      </c>
      <c r="C79" s="1" t="s">
        <v>506</v>
      </c>
      <c r="D79" s="1" t="s">
        <v>544</v>
      </c>
      <c r="E79" s="1">
        <v>5800</v>
      </c>
      <c r="F79" s="3" t="s">
        <v>491</v>
      </c>
      <c r="G79" s="1">
        <v>32</v>
      </c>
      <c r="H79" s="3">
        <v>109</v>
      </c>
      <c r="I79" s="3">
        <v>22</v>
      </c>
      <c r="J79" s="3">
        <v>107.67</v>
      </c>
      <c r="K79" s="3">
        <f t="shared" si="10"/>
        <v>100.5</v>
      </c>
      <c r="L79" s="3">
        <f t="shared" si="11"/>
        <v>104.2</v>
      </c>
      <c r="M79" s="3">
        <f t="shared" si="12"/>
        <v>106.1</v>
      </c>
      <c r="N79" s="1">
        <v>5800</v>
      </c>
      <c r="P79" s="4">
        <f t="shared" si="15"/>
        <v>30.937360492754809</v>
      </c>
      <c r="Q79" s="5">
        <f t="shared" si="13"/>
        <v>30.937360492754809</v>
      </c>
      <c r="R79" s="5">
        <f t="shared" si="14"/>
        <v>5.3340276711646224</v>
      </c>
    </row>
    <row r="80" spans="1:18" x14ac:dyDescent="0.3">
      <c r="A80" s="1">
        <f t="shared" si="16"/>
        <v>79</v>
      </c>
      <c r="B80" s="1" t="s">
        <v>613</v>
      </c>
      <c r="C80" s="1" t="s">
        <v>506</v>
      </c>
      <c r="D80" s="1" t="s">
        <v>546</v>
      </c>
      <c r="E80" s="1">
        <v>5400</v>
      </c>
      <c r="F80" s="3" t="s">
        <v>491</v>
      </c>
      <c r="G80" s="1">
        <v>33</v>
      </c>
      <c r="H80" s="3">
        <v>109</v>
      </c>
      <c r="I80" s="3">
        <v>20</v>
      </c>
      <c r="J80" s="3">
        <v>107.67</v>
      </c>
      <c r="K80" s="3">
        <f t="shared" si="10"/>
        <v>100.5</v>
      </c>
      <c r="L80" s="3">
        <f t="shared" si="11"/>
        <v>104.2</v>
      </c>
      <c r="M80" s="3">
        <f t="shared" si="12"/>
        <v>106.1</v>
      </c>
      <c r="N80" s="1">
        <v>6200</v>
      </c>
      <c r="P80" s="4">
        <f t="shared" si="15"/>
        <v>30.455686344820709</v>
      </c>
      <c r="Q80" s="5">
        <f t="shared" si="13"/>
        <v>30.455686344820709</v>
      </c>
      <c r="R80" s="5">
        <f t="shared" si="14"/>
        <v>4.9122074749710816</v>
      </c>
    </row>
    <row r="81" spans="1:18" x14ac:dyDescent="0.3">
      <c r="A81" s="1">
        <f t="shared" si="16"/>
        <v>80</v>
      </c>
      <c r="B81" s="1" t="s">
        <v>195</v>
      </c>
      <c r="C81" s="1" t="s">
        <v>506</v>
      </c>
      <c r="D81" s="1" t="s">
        <v>546</v>
      </c>
      <c r="E81" s="1">
        <v>3700</v>
      </c>
      <c r="F81" s="3" t="s">
        <v>491</v>
      </c>
      <c r="G81" s="1">
        <v>17</v>
      </c>
      <c r="H81" s="3">
        <v>109</v>
      </c>
      <c r="I81" s="3">
        <v>15.3</v>
      </c>
      <c r="J81" s="3">
        <v>107.67</v>
      </c>
      <c r="K81" s="3">
        <f t="shared" si="10"/>
        <v>100.5</v>
      </c>
      <c r="L81" s="3">
        <f t="shared" si="11"/>
        <v>104.2</v>
      </c>
      <c r="M81" s="3">
        <f t="shared" si="12"/>
        <v>106.1</v>
      </c>
      <c r="N81" s="1">
        <v>4000</v>
      </c>
      <c r="P81" s="4">
        <f t="shared" si="15"/>
        <v>13.915940439505949</v>
      </c>
      <c r="Q81" s="5">
        <f t="shared" si="13"/>
        <v>13.915940439505949</v>
      </c>
      <c r="R81" s="5">
        <f t="shared" si="14"/>
        <v>3.4789851098764872</v>
      </c>
    </row>
    <row r="82" spans="1:18" x14ac:dyDescent="0.3">
      <c r="A82" s="1">
        <f t="shared" si="16"/>
        <v>81</v>
      </c>
      <c r="B82" s="1" t="s">
        <v>345</v>
      </c>
      <c r="C82" s="1" t="s">
        <v>506</v>
      </c>
      <c r="D82" s="1" t="s">
        <v>543</v>
      </c>
      <c r="E82" s="1">
        <v>3400</v>
      </c>
      <c r="F82" s="3" t="s">
        <v>491</v>
      </c>
      <c r="G82" s="1">
        <v>15.5</v>
      </c>
      <c r="H82" s="3">
        <v>109</v>
      </c>
      <c r="I82" s="3">
        <v>20.6</v>
      </c>
      <c r="J82" s="3">
        <v>107.67</v>
      </c>
      <c r="K82" s="3">
        <f t="shared" si="10"/>
        <v>100.5</v>
      </c>
      <c r="L82" s="3">
        <f t="shared" si="11"/>
        <v>104.2</v>
      </c>
      <c r="M82" s="3">
        <f t="shared" si="12"/>
        <v>106.1</v>
      </c>
      <c r="N82" s="1">
        <v>3500</v>
      </c>
      <c r="P82" s="4">
        <f t="shared" si="15"/>
        <v>13.469158211205471</v>
      </c>
      <c r="Q82" s="5">
        <f t="shared" si="13"/>
        <v>13.469158211205471</v>
      </c>
      <c r="R82" s="5">
        <f t="shared" si="14"/>
        <v>3.8483309174872775</v>
      </c>
    </row>
    <row r="83" spans="1:18" x14ac:dyDescent="0.3">
      <c r="A83" s="1">
        <f t="shared" si="16"/>
        <v>82</v>
      </c>
      <c r="B83" s="1" t="s">
        <v>249</v>
      </c>
      <c r="C83" s="1" t="s">
        <v>506</v>
      </c>
      <c r="D83" s="1" t="s">
        <v>545</v>
      </c>
      <c r="E83" s="1">
        <v>3300</v>
      </c>
      <c r="F83" s="3" t="s">
        <v>491</v>
      </c>
      <c r="G83" s="1">
        <v>4</v>
      </c>
      <c r="H83" s="1">
        <v>109</v>
      </c>
      <c r="I83" s="3">
        <v>15.8</v>
      </c>
      <c r="J83" s="3">
        <v>107.67</v>
      </c>
      <c r="K83" s="3">
        <f t="shared" si="10"/>
        <v>100.5</v>
      </c>
      <c r="L83" s="3">
        <f t="shared" si="11"/>
        <v>104.2</v>
      </c>
      <c r="M83" s="3">
        <f t="shared" si="12"/>
        <v>106.1</v>
      </c>
      <c r="N83" s="1">
        <v>3500</v>
      </c>
      <c r="P83" s="4">
        <f t="shared" si="15"/>
        <v>3.4592809261459956</v>
      </c>
      <c r="Q83" s="5">
        <f t="shared" si="13"/>
        <v>3.4592809261459956</v>
      </c>
      <c r="R83" s="5">
        <f t="shared" si="14"/>
        <v>0.98836597889885591</v>
      </c>
    </row>
    <row r="84" spans="1:18" x14ac:dyDescent="0.3">
      <c r="A84" s="1">
        <f t="shared" si="16"/>
        <v>83</v>
      </c>
      <c r="B84" s="1" t="s">
        <v>151</v>
      </c>
      <c r="C84" s="1" t="s">
        <v>506</v>
      </c>
      <c r="D84" s="1" t="s">
        <v>546</v>
      </c>
      <c r="E84" s="1">
        <v>3200</v>
      </c>
      <c r="F84" s="3" t="s">
        <v>491</v>
      </c>
      <c r="G84" s="1">
        <v>16</v>
      </c>
      <c r="H84" s="1">
        <v>109</v>
      </c>
      <c r="I84" s="3">
        <v>15.2</v>
      </c>
      <c r="J84" s="3">
        <v>107.67</v>
      </c>
      <c r="K84" s="3">
        <f t="shared" si="10"/>
        <v>100.5</v>
      </c>
      <c r="L84" s="3">
        <f t="shared" si="11"/>
        <v>104.2</v>
      </c>
      <c r="M84" s="3">
        <f t="shared" si="12"/>
        <v>106.1</v>
      </c>
      <c r="N84" s="1">
        <v>3500</v>
      </c>
      <c r="P84" s="4">
        <f t="shared" si="15"/>
        <v>11.796556402539217</v>
      </c>
      <c r="Q84" s="5">
        <f t="shared" si="13"/>
        <v>11.796556402539217</v>
      </c>
      <c r="R84" s="5">
        <f t="shared" si="14"/>
        <v>3.3704446864397761</v>
      </c>
    </row>
    <row r="85" spans="1:18" x14ac:dyDescent="0.3">
      <c r="A85" s="1">
        <f t="shared" si="16"/>
        <v>84</v>
      </c>
      <c r="B85" s="1" t="s">
        <v>309</v>
      </c>
      <c r="C85" s="1" t="s">
        <v>506</v>
      </c>
      <c r="D85" s="1" t="s">
        <v>543</v>
      </c>
      <c r="E85" s="1">
        <v>3200</v>
      </c>
      <c r="F85" s="3" t="s">
        <v>491</v>
      </c>
      <c r="G85" s="1">
        <v>14</v>
      </c>
      <c r="H85" s="3">
        <v>109</v>
      </c>
      <c r="I85" s="3">
        <v>15.7</v>
      </c>
      <c r="J85" s="3">
        <v>107.67</v>
      </c>
      <c r="K85" s="3">
        <f t="shared" si="10"/>
        <v>100.5</v>
      </c>
      <c r="L85" s="3">
        <f t="shared" si="11"/>
        <v>104.2</v>
      </c>
      <c r="M85" s="3">
        <f t="shared" si="12"/>
        <v>106.1</v>
      </c>
      <c r="N85" s="1">
        <v>3500</v>
      </c>
      <c r="P85" s="4">
        <f t="shared" si="15"/>
        <v>10.467941402539218</v>
      </c>
      <c r="Q85" s="5">
        <f t="shared" si="13"/>
        <v>10.467941402539218</v>
      </c>
      <c r="R85" s="5">
        <f t="shared" si="14"/>
        <v>2.990840400725491</v>
      </c>
    </row>
    <row r="86" spans="1:18" x14ac:dyDescent="0.3">
      <c r="A86" s="1">
        <f t="shared" si="16"/>
        <v>85</v>
      </c>
      <c r="B86" s="1" t="s">
        <v>609</v>
      </c>
      <c r="C86" s="1" t="s">
        <v>495</v>
      </c>
      <c r="D86" s="1" t="s">
        <v>543</v>
      </c>
      <c r="E86" s="1">
        <v>6600</v>
      </c>
      <c r="F86" s="3" t="s">
        <v>513</v>
      </c>
      <c r="G86" s="1">
        <v>32</v>
      </c>
      <c r="H86" s="3">
        <v>102.75</v>
      </c>
      <c r="I86" s="3">
        <v>20</v>
      </c>
      <c r="J86" s="3">
        <v>100.33</v>
      </c>
      <c r="K86" s="3">
        <f t="shared" si="10"/>
        <v>105.83</v>
      </c>
      <c r="L86" s="3">
        <f t="shared" si="11"/>
        <v>106.2</v>
      </c>
      <c r="M86" s="3">
        <f t="shared" si="12"/>
        <v>104.6</v>
      </c>
      <c r="N86" s="1">
        <v>7500</v>
      </c>
      <c r="P86" s="4">
        <f t="shared" si="15"/>
        <v>31.001608161029605</v>
      </c>
      <c r="Q86" s="5">
        <f t="shared" si="13"/>
        <v>31.001608161029605</v>
      </c>
      <c r="R86" s="5">
        <f t="shared" si="14"/>
        <v>4.1335477548039474</v>
      </c>
    </row>
    <row r="87" spans="1:18" x14ac:dyDescent="0.3">
      <c r="A87" s="1">
        <f t="shared" si="16"/>
        <v>86</v>
      </c>
      <c r="B87" s="1" t="s">
        <v>340</v>
      </c>
      <c r="C87" s="1" t="s">
        <v>495</v>
      </c>
      <c r="D87" s="1" t="s">
        <v>542</v>
      </c>
      <c r="E87" s="1">
        <v>6600</v>
      </c>
      <c r="F87" s="3" t="s">
        <v>513</v>
      </c>
      <c r="G87" s="1">
        <v>22</v>
      </c>
      <c r="H87" s="3">
        <v>102.75</v>
      </c>
      <c r="I87" s="3">
        <v>27.4</v>
      </c>
      <c r="J87" s="3">
        <v>100.33</v>
      </c>
      <c r="K87" s="3">
        <f t="shared" si="10"/>
        <v>105.83</v>
      </c>
      <c r="L87" s="3">
        <f t="shared" si="11"/>
        <v>106.2</v>
      </c>
      <c r="M87" s="3">
        <f t="shared" si="12"/>
        <v>104.6</v>
      </c>
      <c r="N87" s="1">
        <v>7000</v>
      </c>
      <c r="P87" s="4">
        <f t="shared" si="15"/>
        <v>25.693342161029609</v>
      </c>
      <c r="Q87" s="5">
        <f t="shared" si="13"/>
        <v>25.693342161029609</v>
      </c>
      <c r="R87" s="5">
        <f t="shared" si="14"/>
        <v>3.6704774515756582</v>
      </c>
    </row>
    <row r="88" spans="1:18" x14ac:dyDescent="0.3">
      <c r="A88" s="1">
        <f t="shared" si="16"/>
        <v>87</v>
      </c>
      <c r="B88" s="1" t="s">
        <v>526</v>
      </c>
      <c r="C88" s="1" t="s">
        <v>495</v>
      </c>
      <c r="D88" s="1" t="s">
        <v>545</v>
      </c>
      <c r="E88" s="1">
        <v>6400</v>
      </c>
      <c r="F88" s="3" t="s">
        <v>513</v>
      </c>
      <c r="G88" s="1">
        <v>31</v>
      </c>
      <c r="H88" s="3">
        <v>102.75</v>
      </c>
      <c r="I88" s="3">
        <v>23.1</v>
      </c>
      <c r="J88" s="3">
        <v>100.33</v>
      </c>
      <c r="K88" s="3">
        <f t="shared" si="10"/>
        <v>105.83</v>
      </c>
      <c r="L88" s="3">
        <f t="shared" si="11"/>
        <v>106.2</v>
      </c>
      <c r="M88" s="3">
        <f t="shared" si="12"/>
        <v>104.6</v>
      </c>
      <c r="N88" s="1">
        <v>7400</v>
      </c>
      <c r="P88" s="4">
        <f t="shared" si="15"/>
        <v>30.825470637422821</v>
      </c>
      <c r="Q88" s="5">
        <f t="shared" si="13"/>
        <v>30.825470637422821</v>
      </c>
      <c r="R88" s="5">
        <f t="shared" si="14"/>
        <v>4.165604140192273</v>
      </c>
    </row>
    <row r="89" spans="1:18" x14ac:dyDescent="0.3">
      <c r="A89" s="1">
        <f t="shared" si="16"/>
        <v>88</v>
      </c>
      <c r="B89" s="1" t="s">
        <v>427</v>
      </c>
      <c r="C89" s="1" t="s">
        <v>495</v>
      </c>
      <c r="D89" s="1" t="s">
        <v>546</v>
      </c>
      <c r="E89" s="1">
        <v>4600</v>
      </c>
      <c r="F89" s="3" t="s">
        <v>513</v>
      </c>
      <c r="G89" s="1">
        <v>28</v>
      </c>
      <c r="H89" s="3">
        <v>102.75</v>
      </c>
      <c r="I89" s="3">
        <v>18.3</v>
      </c>
      <c r="J89" s="3">
        <v>100.33</v>
      </c>
      <c r="K89" s="3">
        <f t="shared" si="10"/>
        <v>105.83</v>
      </c>
      <c r="L89" s="3">
        <f t="shared" si="11"/>
        <v>106.2</v>
      </c>
      <c r="M89" s="3">
        <f t="shared" si="12"/>
        <v>104.6</v>
      </c>
      <c r="N89" s="1">
        <v>4200</v>
      </c>
      <c r="P89" s="4">
        <f t="shared" si="15"/>
        <v>24.227723777557159</v>
      </c>
      <c r="Q89" s="5">
        <f t="shared" si="13"/>
        <v>24.227723777557159</v>
      </c>
      <c r="R89" s="5">
        <f t="shared" si="14"/>
        <v>5.7685056613231325</v>
      </c>
    </row>
    <row r="90" spans="1:18" x14ac:dyDescent="0.3">
      <c r="A90" s="1">
        <f t="shared" si="16"/>
        <v>89</v>
      </c>
      <c r="B90" s="1" t="s">
        <v>349</v>
      </c>
      <c r="C90" s="1" t="s">
        <v>495</v>
      </c>
      <c r="D90" s="1" t="s">
        <v>543</v>
      </c>
      <c r="E90" s="1">
        <v>4000</v>
      </c>
      <c r="F90" s="3" t="s">
        <v>513</v>
      </c>
      <c r="G90" s="1">
        <v>22</v>
      </c>
      <c r="H90" s="3">
        <v>102.75</v>
      </c>
      <c r="I90" s="3">
        <v>13.9</v>
      </c>
      <c r="J90" s="3">
        <v>100.33</v>
      </c>
      <c r="K90" s="3">
        <f t="shared" si="10"/>
        <v>105.83</v>
      </c>
      <c r="L90" s="3">
        <f t="shared" si="11"/>
        <v>106.2</v>
      </c>
      <c r="M90" s="3">
        <f t="shared" si="12"/>
        <v>104.6</v>
      </c>
      <c r="N90" s="1">
        <v>4100</v>
      </c>
      <c r="P90" s="4">
        <f t="shared" si="15"/>
        <v>17.325689536948868</v>
      </c>
      <c r="Q90" s="5">
        <f t="shared" si="13"/>
        <v>17.325689536948868</v>
      </c>
      <c r="R90" s="5">
        <f t="shared" si="14"/>
        <v>4.2257779358411875</v>
      </c>
    </row>
    <row r="91" spans="1:18" x14ac:dyDescent="0.3">
      <c r="A91" s="1">
        <f t="shared" si="16"/>
        <v>90</v>
      </c>
      <c r="B91" s="1" t="s">
        <v>612</v>
      </c>
      <c r="C91" s="1" t="s">
        <v>495</v>
      </c>
      <c r="D91" s="1" t="s">
        <v>545</v>
      </c>
      <c r="E91" s="1">
        <v>3800</v>
      </c>
      <c r="F91" s="3" t="s">
        <v>513</v>
      </c>
      <c r="G91" s="1">
        <v>21</v>
      </c>
      <c r="H91" s="3">
        <v>102.75</v>
      </c>
      <c r="I91" s="3">
        <v>15</v>
      </c>
      <c r="J91" s="3">
        <v>100.33</v>
      </c>
      <c r="K91" s="3">
        <f t="shared" si="10"/>
        <v>105.83</v>
      </c>
      <c r="L91" s="3">
        <f t="shared" si="11"/>
        <v>106.2</v>
      </c>
      <c r="M91" s="3">
        <f t="shared" si="12"/>
        <v>104.6</v>
      </c>
      <c r="N91" s="1">
        <v>4000</v>
      </c>
      <c r="P91" s="4">
        <f t="shared" si="15"/>
        <v>16.412532262890569</v>
      </c>
      <c r="Q91" s="5">
        <f t="shared" si="13"/>
        <v>16.412532262890569</v>
      </c>
      <c r="R91" s="5">
        <f t="shared" si="14"/>
        <v>4.1031330657226421</v>
      </c>
    </row>
    <row r="92" spans="1:18" x14ac:dyDescent="0.3">
      <c r="A92" s="1">
        <f t="shared" si="16"/>
        <v>91</v>
      </c>
      <c r="B92" s="1" t="s">
        <v>156</v>
      </c>
      <c r="C92" s="1" t="s">
        <v>495</v>
      </c>
      <c r="D92" s="1" t="s">
        <v>544</v>
      </c>
      <c r="E92" s="1">
        <v>3600</v>
      </c>
      <c r="F92" s="3" t="s">
        <v>513</v>
      </c>
      <c r="G92" s="1">
        <v>27</v>
      </c>
      <c r="H92" s="3">
        <v>102.75</v>
      </c>
      <c r="I92" s="3">
        <v>20.7</v>
      </c>
      <c r="J92" s="3">
        <v>100.33</v>
      </c>
      <c r="K92" s="3">
        <f t="shared" si="10"/>
        <v>105.83</v>
      </c>
      <c r="L92" s="3">
        <f t="shared" si="11"/>
        <v>106.2</v>
      </c>
      <c r="M92" s="3">
        <f t="shared" si="12"/>
        <v>104.6</v>
      </c>
      <c r="N92" s="1">
        <v>3900</v>
      </c>
      <c r="P92" s="4">
        <f t="shared" si="15"/>
        <v>21.853351185765661</v>
      </c>
      <c r="Q92" s="5">
        <f t="shared" si="13"/>
        <v>21.853351185765661</v>
      </c>
      <c r="R92" s="5">
        <f t="shared" si="14"/>
        <v>5.6034233809655545</v>
      </c>
    </row>
    <row r="93" spans="1:18" x14ac:dyDescent="0.3">
      <c r="A93" s="1">
        <f t="shared" si="16"/>
        <v>92</v>
      </c>
      <c r="B93" s="1" t="s">
        <v>143</v>
      </c>
      <c r="C93" s="1" t="s">
        <v>495</v>
      </c>
      <c r="D93" s="1" t="s">
        <v>544</v>
      </c>
      <c r="E93" s="1">
        <v>3600</v>
      </c>
      <c r="F93" s="3" t="s">
        <v>513</v>
      </c>
      <c r="G93" s="1">
        <v>23</v>
      </c>
      <c r="H93" s="3">
        <v>102.75</v>
      </c>
      <c r="I93" s="3">
        <v>12.7</v>
      </c>
      <c r="J93" s="3">
        <v>100.33</v>
      </c>
      <c r="K93" s="3">
        <f t="shared" si="10"/>
        <v>105.83</v>
      </c>
      <c r="L93" s="3">
        <f t="shared" si="11"/>
        <v>106.2</v>
      </c>
      <c r="M93" s="3">
        <f t="shared" si="12"/>
        <v>104.6</v>
      </c>
      <c r="N93" s="1">
        <v>5200</v>
      </c>
      <c r="P93" s="4">
        <f t="shared" si="15"/>
        <v>16.744431185765663</v>
      </c>
      <c r="Q93" s="5">
        <f t="shared" si="13"/>
        <v>16.744431185765663</v>
      </c>
      <c r="R93" s="5">
        <f t="shared" si="14"/>
        <v>3.2200829203395505</v>
      </c>
    </row>
    <row r="94" spans="1:18" x14ac:dyDescent="0.3">
      <c r="A94" s="1">
        <f t="shared" si="16"/>
        <v>93</v>
      </c>
      <c r="B94" s="1" t="s">
        <v>32</v>
      </c>
      <c r="C94" s="1" t="s">
        <v>495</v>
      </c>
      <c r="D94" s="1" t="s">
        <v>544</v>
      </c>
      <c r="E94" s="1">
        <v>3200</v>
      </c>
      <c r="F94" s="3" t="s">
        <v>513</v>
      </c>
      <c r="G94" s="1">
        <v>20</v>
      </c>
      <c r="H94" s="3">
        <v>102.75</v>
      </c>
      <c r="I94" s="3">
        <v>23.8</v>
      </c>
      <c r="J94" s="3">
        <v>100.33</v>
      </c>
      <c r="K94" s="3">
        <f t="shared" si="10"/>
        <v>105.83</v>
      </c>
      <c r="L94" s="3">
        <f t="shared" si="11"/>
        <v>106.2</v>
      </c>
      <c r="M94" s="3">
        <f t="shared" si="12"/>
        <v>104.6</v>
      </c>
      <c r="N94" s="1">
        <v>3500</v>
      </c>
      <c r="P94" s="4">
        <f t="shared" si="15"/>
        <v>16.467830077539215</v>
      </c>
      <c r="Q94" s="5">
        <f t="shared" si="13"/>
        <v>16.467830077539215</v>
      </c>
      <c r="R94" s="5">
        <f t="shared" si="14"/>
        <v>4.7050943078683476</v>
      </c>
    </row>
    <row r="95" spans="1:18" x14ac:dyDescent="0.3">
      <c r="A95" s="1">
        <f t="shared" si="16"/>
        <v>94</v>
      </c>
      <c r="B95" s="1" t="s">
        <v>401</v>
      </c>
      <c r="C95" s="1" t="s">
        <v>495</v>
      </c>
      <c r="D95" s="1" t="s">
        <v>546</v>
      </c>
      <c r="E95" s="1">
        <v>3200</v>
      </c>
      <c r="F95" s="3" t="s">
        <v>513</v>
      </c>
      <c r="G95" s="1">
        <v>14</v>
      </c>
      <c r="H95" s="3">
        <v>102.75</v>
      </c>
      <c r="I95" s="3">
        <v>15</v>
      </c>
      <c r="J95" s="3">
        <v>100.33</v>
      </c>
      <c r="K95" s="3">
        <f t="shared" si="10"/>
        <v>105.83</v>
      </c>
      <c r="L95" s="3">
        <f t="shared" si="11"/>
        <v>106.2</v>
      </c>
      <c r="M95" s="3">
        <f t="shared" si="12"/>
        <v>104.6</v>
      </c>
      <c r="N95" s="1">
        <v>3500</v>
      </c>
      <c r="P95" s="4">
        <f t="shared" si="15"/>
        <v>9.6761620775392156</v>
      </c>
      <c r="Q95" s="5">
        <f t="shared" si="13"/>
        <v>9.6761620775392156</v>
      </c>
      <c r="R95" s="5">
        <f t="shared" si="14"/>
        <v>2.7646177364397757</v>
      </c>
    </row>
    <row r="96" spans="1:18" x14ac:dyDescent="0.3">
      <c r="A96" s="1">
        <f t="shared" si="16"/>
        <v>95</v>
      </c>
      <c r="B96" s="1" t="s">
        <v>172</v>
      </c>
      <c r="C96" s="1" t="s">
        <v>513</v>
      </c>
      <c r="D96" s="1" t="s">
        <v>544</v>
      </c>
      <c r="E96" s="1">
        <v>7600</v>
      </c>
      <c r="F96" s="3" t="s">
        <v>495</v>
      </c>
      <c r="G96" s="1">
        <v>34</v>
      </c>
      <c r="H96" s="3">
        <v>110.75</v>
      </c>
      <c r="I96" s="3">
        <v>21.8</v>
      </c>
      <c r="J96" s="3">
        <v>105.83</v>
      </c>
      <c r="K96" s="3">
        <f t="shared" si="10"/>
        <v>100.33</v>
      </c>
      <c r="L96" s="3">
        <f t="shared" si="11"/>
        <v>105.1</v>
      </c>
      <c r="M96" s="3">
        <f t="shared" si="12"/>
        <v>103.8</v>
      </c>
      <c r="N96" s="1">
        <v>8800</v>
      </c>
      <c r="P96" s="4">
        <f t="shared" si="15"/>
        <v>35.048430672774195</v>
      </c>
      <c r="Q96" s="5">
        <f t="shared" si="13"/>
        <v>35.048430672774195</v>
      </c>
      <c r="R96" s="5">
        <f t="shared" si="14"/>
        <v>3.9827762128152493</v>
      </c>
    </row>
    <row r="97" spans="1:18" x14ac:dyDescent="0.3">
      <c r="A97" s="1">
        <f t="shared" si="16"/>
        <v>96</v>
      </c>
      <c r="B97" s="1" t="s">
        <v>367</v>
      </c>
      <c r="C97" s="1" t="s">
        <v>513</v>
      </c>
      <c r="D97" s="1" t="s">
        <v>545</v>
      </c>
      <c r="E97" s="1">
        <v>7000</v>
      </c>
      <c r="F97" s="3" t="s">
        <v>495</v>
      </c>
      <c r="G97" s="1">
        <v>31</v>
      </c>
      <c r="H97" s="3">
        <v>110.75</v>
      </c>
      <c r="I97" s="3">
        <v>15.7</v>
      </c>
      <c r="J97" s="3">
        <v>105.83</v>
      </c>
      <c r="K97" s="3">
        <f t="shared" si="10"/>
        <v>100.33</v>
      </c>
      <c r="L97" s="3">
        <f t="shared" si="11"/>
        <v>105.1</v>
      </c>
      <c r="M97" s="3">
        <f t="shared" si="12"/>
        <v>103.8</v>
      </c>
      <c r="N97" s="1">
        <v>6900</v>
      </c>
      <c r="P97" s="4">
        <f t="shared" si="15"/>
        <v>30.419281247020908</v>
      </c>
      <c r="Q97" s="5">
        <f t="shared" si="13"/>
        <v>30.419281247020908</v>
      </c>
      <c r="R97" s="5">
        <f t="shared" si="14"/>
        <v>4.4085914850754939</v>
      </c>
    </row>
    <row r="98" spans="1:18" x14ac:dyDescent="0.3">
      <c r="A98" s="1">
        <f t="shared" si="16"/>
        <v>97</v>
      </c>
      <c r="B98" s="1" t="s">
        <v>157</v>
      </c>
      <c r="C98" s="1" t="s">
        <v>513</v>
      </c>
      <c r="D98" s="1" t="s">
        <v>546</v>
      </c>
      <c r="E98" s="1">
        <v>5800</v>
      </c>
      <c r="F98" s="3" t="s">
        <v>495</v>
      </c>
      <c r="G98" s="1">
        <v>31</v>
      </c>
      <c r="H98" s="1">
        <v>110.75</v>
      </c>
      <c r="I98" s="3">
        <v>20.6</v>
      </c>
      <c r="J98" s="3">
        <v>105.83</v>
      </c>
      <c r="K98" s="3">
        <f t="shared" si="10"/>
        <v>100.33</v>
      </c>
      <c r="L98" s="3">
        <f t="shared" si="11"/>
        <v>105.1</v>
      </c>
      <c r="M98" s="3">
        <f t="shared" si="12"/>
        <v>103.8</v>
      </c>
      <c r="N98" s="1">
        <v>6000</v>
      </c>
      <c r="P98" s="4">
        <f t="shared" si="15"/>
        <v>29.992847017754809</v>
      </c>
      <c r="Q98" s="5">
        <f t="shared" si="13"/>
        <v>29.992847017754809</v>
      </c>
      <c r="R98" s="5">
        <f t="shared" si="14"/>
        <v>4.9988078362924684</v>
      </c>
    </row>
    <row r="99" spans="1:18" x14ac:dyDescent="0.3">
      <c r="A99" s="1">
        <f t="shared" si="16"/>
        <v>98</v>
      </c>
      <c r="B99" s="1" t="s">
        <v>160</v>
      </c>
      <c r="C99" s="1" t="s">
        <v>513</v>
      </c>
      <c r="D99" s="1" t="s">
        <v>543</v>
      </c>
      <c r="E99" s="1">
        <v>5100</v>
      </c>
      <c r="F99" s="3" t="s">
        <v>495</v>
      </c>
      <c r="G99" s="1">
        <v>26</v>
      </c>
      <c r="H99" s="3">
        <v>110.75</v>
      </c>
      <c r="I99" s="3">
        <v>22.4</v>
      </c>
      <c r="J99" s="3">
        <v>105.83</v>
      </c>
      <c r="K99" s="3">
        <f t="shared" si="10"/>
        <v>100.33</v>
      </c>
      <c r="L99" s="3">
        <f t="shared" si="11"/>
        <v>105.1</v>
      </c>
      <c r="M99" s="3">
        <f t="shared" si="12"/>
        <v>103.8</v>
      </c>
      <c r="N99" s="1">
        <v>5800</v>
      </c>
      <c r="P99" s="4">
        <f t="shared" si="15"/>
        <v>25.616541570260523</v>
      </c>
      <c r="Q99" s="5">
        <f t="shared" si="13"/>
        <v>25.616541570260523</v>
      </c>
      <c r="R99" s="5">
        <f t="shared" si="14"/>
        <v>4.4166450983207799</v>
      </c>
    </row>
    <row r="100" spans="1:18" x14ac:dyDescent="0.3">
      <c r="A100" s="1">
        <f t="shared" si="16"/>
        <v>99</v>
      </c>
      <c r="B100" s="1" t="s">
        <v>614</v>
      </c>
      <c r="C100" s="1" t="s">
        <v>513</v>
      </c>
      <c r="D100" s="1" t="s">
        <v>544</v>
      </c>
      <c r="E100" s="1">
        <v>4800</v>
      </c>
      <c r="F100" s="3" t="s">
        <v>495</v>
      </c>
      <c r="G100" s="1">
        <v>27</v>
      </c>
      <c r="H100" s="3">
        <v>110.75</v>
      </c>
      <c r="I100" s="3">
        <v>20</v>
      </c>
      <c r="J100" s="3">
        <v>105.83</v>
      </c>
      <c r="K100" s="3">
        <f t="shared" si="10"/>
        <v>100.33</v>
      </c>
      <c r="L100" s="3">
        <f t="shared" si="11"/>
        <v>105.1</v>
      </c>
      <c r="M100" s="3">
        <f t="shared" si="12"/>
        <v>103.8</v>
      </c>
      <c r="N100" s="1">
        <v>3600</v>
      </c>
      <c r="P100" s="4">
        <f t="shared" si="15"/>
        <v>25.127374761594254</v>
      </c>
      <c r="Q100" s="5">
        <f t="shared" si="13"/>
        <v>25.127374761594254</v>
      </c>
      <c r="R100" s="5">
        <f t="shared" si="14"/>
        <v>6.9798263226650707</v>
      </c>
    </row>
    <row r="101" spans="1:18" x14ac:dyDescent="0.3">
      <c r="A101" s="1">
        <f t="shared" si="16"/>
        <v>100</v>
      </c>
      <c r="B101" s="1" t="s">
        <v>371</v>
      </c>
      <c r="C101" s="1" t="s">
        <v>513</v>
      </c>
      <c r="D101" s="1" t="s">
        <v>542</v>
      </c>
      <c r="E101" s="1">
        <v>4600</v>
      </c>
      <c r="F101" s="3" t="s">
        <v>495</v>
      </c>
      <c r="G101" s="1">
        <v>25</v>
      </c>
      <c r="H101" s="1">
        <v>110.75</v>
      </c>
      <c r="I101" s="3">
        <v>17.5</v>
      </c>
      <c r="J101" s="3">
        <v>105.83</v>
      </c>
      <c r="K101" s="3">
        <f t="shared" si="10"/>
        <v>100.33</v>
      </c>
      <c r="L101" s="3">
        <f t="shared" si="11"/>
        <v>105.1</v>
      </c>
      <c r="M101" s="3">
        <f t="shared" si="12"/>
        <v>103.8</v>
      </c>
      <c r="N101" s="1">
        <v>5000</v>
      </c>
      <c r="P101" s="4">
        <f t="shared" si="15"/>
        <v>22.582928627557159</v>
      </c>
      <c r="Q101" s="5">
        <f t="shared" si="13"/>
        <v>22.582928627557159</v>
      </c>
      <c r="R101" s="5">
        <f t="shared" si="14"/>
        <v>4.5165857255114314</v>
      </c>
    </row>
    <row r="102" spans="1:18" x14ac:dyDescent="0.3">
      <c r="A102" s="1">
        <f t="shared" si="16"/>
        <v>101</v>
      </c>
      <c r="B102" s="1" t="s">
        <v>539</v>
      </c>
      <c r="C102" s="1" t="s">
        <v>513</v>
      </c>
      <c r="D102" s="1" t="s">
        <v>546</v>
      </c>
      <c r="E102" s="1">
        <v>4000</v>
      </c>
      <c r="F102" s="3" t="s">
        <v>495</v>
      </c>
      <c r="G102" s="1">
        <v>19</v>
      </c>
      <c r="H102" s="3">
        <v>110.75</v>
      </c>
      <c r="I102" s="3">
        <v>15.1</v>
      </c>
      <c r="J102" s="3">
        <v>105.83</v>
      </c>
      <c r="K102" s="3">
        <f t="shared" si="10"/>
        <v>100.33</v>
      </c>
      <c r="L102" s="3">
        <f t="shared" si="11"/>
        <v>105.1</v>
      </c>
      <c r="M102" s="3">
        <f t="shared" si="12"/>
        <v>103.8</v>
      </c>
      <c r="N102" s="1">
        <v>3700</v>
      </c>
      <c r="P102" s="4">
        <f t="shared" si="15"/>
        <v>16.225714386948873</v>
      </c>
      <c r="Q102" s="5">
        <f t="shared" si="13"/>
        <v>16.225714386948873</v>
      </c>
      <c r="R102" s="5">
        <f t="shared" si="14"/>
        <v>4.3853282126888846</v>
      </c>
    </row>
    <row r="103" spans="1:18" x14ac:dyDescent="0.3">
      <c r="A103" s="1">
        <f t="shared" si="16"/>
        <v>102</v>
      </c>
      <c r="B103" s="1" t="s">
        <v>252</v>
      </c>
      <c r="C103" s="1" t="s">
        <v>513</v>
      </c>
      <c r="D103" s="1" t="s">
        <v>544</v>
      </c>
      <c r="E103" s="1">
        <v>3200</v>
      </c>
      <c r="F103" s="3" t="s">
        <v>495</v>
      </c>
      <c r="G103" s="1">
        <v>18.5</v>
      </c>
      <c r="H103" s="1">
        <v>110.75</v>
      </c>
      <c r="I103" s="3">
        <v>13.4</v>
      </c>
      <c r="J103" s="3">
        <v>105.83</v>
      </c>
      <c r="K103" s="3">
        <f t="shared" si="10"/>
        <v>100.33</v>
      </c>
      <c r="L103" s="3">
        <f t="shared" si="11"/>
        <v>105.1</v>
      </c>
      <c r="M103" s="3">
        <f t="shared" si="12"/>
        <v>103.8</v>
      </c>
      <c r="N103" s="1">
        <v>3500</v>
      </c>
      <c r="P103" s="4">
        <f t="shared" si="15"/>
        <v>13.306513927539218</v>
      </c>
      <c r="Q103" s="5">
        <f t="shared" si="13"/>
        <v>13.306513927539218</v>
      </c>
      <c r="R103" s="5">
        <f t="shared" si="14"/>
        <v>3.8018611221540621</v>
      </c>
    </row>
    <row r="104" spans="1:18" x14ac:dyDescent="0.3">
      <c r="A104" s="1">
        <f t="shared" si="16"/>
        <v>103</v>
      </c>
      <c r="B104" s="1" t="s">
        <v>444</v>
      </c>
      <c r="C104" s="1" t="s">
        <v>513</v>
      </c>
      <c r="D104" s="1" t="s">
        <v>542</v>
      </c>
      <c r="E104" s="1">
        <v>3100</v>
      </c>
      <c r="F104" s="3" t="s">
        <v>495</v>
      </c>
      <c r="G104" s="1">
        <v>16.5</v>
      </c>
      <c r="H104" s="3">
        <v>110.75</v>
      </c>
      <c r="I104" s="3">
        <v>14.9</v>
      </c>
      <c r="J104" s="3">
        <v>105.83</v>
      </c>
      <c r="K104" s="3">
        <f t="shared" si="10"/>
        <v>100.33</v>
      </c>
      <c r="L104" s="3">
        <f t="shared" si="11"/>
        <v>105.1</v>
      </c>
      <c r="M104" s="3">
        <f t="shared" si="12"/>
        <v>103.8</v>
      </c>
      <c r="N104" s="1">
        <v>3600</v>
      </c>
      <c r="P104" s="4">
        <f t="shared" si="15"/>
        <v>11.952959731001267</v>
      </c>
      <c r="Q104" s="5">
        <f t="shared" si="13"/>
        <v>11.952959731001267</v>
      </c>
      <c r="R104" s="5">
        <f t="shared" si="14"/>
        <v>3.320266591944796</v>
      </c>
    </row>
    <row r="105" spans="1:18" x14ac:dyDescent="0.3">
      <c r="A105" s="1">
        <f t="shared" si="16"/>
        <v>104</v>
      </c>
      <c r="B105" s="1" t="s">
        <v>259</v>
      </c>
      <c r="C105" s="1" t="s">
        <v>489</v>
      </c>
      <c r="D105" s="1" t="s">
        <v>542</v>
      </c>
      <c r="E105" s="1">
        <v>10100</v>
      </c>
      <c r="F105" s="3" t="s">
        <v>512</v>
      </c>
      <c r="G105" s="1">
        <v>35</v>
      </c>
      <c r="H105" s="3">
        <v>112.75</v>
      </c>
      <c r="I105" s="3">
        <v>28</v>
      </c>
      <c r="J105" s="3">
        <v>100.67</v>
      </c>
      <c r="K105" s="3">
        <f t="shared" si="10"/>
        <v>113.5</v>
      </c>
      <c r="L105" s="3">
        <f t="shared" si="11"/>
        <v>110.2</v>
      </c>
      <c r="M105" s="3">
        <f t="shared" si="12"/>
        <v>106.9</v>
      </c>
      <c r="N105" s="1">
        <v>11000</v>
      </c>
      <c r="P105" s="4">
        <v>48.696347905364256</v>
      </c>
      <c r="Q105" s="5">
        <f t="shared" si="13"/>
        <v>48.696347905364256</v>
      </c>
      <c r="R105" s="5">
        <f t="shared" si="14"/>
        <v>4.4269407186694778</v>
      </c>
    </row>
    <row r="106" spans="1:18" x14ac:dyDescent="0.3">
      <c r="A106" s="1">
        <f t="shared" si="16"/>
        <v>105</v>
      </c>
      <c r="B106" s="1" t="s">
        <v>85</v>
      </c>
      <c r="C106" s="1" t="s">
        <v>489</v>
      </c>
      <c r="D106" s="1" t="s">
        <v>544</v>
      </c>
      <c r="E106" s="1">
        <v>5700</v>
      </c>
      <c r="F106" s="3" t="s">
        <v>512</v>
      </c>
      <c r="G106" s="1">
        <v>34</v>
      </c>
      <c r="H106" s="1">
        <v>112.75</v>
      </c>
      <c r="I106" s="3">
        <v>24</v>
      </c>
      <c r="J106" s="3">
        <v>100.67</v>
      </c>
      <c r="K106" s="3">
        <f t="shared" si="10"/>
        <v>113.5</v>
      </c>
      <c r="L106" s="3">
        <f t="shared" si="11"/>
        <v>110.2</v>
      </c>
      <c r="M106" s="3">
        <f t="shared" si="12"/>
        <v>106.9</v>
      </c>
      <c r="N106" s="1">
        <v>6500</v>
      </c>
      <c r="P106" s="4">
        <f t="shared" ref="P106:P133" si="17">-87.868852+(LN(E106))*9.365713+G106*0.73241+I106*0.27241+H106*0.0924+((J106+K106)/2)*0.015315+((L106+M106)/2)*-0.032803</f>
        <v>33.065029221945601</v>
      </c>
      <c r="Q106" s="5">
        <f t="shared" si="13"/>
        <v>33.065029221945601</v>
      </c>
      <c r="R106" s="5">
        <f t="shared" si="14"/>
        <v>5.0869275726070153</v>
      </c>
    </row>
    <row r="107" spans="1:18" x14ac:dyDescent="0.3">
      <c r="A107" s="1">
        <f t="shared" si="16"/>
        <v>106</v>
      </c>
      <c r="B107" s="1" t="s">
        <v>476</v>
      </c>
      <c r="C107" s="1" t="s">
        <v>489</v>
      </c>
      <c r="D107" s="1" t="s">
        <v>543</v>
      </c>
      <c r="E107" s="1">
        <v>5600</v>
      </c>
      <c r="F107" s="3" t="s">
        <v>512</v>
      </c>
      <c r="G107" s="1">
        <v>31</v>
      </c>
      <c r="H107" s="3">
        <v>112.75</v>
      </c>
      <c r="I107" s="3">
        <v>18.600000000000001</v>
      </c>
      <c r="J107" s="3">
        <v>100.67</v>
      </c>
      <c r="K107" s="3">
        <f t="shared" si="10"/>
        <v>113.5</v>
      </c>
      <c r="L107" s="3">
        <f t="shared" si="11"/>
        <v>110.2</v>
      </c>
      <c r="M107" s="3">
        <f t="shared" si="12"/>
        <v>106.9</v>
      </c>
      <c r="N107" s="1">
        <v>6300</v>
      </c>
      <c r="P107" s="4">
        <f t="shared" si="17"/>
        <v>29.231016062611253</v>
      </c>
      <c r="Q107" s="5">
        <f t="shared" si="13"/>
        <v>29.231016062611253</v>
      </c>
      <c r="R107" s="5">
        <f t="shared" si="14"/>
        <v>4.6398438194621034</v>
      </c>
    </row>
    <row r="108" spans="1:18" x14ac:dyDescent="0.3">
      <c r="A108" s="1">
        <f t="shared" si="16"/>
        <v>107</v>
      </c>
      <c r="B108" s="1" t="s">
        <v>99</v>
      </c>
      <c r="C108" s="1" t="s">
        <v>489</v>
      </c>
      <c r="D108" s="1" t="s">
        <v>545</v>
      </c>
      <c r="E108" s="1">
        <v>5400</v>
      </c>
      <c r="F108" s="3" t="s">
        <v>512</v>
      </c>
      <c r="G108" s="1">
        <v>32</v>
      </c>
      <c r="H108" s="1">
        <v>112.75</v>
      </c>
      <c r="I108" s="3">
        <v>15.4</v>
      </c>
      <c r="J108" s="3">
        <v>100.67</v>
      </c>
      <c r="K108" s="3">
        <f t="shared" si="10"/>
        <v>113.5</v>
      </c>
      <c r="L108" s="3">
        <f t="shared" si="11"/>
        <v>110.2</v>
      </c>
      <c r="M108" s="3">
        <f t="shared" si="12"/>
        <v>106.9</v>
      </c>
      <c r="N108" s="1">
        <v>6400</v>
      </c>
      <c r="P108" s="4">
        <f t="shared" si="17"/>
        <v>28.751105144820713</v>
      </c>
      <c r="Q108" s="5">
        <f t="shared" si="13"/>
        <v>28.751105144820713</v>
      </c>
      <c r="R108" s="5">
        <f t="shared" si="14"/>
        <v>4.4923601788782364</v>
      </c>
    </row>
    <row r="109" spans="1:18" x14ac:dyDescent="0.3">
      <c r="A109" s="1">
        <f t="shared" si="16"/>
        <v>108</v>
      </c>
      <c r="B109" s="1" t="s">
        <v>615</v>
      </c>
      <c r="C109" s="1" t="s">
        <v>489</v>
      </c>
      <c r="D109" s="1" t="s">
        <v>546</v>
      </c>
      <c r="E109" s="1">
        <v>4100</v>
      </c>
      <c r="F109" s="3" t="s">
        <v>512</v>
      </c>
      <c r="G109" s="1">
        <v>20</v>
      </c>
      <c r="H109" s="3">
        <v>112.75</v>
      </c>
      <c r="I109" s="3">
        <v>15</v>
      </c>
      <c r="J109" s="3">
        <v>100.67</v>
      </c>
      <c r="K109" s="3">
        <f t="shared" si="10"/>
        <v>113.5</v>
      </c>
      <c r="L109" s="3">
        <f t="shared" si="11"/>
        <v>110.2</v>
      </c>
      <c r="M109" s="3">
        <f t="shared" si="12"/>
        <v>106.9</v>
      </c>
      <c r="N109" s="1">
        <v>4700</v>
      </c>
      <c r="P109" s="4">
        <f t="shared" si="17"/>
        <v>17.273791584690471</v>
      </c>
      <c r="Q109" s="5">
        <f t="shared" si="13"/>
        <v>17.273791584690471</v>
      </c>
      <c r="R109" s="5">
        <f t="shared" si="14"/>
        <v>3.6752748052532915</v>
      </c>
    </row>
    <row r="110" spans="1:18" x14ac:dyDescent="0.3">
      <c r="A110" s="1">
        <f t="shared" si="16"/>
        <v>109</v>
      </c>
      <c r="B110" s="1" t="s">
        <v>239</v>
      </c>
      <c r="C110" s="1" t="s">
        <v>489</v>
      </c>
      <c r="D110" s="1" t="s">
        <v>546</v>
      </c>
      <c r="E110" s="1">
        <v>3600</v>
      </c>
      <c r="F110" s="3" t="s">
        <v>512</v>
      </c>
      <c r="G110" s="1">
        <v>26</v>
      </c>
      <c r="H110" s="3">
        <v>112.75</v>
      </c>
      <c r="I110" s="3">
        <v>15.6</v>
      </c>
      <c r="J110" s="3">
        <v>100.67</v>
      </c>
      <c r="K110" s="3">
        <f t="shared" si="10"/>
        <v>113.5</v>
      </c>
      <c r="L110" s="3">
        <f t="shared" si="11"/>
        <v>110.2</v>
      </c>
      <c r="M110" s="3">
        <f t="shared" si="12"/>
        <v>106.9</v>
      </c>
      <c r="N110" s="1">
        <v>3500</v>
      </c>
      <c r="P110" s="4">
        <f t="shared" si="17"/>
        <v>20.61365731076566</v>
      </c>
      <c r="Q110" s="5">
        <f t="shared" si="13"/>
        <v>20.61365731076566</v>
      </c>
      <c r="R110" s="5">
        <f t="shared" si="14"/>
        <v>5.8896163745044747</v>
      </c>
    </row>
    <row r="111" spans="1:18" x14ac:dyDescent="0.3">
      <c r="A111" s="1">
        <f t="shared" si="16"/>
        <v>110</v>
      </c>
      <c r="B111" s="1" t="s">
        <v>435</v>
      </c>
      <c r="C111" s="1" t="s">
        <v>489</v>
      </c>
      <c r="D111" s="1" t="s">
        <v>544</v>
      </c>
      <c r="E111" s="1">
        <v>3500</v>
      </c>
      <c r="F111" s="3" t="s">
        <v>512</v>
      </c>
      <c r="G111" s="1">
        <v>19</v>
      </c>
      <c r="H111" s="3">
        <v>112.75</v>
      </c>
      <c r="I111" s="3">
        <v>14.8</v>
      </c>
      <c r="J111" s="3">
        <v>100.67</v>
      </c>
      <c r="K111" s="3">
        <f t="shared" si="10"/>
        <v>113.5</v>
      </c>
      <c r="L111" s="3">
        <f t="shared" si="11"/>
        <v>110.2</v>
      </c>
      <c r="M111" s="3">
        <f t="shared" si="12"/>
        <v>106.9</v>
      </c>
      <c r="N111" s="1">
        <v>4100</v>
      </c>
      <c r="P111" s="4">
        <f t="shared" si="17"/>
        <v>15.005018962137282</v>
      </c>
      <c r="Q111" s="5">
        <f t="shared" si="13"/>
        <v>15.005018962137282</v>
      </c>
      <c r="R111" s="5">
        <f t="shared" si="14"/>
        <v>3.6597607224725079</v>
      </c>
    </row>
    <row r="112" spans="1:18" x14ac:dyDescent="0.3">
      <c r="A112" s="1">
        <f t="shared" si="16"/>
        <v>111</v>
      </c>
      <c r="B112" s="1" t="s">
        <v>386</v>
      </c>
      <c r="C112" s="1" t="s">
        <v>489</v>
      </c>
      <c r="D112" s="1" t="s">
        <v>545</v>
      </c>
      <c r="E112" s="1">
        <v>3500</v>
      </c>
      <c r="F112" s="3" t="s">
        <v>512</v>
      </c>
      <c r="G112" s="1">
        <v>16</v>
      </c>
      <c r="H112" s="3">
        <v>112.75</v>
      </c>
      <c r="I112" s="3">
        <v>13.3</v>
      </c>
      <c r="J112" s="3">
        <v>100.67</v>
      </c>
      <c r="K112" s="3">
        <f t="shared" si="10"/>
        <v>113.5</v>
      </c>
      <c r="L112" s="3">
        <f t="shared" si="11"/>
        <v>110.2</v>
      </c>
      <c r="M112" s="3">
        <f t="shared" si="12"/>
        <v>106.9</v>
      </c>
      <c r="N112" s="1">
        <v>3900</v>
      </c>
      <c r="P112" s="4">
        <f t="shared" si="17"/>
        <v>12.399173962137281</v>
      </c>
      <c r="Q112" s="5">
        <f t="shared" si="13"/>
        <v>12.399173962137281</v>
      </c>
      <c r="R112" s="5">
        <f t="shared" si="14"/>
        <v>3.1792753749069953</v>
      </c>
    </row>
    <row r="113" spans="1:18" x14ac:dyDescent="0.3">
      <c r="A113" s="1">
        <f t="shared" si="16"/>
        <v>112</v>
      </c>
      <c r="B113" s="1" t="s">
        <v>46</v>
      </c>
      <c r="C113" s="1" t="s">
        <v>489</v>
      </c>
      <c r="D113" s="1" t="s">
        <v>545</v>
      </c>
      <c r="E113" s="1">
        <v>3400</v>
      </c>
      <c r="F113" s="3" t="s">
        <v>512</v>
      </c>
      <c r="G113" s="1">
        <v>13</v>
      </c>
      <c r="H113" s="3">
        <v>112.75</v>
      </c>
      <c r="I113" s="3">
        <v>14.4</v>
      </c>
      <c r="J113" s="3">
        <v>100.67</v>
      </c>
      <c r="K113" s="3">
        <f t="shared" si="10"/>
        <v>113.5</v>
      </c>
      <c r="L113" s="3">
        <f t="shared" si="11"/>
        <v>110.2</v>
      </c>
      <c r="M113" s="3">
        <f t="shared" si="12"/>
        <v>106.9</v>
      </c>
      <c r="N113" s="1">
        <v>3900</v>
      </c>
      <c r="P113" s="4">
        <f t="shared" si="17"/>
        <v>10.23010601120547</v>
      </c>
      <c r="Q113" s="5">
        <f t="shared" si="13"/>
        <v>10.23010601120547</v>
      </c>
      <c r="R113" s="5">
        <f t="shared" si="14"/>
        <v>2.6231041054372999</v>
      </c>
    </row>
    <row r="114" spans="1:18" x14ac:dyDescent="0.3">
      <c r="A114" s="1">
        <f t="shared" si="16"/>
        <v>113</v>
      </c>
      <c r="B114" s="1" t="s">
        <v>449</v>
      </c>
      <c r="C114" s="1" t="s">
        <v>489</v>
      </c>
      <c r="D114" s="1" t="s">
        <v>543</v>
      </c>
      <c r="E114" s="1">
        <v>3000</v>
      </c>
      <c r="F114" s="3" t="s">
        <v>512</v>
      </c>
      <c r="G114" s="1">
        <v>14</v>
      </c>
      <c r="H114" s="3">
        <v>112.75</v>
      </c>
      <c r="I114" s="3">
        <v>23.4</v>
      </c>
      <c r="J114" s="3">
        <v>100.67</v>
      </c>
      <c r="K114" s="3">
        <f t="shared" si="10"/>
        <v>113.5</v>
      </c>
      <c r="L114" s="3">
        <f t="shared" si="11"/>
        <v>110.2</v>
      </c>
      <c r="M114" s="3">
        <f t="shared" si="12"/>
        <v>106.9</v>
      </c>
      <c r="N114" s="1">
        <v>3500</v>
      </c>
      <c r="P114" s="4">
        <f t="shared" si="17"/>
        <v>12.241963936120275</v>
      </c>
      <c r="Q114" s="5">
        <f t="shared" si="13"/>
        <v>12.241963936120275</v>
      </c>
      <c r="R114" s="5">
        <f t="shared" si="14"/>
        <v>3.4977039817486499</v>
      </c>
    </row>
    <row r="115" spans="1:18" x14ac:dyDescent="0.3">
      <c r="A115" s="1">
        <f t="shared" si="16"/>
        <v>114</v>
      </c>
      <c r="B115" s="1" t="s">
        <v>250</v>
      </c>
      <c r="C115" s="1" t="s">
        <v>556</v>
      </c>
      <c r="D115" s="1" t="s">
        <v>545</v>
      </c>
      <c r="E115" s="1">
        <v>7800</v>
      </c>
      <c r="F115" s="3" t="s">
        <v>557</v>
      </c>
      <c r="G115" s="1">
        <v>32</v>
      </c>
      <c r="H115" s="3">
        <v>102.25</v>
      </c>
      <c r="I115" s="3">
        <v>27.3</v>
      </c>
      <c r="J115" s="3">
        <v>99.75</v>
      </c>
      <c r="K115" s="3">
        <f t="shared" si="10"/>
        <v>99.67</v>
      </c>
      <c r="L115" s="3">
        <f t="shared" si="11"/>
        <v>110.9</v>
      </c>
      <c r="M115" s="3">
        <f t="shared" si="12"/>
        <v>111.1</v>
      </c>
      <c r="N115" s="1">
        <v>8100</v>
      </c>
      <c r="P115" s="4">
        <f t="shared" si="17"/>
        <v>34.273273423462527</v>
      </c>
      <c r="Q115" s="5">
        <f t="shared" si="13"/>
        <v>34.273273423462527</v>
      </c>
      <c r="R115" s="5">
        <f t="shared" si="14"/>
        <v>4.2312683238842625</v>
      </c>
    </row>
    <row r="116" spans="1:18" x14ac:dyDescent="0.3">
      <c r="A116" s="1">
        <f t="shared" si="16"/>
        <v>115</v>
      </c>
      <c r="B116" s="1" t="s">
        <v>611</v>
      </c>
      <c r="C116" s="1" t="s">
        <v>556</v>
      </c>
      <c r="D116" s="1" t="s">
        <v>544</v>
      </c>
      <c r="E116" s="1">
        <v>5900</v>
      </c>
      <c r="F116" s="3" t="s">
        <v>557</v>
      </c>
      <c r="G116" s="1">
        <v>34</v>
      </c>
      <c r="H116" s="3">
        <v>102.25</v>
      </c>
      <c r="I116" s="3">
        <v>22</v>
      </c>
      <c r="J116" s="3">
        <v>99.75</v>
      </c>
      <c r="K116" s="3">
        <f t="shared" si="10"/>
        <v>99.67</v>
      </c>
      <c r="L116" s="3">
        <f t="shared" si="11"/>
        <v>110.9</v>
      </c>
      <c r="M116" s="3">
        <f t="shared" si="12"/>
        <v>111.1</v>
      </c>
      <c r="N116" s="1">
        <v>6000</v>
      </c>
      <c r="P116" s="4">
        <f t="shared" si="17"/>
        <v>31.679681374495633</v>
      </c>
      <c r="Q116" s="5">
        <f t="shared" si="13"/>
        <v>31.679681374495633</v>
      </c>
      <c r="R116" s="5">
        <f t="shared" si="14"/>
        <v>5.2799468957492719</v>
      </c>
    </row>
    <row r="117" spans="1:18" x14ac:dyDescent="0.3">
      <c r="A117" s="1">
        <f t="shared" si="16"/>
        <v>116</v>
      </c>
      <c r="B117" s="1" t="s">
        <v>251</v>
      </c>
      <c r="C117" s="1" t="s">
        <v>556</v>
      </c>
      <c r="D117" s="1" t="s">
        <v>542</v>
      </c>
      <c r="E117" s="1">
        <v>5500</v>
      </c>
      <c r="F117" s="3" t="s">
        <v>557</v>
      </c>
      <c r="G117" s="1">
        <v>32</v>
      </c>
      <c r="H117" s="3">
        <v>102.25</v>
      </c>
      <c r="I117" s="3">
        <v>24.1</v>
      </c>
      <c r="J117" s="3">
        <v>99.75</v>
      </c>
      <c r="K117" s="3">
        <f t="shared" si="10"/>
        <v>99.67</v>
      </c>
      <c r="L117" s="3">
        <f t="shared" si="11"/>
        <v>110.9</v>
      </c>
      <c r="M117" s="3">
        <f t="shared" si="12"/>
        <v>111.1</v>
      </c>
      <c r="N117" s="1">
        <v>5100</v>
      </c>
      <c r="P117" s="4">
        <f t="shared" si="17"/>
        <v>30.12940943638424</v>
      </c>
      <c r="Q117" s="5">
        <f t="shared" si="13"/>
        <v>30.12940943638424</v>
      </c>
      <c r="R117" s="5">
        <f t="shared" si="14"/>
        <v>5.9077273404674981</v>
      </c>
    </row>
    <row r="118" spans="1:18" x14ac:dyDescent="0.3">
      <c r="A118" s="1">
        <f t="shared" si="16"/>
        <v>117</v>
      </c>
      <c r="B118" s="1" t="s">
        <v>477</v>
      </c>
      <c r="C118" s="1" t="s">
        <v>556</v>
      </c>
      <c r="D118" s="1" t="s">
        <v>543</v>
      </c>
      <c r="E118" s="1">
        <v>5400</v>
      </c>
      <c r="F118" s="3" t="s">
        <v>557</v>
      </c>
      <c r="G118" s="1">
        <v>24</v>
      </c>
      <c r="H118" s="3">
        <v>102.25</v>
      </c>
      <c r="I118" s="3">
        <v>24.2</v>
      </c>
      <c r="J118" s="3">
        <v>99.75</v>
      </c>
      <c r="K118" s="3">
        <f t="shared" si="10"/>
        <v>99.67</v>
      </c>
      <c r="L118" s="3">
        <f t="shared" si="11"/>
        <v>110.9</v>
      </c>
      <c r="M118" s="3">
        <f t="shared" si="12"/>
        <v>111.1</v>
      </c>
      <c r="N118" s="1">
        <v>6100</v>
      </c>
      <c r="P118" s="4">
        <f t="shared" si="17"/>
        <v>24.125517669820713</v>
      </c>
      <c r="Q118" s="5">
        <f t="shared" si="13"/>
        <v>24.125517669820713</v>
      </c>
      <c r="R118" s="5">
        <f t="shared" si="14"/>
        <v>3.9550028966919202</v>
      </c>
    </row>
    <row r="119" spans="1:18" x14ac:dyDescent="0.3">
      <c r="A119" s="1">
        <f t="shared" si="16"/>
        <v>118</v>
      </c>
      <c r="B119" s="1" t="s">
        <v>619</v>
      </c>
      <c r="C119" s="1" t="s">
        <v>556</v>
      </c>
      <c r="D119" s="1" t="s">
        <v>545</v>
      </c>
      <c r="E119" s="1">
        <v>5100</v>
      </c>
      <c r="F119" s="3" t="s">
        <v>557</v>
      </c>
      <c r="G119" s="1">
        <v>31</v>
      </c>
      <c r="H119" s="3">
        <v>102.25</v>
      </c>
      <c r="I119" s="3">
        <v>20.3</v>
      </c>
      <c r="J119" s="3">
        <v>99.75</v>
      </c>
      <c r="K119" s="3">
        <f t="shared" si="10"/>
        <v>99.67</v>
      </c>
      <c r="L119" s="3">
        <f t="shared" si="11"/>
        <v>110.9</v>
      </c>
      <c r="M119" s="3">
        <f t="shared" si="12"/>
        <v>111.1</v>
      </c>
      <c r="N119" s="1">
        <v>4500</v>
      </c>
      <c r="P119" s="4">
        <f t="shared" si="17"/>
        <v>27.654659370260521</v>
      </c>
      <c r="Q119" s="5">
        <f t="shared" si="13"/>
        <v>27.654659370260521</v>
      </c>
      <c r="R119" s="5">
        <f t="shared" si="14"/>
        <v>6.1454798600578933</v>
      </c>
    </row>
    <row r="120" spans="1:18" x14ac:dyDescent="0.3">
      <c r="A120" s="1">
        <f t="shared" si="16"/>
        <v>119</v>
      </c>
      <c r="B120" s="1" t="s">
        <v>120</v>
      </c>
      <c r="C120" s="1" t="s">
        <v>556</v>
      </c>
      <c r="D120" s="1" t="s">
        <v>543</v>
      </c>
      <c r="E120" s="1">
        <v>4800</v>
      </c>
      <c r="F120" s="3" t="s">
        <v>557</v>
      </c>
      <c r="G120" s="1">
        <v>24</v>
      </c>
      <c r="H120" s="3">
        <v>102.25</v>
      </c>
      <c r="I120" s="3">
        <v>17.7</v>
      </c>
      <c r="J120" s="3">
        <v>99.75</v>
      </c>
      <c r="K120" s="3">
        <f t="shared" si="10"/>
        <v>99.67</v>
      </c>
      <c r="L120" s="3">
        <f t="shared" si="11"/>
        <v>110.9</v>
      </c>
      <c r="M120" s="3">
        <f t="shared" si="12"/>
        <v>111.1</v>
      </c>
      <c r="N120" s="1">
        <v>4900</v>
      </c>
      <c r="P120" s="4">
        <f t="shared" si="17"/>
        <v>21.251730561594254</v>
      </c>
      <c r="Q120" s="5">
        <f t="shared" si="13"/>
        <v>21.251730561594254</v>
      </c>
      <c r="R120" s="5">
        <f t="shared" si="14"/>
        <v>4.3370878697131126</v>
      </c>
    </row>
    <row r="121" spans="1:18" x14ac:dyDescent="0.3">
      <c r="A121" s="1">
        <f t="shared" si="16"/>
        <v>120</v>
      </c>
      <c r="B121" s="1" t="s">
        <v>640</v>
      </c>
      <c r="C121" s="1" t="s">
        <v>556</v>
      </c>
      <c r="D121" s="1" t="s">
        <v>546</v>
      </c>
      <c r="E121" s="1">
        <v>4000</v>
      </c>
      <c r="F121" s="3" t="s">
        <v>557</v>
      </c>
      <c r="G121" s="1">
        <v>22</v>
      </c>
      <c r="H121" s="3">
        <v>102.25</v>
      </c>
      <c r="I121" s="3">
        <v>21.9</v>
      </c>
      <c r="J121" s="3">
        <v>99.75</v>
      </c>
      <c r="K121" s="3">
        <f t="shared" si="10"/>
        <v>99.67</v>
      </c>
      <c r="L121" s="3">
        <f t="shared" si="11"/>
        <v>110.9</v>
      </c>
      <c r="M121" s="3">
        <f t="shared" si="12"/>
        <v>111.1</v>
      </c>
      <c r="N121" s="1">
        <v>5200</v>
      </c>
      <c r="P121" s="4">
        <f t="shared" si="17"/>
        <v>19.223461186948867</v>
      </c>
      <c r="Q121" s="5">
        <f t="shared" si="13"/>
        <v>19.223461186948867</v>
      </c>
      <c r="R121" s="5">
        <f t="shared" si="14"/>
        <v>3.6968194590286281</v>
      </c>
    </row>
    <row r="122" spans="1:18" x14ac:dyDescent="0.3">
      <c r="A122" s="1">
        <f t="shared" si="16"/>
        <v>121</v>
      </c>
      <c r="B122" s="1" t="s">
        <v>137</v>
      </c>
      <c r="C122" s="1" t="s">
        <v>556</v>
      </c>
      <c r="D122" s="1" t="s">
        <v>545</v>
      </c>
      <c r="E122" s="1">
        <v>4000</v>
      </c>
      <c r="F122" s="3" t="s">
        <v>557</v>
      </c>
      <c r="G122" s="1">
        <v>16</v>
      </c>
      <c r="H122" s="3">
        <v>102.25</v>
      </c>
      <c r="I122" s="3">
        <v>16.7</v>
      </c>
      <c r="J122" s="3">
        <v>99.75</v>
      </c>
      <c r="K122" s="3">
        <f t="shared" si="10"/>
        <v>99.67</v>
      </c>
      <c r="L122" s="3">
        <f t="shared" si="11"/>
        <v>110.9</v>
      </c>
      <c r="M122" s="3">
        <f t="shared" si="12"/>
        <v>111.1</v>
      </c>
      <c r="N122" s="1">
        <v>3800</v>
      </c>
      <c r="P122" s="4">
        <f t="shared" si="17"/>
        <v>13.412469186948869</v>
      </c>
      <c r="Q122" s="5">
        <f t="shared" si="13"/>
        <v>13.412469186948869</v>
      </c>
      <c r="R122" s="5">
        <f t="shared" si="14"/>
        <v>3.5295971544602289</v>
      </c>
    </row>
    <row r="123" spans="1:18" x14ac:dyDescent="0.3">
      <c r="A123" s="1">
        <f t="shared" si="16"/>
        <v>122</v>
      </c>
      <c r="B123" s="1" t="s">
        <v>136</v>
      </c>
      <c r="C123" s="1" t="s">
        <v>556</v>
      </c>
      <c r="D123" s="1" t="s">
        <v>544</v>
      </c>
      <c r="E123" s="1">
        <v>3600</v>
      </c>
      <c r="F123" s="3" t="s">
        <v>557</v>
      </c>
      <c r="G123" s="1">
        <v>15</v>
      </c>
      <c r="H123" s="3">
        <v>102.25</v>
      </c>
      <c r="I123" s="3">
        <v>20.7</v>
      </c>
      <c r="J123" s="3">
        <v>99.75</v>
      </c>
      <c r="K123" s="3">
        <f t="shared" si="10"/>
        <v>99.67</v>
      </c>
      <c r="L123" s="3">
        <f t="shared" si="11"/>
        <v>110.9</v>
      </c>
      <c r="M123" s="3">
        <f t="shared" si="12"/>
        <v>111.1</v>
      </c>
      <c r="N123" s="1">
        <v>3700</v>
      </c>
      <c r="P123" s="4">
        <f t="shared" si="17"/>
        <v>12.78292283576566</v>
      </c>
      <c r="Q123" s="5">
        <f t="shared" si="13"/>
        <v>12.78292283576566</v>
      </c>
      <c r="R123" s="5">
        <f t="shared" si="14"/>
        <v>3.4548440096663944</v>
      </c>
    </row>
    <row r="124" spans="1:18" x14ac:dyDescent="0.3">
      <c r="A124" s="1">
        <f t="shared" si="16"/>
        <v>123</v>
      </c>
      <c r="B124" s="1" t="s">
        <v>116</v>
      </c>
      <c r="C124" s="1" t="s">
        <v>556</v>
      </c>
      <c r="D124" s="1" t="s">
        <v>544</v>
      </c>
      <c r="E124" s="1">
        <v>3500</v>
      </c>
      <c r="F124" s="3" t="s">
        <v>557</v>
      </c>
      <c r="G124" s="1">
        <v>10</v>
      </c>
      <c r="H124" s="3">
        <v>102.25</v>
      </c>
      <c r="I124" s="3">
        <v>16.7</v>
      </c>
      <c r="J124" s="3">
        <v>99.75</v>
      </c>
      <c r="K124" s="3">
        <f t="shared" si="10"/>
        <v>99.67</v>
      </c>
      <c r="L124" s="3">
        <f t="shared" si="11"/>
        <v>110.9</v>
      </c>
      <c r="M124" s="3">
        <f t="shared" si="12"/>
        <v>111.1</v>
      </c>
      <c r="N124" s="1">
        <v>3500</v>
      </c>
      <c r="P124" s="4">
        <f t="shared" si="17"/>
        <v>7.7673924871372808</v>
      </c>
      <c r="Q124" s="5">
        <f t="shared" si="13"/>
        <v>7.7673924871372808</v>
      </c>
      <c r="R124" s="5">
        <f t="shared" si="14"/>
        <v>2.2192549963249375</v>
      </c>
    </row>
    <row r="125" spans="1:18" x14ac:dyDescent="0.3">
      <c r="A125" s="1">
        <f t="shared" si="16"/>
        <v>124</v>
      </c>
      <c r="B125" s="1" t="s">
        <v>53</v>
      </c>
      <c r="C125" s="1" t="s">
        <v>486</v>
      </c>
      <c r="D125" s="1" t="s">
        <v>543</v>
      </c>
      <c r="E125" s="1">
        <v>7400</v>
      </c>
      <c r="F125" s="3" t="s">
        <v>496</v>
      </c>
      <c r="G125" s="1">
        <v>32</v>
      </c>
      <c r="H125" s="3">
        <v>106.25</v>
      </c>
      <c r="I125" s="3">
        <v>22</v>
      </c>
      <c r="J125" s="3">
        <v>102.83</v>
      </c>
      <c r="K125" s="3">
        <f t="shared" si="10"/>
        <v>96.83</v>
      </c>
      <c r="L125" s="3">
        <f t="shared" si="11"/>
        <v>104.7</v>
      </c>
      <c r="M125" s="3">
        <f t="shared" si="12"/>
        <v>108.8</v>
      </c>
      <c r="N125" s="1">
        <v>8200</v>
      </c>
      <c r="P125" s="4">
        <f t="shared" si="17"/>
        <v>32.847304874389579</v>
      </c>
      <c r="Q125" s="5">
        <f t="shared" si="13"/>
        <v>32.847304874389579</v>
      </c>
      <c r="R125" s="5">
        <f t="shared" si="14"/>
        <v>4.0057688871206807</v>
      </c>
    </row>
    <row r="126" spans="1:18" x14ac:dyDescent="0.3">
      <c r="A126" s="1">
        <f t="shared" si="16"/>
        <v>125</v>
      </c>
      <c r="B126" s="1" t="s">
        <v>308</v>
      </c>
      <c r="C126" s="1" t="s">
        <v>486</v>
      </c>
      <c r="D126" s="1" t="s">
        <v>546</v>
      </c>
      <c r="E126" s="1">
        <v>7100</v>
      </c>
      <c r="F126" s="3" t="s">
        <v>496</v>
      </c>
      <c r="G126" s="1">
        <v>32</v>
      </c>
      <c r="H126" s="1">
        <v>106.25</v>
      </c>
      <c r="I126" s="3">
        <v>23.7</v>
      </c>
      <c r="J126" s="3">
        <v>102.83</v>
      </c>
      <c r="K126" s="3">
        <f t="shared" si="10"/>
        <v>96.83</v>
      </c>
      <c r="L126" s="3">
        <f t="shared" si="11"/>
        <v>104.7</v>
      </c>
      <c r="M126" s="3">
        <f t="shared" si="12"/>
        <v>108.8</v>
      </c>
      <c r="N126" s="1">
        <v>7500</v>
      </c>
      <c r="P126" s="4">
        <f t="shared" si="17"/>
        <v>32.922799817365316</v>
      </c>
      <c r="Q126" s="5">
        <f t="shared" si="13"/>
        <v>32.922799817365316</v>
      </c>
      <c r="R126" s="5">
        <f t="shared" si="14"/>
        <v>4.3897066423153754</v>
      </c>
    </row>
    <row r="127" spans="1:18" x14ac:dyDescent="0.3">
      <c r="A127" s="1">
        <f t="shared" si="16"/>
        <v>126</v>
      </c>
      <c r="B127" s="1" t="s">
        <v>358</v>
      </c>
      <c r="C127" s="1" t="s">
        <v>486</v>
      </c>
      <c r="D127" s="1" t="s">
        <v>542</v>
      </c>
      <c r="E127" s="1">
        <v>6700</v>
      </c>
      <c r="F127" s="3" t="s">
        <v>496</v>
      </c>
      <c r="G127" s="1">
        <v>34</v>
      </c>
      <c r="H127" s="3">
        <v>106.25</v>
      </c>
      <c r="I127" s="3">
        <v>16</v>
      </c>
      <c r="J127" s="3">
        <v>102.83</v>
      </c>
      <c r="K127" s="3">
        <f t="shared" si="10"/>
        <v>96.83</v>
      </c>
      <c r="L127" s="3">
        <f t="shared" si="11"/>
        <v>104.7</v>
      </c>
      <c r="M127" s="3">
        <f t="shared" si="12"/>
        <v>108.8</v>
      </c>
      <c r="N127" s="1">
        <v>7300</v>
      </c>
      <c r="P127" s="4">
        <f t="shared" si="17"/>
        <v>31.74697080455509</v>
      </c>
      <c r="Q127" s="5">
        <f t="shared" si="13"/>
        <v>31.74697080455509</v>
      </c>
      <c r="R127" s="5">
        <f t="shared" si="14"/>
        <v>4.3489001102130258</v>
      </c>
    </row>
    <row r="128" spans="1:18" x14ac:dyDescent="0.3">
      <c r="A128" s="1">
        <f t="shared" si="16"/>
        <v>127</v>
      </c>
      <c r="B128" s="1" t="s">
        <v>378</v>
      </c>
      <c r="C128" s="1" t="s">
        <v>486</v>
      </c>
      <c r="D128" s="1" t="s">
        <v>543</v>
      </c>
      <c r="E128" s="1">
        <v>6100</v>
      </c>
      <c r="F128" s="3" t="s">
        <v>496</v>
      </c>
      <c r="G128" s="1">
        <v>34</v>
      </c>
      <c r="H128" s="3">
        <v>106.25</v>
      </c>
      <c r="I128" s="3">
        <v>18.2</v>
      </c>
      <c r="J128" s="3">
        <v>102.83</v>
      </c>
      <c r="K128" s="3">
        <f t="shared" si="10"/>
        <v>96.83</v>
      </c>
      <c r="L128" s="3">
        <f t="shared" si="11"/>
        <v>104.7</v>
      </c>
      <c r="M128" s="3">
        <f t="shared" si="12"/>
        <v>108.8</v>
      </c>
      <c r="N128" s="1">
        <v>6400</v>
      </c>
      <c r="P128" s="4">
        <f t="shared" si="17"/>
        <v>31.467593269169285</v>
      </c>
      <c r="Q128" s="5">
        <f t="shared" si="13"/>
        <v>31.467593269169285</v>
      </c>
      <c r="R128" s="5">
        <f t="shared" si="14"/>
        <v>4.9168114483077003</v>
      </c>
    </row>
    <row r="129" spans="1:18" x14ac:dyDescent="0.3">
      <c r="A129" s="1">
        <f t="shared" si="16"/>
        <v>128</v>
      </c>
      <c r="B129" s="1" t="s">
        <v>211</v>
      </c>
      <c r="C129" s="1" t="s">
        <v>486</v>
      </c>
      <c r="D129" s="1" t="s">
        <v>544</v>
      </c>
      <c r="E129" s="1">
        <v>4100</v>
      </c>
      <c r="F129" s="3" t="s">
        <v>496</v>
      </c>
      <c r="G129" s="1">
        <v>24</v>
      </c>
      <c r="H129" s="3">
        <v>106.25</v>
      </c>
      <c r="I129" s="3">
        <v>23.8</v>
      </c>
      <c r="J129" s="3">
        <v>102.83</v>
      </c>
      <c r="K129" s="3">
        <f t="shared" si="10"/>
        <v>96.83</v>
      </c>
      <c r="L129" s="3">
        <f t="shared" si="11"/>
        <v>104.7</v>
      </c>
      <c r="M129" s="3">
        <f t="shared" si="12"/>
        <v>108.8</v>
      </c>
      <c r="N129" s="1">
        <v>5300</v>
      </c>
      <c r="P129" s="4">
        <f t="shared" si="17"/>
        <v>21.947974659690473</v>
      </c>
      <c r="Q129" s="5">
        <f t="shared" si="13"/>
        <v>21.947974659690473</v>
      </c>
      <c r="R129" s="5">
        <f t="shared" si="14"/>
        <v>4.1411272942812216</v>
      </c>
    </row>
    <row r="130" spans="1:18" x14ac:dyDescent="0.3">
      <c r="A130" s="1">
        <f t="shared" si="16"/>
        <v>129</v>
      </c>
      <c r="B130" s="1" t="s">
        <v>379</v>
      </c>
      <c r="C130" s="1" t="s">
        <v>486</v>
      </c>
      <c r="D130" s="1" t="s">
        <v>545</v>
      </c>
      <c r="E130" s="1">
        <v>3200</v>
      </c>
      <c r="F130" s="3" t="s">
        <v>496</v>
      </c>
      <c r="G130" s="1">
        <v>14</v>
      </c>
      <c r="H130" s="3">
        <v>106.25</v>
      </c>
      <c r="I130" s="3">
        <v>13.7</v>
      </c>
      <c r="J130" s="3">
        <v>102.83</v>
      </c>
      <c r="K130" s="3">
        <f t="shared" ref="K130:K193" si="18">VLOOKUP(F130,$B$215:$E$244,2,FALSE)</f>
        <v>96.83</v>
      </c>
      <c r="L130" s="3">
        <f t="shared" ref="L130:L193" si="19">VLOOKUP(C130,$B$215:$E$244,4,FALSE)</f>
        <v>104.7</v>
      </c>
      <c r="M130" s="3">
        <f t="shared" ref="M130:M193" si="20">VLOOKUP(F130,$B$215:$E$244,3,FALSE)</f>
        <v>108.8</v>
      </c>
      <c r="N130" s="1">
        <v>3900</v>
      </c>
      <c r="P130" s="4">
        <f t="shared" si="17"/>
        <v>9.5513712775392143</v>
      </c>
      <c r="Q130" s="5">
        <f t="shared" ref="Q130:Q193" si="21">P130-O130</f>
        <v>9.5513712775392143</v>
      </c>
      <c r="R130" s="5">
        <f t="shared" ref="R130:R193" si="22">P130/(N130/1000)</f>
        <v>2.4490695583433881</v>
      </c>
    </row>
    <row r="131" spans="1:18" x14ac:dyDescent="0.3">
      <c r="A131" s="1">
        <f t="shared" si="16"/>
        <v>130</v>
      </c>
      <c r="B131" s="1" t="s">
        <v>229</v>
      </c>
      <c r="C131" s="1" t="s">
        <v>486</v>
      </c>
      <c r="D131" s="1" t="s">
        <v>544</v>
      </c>
      <c r="E131" s="1">
        <v>3100</v>
      </c>
      <c r="F131" s="3" t="s">
        <v>496</v>
      </c>
      <c r="G131" s="1">
        <v>28</v>
      </c>
      <c r="H131" s="3">
        <v>106.25</v>
      </c>
      <c r="I131" s="3">
        <v>10.4</v>
      </c>
      <c r="J131" s="3">
        <v>102.83</v>
      </c>
      <c r="K131" s="3">
        <f t="shared" si="18"/>
        <v>96.83</v>
      </c>
      <c r="L131" s="3">
        <f t="shared" si="19"/>
        <v>104.7</v>
      </c>
      <c r="M131" s="3">
        <f t="shared" si="20"/>
        <v>108.8</v>
      </c>
      <c r="N131" s="1">
        <v>3500</v>
      </c>
      <c r="P131" s="4">
        <f t="shared" si="17"/>
        <v>18.608809081001269</v>
      </c>
      <c r="Q131" s="5">
        <f t="shared" si="21"/>
        <v>18.608809081001269</v>
      </c>
      <c r="R131" s="5">
        <f t="shared" si="22"/>
        <v>5.3168025945717909</v>
      </c>
    </row>
    <row r="132" spans="1:18" x14ac:dyDescent="0.3">
      <c r="A132" s="1">
        <f t="shared" ref="A132:A195" si="23">A131+1</f>
        <v>131</v>
      </c>
      <c r="B132" s="1" t="s">
        <v>313</v>
      </c>
      <c r="C132" s="1" t="s">
        <v>486</v>
      </c>
      <c r="D132" s="1" t="s">
        <v>544</v>
      </c>
      <c r="E132" s="1">
        <v>3100</v>
      </c>
      <c r="F132" s="3" t="s">
        <v>496</v>
      </c>
      <c r="G132" s="1">
        <v>16</v>
      </c>
      <c r="H132" s="3">
        <v>106.25</v>
      </c>
      <c r="I132" s="3">
        <v>16</v>
      </c>
      <c r="J132" s="3">
        <v>102.83</v>
      </c>
      <c r="K132" s="3">
        <f t="shared" si="18"/>
        <v>96.83</v>
      </c>
      <c r="L132" s="3">
        <f t="shared" si="19"/>
        <v>104.7</v>
      </c>
      <c r="M132" s="3">
        <f t="shared" si="20"/>
        <v>108.8</v>
      </c>
      <c r="N132" s="1">
        <v>3500</v>
      </c>
      <c r="P132" s="4">
        <f t="shared" si="17"/>
        <v>11.345385081001265</v>
      </c>
      <c r="Q132" s="5">
        <f t="shared" si="21"/>
        <v>11.345385081001265</v>
      </c>
      <c r="R132" s="5">
        <f t="shared" si="22"/>
        <v>3.2415385945717898</v>
      </c>
    </row>
    <row r="133" spans="1:18" x14ac:dyDescent="0.3">
      <c r="A133" s="1">
        <f t="shared" si="23"/>
        <v>132</v>
      </c>
      <c r="B133" s="1" t="s">
        <v>389</v>
      </c>
      <c r="C133" s="1" t="s">
        <v>486</v>
      </c>
      <c r="D133" s="1" t="s">
        <v>542</v>
      </c>
      <c r="E133" s="1">
        <v>3000</v>
      </c>
      <c r="F133" s="3" t="s">
        <v>496</v>
      </c>
      <c r="G133" s="1">
        <v>12</v>
      </c>
      <c r="H133" s="3">
        <v>106.25</v>
      </c>
      <c r="I133" s="3">
        <v>13.8</v>
      </c>
      <c r="J133" s="3">
        <v>102.83</v>
      </c>
      <c r="K133" s="3">
        <f t="shared" si="18"/>
        <v>96.83</v>
      </c>
      <c r="L133" s="3">
        <f t="shared" si="19"/>
        <v>104.7</v>
      </c>
      <c r="M133" s="3">
        <f t="shared" si="20"/>
        <v>108.8</v>
      </c>
      <c r="N133" s="1">
        <v>3700</v>
      </c>
      <c r="P133" s="4">
        <f t="shared" si="17"/>
        <v>7.5093430111202757</v>
      </c>
      <c r="Q133" s="5">
        <f t="shared" si="21"/>
        <v>7.5093430111202757</v>
      </c>
      <c r="R133" s="5">
        <f t="shared" si="22"/>
        <v>2.029552165167642</v>
      </c>
    </row>
    <row r="134" spans="1:18" x14ac:dyDescent="0.3">
      <c r="A134" s="1">
        <f t="shared" si="23"/>
        <v>133</v>
      </c>
      <c r="B134" s="1" t="s">
        <v>376</v>
      </c>
      <c r="C134" s="1" t="s">
        <v>508</v>
      </c>
      <c r="D134" s="1" t="s">
        <v>542</v>
      </c>
      <c r="E134" s="1">
        <v>8600</v>
      </c>
      <c r="F134" s="3" t="s">
        <v>505</v>
      </c>
      <c r="G134" s="1">
        <v>32</v>
      </c>
      <c r="H134" s="3">
        <v>110.25</v>
      </c>
      <c r="I134" s="3">
        <v>27.6</v>
      </c>
      <c r="J134" s="3">
        <v>105.67</v>
      </c>
      <c r="K134" s="3">
        <f t="shared" si="18"/>
        <v>101.5</v>
      </c>
      <c r="L134" s="3">
        <f t="shared" si="19"/>
        <v>105.8</v>
      </c>
      <c r="M134" s="3">
        <f t="shared" si="20"/>
        <v>105</v>
      </c>
      <c r="N134" s="1">
        <v>9100</v>
      </c>
      <c r="P134" s="4">
        <v>38.426794296086854</v>
      </c>
      <c r="Q134" s="5">
        <f t="shared" si="21"/>
        <v>38.426794296086854</v>
      </c>
      <c r="R134" s="5">
        <f t="shared" si="22"/>
        <v>4.2227246479216323</v>
      </c>
    </row>
    <row r="135" spans="1:18" x14ac:dyDescent="0.3">
      <c r="A135" s="1">
        <f t="shared" si="23"/>
        <v>134</v>
      </c>
      <c r="B135" s="1" t="s">
        <v>246</v>
      </c>
      <c r="C135" s="1" t="s">
        <v>508</v>
      </c>
      <c r="D135" s="1" t="s">
        <v>545</v>
      </c>
      <c r="E135" s="1">
        <v>6400</v>
      </c>
      <c r="F135" s="3" t="s">
        <v>505</v>
      </c>
      <c r="G135" s="1">
        <v>33</v>
      </c>
      <c r="H135" s="3">
        <v>110.25</v>
      </c>
      <c r="I135" s="3">
        <v>21.3</v>
      </c>
      <c r="J135" s="3">
        <v>105.67</v>
      </c>
      <c r="K135" s="3">
        <f t="shared" si="18"/>
        <v>101.5</v>
      </c>
      <c r="L135" s="3">
        <f t="shared" si="19"/>
        <v>105.8</v>
      </c>
      <c r="M135" s="3">
        <f t="shared" si="20"/>
        <v>105</v>
      </c>
      <c r="N135" s="1">
        <v>7300</v>
      </c>
      <c r="P135" s="4">
        <f t="shared" ref="P135:P144" si="24">-87.868852+(LN(E135))*9.365713+G135*0.73241+I135*0.27241+H135*0.0924+((J135+K135)/2)*0.015315+((L135+M135)/2)*-0.032803</f>
        <v>32.500686712422834</v>
      </c>
      <c r="Q135" s="5">
        <f t="shared" si="21"/>
        <v>32.500686712422834</v>
      </c>
      <c r="R135" s="5">
        <f t="shared" si="22"/>
        <v>4.4521488647154568</v>
      </c>
    </row>
    <row r="136" spans="1:18" x14ac:dyDescent="0.3">
      <c r="A136" s="1">
        <f t="shared" si="23"/>
        <v>135</v>
      </c>
      <c r="B136" s="1" t="s">
        <v>181</v>
      </c>
      <c r="C136" s="1" t="s">
        <v>508</v>
      </c>
      <c r="D136" s="1" t="s">
        <v>546</v>
      </c>
      <c r="E136" s="1">
        <v>6100</v>
      </c>
      <c r="F136" s="3" t="s">
        <v>505</v>
      </c>
      <c r="G136" s="1">
        <v>31</v>
      </c>
      <c r="H136" s="3">
        <v>110.25</v>
      </c>
      <c r="I136" s="3">
        <v>16</v>
      </c>
      <c r="J136" s="3">
        <v>105.67</v>
      </c>
      <c r="K136" s="3">
        <f t="shared" si="18"/>
        <v>101.5</v>
      </c>
      <c r="L136" s="3">
        <f t="shared" si="19"/>
        <v>105.8</v>
      </c>
      <c r="M136" s="3">
        <f t="shared" si="20"/>
        <v>105</v>
      </c>
      <c r="N136" s="1">
        <v>6000</v>
      </c>
      <c r="P136" s="4">
        <f t="shared" si="24"/>
        <v>29.142453144169284</v>
      </c>
      <c r="Q136" s="5">
        <f t="shared" si="21"/>
        <v>29.142453144169284</v>
      </c>
      <c r="R136" s="5">
        <f t="shared" si="22"/>
        <v>4.8570755240282137</v>
      </c>
    </row>
    <row r="137" spans="1:18" x14ac:dyDescent="0.3">
      <c r="A137" s="1">
        <f t="shared" si="23"/>
        <v>136</v>
      </c>
      <c r="B137" s="1" t="s">
        <v>285</v>
      </c>
      <c r="C137" s="1" t="s">
        <v>508</v>
      </c>
      <c r="D137" s="1" t="s">
        <v>544</v>
      </c>
      <c r="E137" s="1">
        <v>5100</v>
      </c>
      <c r="F137" s="3" t="s">
        <v>505</v>
      </c>
      <c r="G137" s="1">
        <v>30.5</v>
      </c>
      <c r="H137" s="3">
        <v>110.25</v>
      </c>
      <c r="I137" s="3">
        <v>21.7</v>
      </c>
      <c r="J137" s="3">
        <v>105.67</v>
      </c>
      <c r="K137" s="3">
        <f t="shared" si="18"/>
        <v>101.5</v>
      </c>
      <c r="L137" s="3">
        <f t="shared" si="19"/>
        <v>105.8</v>
      </c>
      <c r="M137" s="3">
        <f t="shared" si="20"/>
        <v>105</v>
      </c>
      <c r="N137" s="1">
        <v>5700</v>
      </c>
      <c r="P137" s="4">
        <f t="shared" si="24"/>
        <v>28.652070795260524</v>
      </c>
      <c r="Q137" s="5">
        <f t="shared" si="21"/>
        <v>28.652070795260524</v>
      </c>
      <c r="R137" s="5">
        <f t="shared" si="22"/>
        <v>5.0266790868878113</v>
      </c>
    </row>
    <row r="138" spans="1:18" x14ac:dyDescent="0.3">
      <c r="A138" s="1">
        <f t="shared" si="23"/>
        <v>137</v>
      </c>
      <c r="B138" s="1" t="s">
        <v>244</v>
      </c>
      <c r="C138" s="1" t="s">
        <v>508</v>
      </c>
      <c r="D138" s="1" t="s">
        <v>544</v>
      </c>
      <c r="E138" s="1">
        <v>5000</v>
      </c>
      <c r="F138" s="3" t="s">
        <v>505</v>
      </c>
      <c r="G138" s="1">
        <v>26</v>
      </c>
      <c r="H138" s="3">
        <v>110.25</v>
      </c>
      <c r="I138" s="3">
        <v>23</v>
      </c>
      <c r="J138" s="3">
        <v>105.67</v>
      </c>
      <c r="K138" s="3">
        <f t="shared" si="18"/>
        <v>101.5</v>
      </c>
      <c r="L138" s="3">
        <f t="shared" si="19"/>
        <v>105.8</v>
      </c>
      <c r="M138" s="3">
        <f t="shared" si="20"/>
        <v>105</v>
      </c>
      <c r="N138" s="1">
        <v>5100</v>
      </c>
      <c r="P138" s="4">
        <f t="shared" si="24"/>
        <v>25.524893071358537</v>
      </c>
      <c r="Q138" s="5">
        <f t="shared" si="21"/>
        <v>25.524893071358537</v>
      </c>
      <c r="R138" s="5">
        <f t="shared" si="22"/>
        <v>5.0048809943840276</v>
      </c>
    </row>
    <row r="139" spans="1:18" x14ac:dyDescent="0.3">
      <c r="A139" s="1">
        <f t="shared" si="23"/>
        <v>138</v>
      </c>
      <c r="B139" s="1" t="s">
        <v>232</v>
      </c>
      <c r="C139" s="1" t="s">
        <v>508</v>
      </c>
      <c r="D139" s="1" t="s">
        <v>543</v>
      </c>
      <c r="E139" s="1">
        <v>5000</v>
      </c>
      <c r="F139" s="3" t="s">
        <v>505</v>
      </c>
      <c r="G139" s="1">
        <v>27</v>
      </c>
      <c r="H139" s="3">
        <v>110.25</v>
      </c>
      <c r="I139" s="3">
        <v>16.899999999999999</v>
      </c>
      <c r="J139" s="3">
        <v>105.67</v>
      </c>
      <c r="K139" s="3">
        <f t="shared" si="18"/>
        <v>101.5</v>
      </c>
      <c r="L139" s="3">
        <f t="shared" si="19"/>
        <v>105.8</v>
      </c>
      <c r="M139" s="3">
        <f t="shared" si="20"/>
        <v>105</v>
      </c>
      <c r="N139" s="1">
        <v>4800</v>
      </c>
      <c r="P139" s="4">
        <f t="shared" si="24"/>
        <v>24.595602071358538</v>
      </c>
      <c r="Q139" s="5">
        <f t="shared" si="21"/>
        <v>24.595602071358538</v>
      </c>
      <c r="R139" s="5">
        <f t="shared" si="22"/>
        <v>5.124083764866362</v>
      </c>
    </row>
    <row r="140" spans="1:18" x14ac:dyDescent="0.3">
      <c r="A140" s="1">
        <f t="shared" si="23"/>
        <v>139</v>
      </c>
      <c r="B140" s="1" t="s">
        <v>61</v>
      </c>
      <c r="C140" s="1" t="s">
        <v>508</v>
      </c>
      <c r="D140" s="1" t="s">
        <v>545</v>
      </c>
      <c r="E140" s="1">
        <v>4000</v>
      </c>
      <c r="F140" s="3" t="s">
        <v>505</v>
      </c>
      <c r="G140" s="1">
        <v>20</v>
      </c>
      <c r="H140" s="3">
        <v>110.25</v>
      </c>
      <c r="I140" s="3">
        <v>13.4</v>
      </c>
      <c r="J140" s="3">
        <v>105.67</v>
      </c>
      <c r="K140" s="3">
        <f t="shared" si="18"/>
        <v>101.5</v>
      </c>
      <c r="L140" s="3">
        <f t="shared" si="19"/>
        <v>105.8</v>
      </c>
      <c r="M140" s="3">
        <f t="shared" si="20"/>
        <v>105</v>
      </c>
      <c r="N140" s="1">
        <v>4400</v>
      </c>
      <c r="P140" s="4">
        <f t="shared" si="24"/>
        <v>16.425398611948868</v>
      </c>
      <c r="Q140" s="5">
        <f t="shared" si="21"/>
        <v>16.425398611948868</v>
      </c>
      <c r="R140" s="5">
        <f t="shared" si="22"/>
        <v>3.7330451390792878</v>
      </c>
    </row>
    <row r="141" spans="1:18" x14ac:dyDescent="0.3">
      <c r="A141" s="1">
        <f t="shared" si="23"/>
        <v>140</v>
      </c>
      <c r="B141" s="1" t="s">
        <v>278</v>
      </c>
      <c r="C141" s="1" t="s">
        <v>508</v>
      </c>
      <c r="D141" s="1" t="s">
        <v>543</v>
      </c>
      <c r="E141" s="1">
        <v>3900</v>
      </c>
      <c r="F141" s="3" t="s">
        <v>505</v>
      </c>
      <c r="G141" s="1">
        <v>18.5</v>
      </c>
      <c r="H141" s="3">
        <v>110.25</v>
      </c>
      <c r="I141" s="3">
        <v>18.899999999999999</v>
      </c>
      <c r="J141" s="3">
        <v>105.67</v>
      </c>
      <c r="K141" s="3">
        <f t="shared" si="18"/>
        <v>101.5</v>
      </c>
      <c r="L141" s="3">
        <f t="shared" si="19"/>
        <v>105.8</v>
      </c>
      <c r="M141" s="3">
        <f t="shared" si="20"/>
        <v>105</v>
      </c>
      <c r="N141" s="1">
        <v>4700</v>
      </c>
      <c r="P141" s="4">
        <f t="shared" si="24"/>
        <v>16.587919288578899</v>
      </c>
      <c r="Q141" s="5">
        <f t="shared" si="21"/>
        <v>16.587919288578899</v>
      </c>
      <c r="R141" s="5">
        <f t="shared" si="22"/>
        <v>3.529344529484872</v>
      </c>
    </row>
    <row r="142" spans="1:18" x14ac:dyDescent="0.3">
      <c r="A142" s="1">
        <f t="shared" si="23"/>
        <v>141</v>
      </c>
      <c r="B142" s="1" t="s">
        <v>446</v>
      </c>
      <c r="C142" s="1" t="s">
        <v>508</v>
      </c>
      <c r="D142" s="1" t="s">
        <v>542</v>
      </c>
      <c r="E142" s="1">
        <v>3800</v>
      </c>
      <c r="F142" s="3" t="s">
        <v>505</v>
      </c>
      <c r="G142" s="1">
        <v>17</v>
      </c>
      <c r="H142" s="3">
        <v>110.25</v>
      </c>
      <c r="I142" s="3">
        <v>18</v>
      </c>
      <c r="J142" s="3">
        <v>105.67</v>
      </c>
      <c r="K142" s="3">
        <f t="shared" si="18"/>
        <v>101.5</v>
      </c>
      <c r="L142" s="3">
        <f t="shared" si="19"/>
        <v>105.8</v>
      </c>
      <c r="M142" s="3">
        <f t="shared" si="20"/>
        <v>105</v>
      </c>
      <c r="N142" s="1">
        <v>3900</v>
      </c>
      <c r="P142" s="4">
        <f t="shared" si="24"/>
        <v>15.000856337890564</v>
      </c>
      <c r="Q142" s="5">
        <f t="shared" si="21"/>
        <v>15.000856337890564</v>
      </c>
      <c r="R142" s="5">
        <f t="shared" si="22"/>
        <v>3.8463734199719397</v>
      </c>
    </row>
    <row r="143" spans="1:18" x14ac:dyDescent="0.3">
      <c r="A143" s="1">
        <f t="shared" si="23"/>
        <v>142</v>
      </c>
      <c r="B143" s="1" t="s">
        <v>223</v>
      </c>
      <c r="C143" s="1" t="s">
        <v>508</v>
      </c>
      <c r="D143" s="1" t="s">
        <v>543</v>
      </c>
      <c r="E143" s="1">
        <v>3300</v>
      </c>
      <c r="F143" s="3" t="s">
        <v>505</v>
      </c>
      <c r="G143" s="1">
        <v>4</v>
      </c>
      <c r="H143" s="3">
        <v>110.25</v>
      </c>
      <c r="I143" s="3">
        <v>17.600000000000001</v>
      </c>
      <c r="J143" s="3">
        <v>105.67</v>
      </c>
      <c r="K143" s="3">
        <f t="shared" si="18"/>
        <v>101.5</v>
      </c>
      <c r="L143" s="3">
        <f t="shared" si="19"/>
        <v>105.8</v>
      </c>
      <c r="M143" s="3">
        <f t="shared" si="20"/>
        <v>105</v>
      </c>
      <c r="N143" s="1">
        <v>3600</v>
      </c>
      <c r="P143" s="4">
        <f t="shared" si="24"/>
        <v>4.0492606761459955</v>
      </c>
      <c r="Q143" s="5">
        <f t="shared" si="21"/>
        <v>4.0492606761459955</v>
      </c>
      <c r="R143" s="5">
        <f t="shared" si="22"/>
        <v>1.1247946322627764</v>
      </c>
    </row>
    <row r="144" spans="1:18" x14ac:dyDescent="0.3">
      <c r="A144" s="1">
        <f t="shared" si="23"/>
        <v>143</v>
      </c>
      <c r="B144" s="1" t="s">
        <v>421</v>
      </c>
      <c r="C144" s="1" t="s">
        <v>508</v>
      </c>
      <c r="D144" s="1" t="s">
        <v>546</v>
      </c>
      <c r="E144" s="1">
        <v>3100</v>
      </c>
      <c r="F144" s="3" t="s">
        <v>505</v>
      </c>
      <c r="G144" s="1">
        <v>1</v>
      </c>
      <c r="H144" s="3">
        <v>110.25</v>
      </c>
      <c r="I144" s="3">
        <v>12.5</v>
      </c>
      <c r="J144" s="3">
        <v>105.67</v>
      </c>
      <c r="K144" s="3">
        <f t="shared" si="18"/>
        <v>101.5</v>
      </c>
      <c r="L144" s="3">
        <f t="shared" si="19"/>
        <v>105.8</v>
      </c>
      <c r="M144" s="3">
        <f t="shared" si="20"/>
        <v>105</v>
      </c>
      <c r="N144" s="1">
        <v>3500</v>
      </c>
      <c r="P144" s="4">
        <f t="shared" si="24"/>
        <v>-0.12280804399873535</v>
      </c>
      <c r="Q144" s="5">
        <f t="shared" si="21"/>
        <v>-0.12280804399873535</v>
      </c>
      <c r="R144" s="5">
        <f t="shared" si="22"/>
        <v>-3.5088012571067244E-2</v>
      </c>
    </row>
    <row r="145" spans="1:18" x14ac:dyDescent="0.3">
      <c r="A145" s="1">
        <f t="shared" si="23"/>
        <v>144</v>
      </c>
      <c r="B145" s="1" t="s">
        <v>437</v>
      </c>
      <c r="C145" s="1" t="s">
        <v>488</v>
      </c>
      <c r="D145" s="1" t="s">
        <v>542</v>
      </c>
      <c r="E145" s="1">
        <v>9800</v>
      </c>
      <c r="F145" s="3" t="s">
        <v>519</v>
      </c>
      <c r="G145" s="1">
        <v>32</v>
      </c>
      <c r="H145" s="3">
        <v>109.5</v>
      </c>
      <c r="I145" s="3">
        <v>32.700000000000003</v>
      </c>
      <c r="J145" s="3">
        <v>105.88</v>
      </c>
      <c r="K145" s="3">
        <f t="shared" si="18"/>
        <v>103</v>
      </c>
      <c r="L145" s="3">
        <f t="shared" si="19"/>
        <v>107.1</v>
      </c>
      <c r="M145" s="3">
        <f t="shared" si="20"/>
        <v>110.1</v>
      </c>
      <c r="N145" s="1">
        <v>11200</v>
      </c>
      <c r="P145" s="4">
        <v>45.66972832526627</v>
      </c>
      <c r="Q145" s="5">
        <f t="shared" si="21"/>
        <v>45.66972832526627</v>
      </c>
      <c r="R145" s="5">
        <f t="shared" si="22"/>
        <v>4.0776543147559172</v>
      </c>
    </row>
    <row r="146" spans="1:18" x14ac:dyDescent="0.3">
      <c r="A146" s="1">
        <f t="shared" si="23"/>
        <v>145</v>
      </c>
      <c r="B146" s="1" t="s">
        <v>101</v>
      </c>
      <c r="C146" s="1" t="s">
        <v>488</v>
      </c>
      <c r="D146" s="1" t="s">
        <v>543</v>
      </c>
      <c r="E146" s="1">
        <v>8500</v>
      </c>
      <c r="F146" s="3" t="s">
        <v>519</v>
      </c>
      <c r="G146" s="1">
        <v>35</v>
      </c>
      <c r="H146" s="3">
        <v>109.5</v>
      </c>
      <c r="I146" s="3">
        <v>21.5</v>
      </c>
      <c r="J146" s="3">
        <v>105.88</v>
      </c>
      <c r="K146" s="3">
        <f t="shared" si="18"/>
        <v>103</v>
      </c>
      <c r="L146" s="3">
        <f t="shared" si="19"/>
        <v>107.1</v>
      </c>
      <c r="M146" s="3">
        <f t="shared" si="20"/>
        <v>110.1</v>
      </c>
      <c r="N146" s="1">
        <v>9600</v>
      </c>
      <c r="P146" s="4">
        <v>38.342329940773716</v>
      </c>
      <c r="Q146" s="5">
        <f t="shared" si="21"/>
        <v>38.342329940773716</v>
      </c>
      <c r="R146" s="5">
        <f t="shared" si="22"/>
        <v>3.9939927021639288</v>
      </c>
    </row>
    <row r="147" spans="1:18" x14ac:dyDescent="0.3">
      <c r="A147" s="1">
        <f t="shared" si="23"/>
        <v>146</v>
      </c>
      <c r="B147" s="1" t="s">
        <v>115</v>
      </c>
      <c r="C147" s="1" t="s">
        <v>488</v>
      </c>
      <c r="D147" s="1" t="s">
        <v>546</v>
      </c>
      <c r="E147" s="1">
        <v>6700</v>
      </c>
      <c r="F147" s="3" t="s">
        <v>519</v>
      </c>
      <c r="G147" s="1">
        <v>34</v>
      </c>
      <c r="H147" s="3">
        <v>109.5</v>
      </c>
      <c r="I147" s="3">
        <v>22.5</v>
      </c>
      <c r="J147" s="3">
        <v>105.88</v>
      </c>
      <c r="K147" s="3">
        <f t="shared" si="18"/>
        <v>103</v>
      </c>
      <c r="L147" s="3">
        <f t="shared" si="19"/>
        <v>107.1</v>
      </c>
      <c r="M147" s="3">
        <f t="shared" si="20"/>
        <v>110.1</v>
      </c>
      <c r="N147" s="1">
        <v>7400</v>
      </c>
      <c r="P147" s="4">
        <f t="shared" ref="P147:P153" si="25">-87.868852+(LN(E147))*9.365713+G147*0.73241+I147*0.27241+H147*0.0924+((J147+K147)/2)*0.015315+((L147+M147)/2)*-0.032803</f>
        <v>33.827852404555088</v>
      </c>
      <c r="Q147" s="5">
        <f t="shared" si="21"/>
        <v>33.827852404555088</v>
      </c>
      <c r="R147" s="5">
        <f t="shared" si="22"/>
        <v>4.571331406020958</v>
      </c>
    </row>
    <row r="148" spans="1:18" x14ac:dyDescent="0.3">
      <c r="A148" s="1">
        <f t="shared" si="23"/>
        <v>147</v>
      </c>
      <c r="B148" s="1" t="s">
        <v>190</v>
      </c>
      <c r="C148" s="1" t="s">
        <v>488</v>
      </c>
      <c r="D148" s="1" t="s">
        <v>545</v>
      </c>
      <c r="E148" s="1">
        <v>5600</v>
      </c>
      <c r="F148" s="3" t="s">
        <v>519</v>
      </c>
      <c r="G148" s="1">
        <v>31</v>
      </c>
      <c r="H148" s="1">
        <v>109.5</v>
      </c>
      <c r="I148" s="3">
        <v>18.8</v>
      </c>
      <c r="J148" s="3">
        <v>105.88</v>
      </c>
      <c r="K148" s="3">
        <f t="shared" si="18"/>
        <v>103</v>
      </c>
      <c r="L148" s="3">
        <f t="shared" si="19"/>
        <v>107.1</v>
      </c>
      <c r="M148" s="3">
        <f t="shared" si="20"/>
        <v>110.1</v>
      </c>
      <c r="N148" s="1">
        <v>7000</v>
      </c>
      <c r="P148" s="4">
        <f t="shared" si="25"/>
        <v>28.943049737611254</v>
      </c>
      <c r="Q148" s="5">
        <f t="shared" si="21"/>
        <v>28.943049737611254</v>
      </c>
      <c r="R148" s="5">
        <f t="shared" si="22"/>
        <v>4.1347213910873224</v>
      </c>
    </row>
    <row r="149" spans="1:18" x14ac:dyDescent="0.3">
      <c r="A149" s="1">
        <f t="shared" si="23"/>
        <v>148</v>
      </c>
      <c r="B149" s="1" t="s">
        <v>21</v>
      </c>
      <c r="C149" s="1" t="s">
        <v>488</v>
      </c>
      <c r="D149" s="1" t="s">
        <v>544</v>
      </c>
      <c r="E149" s="1">
        <v>5500</v>
      </c>
      <c r="F149" s="3" t="s">
        <v>519</v>
      </c>
      <c r="G149" s="1">
        <v>33</v>
      </c>
      <c r="H149" s="3">
        <v>109.5</v>
      </c>
      <c r="I149" s="3">
        <v>20.3</v>
      </c>
      <c r="J149" s="3">
        <v>105.88</v>
      </c>
      <c r="K149" s="3">
        <f t="shared" si="18"/>
        <v>103</v>
      </c>
      <c r="L149" s="3">
        <f t="shared" si="19"/>
        <v>107.1</v>
      </c>
      <c r="M149" s="3">
        <f t="shared" si="20"/>
        <v>110.1</v>
      </c>
      <c r="N149" s="1">
        <v>6200</v>
      </c>
      <c r="P149" s="4">
        <f t="shared" si="25"/>
        <v>30.64772858638424</v>
      </c>
      <c r="Q149" s="5">
        <f t="shared" si="21"/>
        <v>30.64772858638424</v>
      </c>
      <c r="R149" s="5">
        <f t="shared" si="22"/>
        <v>4.9431820300619744</v>
      </c>
    </row>
    <row r="150" spans="1:18" x14ac:dyDescent="0.3">
      <c r="A150" s="1">
        <f t="shared" si="23"/>
        <v>149</v>
      </c>
      <c r="B150" s="1" t="s">
        <v>354</v>
      </c>
      <c r="C150" s="1" t="s">
        <v>488</v>
      </c>
      <c r="D150" s="1" t="s">
        <v>543</v>
      </c>
      <c r="E150" s="1">
        <v>3300</v>
      </c>
      <c r="F150" s="3" t="s">
        <v>519</v>
      </c>
      <c r="G150" s="1">
        <v>11</v>
      </c>
      <c r="H150" s="3">
        <v>109.5</v>
      </c>
      <c r="I150" s="3">
        <v>24.2</v>
      </c>
      <c r="J150" s="3">
        <v>105.88</v>
      </c>
      <c r="K150" s="3">
        <f t="shared" si="18"/>
        <v>103</v>
      </c>
      <c r="L150" s="3">
        <f t="shared" si="19"/>
        <v>107.1</v>
      </c>
      <c r="M150" s="3">
        <f t="shared" si="20"/>
        <v>110.1</v>
      </c>
      <c r="N150" s="1">
        <v>3700</v>
      </c>
      <c r="P150" s="4">
        <f t="shared" si="25"/>
        <v>10.812861401145994</v>
      </c>
      <c r="Q150" s="5">
        <f t="shared" si="21"/>
        <v>10.812861401145994</v>
      </c>
      <c r="R150" s="5">
        <f t="shared" si="22"/>
        <v>2.9223949732827013</v>
      </c>
    </row>
    <row r="151" spans="1:18" x14ac:dyDescent="0.3">
      <c r="A151" s="1">
        <f t="shared" si="23"/>
        <v>150</v>
      </c>
      <c r="B151" s="1" t="s">
        <v>534</v>
      </c>
      <c r="C151" s="1" t="s">
        <v>488</v>
      </c>
      <c r="D151" s="1" t="s">
        <v>546</v>
      </c>
      <c r="E151" s="1">
        <v>3200</v>
      </c>
      <c r="F151" s="3" t="s">
        <v>519</v>
      </c>
      <c r="G151" s="1">
        <v>16</v>
      </c>
      <c r="H151" s="3">
        <v>109.5</v>
      </c>
      <c r="I151" s="3">
        <v>12.5</v>
      </c>
      <c r="J151" s="3">
        <v>105.88</v>
      </c>
      <c r="K151" s="3">
        <f t="shared" si="18"/>
        <v>103</v>
      </c>
      <c r="L151" s="3">
        <f t="shared" si="19"/>
        <v>107.1</v>
      </c>
      <c r="M151" s="3">
        <f t="shared" si="20"/>
        <v>110.1</v>
      </c>
      <c r="N151" s="1">
        <v>3500</v>
      </c>
      <c r="P151" s="4">
        <f t="shared" si="25"/>
        <v>10.999515877539217</v>
      </c>
      <c r="Q151" s="5">
        <f t="shared" si="21"/>
        <v>10.999515877539217</v>
      </c>
      <c r="R151" s="5">
        <f t="shared" si="22"/>
        <v>3.1427188221540621</v>
      </c>
    </row>
    <row r="152" spans="1:18" x14ac:dyDescent="0.3">
      <c r="A152" s="1">
        <f t="shared" si="23"/>
        <v>151</v>
      </c>
      <c r="B152" s="1" t="s">
        <v>458</v>
      </c>
      <c r="C152" s="1" t="s">
        <v>488</v>
      </c>
      <c r="D152" s="1" t="s">
        <v>542</v>
      </c>
      <c r="E152" s="1">
        <v>3200</v>
      </c>
      <c r="F152" s="3" t="s">
        <v>519</v>
      </c>
      <c r="G152" s="1">
        <v>12</v>
      </c>
      <c r="H152" s="3">
        <v>109.5</v>
      </c>
      <c r="I152" s="3">
        <v>19.600000000000001</v>
      </c>
      <c r="J152" s="3">
        <v>105.88</v>
      </c>
      <c r="K152" s="3">
        <f t="shared" si="18"/>
        <v>103</v>
      </c>
      <c r="L152" s="3">
        <f t="shared" si="19"/>
        <v>107.1</v>
      </c>
      <c r="M152" s="3">
        <f t="shared" si="20"/>
        <v>110.1</v>
      </c>
      <c r="N152" s="1">
        <v>3500</v>
      </c>
      <c r="P152" s="4">
        <f t="shared" si="25"/>
        <v>10.003986877539216</v>
      </c>
      <c r="Q152" s="5">
        <f t="shared" si="21"/>
        <v>10.003986877539216</v>
      </c>
      <c r="R152" s="5">
        <f t="shared" si="22"/>
        <v>2.8582819650112046</v>
      </c>
    </row>
    <row r="153" spans="1:18" x14ac:dyDescent="0.3">
      <c r="A153" s="1">
        <f t="shared" si="23"/>
        <v>152</v>
      </c>
      <c r="B153" s="1" t="s">
        <v>320</v>
      </c>
      <c r="C153" s="1" t="s">
        <v>488</v>
      </c>
      <c r="D153" s="1" t="s">
        <v>545</v>
      </c>
      <c r="E153" s="1">
        <v>3100</v>
      </c>
      <c r="F153" s="3" t="s">
        <v>519</v>
      </c>
      <c r="G153" s="1">
        <v>16</v>
      </c>
      <c r="H153" s="3">
        <v>109.5</v>
      </c>
      <c r="I153" s="3">
        <v>13.9</v>
      </c>
      <c r="J153" s="3">
        <v>105.88</v>
      </c>
      <c r="K153" s="3">
        <f t="shared" si="18"/>
        <v>103</v>
      </c>
      <c r="L153" s="3">
        <f t="shared" si="19"/>
        <v>107.1</v>
      </c>
      <c r="M153" s="3">
        <f t="shared" si="20"/>
        <v>110.1</v>
      </c>
      <c r="N153" s="1">
        <v>3500</v>
      </c>
      <c r="P153" s="4">
        <f t="shared" si="25"/>
        <v>11.083540681001264</v>
      </c>
      <c r="Q153" s="5">
        <f t="shared" si="21"/>
        <v>11.083540681001264</v>
      </c>
      <c r="R153" s="5">
        <f t="shared" si="22"/>
        <v>3.1667259088575039</v>
      </c>
    </row>
    <row r="154" spans="1:18" x14ac:dyDescent="0.3">
      <c r="A154" s="1">
        <f t="shared" si="23"/>
        <v>153</v>
      </c>
      <c r="B154" s="1" t="s">
        <v>327</v>
      </c>
      <c r="C154" s="1" t="s">
        <v>493</v>
      </c>
      <c r="D154" s="1" t="s">
        <v>544</v>
      </c>
      <c r="E154" s="1">
        <v>8700</v>
      </c>
      <c r="F154" s="3" t="s">
        <v>497</v>
      </c>
      <c r="G154" s="1">
        <v>36</v>
      </c>
      <c r="H154" s="3">
        <v>115.75</v>
      </c>
      <c r="I154" s="3">
        <v>32</v>
      </c>
      <c r="J154" s="3">
        <v>108.88</v>
      </c>
      <c r="K154" s="3">
        <f t="shared" si="18"/>
        <v>98.62</v>
      </c>
      <c r="L154" s="3">
        <f t="shared" si="19"/>
        <v>112.2</v>
      </c>
      <c r="M154" s="3">
        <f t="shared" si="20"/>
        <v>108.3</v>
      </c>
      <c r="N154" s="1">
        <v>9000</v>
      </c>
      <c r="P154" s="4">
        <v>43.698633616936547</v>
      </c>
      <c r="Q154" s="5">
        <f t="shared" si="21"/>
        <v>43.698633616936547</v>
      </c>
      <c r="R154" s="5">
        <f t="shared" si="22"/>
        <v>4.8554037352151722</v>
      </c>
    </row>
    <row r="155" spans="1:18" x14ac:dyDescent="0.3">
      <c r="A155" s="1">
        <f t="shared" si="23"/>
        <v>154</v>
      </c>
      <c r="B155" s="1" t="s">
        <v>161</v>
      </c>
      <c r="C155" s="1" t="s">
        <v>493</v>
      </c>
      <c r="D155" s="1" t="s">
        <v>542</v>
      </c>
      <c r="E155" s="1">
        <v>8000</v>
      </c>
      <c r="F155" s="3" t="s">
        <v>497</v>
      </c>
      <c r="G155" s="1">
        <v>33</v>
      </c>
      <c r="H155" s="3">
        <v>115.75</v>
      </c>
      <c r="I155" s="3">
        <v>21</v>
      </c>
      <c r="J155" s="3">
        <v>108.88</v>
      </c>
      <c r="K155" s="3">
        <f t="shared" si="18"/>
        <v>98.62</v>
      </c>
      <c r="L155" s="3">
        <f t="shared" si="19"/>
        <v>112.2</v>
      </c>
      <c r="M155" s="3">
        <f t="shared" si="20"/>
        <v>108.3</v>
      </c>
      <c r="N155" s="1">
        <v>8500</v>
      </c>
      <c r="P155" s="4">
        <f t="shared" ref="P155:P163" si="26">-87.868852+(LN(E155))*9.365713+G155*0.73241+I155*0.27241+H155*0.0924+((J155+K155)/2)*0.015315+((L155+M155)/2)*-0.032803</f>
        <v>34.860494596832503</v>
      </c>
      <c r="Q155" s="5">
        <f t="shared" si="21"/>
        <v>34.860494596832503</v>
      </c>
      <c r="R155" s="5">
        <f t="shared" si="22"/>
        <v>4.101234658450883</v>
      </c>
    </row>
    <row r="156" spans="1:18" x14ac:dyDescent="0.3">
      <c r="A156" s="1">
        <f t="shared" si="23"/>
        <v>155</v>
      </c>
      <c r="B156" s="1" t="s">
        <v>332</v>
      </c>
      <c r="C156" s="1" t="s">
        <v>493</v>
      </c>
      <c r="D156" s="1" t="s">
        <v>543</v>
      </c>
      <c r="E156" s="1">
        <v>5800</v>
      </c>
      <c r="F156" s="3" t="s">
        <v>497</v>
      </c>
      <c r="G156" s="1">
        <v>32</v>
      </c>
      <c r="H156" s="3">
        <v>115.75</v>
      </c>
      <c r="I156" s="3">
        <v>22.1</v>
      </c>
      <c r="J156" s="3">
        <v>108.88</v>
      </c>
      <c r="K156" s="3">
        <f t="shared" si="18"/>
        <v>98.62</v>
      </c>
      <c r="L156" s="3">
        <f t="shared" si="19"/>
        <v>112.2</v>
      </c>
      <c r="M156" s="3">
        <f t="shared" si="20"/>
        <v>108.3</v>
      </c>
      <c r="N156" s="1">
        <v>6900</v>
      </c>
      <c r="P156" s="4">
        <f t="shared" si="26"/>
        <v>31.415875667754815</v>
      </c>
      <c r="Q156" s="5">
        <f t="shared" si="21"/>
        <v>31.415875667754815</v>
      </c>
      <c r="R156" s="5">
        <f t="shared" si="22"/>
        <v>4.5530254590949006</v>
      </c>
    </row>
    <row r="157" spans="1:18" x14ac:dyDescent="0.3">
      <c r="A157" s="1">
        <f t="shared" si="23"/>
        <v>156</v>
      </c>
      <c r="B157" s="1" t="s">
        <v>528</v>
      </c>
      <c r="C157" s="1" t="s">
        <v>493</v>
      </c>
      <c r="D157" s="1" t="s">
        <v>546</v>
      </c>
      <c r="E157" s="1">
        <v>5600</v>
      </c>
      <c r="F157" s="3" t="s">
        <v>497</v>
      </c>
      <c r="G157" s="1">
        <v>31</v>
      </c>
      <c r="H157" s="3">
        <v>115.75</v>
      </c>
      <c r="I157" s="3">
        <v>22.3</v>
      </c>
      <c r="J157" s="3">
        <v>108.88</v>
      </c>
      <c r="K157" s="3">
        <f t="shared" si="18"/>
        <v>98.62</v>
      </c>
      <c r="L157" s="3">
        <f t="shared" si="19"/>
        <v>112.2</v>
      </c>
      <c r="M157" s="3">
        <f t="shared" si="20"/>
        <v>108.3</v>
      </c>
      <c r="N157" s="1">
        <v>5500</v>
      </c>
      <c r="P157" s="4">
        <f t="shared" si="26"/>
        <v>30.409292437611253</v>
      </c>
      <c r="Q157" s="5">
        <f t="shared" si="21"/>
        <v>30.409292437611253</v>
      </c>
      <c r="R157" s="5">
        <f t="shared" si="22"/>
        <v>5.5289622613838638</v>
      </c>
    </row>
    <row r="158" spans="1:18" x14ac:dyDescent="0.3">
      <c r="A158" s="1">
        <f t="shared" si="23"/>
        <v>157</v>
      </c>
      <c r="B158" s="1" t="s">
        <v>402</v>
      </c>
      <c r="C158" s="1" t="s">
        <v>493</v>
      </c>
      <c r="D158" s="1" t="s">
        <v>545</v>
      </c>
      <c r="E158" s="1">
        <v>4900</v>
      </c>
      <c r="F158" s="3" t="s">
        <v>497</v>
      </c>
      <c r="G158" s="1">
        <v>28</v>
      </c>
      <c r="H158" s="3">
        <v>115.75</v>
      </c>
      <c r="I158" s="3">
        <v>17.2</v>
      </c>
      <c r="J158" s="3">
        <v>108.88</v>
      </c>
      <c r="K158" s="3">
        <f t="shared" si="18"/>
        <v>98.62</v>
      </c>
      <c r="L158" s="3">
        <f t="shared" si="19"/>
        <v>112.2</v>
      </c>
      <c r="M158" s="3">
        <f t="shared" si="20"/>
        <v>108.3</v>
      </c>
      <c r="N158" s="1">
        <v>5200</v>
      </c>
      <c r="P158" s="4">
        <f t="shared" si="26"/>
        <v>25.572154737799657</v>
      </c>
      <c r="Q158" s="5">
        <f t="shared" si="21"/>
        <v>25.572154737799657</v>
      </c>
      <c r="R158" s="5">
        <f t="shared" si="22"/>
        <v>4.9177220649614721</v>
      </c>
    </row>
    <row r="159" spans="1:18" x14ac:dyDescent="0.3">
      <c r="A159" s="1">
        <f t="shared" si="23"/>
        <v>158</v>
      </c>
      <c r="B159" s="1" t="s">
        <v>105</v>
      </c>
      <c r="C159" s="1" t="s">
        <v>493</v>
      </c>
      <c r="D159" s="1" t="s">
        <v>543</v>
      </c>
      <c r="E159" s="1">
        <v>4500</v>
      </c>
      <c r="F159" s="3" t="s">
        <v>497</v>
      </c>
      <c r="G159" s="1">
        <v>18</v>
      </c>
      <c r="H159" s="3">
        <v>115.75</v>
      </c>
      <c r="I159" s="3">
        <v>18</v>
      </c>
      <c r="J159" s="3">
        <v>108.88</v>
      </c>
      <c r="K159" s="3">
        <f t="shared" si="18"/>
        <v>98.62</v>
      </c>
      <c r="L159" s="3">
        <f t="shared" si="19"/>
        <v>112.2</v>
      </c>
      <c r="M159" s="3">
        <f t="shared" si="20"/>
        <v>108.3</v>
      </c>
      <c r="N159" s="1">
        <v>3700</v>
      </c>
      <c r="P159" s="4">
        <f t="shared" si="26"/>
        <v>17.668419145175328</v>
      </c>
      <c r="Q159" s="5">
        <f t="shared" si="21"/>
        <v>17.668419145175328</v>
      </c>
      <c r="R159" s="5">
        <f t="shared" si="22"/>
        <v>4.7752484176149537</v>
      </c>
    </row>
    <row r="160" spans="1:18" x14ac:dyDescent="0.3">
      <c r="A160" s="1">
        <f t="shared" si="23"/>
        <v>159</v>
      </c>
      <c r="B160" s="1" t="s">
        <v>369</v>
      </c>
      <c r="C160" s="1" t="s">
        <v>493</v>
      </c>
      <c r="D160" s="1" t="s">
        <v>546</v>
      </c>
      <c r="E160" s="1">
        <v>4000</v>
      </c>
      <c r="F160" s="3" t="s">
        <v>497</v>
      </c>
      <c r="G160" s="1">
        <v>27</v>
      </c>
      <c r="H160" s="3">
        <v>115.75</v>
      </c>
      <c r="I160" s="3">
        <v>11.9</v>
      </c>
      <c r="J160" s="3">
        <v>108.88</v>
      </c>
      <c r="K160" s="3">
        <f t="shared" si="18"/>
        <v>98.62</v>
      </c>
      <c r="L160" s="3">
        <f t="shared" si="19"/>
        <v>112.2</v>
      </c>
      <c r="M160" s="3">
        <f t="shared" si="20"/>
        <v>108.3</v>
      </c>
      <c r="N160" s="1">
        <v>4500</v>
      </c>
      <c r="P160" s="4">
        <f t="shared" si="26"/>
        <v>21.495286036948873</v>
      </c>
      <c r="Q160" s="5">
        <f t="shared" si="21"/>
        <v>21.495286036948873</v>
      </c>
      <c r="R160" s="5">
        <f t="shared" si="22"/>
        <v>4.776730230433083</v>
      </c>
    </row>
    <row r="161" spans="1:18" x14ac:dyDescent="0.3">
      <c r="A161" s="1">
        <f t="shared" si="23"/>
        <v>160</v>
      </c>
      <c r="B161" s="1" t="s">
        <v>304</v>
      </c>
      <c r="C161" s="1" t="s">
        <v>493</v>
      </c>
      <c r="D161" s="1" t="s">
        <v>545</v>
      </c>
      <c r="E161" s="1">
        <v>3500</v>
      </c>
      <c r="F161" s="3" t="s">
        <v>497</v>
      </c>
      <c r="G161" s="1">
        <v>13</v>
      </c>
      <c r="H161" s="3">
        <v>115.75</v>
      </c>
      <c r="I161" s="3">
        <v>21.6</v>
      </c>
      <c r="J161" s="3">
        <v>108.88</v>
      </c>
      <c r="K161" s="3">
        <f t="shared" si="18"/>
        <v>98.62</v>
      </c>
      <c r="L161" s="3">
        <f t="shared" si="19"/>
        <v>112.2</v>
      </c>
      <c r="M161" s="3">
        <f t="shared" si="20"/>
        <v>108.3</v>
      </c>
      <c r="N161" s="1">
        <v>3600</v>
      </c>
      <c r="P161" s="4">
        <f t="shared" si="26"/>
        <v>12.633306337137284</v>
      </c>
      <c r="Q161" s="5">
        <f t="shared" si="21"/>
        <v>12.633306337137284</v>
      </c>
      <c r="R161" s="5">
        <f t="shared" si="22"/>
        <v>3.5092517603159123</v>
      </c>
    </row>
    <row r="162" spans="1:18" x14ac:dyDescent="0.3">
      <c r="A162" s="1">
        <f t="shared" si="23"/>
        <v>161</v>
      </c>
      <c r="B162" s="1" t="s">
        <v>454</v>
      </c>
      <c r="C162" s="1" t="s">
        <v>493</v>
      </c>
      <c r="D162" s="1" t="s">
        <v>542</v>
      </c>
      <c r="E162" s="1">
        <v>3400</v>
      </c>
      <c r="F162" s="3" t="s">
        <v>497</v>
      </c>
      <c r="G162" s="1">
        <v>15</v>
      </c>
      <c r="H162" s="3">
        <v>115.75</v>
      </c>
      <c r="I162" s="3">
        <v>14.7</v>
      </c>
      <c r="J162" s="3">
        <v>108.88</v>
      </c>
      <c r="K162" s="3">
        <f t="shared" si="18"/>
        <v>98.62</v>
      </c>
      <c r="L162" s="3">
        <f t="shared" si="19"/>
        <v>112.2</v>
      </c>
      <c r="M162" s="3">
        <f t="shared" si="20"/>
        <v>108.3</v>
      </c>
      <c r="N162" s="1">
        <v>3500</v>
      </c>
      <c r="P162" s="4">
        <f t="shared" si="26"/>
        <v>11.947008386205471</v>
      </c>
      <c r="Q162" s="5">
        <f t="shared" si="21"/>
        <v>11.947008386205471</v>
      </c>
      <c r="R162" s="5">
        <f t="shared" si="22"/>
        <v>3.4134309674872774</v>
      </c>
    </row>
    <row r="163" spans="1:18" x14ac:dyDescent="0.3">
      <c r="A163" s="1">
        <f t="shared" si="23"/>
        <v>162</v>
      </c>
      <c r="B163" s="1" t="s">
        <v>293</v>
      </c>
      <c r="C163" s="1" t="s">
        <v>493</v>
      </c>
      <c r="D163" s="1" t="s">
        <v>543</v>
      </c>
      <c r="E163" s="1">
        <v>3200</v>
      </c>
      <c r="F163" s="3" t="s">
        <v>497</v>
      </c>
      <c r="G163" s="1">
        <v>7</v>
      </c>
      <c r="H163" s="3">
        <v>115.75</v>
      </c>
      <c r="I163" s="3">
        <v>17.2</v>
      </c>
      <c r="J163" s="3">
        <v>108.88</v>
      </c>
      <c r="K163" s="3">
        <f t="shared" si="18"/>
        <v>98.62</v>
      </c>
      <c r="L163" s="3">
        <f t="shared" si="19"/>
        <v>112.2</v>
      </c>
      <c r="M163" s="3">
        <f t="shared" si="20"/>
        <v>108.3</v>
      </c>
      <c r="N163" s="1">
        <v>3500</v>
      </c>
      <c r="P163" s="4">
        <f t="shared" si="26"/>
        <v>6.2009605775392158</v>
      </c>
      <c r="Q163" s="5">
        <f t="shared" si="21"/>
        <v>6.2009605775392158</v>
      </c>
      <c r="R163" s="5">
        <f t="shared" si="22"/>
        <v>1.7717030221540617</v>
      </c>
    </row>
    <row r="164" spans="1:18" x14ac:dyDescent="0.3">
      <c r="A164" s="1">
        <f t="shared" si="23"/>
        <v>163</v>
      </c>
      <c r="B164" s="1" t="s">
        <v>330</v>
      </c>
      <c r="C164" s="1" t="s">
        <v>492</v>
      </c>
      <c r="D164" s="1" t="s">
        <v>543</v>
      </c>
      <c r="E164" s="1">
        <v>9100</v>
      </c>
      <c r="F164" s="3" t="s">
        <v>520</v>
      </c>
      <c r="G164" s="1">
        <v>36</v>
      </c>
      <c r="H164" s="3">
        <v>109.25</v>
      </c>
      <c r="I164" s="3">
        <v>28.1</v>
      </c>
      <c r="J164" s="3">
        <v>102.33</v>
      </c>
      <c r="K164" s="3">
        <f t="shared" si="18"/>
        <v>98.5</v>
      </c>
      <c r="L164" s="3">
        <f t="shared" si="19"/>
        <v>108.1</v>
      </c>
      <c r="M164" s="3">
        <f t="shared" si="20"/>
        <v>109.8</v>
      </c>
      <c r="N164" s="1">
        <v>9500</v>
      </c>
      <c r="P164" s="4">
        <v>43.944251398672272</v>
      </c>
      <c r="Q164" s="5">
        <f t="shared" si="21"/>
        <v>43.944251398672272</v>
      </c>
      <c r="R164" s="5">
        <f t="shared" si="22"/>
        <v>4.6257106735444493</v>
      </c>
    </row>
    <row r="165" spans="1:18" x14ac:dyDescent="0.3">
      <c r="A165" s="1">
        <f t="shared" si="23"/>
        <v>164</v>
      </c>
      <c r="B165" s="1" t="s">
        <v>287</v>
      </c>
      <c r="C165" s="1" t="s">
        <v>492</v>
      </c>
      <c r="D165" s="1" t="s">
        <v>542</v>
      </c>
      <c r="E165" s="1">
        <v>7000</v>
      </c>
      <c r="F165" s="3" t="s">
        <v>520</v>
      </c>
      <c r="G165" s="1">
        <v>26</v>
      </c>
      <c r="H165" s="1">
        <v>109.25</v>
      </c>
      <c r="I165" s="3">
        <v>21.5</v>
      </c>
      <c r="J165" s="3">
        <v>102.33</v>
      </c>
      <c r="K165" s="3">
        <f t="shared" si="18"/>
        <v>98.5</v>
      </c>
      <c r="L165" s="3">
        <f t="shared" si="19"/>
        <v>108.1</v>
      </c>
      <c r="M165" s="3">
        <f t="shared" si="20"/>
        <v>109.8</v>
      </c>
      <c r="N165" s="1">
        <v>7300</v>
      </c>
      <c r="P165" s="4">
        <f t="shared" ref="P165:P194" si="27">-87.868852+(LN(E165))*9.365713+G165*0.73241+I165*0.27241+H165*0.0924+((J165+K165)/2)*0.015315+((L165+M165)/2)*-0.032803</f>
        <v>28.010181272020912</v>
      </c>
      <c r="Q165" s="5">
        <f t="shared" si="21"/>
        <v>28.010181272020912</v>
      </c>
      <c r="R165" s="5">
        <f t="shared" si="22"/>
        <v>3.8370111331535495</v>
      </c>
    </row>
    <row r="166" spans="1:18" x14ac:dyDescent="0.3">
      <c r="A166" s="1">
        <f t="shared" si="23"/>
        <v>165</v>
      </c>
      <c r="B166" s="1" t="s">
        <v>524</v>
      </c>
      <c r="C166" s="1" t="s">
        <v>492</v>
      </c>
      <c r="D166" s="1" t="s">
        <v>544</v>
      </c>
      <c r="E166" s="1">
        <v>6500</v>
      </c>
      <c r="F166" s="3" t="s">
        <v>520</v>
      </c>
      <c r="G166" s="1">
        <v>35</v>
      </c>
      <c r="H166" s="1">
        <v>109.25</v>
      </c>
      <c r="I166" s="3">
        <v>24.8</v>
      </c>
      <c r="J166" s="3">
        <v>102.33</v>
      </c>
      <c r="K166" s="3">
        <f t="shared" si="18"/>
        <v>98.5</v>
      </c>
      <c r="L166" s="3">
        <f t="shared" si="19"/>
        <v>108.1</v>
      </c>
      <c r="M166" s="3">
        <f t="shared" si="20"/>
        <v>109.8</v>
      </c>
      <c r="N166" s="1">
        <v>7400</v>
      </c>
      <c r="P166" s="4">
        <f t="shared" si="27"/>
        <v>34.806750273817151</v>
      </c>
      <c r="Q166" s="5">
        <f t="shared" si="21"/>
        <v>34.806750273817151</v>
      </c>
      <c r="R166" s="5">
        <f t="shared" si="22"/>
        <v>4.7036149018671827</v>
      </c>
    </row>
    <row r="167" spans="1:18" x14ac:dyDescent="0.3">
      <c r="A167" s="1">
        <f t="shared" si="23"/>
        <v>166</v>
      </c>
      <c r="B167" s="1" t="s">
        <v>125</v>
      </c>
      <c r="C167" s="1" t="s">
        <v>492</v>
      </c>
      <c r="D167" s="1" t="s">
        <v>545</v>
      </c>
      <c r="E167" s="1">
        <v>5400</v>
      </c>
      <c r="F167" s="3" t="s">
        <v>520</v>
      </c>
      <c r="G167" s="1">
        <v>30</v>
      </c>
      <c r="H167" s="3">
        <v>109.25</v>
      </c>
      <c r="I167" s="3">
        <v>16.600000000000001</v>
      </c>
      <c r="J167" s="3">
        <v>102.33</v>
      </c>
      <c r="K167" s="3">
        <f t="shared" si="18"/>
        <v>98.5</v>
      </c>
      <c r="L167" s="3">
        <f t="shared" si="19"/>
        <v>108.1</v>
      </c>
      <c r="M167" s="3">
        <f t="shared" si="20"/>
        <v>109.8</v>
      </c>
      <c r="N167" s="1">
        <v>4600</v>
      </c>
      <c r="P167" s="4">
        <f t="shared" si="27"/>
        <v>27.174504894820711</v>
      </c>
      <c r="Q167" s="5">
        <f t="shared" si="21"/>
        <v>27.174504894820711</v>
      </c>
      <c r="R167" s="5">
        <f t="shared" si="22"/>
        <v>5.9075010640914591</v>
      </c>
    </row>
    <row r="168" spans="1:18" x14ac:dyDescent="0.3">
      <c r="A168" s="1">
        <f t="shared" si="23"/>
        <v>167</v>
      </c>
      <c r="B168" s="1" t="s">
        <v>280</v>
      </c>
      <c r="C168" s="1" t="s">
        <v>492</v>
      </c>
      <c r="D168" s="1" t="s">
        <v>546</v>
      </c>
      <c r="E168" s="1">
        <v>4100</v>
      </c>
      <c r="F168" s="3" t="s">
        <v>520</v>
      </c>
      <c r="G168" s="1">
        <v>28</v>
      </c>
      <c r="H168" s="3">
        <v>109.25</v>
      </c>
      <c r="I168" s="3">
        <v>17.8</v>
      </c>
      <c r="J168" s="3">
        <v>102.33</v>
      </c>
      <c r="K168" s="3">
        <f t="shared" si="18"/>
        <v>98.5</v>
      </c>
      <c r="L168" s="3">
        <f t="shared" si="19"/>
        <v>108.1</v>
      </c>
      <c r="M168" s="3">
        <f t="shared" si="20"/>
        <v>109.8</v>
      </c>
      <c r="N168" s="1">
        <v>4600</v>
      </c>
      <c r="P168" s="4">
        <f t="shared" si="27"/>
        <v>23.457147334690475</v>
      </c>
      <c r="Q168" s="5">
        <f t="shared" si="21"/>
        <v>23.457147334690475</v>
      </c>
      <c r="R168" s="5">
        <f t="shared" si="22"/>
        <v>5.0993798553674949</v>
      </c>
    </row>
    <row r="169" spans="1:18" x14ac:dyDescent="0.3">
      <c r="A169" s="1">
        <f t="shared" si="23"/>
        <v>168</v>
      </c>
      <c r="B169" s="1" t="s">
        <v>43</v>
      </c>
      <c r="C169" s="1" t="s">
        <v>492</v>
      </c>
      <c r="D169" s="1" t="s">
        <v>546</v>
      </c>
      <c r="E169" s="1">
        <v>4000</v>
      </c>
      <c r="F169" s="3" t="s">
        <v>520</v>
      </c>
      <c r="G169" s="1">
        <v>23</v>
      </c>
      <c r="H169" s="3">
        <v>109.25</v>
      </c>
      <c r="I169" s="3">
        <v>21.5</v>
      </c>
      <c r="J169" s="3">
        <v>102.33</v>
      </c>
      <c r="K169" s="3">
        <f t="shared" si="18"/>
        <v>98.5</v>
      </c>
      <c r="L169" s="3">
        <f t="shared" si="19"/>
        <v>108.1</v>
      </c>
      <c r="M169" s="3">
        <f t="shared" si="20"/>
        <v>109.8</v>
      </c>
      <c r="N169" s="1">
        <v>4900</v>
      </c>
      <c r="P169" s="4">
        <f t="shared" si="27"/>
        <v>20.571750411948869</v>
      </c>
      <c r="Q169" s="5">
        <f t="shared" si="21"/>
        <v>20.571750411948869</v>
      </c>
      <c r="R169" s="5">
        <f t="shared" si="22"/>
        <v>4.1983164106018096</v>
      </c>
    </row>
    <row r="170" spans="1:18" x14ac:dyDescent="0.3">
      <c r="A170" s="1">
        <f t="shared" si="23"/>
        <v>169</v>
      </c>
      <c r="B170" s="1" t="s">
        <v>17</v>
      </c>
      <c r="C170" s="1" t="s">
        <v>492</v>
      </c>
      <c r="D170" s="1" t="s">
        <v>543</v>
      </c>
      <c r="E170" s="1">
        <v>3800</v>
      </c>
      <c r="F170" s="3" t="s">
        <v>520</v>
      </c>
      <c r="G170" s="1">
        <v>20</v>
      </c>
      <c r="H170" s="3">
        <v>109.25</v>
      </c>
      <c r="I170" s="3">
        <v>24</v>
      </c>
      <c r="J170" s="3">
        <v>102.33</v>
      </c>
      <c r="K170" s="3">
        <f t="shared" si="18"/>
        <v>98.5</v>
      </c>
      <c r="L170" s="3">
        <f t="shared" si="19"/>
        <v>108.1</v>
      </c>
      <c r="M170" s="3">
        <f t="shared" si="20"/>
        <v>109.8</v>
      </c>
      <c r="N170" s="1">
        <v>3500</v>
      </c>
      <c r="P170" s="4">
        <f t="shared" si="27"/>
        <v>18.575147137890564</v>
      </c>
      <c r="Q170" s="5">
        <f t="shared" si="21"/>
        <v>18.575147137890564</v>
      </c>
      <c r="R170" s="5">
        <f t="shared" si="22"/>
        <v>5.3071848965401616</v>
      </c>
    </row>
    <row r="171" spans="1:18" x14ac:dyDescent="0.3">
      <c r="A171" s="1">
        <f t="shared" si="23"/>
        <v>170</v>
      </c>
      <c r="B171" s="1" t="s">
        <v>480</v>
      </c>
      <c r="C171" s="1" t="s">
        <v>492</v>
      </c>
      <c r="D171" s="1" t="s">
        <v>546</v>
      </c>
      <c r="E171" s="1">
        <v>3500</v>
      </c>
      <c r="F171" s="3" t="s">
        <v>520</v>
      </c>
      <c r="G171" s="1">
        <v>18</v>
      </c>
      <c r="H171" s="3">
        <v>109.25</v>
      </c>
      <c r="I171" s="3">
        <v>20.8</v>
      </c>
      <c r="J171" s="3">
        <v>102.33</v>
      </c>
      <c r="K171" s="3">
        <f t="shared" si="18"/>
        <v>98.5</v>
      </c>
      <c r="L171" s="3">
        <f t="shared" si="19"/>
        <v>108.1</v>
      </c>
      <c r="M171" s="3">
        <f t="shared" si="20"/>
        <v>109.8</v>
      </c>
      <c r="N171" s="1">
        <v>3900</v>
      </c>
      <c r="P171" s="4">
        <f t="shared" si="27"/>
        <v>15.468396712137283</v>
      </c>
      <c r="Q171" s="5">
        <f t="shared" si="21"/>
        <v>15.468396712137283</v>
      </c>
      <c r="R171" s="5">
        <f t="shared" si="22"/>
        <v>3.966255567214688</v>
      </c>
    </row>
    <row r="172" spans="1:18" x14ac:dyDescent="0.3">
      <c r="A172" s="1">
        <f t="shared" si="23"/>
        <v>171</v>
      </c>
      <c r="B172" s="1" t="s">
        <v>261</v>
      </c>
      <c r="C172" s="1" t="s">
        <v>492</v>
      </c>
      <c r="D172" s="1" t="s">
        <v>545</v>
      </c>
      <c r="E172" s="1">
        <v>3100</v>
      </c>
      <c r="F172" s="3" t="s">
        <v>520</v>
      </c>
      <c r="G172" s="1">
        <v>10</v>
      </c>
      <c r="H172" s="3">
        <v>109.25</v>
      </c>
      <c r="I172" s="3">
        <v>12.1</v>
      </c>
      <c r="J172" s="3">
        <v>102.33</v>
      </c>
      <c r="K172" s="3">
        <f t="shared" si="18"/>
        <v>98.5</v>
      </c>
      <c r="L172" s="3">
        <f t="shared" si="19"/>
        <v>108.1</v>
      </c>
      <c r="M172" s="3">
        <f t="shared" si="20"/>
        <v>109.8</v>
      </c>
      <c r="N172" s="1">
        <v>3500</v>
      </c>
      <c r="P172" s="4">
        <f t="shared" si="27"/>
        <v>6.102518756001265</v>
      </c>
      <c r="Q172" s="5">
        <f t="shared" si="21"/>
        <v>6.102518756001265</v>
      </c>
      <c r="R172" s="5">
        <f t="shared" si="22"/>
        <v>1.743576787428933</v>
      </c>
    </row>
    <row r="173" spans="1:18" x14ac:dyDescent="0.3">
      <c r="A173" s="1">
        <f t="shared" si="23"/>
        <v>172</v>
      </c>
      <c r="B173" s="1" t="s">
        <v>200</v>
      </c>
      <c r="C173" s="1" t="s">
        <v>492</v>
      </c>
      <c r="D173" s="1" t="s">
        <v>545</v>
      </c>
      <c r="E173" s="1">
        <v>3000</v>
      </c>
      <c r="F173" s="3" t="s">
        <v>520</v>
      </c>
      <c r="G173" s="1">
        <v>14</v>
      </c>
      <c r="H173" s="3">
        <v>109.25</v>
      </c>
      <c r="I173" s="3">
        <v>15.4</v>
      </c>
      <c r="J173" s="3">
        <v>102.33</v>
      </c>
      <c r="K173" s="3">
        <f t="shared" si="18"/>
        <v>98.5</v>
      </c>
      <c r="L173" s="3">
        <f t="shared" si="19"/>
        <v>108.1</v>
      </c>
      <c r="M173" s="3">
        <f t="shared" si="20"/>
        <v>109.8</v>
      </c>
      <c r="N173" s="1">
        <v>3500</v>
      </c>
      <c r="P173" s="4">
        <f t="shared" si="27"/>
        <v>9.6240116861202782</v>
      </c>
      <c r="Q173" s="5">
        <f t="shared" si="21"/>
        <v>9.6240116861202782</v>
      </c>
      <c r="R173" s="5">
        <f t="shared" si="22"/>
        <v>2.7497176246057937</v>
      </c>
    </row>
    <row r="174" spans="1:18" x14ac:dyDescent="0.3">
      <c r="A174" s="1">
        <f t="shared" si="23"/>
        <v>173</v>
      </c>
      <c r="B174" s="1" t="s">
        <v>86</v>
      </c>
      <c r="C174" s="1" t="s">
        <v>497</v>
      </c>
      <c r="D174" s="1" t="s">
        <v>543</v>
      </c>
      <c r="E174" s="1">
        <v>7700</v>
      </c>
      <c r="F174" s="3" t="s">
        <v>493</v>
      </c>
      <c r="G174" s="1">
        <v>34</v>
      </c>
      <c r="H174" s="1">
        <v>117.25</v>
      </c>
      <c r="I174" s="3">
        <v>23.8</v>
      </c>
      <c r="J174" s="3">
        <v>98.62</v>
      </c>
      <c r="K174" s="3">
        <f t="shared" si="18"/>
        <v>108.88</v>
      </c>
      <c r="L174" s="3">
        <f t="shared" si="19"/>
        <v>108.7</v>
      </c>
      <c r="M174" s="3">
        <f t="shared" si="20"/>
        <v>103.6</v>
      </c>
      <c r="N174" s="1">
        <v>8600</v>
      </c>
      <c r="P174" s="4">
        <f t="shared" si="27"/>
        <v>36.270775987046619</v>
      </c>
      <c r="Q174" s="5">
        <f t="shared" si="21"/>
        <v>36.270775987046619</v>
      </c>
      <c r="R174" s="5">
        <f t="shared" si="22"/>
        <v>4.2175320915170493</v>
      </c>
    </row>
    <row r="175" spans="1:18" x14ac:dyDescent="0.3">
      <c r="A175" s="1">
        <f t="shared" si="23"/>
        <v>174</v>
      </c>
      <c r="B175" s="1" t="s">
        <v>553</v>
      </c>
      <c r="C175" s="1" t="s">
        <v>497</v>
      </c>
      <c r="D175" s="1" t="s">
        <v>545</v>
      </c>
      <c r="E175" s="1">
        <v>7200</v>
      </c>
      <c r="F175" s="3" t="s">
        <v>493</v>
      </c>
      <c r="G175" s="1">
        <v>31</v>
      </c>
      <c r="H175" s="3">
        <v>117.25</v>
      </c>
      <c r="I175" s="3">
        <v>23.7</v>
      </c>
      <c r="J175" s="3">
        <v>98.62</v>
      </c>
      <c r="K175" s="3">
        <f t="shared" si="18"/>
        <v>108.88</v>
      </c>
      <c r="L175" s="3">
        <f t="shared" si="19"/>
        <v>108.7</v>
      </c>
      <c r="M175" s="3">
        <f t="shared" si="20"/>
        <v>103.6</v>
      </c>
      <c r="N175" s="1">
        <v>8000</v>
      </c>
      <c r="P175" s="4">
        <f t="shared" si="27"/>
        <v>33.41749754564929</v>
      </c>
      <c r="Q175" s="5">
        <f t="shared" si="21"/>
        <v>33.41749754564929</v>
      </c>
      <c r="R175" s="5">
        <f t="shared" si="22"/>
        <v>4.1771871932061613</v>
      </c>
    </row>
    <row r="176" spans="1:18" x14ac:dyDescent="0.3">
      <c r="A176" s="1">
        <f t="shared" si="23"/>
        <v>175</v>
      </c>
      <c r="B176" s="1" t="s">
        <v>202</v>
      </c>
      <c r="C176" s="1" t="s">
        <v>497</v>
      </c>
      <c r="D176" s="1" t="s">
        <v>544</v>
      </c>
      <c r="E176" s="1">
        <v>7000</v>
      </c>
      <c r="F176" s="3" t="s">
        <v>493</v>
      </c>
      <c r="G176" s="1">
        <v>32</v>
      </c>
      <c r="H176" s="3">
        <v>117.25</v>
      </c>
      <c r="I176" s="3">
        <v>24.3</v>
      </c>
      <c r="J176" s="3">
        <v>98.62</v>
      </c>
      <c r="K176" s="3">
        <f t="shared" si="18"/>
        <v>108.88</v>
      </c>
      <c r="L176" s="3">
        <f t="shared" si="19"/>
        <v>108.7</v>
      </c>
      <c r="M176" s="3">
        <f t="shared" si="20"/>
        <v>103.6</v>
      </c>
      <c r="N176" s="1">
        <v>7000</v>
      </c>
      <c r="P176" s="4">
        <f t="shared" si="27"/>
        <v>34.049513197020914</v>
      </c>
      <c r="Q176" s="5">
        <f t="shared" si="21"/>
        <v>34.049513197020914</v>
      </c>
      <c r="R176" s="5">
        <f t="shared" si="22"/>
        <v>4.8642161710029876</v>
      </c>
    </row>
    <row r="177" spans="1:18" x14ac:dyDescent="0.3">
      <c r="A177" s="1">
        <f t="shared" si="23"/>
        <v>176</v>
      </c>
      <c r="B177" s="1" t="s">
        <v>470</v>
      </c>
      <c r="C177" s="1" t="s">
        <v>497</v>
      </c>
      <c r="D177" s="1" t="s">
        <v>542</v>
      </c>
      <c r="E177" s="1">
        <v>5100</v>
      </c>
      <c r="F177" s="3" t="s">
        <v>493</v>
      </c>
      <c r="G177" s="1">
        <v>25</v>
      </c>
      <c r="H177" s="3">
        <v>117.25</v>
      </c>
      <c r="I177" s="3">
        <v>16.600000000000001</v>
      </c>
      <c r="J177" s="3">
        <v>98.62</v>
      </c>
      <c r="K177" s="3">
        <f t="shared" si="18"/>
        <v>108.88</v>
      </c>
      <c r="L177" s="3">
        <f t="shared" si="19"/>
        <v>108.7</v>
      </c>
      <c r="M177" s="3">
        <f t="shared" si="20"/>
        <v>103.6</v>
      </c>
      <c r="N177" s="1">
        <v>5300</v>
      </c>
      <c r="P177" s="4">
        <f t="shared" si="27"/>
        <v>23.859249520260523</v>
      </c>
      <c r="Q177" s="5">
        <f t="shared" si="21"/>
        <v>23.859249520260523</v>
      </c>
      <c r="R177" s="5">
        <f t="shared" si="22"/>
        <v>4.5017451925019856</v>
      </c>
    </row>
    <row r="178" spans="1:18" x14ac:dyDescent="0.3">
      <c r="A178" s="1">
        <f t="shared" si="23"/>
        <v>177</v>
      </c>
      <c r="B178" s="1" t="s">
        <v>341</v>
      </c>
      <c r="C178" s="1" t="s">
        <v>497</v>
      </c>
      <c r="D178" s="1" t="s">
        <v>546</v>
      </c>
      <c r="E178" s="1">
        <v>5000</v>
      </c>
      <c r="F178" s="3" t="s">
        <v>493</v>
      </c>
      <c r="G178" s="1">
        <v>33</v>
      </c>
      <c r="H178" s="3">
        <v>117.25</v>
      </c>
      <c r="I178" s="3">
        <v>20.2</v>
      </c>
      <c r="J178" s="3">
        <v>98.62</v>
      </c>
      <c r="K178" s="3">
        <f t="shared" si="18"/>
        <v>108.88</v>
      </c>
      <c r="L178" s="3">
        <f t="shared" si="19"/>
        <v>108.7</v>
      </c>
      <c r="M178" s="3">
        <f t="shared" si="20"/>
        <v>103.6</v>
      </c>
      <c r="N178" s="1">
        <v>5600</v>
      </c>
      <c r="P178" s="4">
        <f t="shared" si="27"/>
        <v>30.513739796358539</v>
      </c>
      <c r="Q178" s="5">
        <f t="shared" si="21"/>
        <v>30.513739796358539</v>
      </c>
      <c r="R178" s="5">
        <f t="shared" si="22"/>
        <v>5.4488821064925963</v>
      </c>
    </row>
    <row r="179" spans="1:18" x14ac:dyDescent="0.3">
      <c r="A179" s="1">
        <f t="shared" si="23"/>
        <v>178</v>
      </c>
      <c r="B179" s="1" t="s">
        <v>475</v>
      </c>
      <c r="C179" s="1" t="s">
        <v>497</v>
      </c>
      <c r="D179" s="1" t="s">
        <v>544</v>
      </c>
      <c r="E179" s="1">
        <v>4800</v>
      </c>
      <c r="F179" s="3" t="s">
        <v>493</v>
      </c>
      <c r="G179" s="1">
        <v>26</v>
      </c>
      <c r="H179" s="1">
        <v>117.25</v>
      </c>
      <c r="I179" s="3">
        <v>22</v>
      </c>
      <c r="J179" s="3">
        <v>98.62</v>
      </c>
      <c r="K179" s="3">
        <f t="shared" si="18"/>
        <v>108.88</v>
      </c>
      <c r="L179" s="3">
        <f t="shared" si="19"/>
        <v>108.7</v>
      </c>
      <c r="M179" s="3">
        <f t="shared" si="20"/>
        <v>103.6</v>
      </c>
      <c r="N179" s="1">
        <v>5400</v>
      </c>
      <c r="P179" s="4">
        <f t="shared" si="27"/>
        <v>25.494880711594252</v>
      </c>
      <c r="Q179" s="5">
        <f t="shared" si="21"/>
        <v>25.494880711594252</v>
      </c>
      <c r="R179" s="5">
        <f t="shared" si="22"/>
        <v>4.7212742058507873</v>
      </c>
    </row>
    <row r="180" spans="1:18" x14ac:dyDescent="0.3">
      <c r="A180" s="1">
        <f t="shared" si="23"/>
        <v>179</v>
      </c>
      <c r="B180" s="1" t="s">
        <v>141</v>
      </c>
      <c r="C180" s="1" t="s">
        <v>497</v>
      </c>
      <c r="D180" s="1" t="s">
        <v>546</v>
      </c>
      <c r="E180" s="1">
        <v>4000</v>
      </c>
      <c r="F180" s="3" t="s">
        <v>493</v>
      </c>
      <c r="G180" s="1">
        <v>17</v>
      </c>
      <c r="H180" s="3">
        <v>117.25</v>
      </c>
      <c r="I180" s="3">
        <v>16.399999999999999</v>
      </c>
      <c r="J180" s="3">
        <v>98.62</v>
      </c>
      <c r="K180" s="3">
        <f t="shared" si="18"/>
        <v>108.88</v>
      </c>
      <c r="L180" s="3">
        <f t="shared" si="19"/>
        <v>108.7</v>
      </c>
      <c r="M180" s="3">
        <f t="shared" si="20"/>
        <v>103.6</v>
      </c>
      <c r="N180" s="1">
        <v>4300</v>
      </c>
      <c r="P180" s="4">
        <f t="shared" si="27"/>
        <v>15.670123336948869</v>
      </c>
      <c r="Q180" s="5">
        <f t="shared" si="21"/>
        <v>15.670123336948869</v>
      </c>
      <c r="R180" s="5">
        <f t="shared" si="22"/>
        <v>3.644214729522993</v>
      </c>
    </row>
    <row r="181" spans="1:18" x14ac:dyDescent="0.3">
      <c r="A181" s="1">
        <f t="shared" si="23"/>
        <v>180</v>
      </c>
      <c r="B181" s="1" t="s">
        <v>72</v>
      </c>
      <c r="C181" s="1" t="s">
        <v>497</v>
      </c>
      <c r="D181" s="1" t="s">
        <v>546</v>
      </c>
      <c r="E181" s="1">
        <v>4000</v>
      </c>
      <c r="F181" s="3" t="s">
        <v>493</v>
      </c>
      <c r="G181" s="1">
        <v>13</v>
      </c>
      <c r="H181" s="3">
        <v>117.25</v>
      </c>
      <c r="I181" s="3">
        <v>16.2</v>
      </c>
      <c r="J181" s="3">
        <v>98.62</v>
      </c>
      <c r="K181" s="3">
        <f t="shared" si="18"/>
        <v>108.88</v>
      </c>
      <c r="L181" s="3">
        <f t="shared" si="19"/>
        <v>108.7</v>
      </c>
      <c r="M181" s="3">
        <f t="shared" si="20"/>
        <v>103.6</v>
      </c>
      <c r="N181" s="1">
        <v>3700</v>
      </c>
      <c r="P181" s="4">
        <f t="shared" si="27"/>
        <v>12.68600133694887</v>
      </c>
      <c r="Q181" s="5">
        <f t="shared" si="21"/>
        <v>12.68600133694887</v>
      </c>
      <c r="R181" s="5">
        <f t="shared" si="22"/>
        <v>3.4286490099861808</v>
      </c>
    </row>
    <row r="182" spans="1:18" x14ac:dyDescent="0.3">
      <c r="A182" s="1">
        <f t="shared" si="23"/>
        <v>181</v>
      </c>
      <c r="B182" s="1" t="s">
        <v>174</v>
      </c>
      <c r="C182" s="1" t="s">
        <v>497</v>
      </c>
      <c r="D182" s="1" t="s">
        <v>545</v>
      </c>
      <c r="E182" s="1">
        <v>3700</v>
      </c>
      <c r="F182" s="3" t="s">
        <v>493</v>
      </c>
      <c r="G182" s="1">
        <v>15</v>
      </c>
      <c r="H182" s="3">
        <v>117.25</v>
      </c>
      <c r="I182" s="3">
        <v>17.399999999999999</v>
      </c>
      <c r="J182" s="3">
        <v>98.62</v>
      </c>
      <c r="K182" s="3">
        <f t="shared" si="18"/>
        <v>108.88</v>
      </c>
      <c r="L182" s="3">
        <f t="shared" si="19"/>
        <v>108.7</v>
      </c>
      <c r="M182" s="3">
        <f t="shared" si="20"/>
        <v>103.6</v>
      </c>
      <c r="N182" s="1">
        <v>3500</v>
      </c>
      <c r="P182" s="4">
        <f t="shared" si="27"/>
        <v>13.747547914505947</v>
      </c>
      <c r="Q182" s="5">
        <f t="shared" si="21"/>
        <v>13.747547914505947</v>
      </c>
      <c r="R182" s="5">
        <f t="shared" si="22"/>
        <v>3.927870832715985</v>
      </c>
    </row>
    <row r="183" spans="1:18" x14ac:dyDescent="0.3">
      <c r="A183" s="1">
        <f t="shared" si="23"/>
        <v>182</v>
      </c>
      <c r="B183" s="1" t="s">
        <v>121</v>
      </c>
      <c r="C183" s="1" t="s">
        <v>497</v>
      </c>
      <c r="D183" s="1" t="s">
        <v>543</v>
      </c>
      <c r="E183" s="1">
        <v>3500</v>
      </c>
      <c r="F183" s="3" t="s">
        <v>493</v>
      </c>
      <c r="G183" s="1">
        <v>14</v>
      </c>
      <c r="H183" s="3">
        <v>117.25</v>
      </c>
      <c r="I183" s="3">
        <v>13.4</v>
      </c>
      <c r="J183" s="3">
        <v>98.62</v>
      </c>
      <c r="K183" s="3">
        <f t="shared" si="18"/>
        <v>108.88</v>
      </c>
      <c r="L183" s="3">
        <f t="shared" si="19"/>
        <v>108.7</v>
      </c>
      <c r="M183" s="3">
        <f t="shared" si="20"/>
        <v>103.6</v>
      </c>
      <c r="N183" s="1">
        <v>3900</v>
      </c>
      <c r="P183" s="4">
        <f t="shared" si="27"/>
        <v>11.405046637137282</v>
      </c>
      <c r="Q183" s="5">
        <f t="shared" si="21"/>
        <v>11.405046637137282</v>
      </c>
      <c r="R183" s="5">
        <f t="shared" si="22"/>
        <v>2.9243709325993033</v>
      </c>
    </row>
    <row r="184" spans="1:18" x14ac:dyDescent="0.3">
      <c r="A184" s="1">
        <f t="shared" si="23"/>
        <v>183</v>
      </c>
      <c r="B184" s="1" t="s">
        <v>114</v>
      </c>
      <c r="C184" s="1" t="s">
        <v>557</v>
      </c>
      <c r="D184" s="1" t="s">
        <v>545</v>
      </c>
      <c r="E184" s="1">
        <v>7300</v>
      </c>
      <c r="F184" s="3" t="s">
        <v>556</v>
      </c>
      <c r="G184" s="1">
        <v>34</v>
      </c>
      <c r="H184" s="3">
        <v>112.25</v>
      </c>
      <c r="I184" s="3">
        <v>26.8</v>
      </c>
      <c r="J184" s="3">
        <v>99.67</v>
      </c>
      <c r="K184" s="3">
        <f t="shared" si="18"/>
        <v>99.75</v>
      </c>
      <c r="L184" s="3">
        <f t="shared" si="19"/>
        <v>108.3</v>
      </c>
      <c r="M184" s="3">
        <f t="shared" si="20"/>
        <v>102.1</v>
      </c>
      <c r="N184" s="1">
        <v>8500</v>
      </c>
      <c r="P184" s="4">
        <f t="shared" si="27"/>
        <v>36.095673092057304</v>
      </c>
      <c r="Q184" s="5">
        <f t="shared" si="21"/>
        <v>36.095673092057304</v>
      </c>
      <c r="R184" s="5">
        <f t="shared" si="22"/>
        <v>4.2465497755361534</v>
      </c>
    </row>
    <row r="185" spans="1:18" x14ac:dyDescent="0.3">
      <c r="A185" s="1">
        <f t="shared" si="23"/>
        <v>184</v>
      </c>
      <c r="B185" s="1" t="s">
        <v>81</v>
      </c>
      <c r="C185" s="1" t="s">
        <v>557</v>
      </c>
      <c r="D185" s="1" t="s">
        <v>544</v>
      </c>
      <c r="E185" s="1">
        <v>7200</v>
      </c>
      <c r="F185" s="3" t="s">
        <v>556</v>
      </c>
      <c r="G185" s="1">
        <v>34</v>
      </c>
      <c r="H185" s="3">
        <v>112.25</v>
      </c>
      <c r="I185" s="3">
        <v>27.7</v>
      </c>
      <c r="J185" s="3">
        <v>99.67</v>
      </c>
      <c r="K185" s="3">
        <f t="shared" si="18"/>
        <v>99.75</v>
      </c>
      <c r="L185" s="3">
        <f t="shared" si="19"/>
        <v>108.3</v>
      </c>
      <c r="M185" s="3">
        <f t="shared" si="20"/>
        <v>102.1</v>
      </c>
      <c r="N185" s="1">
        <v>8200</v>
      </c>
      <c r="P185" s="4">
        <f t="shared" si="27"/>
        <v>36.211657795649295</v>
      </c>
      <c r="Q185" s="5">
        <f t="shared" si="21"/>
        <v>36.211657795649295</v>
      </c>
      <c r="R185" s="5">
        <f t="shared" si="22"/>
        <v>4.4160558287377194</v>
      </c>
    </row>
    <row r="186" spans="1:18" x14ac:dyDescent="0.3">
      <c r="A186" s="1">
        <f t="shared" si="23"/>
        <v>185</v>
      </c>
      <c r="B186" s="1" t="s">
        <v>14</v>
      </c>
      <c r="C186" s="1" t="s">
        <v>557</v>
      </c>
      <c r="D186" s="1" t="s">
        <v>543</v>
      </c>
      <c r="E186" s="1">
        <v>5600</v>
      </c>
      <c r="F186" s="3" t="s">
        <v>556</v>
      </c>
      <c r="G186" s="1">
        <v>28</v>
      </c>
      <c r="H186" s="3">
        <v>112.25</v>
      </c>
      <c r="I186" s="3">
        <v>20</v>
      </c>
      <c r="J186" s="3">
        <v>99.67</v>
      </c>
      <c r="K186" s="3">
        <f t="shared" si="18"/>
        <v>99.75</v>
      </c>
      <c r="L186" s="3">
        <f t="shared" si="19"/>
        <v>108.3</v>
      </c>
      <c r="M186" s="3">
        <f t="shared" si="20"/>
        <v>102.1</v>
      </c>
      <c r="N186" s="1">
        <v>6400</v>
      </c>
      <c r="P186" s="4">
        <f t="shared" si="27"/>
        <v>27.365901987611259</v>
      </c>
      <c r="Q186" s="5">
        <f t="shared" si="21"/>
        <v>27.365901987611259</v>
      </c>
      <c r="R186" s="5">
        <f t="shared" si="22"/>
        <v>4.2759221855642586</v>
      </c>
    </row>
    <row r="187" spans="1:18" x14ac:dyDescent="0.3">
      <c r="A187" s="1">
        <f t="shared" si="23"/>
        <v>186</v>
      </c>
      <c r="B187" s="1" t="s">
        <v>27</v>
      </c>
      <c r="C187" s="1" t="s">
        <v>557</v>
      </c>
      <c r="D187" s="1" t="s">
        <v>543</v>
      </c>
      <c r="E187" s="1">
        <v>4900</v>
      </c>
      <c r="F187" s="3" t="s">
        <v>556</v>
      </c>
      <c r="G187" s="1">
        <v>25</v>
      </c>
      <c r="H187" s="3">
        <v>112.25</v>
      </c>
      <c r="I187" s="3">
        <v>17.8</v>
      </c>
      <c r="J187" s="3">
        <v>99.67</v>
      </c>
      <c r="K187" s="3">
        <f t="shared" si="18"/>
        <v>99.75</v>
      </c>
      <c r="L187" s="3">
        <f t="shared" si="19"/>
        <v>108.3</v>
      </c>
      <c r="M187" s="3">
        <f t="shared" si="20"/>
        <v>102.1</v>
      </c>
      <c r="N187" s="1">
        <v>6000</v>
      </c>
      <c r="P187" s="4">
        <f t="shared" si="27"/>
        <v>23.318753287799655</v>
      </c>
      <c r="Q187" s="5">
        <f t="shared" si="21"/>
        <v>23.318753287799655</v>
      </c>
      <c r="R187" s="5">
        <f t="shared" si="22"/>
        <v>3.8864588812999425</v>
      </c>
    </row>
    <row r="188" spans="1:18" x14ac:dyDescent="0.3">
      <c r="A188" s="1">
        <f t="shared" si="23"/>
        <v>187</v>
      </c>
      <c r="B188" s="1" t="s">
        <v>207</v>
      </c>
      <c r="C188" s="1" t="s">
        <v>557</v>
      </c>
      <c r="D188" s="1" t="s">
        <v>546</v>
      </c>
      <c r="E188" s="1">
        <v>4700</v>
      </c>
      <c r="F188" s="3" t="s">
        <v>556</v>
      </c>
      <c r="G188" s="1">
        <v>24</v>
      </c>
      <c r="H188" s="1">
        <v>112.25</v>
      </c>
      <c r="I188" s="3">
        <v>21.6</v>
      </c>
      <c r="J188" s="3">
        <v>99.67</v>
      </c>
      <c r="K188" s="3">
        <f t="shared" si="18"/>
        <v>99.75</v>
      </c>
      <c r="L188" s="3">
        <f t="shared" si="19"/>
        <v>108.3</v>
      </c>
      <c r="M188" s="3">
        <f t="shared" si="20"/>
        <v>102.1</v>
      </c>
      <c r="N188" s="1">
        <v>5700</v>
      </c>
      <c r="P188" s="4">
        <f t="shared" si="27"/>
        <v>23.231206773375789</v>
      </c>
      <c r="Q188" s="5">
        <f t="shared" si="21"/>
        <v>23.231206773375789</v>
      </c>
      <c r="R188" s="5">
        <f t="shared" si="22"/>
        <v>4.0756503111185589</v>
      </c>
    </row>
    <row r="189" spans="1:18" x14ac:dyDescent="0.3">
      <c r="A189" s="1">
        <f t="shared" si="23"/>
        <v>188</v>
      </c>
      <c r="B189" s="1" t="s">
        <v>440</v>
      </c>
      <c r="C189" s="1" t="s">
        <v>557</v>
      </c>
      <c r="D189" s="1" t="s">
        <v>546</v>
      </c>
      <c r="E189" s="1">
        <v>4000</v>
      </c>
      <c r="F189" s="3" t="s">
        <v>556</v>
      </c>
      <c r="G189" s="1">
        <v>15</v>
      </c>
      <c r="H189" s="3">
        <v>112.25</v>
      </c>
      <c r="I189" s="3">
        <v>18.100000000000001</v>
      </c>
      <c r="J189" s="3">
        <v>99.67</v>
      </c>
      <c r="K189" s="3">
        <f t="shared" si="18"/>
        <v>99.75</v>
      </c>
      <c r="L189" s="3">
        <f t="shared" si="19"/>
        <v>108.3</v>
      </c>
      <c r="M189" s="3">
        <f t="shared" si="20"/>
        <v>102.1</v>
      </c>
      <c r="N189" s="1">
        <v>4000</v>
      </c>
      <c r="P189" s="4">
        <f t="shared" si="27"/>
        <v>14.175690586948871</v>
      </c>
      <c r="Q189" s="5">
        <f t="shared" si="21"/>
        <v>14.175690586948871</v>
      </c>
      <c r="R189" s="5">
        <f t="shared" si="22"/>
        <v>3.5439226467372178</v>
      </c>
    </row>
    <row r="190" spans="1:18" x14ac:dyDescent="0.3">
      <c r="A190" s="1">
        <f t="shared" si="23"/>
        <v>189</v>
      </c>
      <c r="B190" s="1" t="s">
        <v>152</v>
      </c>
      <c r="C190" s="1" t="s">
        <v>557</v>
      </c>
      <c r="D190" s="1" t="s">
        <v>543</v>
      </c>
      <c r="E190" s="1">
        <v>3900</v>
      </c>
      <c r="F190" s="3" t="s">
        <v>556</v>
      </c>
      <c r="G190" s="1">
        <v>28</v>
      </c>
      <c r="H190" s="3">
        <v>112.25</v>
      </c>
      <c r="I190" s="3">
        <v>17.100000000000001</v>
      </c>
      <c r="J190" s="3">
        <v>99.67</v>
      </c>
      <c r="K190" s="3">
        <f t="shared" si="18"/>
        <v>99.75</v>
      </c>
      <c r="L190" s="3">
        <f t="shared" si="19"/>
        <v>108.3</v>
      </c>
      <c r="M190" s="3">
        <f t="shared" si="20"/>
        <v>102.1</v>
      </c>
      <c r="N190" s="1">
        <v>3500</v>
      </c>
      <c r="P190" s="4">
        <f t="shared" si="27"/>
        <v>23.187491263578906</v>
      </c>
      <c r="Q190" s="5">
        <f t="shared" si="21"/>
        <v>23.187491263578906</v>
      </c>
      <c r="R190" s="5">
        <f t="shared" si="22"/>
        <v>6.6249975038796878</v>
      </c>
    </row>
    <row r="191" spans="1:18" x14ac:dyDescent="0.3">
      <c r="A191" s="1">
        <f t="shared" si="23"/>
        <v>190</v>
      </c>
      <c r="B191" s="1" t="s">
        <v>122</v>
      </c>
      <c r="C191" s="1" t="s">
        <v>557</v>
      </c>
      <c r="D191" s="1" t="s">
        <v>542</v>
      </c>
      <c r="E191" s="1">
        <v>3900</v>
      </c>
      <c r="F191" s="3" t="s">
        <v>556</v>
      </c>
      <c r="G191" s="1">
        <v>20</v>
      </c>
      <c r="H191" s="3">
        <v>112.25</v>
      </c>
      <c r="I191" s="3">
        <v>12.5</v>
      </c>
      <c r="J191" s="3">
        <v>99.67</v>
      </c>
      <c r="K191" s="3">
        <f t="shared" si="18"/>
        <v>99.75</v>
      </c>
      <c r="L191" s="3">
        <f t="shared" si="19"/>
        <v>108.3</v>
      </c>
      <c r="M191" s="3">
        <f t="shared" si="20"/>
        <v>102.1</v>
      </c>
      <c r="N191" s="1">
        <v>4500</v>
      </c>
      <c r="P191" s="4">
        <f t="shared" si="27"/>
        <v>16.075125263578901</v>
      </c>
      <c r="Q191" s="5">
        <f t="shared" si="21"/>
        <v>16.075125263578901</v>
      </c>
      <c r="R191" s="5">
        <f t="shared" si="22"/>
        <v>3.572250058573089</v>
      </c>
    </row>
    <row r="192" spans="1:18" x14ac:dyDescent="0.3">
      <c r="A192" s="1">
        <f t="shared" si="23"/>
        <v>191</v>
      </c>
      <c r="B192" s="1" t="s">
        <v>331</v>
      </c>
      <c r="C192" s="1" t="s">
        <v>557</v>
      </c>
      <c r="D192" s="1" t="s">
        <v>543</v>
      </c>
      <c r="E192" s="1">
        <v>3300</v>
      </c>
      <c r="F192" s="3" t="s">
        <v>556</v>
      </c>
      <c r="G192" s="1">
        <v>16</v>
      </c>
      <c r="H192" s="3">
        <v>112.25</v>
      </c>
      <c r="I192" s="3">
        <v>17.5</v>
      </c>
      <c r="J192" s="3">
        <v>99.67</v>
      </c>
      <c r="K192" s="3">
        <f t="shared" si="18"/>
        <v>99.75</v>
      </c>
      <c r="L192" s="3">
        <f t="shared" si="19"/>
        <v>108.3</v>
      </c>
      <c r="M192" s="3">
        <f t="shared" si="20"/>
        <v>102.1</v>
      </c>
      <c r="N192" s="1">
        <v>3600</v>
      </c>
      <c r="P192" s="4">
        <f t="shared" si="27"/>
        <v>12.942954651145996</v>
      </c>
      <c r="Q192" s="5">
        <f t="shared" si="21"/>
        <v>12.942954651145996</v>
      </c>
      <c r="R192" s="5">
        <f t="shared" si="22"/>
        <v>3.5952651808738878</v>
      </c>
    </row>
    <row r="193" spans="1:18" x14ac:dyDescent="0.3">
      <c r="A193" s="1">
        <f t="shared" si="23"/>
        <v>192</v>
      </c>
      <c r="B193" s="1" t="s">
        <v>98</v>
      </c>
      <c r="C193" s="1" t="s">
        <v>557</v>
      </c>
      <c r="D193" s="1" t="s">
        <v>545</v>
      </c>
      <c r="E193" s="1">
        <v>3200</v>
      </c>
      <c r="F193" s="3" t="s">
        <v>556</v>
      </c>
      <c r="G193" s="1">
        <v>8</v>
      </c>
      <c r="H193" s="3">
        <v>112.25</v>
      </c>
      <c r="I193" s="3">
        <v>22.9</v>
      </c>
      <c r="J193" s="3">
        <v>99.67</v>
      </c>
      <c r="K193" s="3">
        <f t="shared" si="18"/>
        <v>99.75</v>
      </c>
      <c r="L193" s="3">
        <f t="shared" si="19"/>
        <v>108.3</v>
      </c>
      <c r="M193" s="3">
        <f t="shared" si="20"/>
        <v>102.1</v>
      </c>
      <c r="N193" s="1">
        <v>3700</v>
      </c>
      <c r="P193" s="4">
        <f t="shared" si="27"/>
        <v>8.2664901275392175</v>
      </c>
      <c r="Q193" s="5">
        <f t="shared" si="21"/>
        <v>8.2664901275392175</v>
      </c>
      <c r="R193" s="5">
        <f t="shared" si="22"/>
        <v>2.2341865209565452</v>
      </c>
    </row>
    <row r="194" spans="1:18" x14ac:dyDescent="0.3">
      <c r="A194" s="1">
        <f t="shared" si="23"/>
        <v>193</v>
      </c>
      <c r="B194" s="1" t="s">
        <v>380</v>
      </c>
      <c r="C194" s="1" t="s">
        <v>557</v>
      </c>
      <c r="D194" s="1" t="s">
        <v>544</v>
      </c>
      <c r="E194" s="1">
        <v>3200</v>
      </c>
      <c r="F194" s="3" t="s">
        <v>556</v>
      </c>
      <c r="G194" s="1">
        <v>8</v>
      </c>
      <c r="H194" s="3">
        <v>112.25</v>
      </c>
      <c r="I194" s="3">
        <v>18.7</v>
      </c>
      <c r="J194" s="3">
        <v>99.67</v>
      </c>
      <c r="K194" s="3">
        <f t="shared" ref="K194:K211" si="28">VLOOKUP(F194,$B$215:$E$244,2,FALSE)</f>
        <v>99.75</v>
      </c>
      <c r="L194" s="3">
        <f t="shared" ref="L194:L211" si="29">VLOOKUP(C194,$B$215:$E$244,4,FALSE)</f>
        <v>108.3</v>
      </c>
      <c r="M194" s="3">
        <f t="shared" ref="M194:M211" si="30">VLOOKUP(F194,$B$215:$E$244,3,FALSE)</f>
        <v>102.1</v>
      </c>
      <c r="N194" s="1">
        <v>3500</v>
      </c>
      <c r="P194" s="4">
        <f t="shared" si="27"/>
        <v>7.1223681275392181</v>
      </c>
      <c r="Q194" s="5">
        <f t="shared" ref="Q194:Q211" si="31">P194-O194</f>
        <v>7.1223681275392181</v>
      </c>
      <c r="R194" s="5">
        <f t="shared" ref="R194:R211" si="32">P194/(N194/1000)</f>
        <v>2.0349623221540623</v>
      </c>
    </row>
    <row r="195" spans="1:18" x14ac:dyDescent="0.3">
      <c r="A195" s="1">
        <f t="shared" si="23"/>
        <v>194</v>
      </c>
      <c r="B195" s="1" t="s">
        <v>82</v>
      </c>
      <c r="C195" s="1" t="s">
        <v>496</v>
      </c>
      <c r="D195" s="1" t="s">
        <v>542</v>
      </c>
      <c r="E195" s="1">
        <v>8300</v>
      </c>
      <c r="F195" s="3" t="s">
        <v>486</v>
      </c>
      <c r="G195" s="1">
        <v>34</v>
      </c>
      <c r="H195" s="3">
        <v>115.75</v>
      </c>
      <c r="I195" s="3">
        <v>17.5</v>
      </c>
      <c r="J195" s="3">
        <v>96.83</v>
      </c>
      <c r="K195" s="3">
        <f t="shared" si="28"/>
        <v>102.83</v>
      </c>
      <c r="L195" s="3">
        <f t="shared" si="29"/>
        <v>103.2</v>
      </c>
      <c r="M195" s="3">
        <f t="shared" si="30"/>
        <v>107.6</v>
      </c>
      <c r="N195" s="1">
        <v>9200</v>
      </c>
      <c r="P195" s="4">
        <v>36.135818007094272</v>
      </c>
      <c r="Q195" s="5">
        <f t="shared" si="31"/>
        <v>36.135818007094272</v>
      </c>
      <c r="R195" s="5">
        <f t="shared" si="32"/>
        <v>3.9278063051189429</v>
      </c>
    </row>
    <row r="196" spans="1:18" x14ac:dyDescent="0.3">
      <c r="A196" s="1">
        <f t="shared" ref="A196:A211" si="33">A195+1</f>
        <v>195</v>
      </c>
      <c r="B196" s="1" t="s">
        <v>130</v>
      </c>
      <c r="C196" s="1" t="s">
        <v>496</v>
      </c>
      <c r="D196" s="1" t="s">
        <v>544</v>
      </c>
      <c r="E196" s="1">
        <v>7800</v>
      </c>
      <c r="F196" s="3" t="s">
        <v>486</v>
      </c>
      <c r="G196" s="1">
        <v>34</v>
      </c>
      <c r="H196" s="3">
        <v>115.75</v>
      </c>
      <c r="I196" s="3">
        <v>30.9</v>
      </c>
      <c r="J196" s="3">
        <v>96.83</v>
      </c>
      <c r="K196" s="3">
        <f t="shared" si="28"/>
        <v>102.83</v>
      </c>
      <c r="L196" s="3">
        <f t="shared" si="29"/>
        <v>103.2</v>
      </c>
      <c r="M196" s="3">
        <f t="shared" si="30"/>
        <v>107.6</v>
      </c>
      <c r="N196" s="1">
        <v>8400</v>
      </c>
      <c r="P196" s="4">
        <f t="shared" ref="P196:P204" si="34">-87.868852+(LN(E196))*9.365713+G196*0.73241+I196*0.27241+H196*0.0924+((J196+K196)/2)*0.015315+((L196+M196)/2)*-0.032803</f>
        <v>38.151704023462528</v>
      </c>
      <c r="Q196" s="5">
        <f t="shared" si="31"/>
        <v>38.151704023462528</v>
      </c>
      <c r="R196" s="5">
        <f t="shared" si="32"/>
        <v>4.5418695266026816</v>
      </c>
    </row>
    <row r="197" spans="1:18" x14ac:dyDescent="0.3">
      <c r="A197" s="1">
        <f t="shared" si="33"/>
        <v>196</v>
      </c>
      <c r="B197" s="1" t="s">
        <v>329</v>
      </c>
      <c r="C197" s="1" t="s">
        <v>496</v>
      </c>
      <c r="D197" s="1" t="s">
        <v>543</v>
      </c>
      <c r="E197" s="1">
        <v>7500</v>
      </c>
      <c r="F197" s="3" t="s">
        <v>486</v>
      </c>
      <c r="G197" s="1">
        <v>32</v>
      </c>
      <c r="H197" s="3">
        <v>115.75</v>
      </c>
      <c r="I197" s="3">
        <v>26.2</v>
      </c>
      <c r="J197" s="3">
        <v>96.83</v>
      </c>
      <c r="K197" s="3">
        <f t="shared" si="28"/>
        <v>102.83</v>
      </c>
      <c r="L197" s="3">
        <f t="shared" si="29"/>
        <v>103.2</v>
      </c>
      <c r="M197" s="3">
        <f t="shared" si="30"/>
        <v>107.6</v>
      </c>
      <c r="N197" s="1">
        <v>7800</v>
      </c>
      <c r="P197" s="4">
        <f t="shared" si="34"/>
        <v>35.039227080413568</v>
      </c>
      <c r="Q197" s="5">
        <f t="shared" si="31"/>
        <v>35.039227080413568</v>
      </c>
      <c r="R197" s="5">
        <f t="shared" si="32"/>
        <v>4.4922086000530213</v>
      </c>
    </row>
    <row r="198" spans="1:18" x14ac:dyDescent="0.3">
      <c r="A198" s="1">
        <f t="shared" si="33"/>
        <v>197</v>
      </c>
      <c r="B198" s="1" t="s">
        <v>92</v>
      </c>
      <c r="C198" s="1" t="s">
        <v>496</v>
      </c>
      <c r="D198" s="1" t="s">
        <v>546</v>
      </c>
      <c r="E198" s="1">
        <v>5500</v>
      </c>
      <c r="F198" s="3" t="s">
        <v>486</v>
      </c>
      <c r="G198" s="1">
        <v>28</v>
      </c>
      <c r="H198" s="1">
        <v>115.75</v>
      </c>
      <c r="I198" s="3">
        <v>17</v>
      </c>
      <c r="J198" s="3">
        <v>96.83</v>
      </c>
      <c r="K198" s="3">
        <f t="shared" si="28"/>
        <v>102.83</v>
      </c>
      <c r="L198" s="3">
        <f t="shared" si="29"/>
        <v>103.2</v>
      </c>
      <c r="M198" s="3">
        <f t="shared" si="30"/>
        <v>107.6</v>
      </c>
      <c r="N198" s="1">
        <v>5500</v>
      </c>
      <c r="P198" s="4">
        <f t="shared" si="34"/>
        <v>26.698593036384242</v>
      </c>
      <c r="Q198" s="5">
        <f t="shared" si="31"/>
        <v>26.698593036384242</v>
      </c>
      <c r="R198" s="5">
        <f t="shared" si="32"/>
        <v>4.8542896429789533</v>
      </c>
    </row>
    <row r="199" spans="1:18" x14ac:dyDescent="0.3">
      <c r="A199" s="1">
        <f t="shared" si="33"/>
        <v>198</v>
      </c>
      <c r="B199" s="1" t="s">
        <v>77</v>
      </c>
      <c r="C199" s="1" t="s">
        <v>496</v>
      </c>
      <c r="D199" s="1" t="s">
        <v>546</v>
      </c>
      <c r="E199" s="1">
        <v>5300</v>
      </c>
      <c r="F199" s="3" t="s">
        <v>486</v>
      </c>
      <c r="G199" s="1">
        <v>32</v>
      </c>
      <c r="H199" s="1">
        <v>115.75</v>
      </c>
      <c r="I199" s="3">
        <v>21.9</v>
      </c>
      <c r="J199" s="3">
        <v>96.83</v>
      </c>
      <c r="K199" s="3">
        <f t="shared" si="28"/>
        <v>102.83</v>
      </c>
      <c r="L199" s="3">
        <f t="shared" si="29"/>
        <v>103.2</v>
      </c>
      <c r="M199" s="3">
        <f t="shared" si="30"/>
        <v>107.6</v>
      </c>
      <c r="N199" s="1">
        <v>5600</v>
      </c>
      <c r="P199" s="4">
        <f t="shared" si="34"/>
        <v>30.616124116671042</v>
      </c>
      <c r="Q199" s="5">
        <f t="shared" si="31"/>
        <v>30.616124116671042</v>
      </c>
      <c r="R199" s="5">
        <f t="shared" si="32"/>
        <v>5.4671650208341154</v>
      </c>
    </row>
    <row r="200" spans="1:18" x14ac:dyDescent="0.3">
      <c r="A200" s="1">
        <f t="shared" si="33"/>
        <v>199</v>
      </c>
      <c r="B200" s="1" t="s">
        <v>197</v>
      </c>
      <c r="C200" s="1" t="s">
        <v>496</v>
      </c>
      <c r="D200" s="1" t="s">
        <v>543</v>
      </c>
      <c r="E200" s="1">
        <v>4000</v>
      </c>
      <c r="F200" s="3" t="s">
        <v>486</v>
      </c>
      <c r="G200" s="1">
        <v>14</v>
      </c>
      <c r="H200" s="1">
        <v>115.75</v>
      </c>
      <c r="I200" s="3">
        <v>24.8</v>
      </c>
      <c r="J200" s="3">
        <v>96.83</v>
      </c>
      <c r="K200" s="3">
        <f t="shared" si="28"/>
        <v>102.83</v>
      </c>
      <c r="L200" s="3">
        <f t="shared" si="29"/>
        <v>103.2</v>
      </c>
      <c r="M200" s="3">
        <f t="shared" si="30"/>
        <v>107.6</v>
      </c>
      <c r="N200" s="1">
        <v>3500</v>
      </c>
      <c r="P200" s="4">
        <f t="shared" si="34"/>
        <v>15.587104786948871</v>
      </c>
      <c r="Q200" s="5">
        <f t="shared" si="31"/>
        <v>15.587104786948871</v>
      </c>
      <c r="R200" s="5">
        <f t="shared" si="32"/>
        <v>4.4534585105568203</v>
      </c>
    </row>
    <row r="201" spans="1:18" x14ac:dyDescent="0.3">
      <c r="A201" s="1">
        <f t="shared" si="33"/>
        <v>200</v>
      </c>
      <c r="B201" s="1" t="s">
        <v>48</v>
      </c>
      <c r="C201" s="1" t="s">
        <v>496</v>
      </c>
      <c r="D201" s="1" t="s">
        <v>545</v>
      </c>
      <c r="E201" s="1">
        <v>3700</v>
      </c>
      <c r="F201" s="3" t="s">
        <v>486</v>
      </c>
      <c r="G201" s="1">
        <v>18</v>
      </c>
      <c r="H201" s="1">
        <v>115.75</v>
      </c>
      <c r="I201" s="3">
        <v>17.399999999999999</v>
      </c>
      <c r="J201" s="3">
        <v>96.83</v>
      </c>
      <c r="K201" s="3">
        <f t="shared" si="28"/>
        <v>102.83</v>
      </c>
      <c r="L201" s="3">
        <f t="shared" si="29"/>
        <v>103.2</v>
      </c>
      <c r="M201" s="3">
        <f t="shared" si="30"/>
        <v>107.6</v>
      </c>
      <c r="N201" s="1">
        <v>3500</v>
      </c>
      <c r="P201" s="4">
        <f t="shared" si="34"/>
        <v>15.770745364505945</v>
      </c>
      <c r="Q201" s="5">
        <f t="shared" si="31"/>
        <v>15.770745364505945</v>
      </c>
      <c r="R201" s="5">
        <f t="shared" si="32"/>
        <v>4.5059272470016989</v>
      </c>
    </row>
    <row r="202" spans="1:18" x14ac:dyDescent="0.3">
      <c r="A202" s="1">
        <f t="shared" si="33"/>
        <v>201</v>
      </c>
      <c r="B202" s="1" t="s">
        <v>339</v>
      </c>
      <c r="C202" s="1" t="s">
        <v>496</v>
      </c>
      <c r="D202" s="1" t="s">
        <v>545</v>
      </c>
      <c r="E202" s="1">
        <v>3400</v>
      </c>
      <c r="F202" s="3" t="s">
        <v>486</v>
      </c>
      <c r="G202" s="1">
        <v>16</v>
      </c>
      <c r="H202" s="3">
        <v>115.75</v>
      </c>
      <c r="I202" s="3">
        <v>12.5</v>
      </c>
      <c r="J202" s="3">
        <v>96.83</v>
      </c>
      <c r="K202" s="3">
        <f t="shared" si="28"/>
        <v>102.83</v>
      </c>
      <c r="L202" s="3">
        <f t="shared" si="29"/>
        <v>103.2</v>
      </c>
      <c r="M202" s="3">
        <f t="shared" si="30"/>
        <v>107.6</v>
      </c>
      <c r="N202" s="1">
        <v>4100</v>
      </c>
      <c r="P202" s="4">
        <f t="shared" si="34"/>
        <v>12.17917613620547</v>
      </c>
      <c r="Q202" s="5">
        <f t="shared" si="31"/>
        <v>12.17917613620547</v>
      </c>
      <c r="R202" s="5">
        <f t="shared" si="32"/>
        <v>2.9705307649281636</v>
      </c>
    </row>
    <row r="203" spans="1:18" x14ac:dyDescent="0.3">
      <c r="A203" s="1">
        <f t="shared" si="33"/>
        <v>202</v>
      </c>
      <c r="B203" s="1" t="s">
        <v>113</v>
      </c>
      <c r="C203" s="1" t="s">
        <v>496</v>
      </c>
      <c r="D203" s="1" t="s">
        <v>546</v>
      </c>
      <c r="E203" s="1">
        <v>3300</v>
      </c>
      <c r="F203" s="3" t="s">
        <v>486</v>
      </c>
      <c r="G203" s="1">
        <v>24</v>
      </c>
      <c r="H203" s="3">
        <v>115.75</v>
      </c>
      <c r="I203" s="3">
        <v>10.8</v>
      </c>
      <c r="J203" s="3">
        <v>96.83</v>
      </c>
      <c r="K203" s="3">
        <f t="shared" si="28"/>
        <v>102.83</v>
      </c>
      <c r="L203" s="3">
        <f t="shared" si="29"/>
        <v>103.2</v>
      </c>
      <c r="M203" s="3">
        <f t="shared" si="30"/>
        <v>107.6</v>
      </c>
      <c r="N203" s="1">
        <v>3600</v>
      </c>
      <c r="P203" s="4">
        <f t="shared" si="34"/>
        <v>17.295764851146</v>
      </c>
      <c r="Q203" s="5">
        <f t="shared" si="31"/>
        <v>17.295764851146</v>
      </c>
      <c r="R203" s="5">
        <f t="shared" si="32"/>
        <v>4.8043791253183334</v>
      </c>
    </row>
    <row r="204" spans="1:18" x14ac:dyDescent="0.3">
      <c r="A204" s="1">
        <f t="shared" si="33"/>
        <v>203</v>
      </c>
      <c r="B204" s="1" t="s">
        <v>218</v>
      </c>
      <c r="C204" s="1" t="s">
        <v>496</v>
      </c>
      <c r="D204" s="1" t="s">
        <v>545</v>
      </c>
      <c r="E204" s="1">
        <v>3000</v>
      </c>
      <c r="F204" s="3" t="s">
        <v>486</v>
      </c>
      <c r="G204" s="1">
        <v>8</v>
      </c>
      <c r="H204" s="3">
        <v>115.75</v>
      </c>
      <c r="I204" s="3">
        <v>17</v>
      </c>
      <c r="J204" s="3">
        <v>96.83</v>
      </c>
      <c r="K204" s="3">
        <f t="shared" si="28"/>
        <v>102.83</v>
      </c>
      <c r="L204" s="3">
        <f t="shared" si="29"/>
        <v>103.2</v>
      </c>
      <c r="M204" s="3">
        <f t="shared" si="30"/>
        <v>107.6</v>
      </c>
      <c r="N204" s="1">
        <v>3500</v>
      </c>
      <c r="P204" s="4">
        <f t="shared" si="34"/>
        <v>6.3734990611202758</v>
      </c>
      <c r="Q204" s="5">
        <f t="shared" si="31"/>
        <v>6.3734990611202758</v>
      </c>
      <c r="R204" s="5">
        <f t="shared" si="32"/>
        <v>1.8209997317486502</v>
      </c>
    </row>
    <row r="205" spans="1:18" x14ac:dyDescent="0.3">
      <c r="A205" s="1">
        <f t="shared" si="33"/>
        <v>204</v>
      </c>
      <c r="B205" s="1" t="s">
        <v>192</v>
      </c>
      <c r="C205" s="1" t="s">
        <v>523</v>
      </c>
      <c r="D205" s="1" t="s">
        <v>544</v>
      </c>
      <c r="E205" s="1">
        <v>8800</v>
      </c>
      <c r="F205" s="3" t="s">
        <v>518</v>
      </c>
      <c r="G205" s="1">
        <v>36</v>
      </c>
      <c r="H205" s="3">
        <v>106</v>
      </c>
      <c r="I205" s="3">
        <v>27.7</v>
      </c>
      <c r="J205" s="3">
        <v>104.5</v>
      </c>
      <c r="K205" s="3">
        <f t="shared" si="28"/>
        <v>100.62</v>
      </c>
      <c r="L205" s="3">
        <f t="shared" si="29"/>
        <v>111.3</v>
      </c>
      <c r="M205" s="3">
        <f t="shared" si="30"/>
        <v>106.6</v>
      </c>
      <c r="N205" s="1">
        <v>9800</v>
      </c>
      <c r="P205" s="4">
        <v>42.010961511806876</v>
      </c>
      <c r="Q205" s="5">
        <f t="shared" si="31"/>
        <v>42.010961511806876</v>
      </c>
      <c r="R205" s="5">
        <f t="shared" si="32"/>
        <v>4.2868328073272322</v>
      </c>
    </row>
    <row r="206" spans="1:18" x14ac:dyDescent="0.3">
      <c r="A206" s="1">
        <f t="shared" si="33"/>
        <v>205</v>
      </c>
      <c r="B206" s="1" t="s">
        <v>165</v>
      </c>
      <c r="C206" s="1" t="s">
        <v>523</v>
      </c>
      <c r="D206" s="1" t="s">
        <v>542</v>
      </c>
      <c r="E206" s="1">
        <v>6600</v>
      </c>
      <c r="F206" s="3" t="s">
        <v>518</v>
      </c>
      <c r="G206" s="1">
        <v>32</v>
      </c>
      <c r="H206" s="1">
        <v>106</v>
      </c>
      <c r="I206" s="3">
        <v>17</v>
      </c>
      <c r="J206" s="3">
        <v>104.5</v>
      </c>
      <c r="K206" s="3">
        <f t="shared" si="28"/>
        <v>100.62</v>
      </c>
      <c r="L206" s="3">
        <f t="shared" si="29"/>
        <v>111.3</v>
      </c>
      <c r="M206" s="3">
        <f t="shared" si="30"/>
        <v>106.6</v>
      </c>
      <c r="N206" s="1">
        <v>6800</v>
      </c>
      <c r="P206" s="4">
        <f t="shared" ref="P206:P211" si="35">-87.868852+(LN(E206))*9.365713+G206*0.73241+I206*0.27241+H206*0.0924+((J206+K206)/2)*0.015315+((L206+M206)/2)*-0.032803</f>
        <v>30.360263711029603</v>
      </c>
      <c r="Q206" s="5">
        <f t="shared" si="31"/>
        <v>30.360263711029603</v>
      </c>
      <c r="R206" s="5">
        <f t="shared" si="32"/>
        <v>4.4647446633867061</v>
      </c>
    </row>
    <row r="207" spans="1:18" x14ac:dyDescent="0.3">
      <c r="A207" s="1">
        <f t="shared" si="33"/>
        <v>206</v>
      </c>
      <c r="B207" s="1" t="s">
        <v>550</v>
      </c>
      <c r="C207" s="1" t="s">
        <v>523</v>
      </c>
      <c r="D207" s="1" t="s">
        <v>543</v>
      </c>
      <c r="E207" s="1">
        <v>5300</v>
      </c>
      <c r="F207" s="3" t="s">
        <v>518</v>
      </c>
      <c r="G207" s="1">
        <v>32</v>
      </c>
      <c r="H207" s="3">
        <v>106</v>
      </c>
      <c r="I207" s="3">
        <v>19.3</v>
      </c>
      <c r="J207" s="3">
        <v>104.5</v>
      </c>
      <c r="K207" s="3">
        <f t="shared" si="28"/>
        <v>100.62</v>
      </c>
      <c r="L207" s="3">
        <f t="shared" si="29"/>
        <v>111.3</v>
      </c>
      <c r="M207" s="3">
        <f t="shared" si="30"/>
        <v>106.6</v>
      </c>
      <c r="N207" s="1">
        <v>4700</v>
      </c>
      <c r="P207" s="4">
        <f t="shared" si="35"/>
        <v>28.932317416671047</v>
      </c>
      <c r="Q207" s="5">
        <f t="shared" si="31"/>
        <v>28.932317416671047</v>
      </c>
      <c r="R207" s="5">
        <f t="shared" si="32"/>
        <v>6.1558122163129889</v>
      </c>
    </row>
    <row r="208" spans="1:18" x14ac:dyDescent="0.3">
      <c r="A208" s="1">
        <f t="shared" si="33"/>
        <v>207</v>
      </c>
      <c r="B208" s="1" t="s">
        <v>155</v>
      </c>
      <c r="C208" s="1" t="s">
        <v>523</v>
      </c>
      <c r="D208" s="1" t="s">
        <v>546</v>
      </c>
      <c r="E208" s="1">
        <v>3600</v>
      </c>
      <c r="F208" s="3" t="s">
        <v>518</v>
      </c>
      <c r="G208" s="1">
        <v>24</v>
      </c>
      <c r="H208" s="3">
        <v>106</v>
      </c>
      <c r="I208" s="3">
        <v>15.1</v>
      </c>
      <c r="J208" s="3">
        <v>104.5</v>
      </c>
      <c r="K208" s="3">
        <f t="shared" si="28"/>
        <v>100.62</v>
      </c>
      <c r="L208" s="3">
        <f t="shared" si="29"/>
        <v>111.3</v>
      </c>
      <c r="M208" s="3">
        <f t="shared" si="30"/>
        <v>106.6</v>
      </c>
      <c r="N208" s="1">
        <v>3500</v>
      </c>
      <c r="P208" s="4">
        <f t="shared" si="35"/>
        <v>18.306510735765659</v>
      </c>
      <c r="Q208" s="5">
        <f t="shared" si="31"/>
        <v>18.306510735765659</v>
      </c>
      <c r="R208" s="5">
        <f t="shared" si="32"/>
        <v>5.2304316387901881</v>
      </c>
    </row>
    <row r="209" spans="1:18" x14ac:dyDescent="0.3">
      <c r="A209" s="1">
        <f t="shared" si="33"/>
        <v>208</v>
      </c>
      <c r="B209" s="1" t="s">
        <v>368</v>
      </c>
      <c r="C209" s="1" t="s">
        <v>523</v>
      </c>
      <c r="D209" s="1" t="s">
        <v>546</v>
      </c>
      <c r="E209" s="1">
        <v>3500</v>
      </c>
      <c r="F209" s="3" t="s">
        <v>518</v>
      </c>
      <c r="G209" s="1">
        <v>23</v>
      </c>
      <c r="H209" s="1">
        <v>106</v>
      </c>
      <c r="I209" s="3">
        <v>13.5</v>
      </c>
      <c r="J209" s="3">
        <v>104.5</v>
      </c>
      <c r="K209" s="3">
        <f t="shared" si="28"/>
        <v>100.62</v>
      </c>
      <c r="L209" s="3">
        <f t="shared" si="29"/>
        <v>111.3</v>
      </c>
      <c r="M209" s="3">
        <f t="shared" si="30"/>
        <v>106.6</v>
      </c>
      <c r="N209" s="1">
        <v>4300</v>
      </c>
      <c r="P209" s="4">
        <f t="shared" si="35"/>
        <v>16.874404387137279</v>
      </c>
      <c r="Q209" s="5">
        <f t="shared" si="31"/>
        <v>16.874404387137279</v>
      </c>
      <c r="R209" s="5">
        <f t="shared" si="32"/>
        <v>3.9242800900319255</v>
      </c>
    </row>
    <row r="210" spans="1:18" x14ac:dyDescent="0.3">
      <c r="A210" s="1">
        <f t="shared" si="33"/>
        <v>209</v>
      </c>
      <c r="B210" s="1" t="s">
        <v>88</v>
      </c>
      <c r="C210" s="1" t="s">
        <v>523</v>
      </c>
      <c r="D210" s="1" t="s">
        <v>542</v>
      </c>
      <c r="E210" s="1">
        <v>3400</v>
      </c>
      <c r="F210" s="3" t="s">
        <v>518</v>
      </c>
      <c r="G210" s="1">
        <v>18</v>
      </c>
      <c r="H210" s="3">
        <v>106</v>
      </c>
      <c r="I210" s="3">
        <v>21</v>
      </c>
      <c r="J210" s="3">
        <v>104.5</v>
      </c>
      <c r="K210" s="3">
        <f t="shared" si="28"/>
        <v>100.62</v>
      </c>
      <c r="L210" s="3">
        <f t="shared" si="29"/>
        <v>111.3</v>
      </c>
      <c r="M210" s="3">
        <f t="shared" si="30"/>
        <v>106.6</v>
      </c>
      <c r="N210" s="1">
        <v>3500</v>
      </c>
      <c r="P210" s="4">
        <f t="shared" si="35"/>
        <v>14.98394043620547</v>
      </c>
      <c r="Q210" s="5">
        <f t="shared" si="31"/>
        <v>14.98394043620547</v>
      </c>
      <c r="R210" s="5">
        <f t="shared" si="32"/>
        <v>4.2811258389158491</v>
      </c>
    </row>
    <row r="211" spans="1:18" x14ac:dyDescent="0.3">
      <c r="A211" s="1">
        <f t="shared" si="33"/>
        <v>210</v>
      </c>
      <c r="B211" s="1" t="s">
        <v>443</v>
      </c>
      <c r="C211" s="1" t="s">
        <v>523</v>
      </c>
      <c r="D211" s="1" t="s">
        <v>544</v>
      </c>
      <c r="E211" s="1">
        <v>3000</v>
      </c>
      <c r="F211" s="3" t="s">
        <v>518</v>
      </c>
      <c r="G211" s="1">
        <v>13</v>
      </c>
      <c r="H211" s="3">
        <v>106</v>
      </c>
      <c r="I211" s="3">
        <v>19.100000000000001</v>
      </c>
      <c r="J211" s="3">
        <v>104.5</v>
      </c>
      <c r="K211" s="3">
        <f t="shared" si="28"/>
        <v>100.62</v>
      </c>
      <c r="L211" s="3">
        <f t="shared" si="29"/>
        <v>111.3</v>
      </c>
      <c r="M211" s="3">
        <f t="shared" si="30"/>
        <v>106.6</v>
      </c>
      <c r="N211" s="1">
        <v>3500</v>
      </c>
      <c r="P211" s="4">
        <f t="shared" si="35"/>
        <v>9.6320693611202799</v>
      </c>
      <c r="Q211" s="5">
        <f t="shared" si="31"/>
        <v>9.6320693611202799</v>
      </c>
      <c r="R211" s="5">
        <f t="shared" si="32"/>
        <v>2.7520198174629371</v>
      </c>
    </row>
    <row r="213" spans="1:18" x14ac:dyDescent="0.3">
      <c r="A213" s="1" t="s">
        <v>565</v>
      </c>
    </row>
    <row r="214" spans="1:18" x14ac:dyDescent="0.3">
      <c r="A214" s="1" t="s">
        <v>509</v>
      </c>
      <c r="B214" s="1" t="s">
        <v>510</v>
      </c>
      <c r="C214" s="1" t="s">
        <v>566</v>
      </c>
      <c r="D214" s="1" t="s">
        <v>567</v>
      </c>
      <c r="E214" s="1" t="s">
        <v>568</v>
      </c>
      <c r="P214" s="1"/>
    </row>
    <row r="215" spans="1:18" x14ac:dyDescent="0.3">
      <c r="A215" s="1">
        <v>1</v>
      </c>
      <c r="B215" s="1" t="s">
        <v>507</v>
      </c>
      <c r="C215" s="1" t="e">
        <f t="shared" ref="C215:C244" si="36">VLOOKUP(B215,$C$2:$J$211,8,FALSE)</f>
        <v>#N/A</v>
      </c>
      <c r="D215" s="1">
        <v>105.5</v>
      </c>
      <c r="E215" s="1">
        <v>111.2</v>
      </c>
      <c r="P215" s="1"/>
    </row>
    <row r="216" spans="1:18" x14ac:dyDescent="0.3">
      <c r="A216" s="1">
        <v>2</v>
      </c>
      <c r="B216" s="1" t="s">
        <v>512</v>
      </c>
      <c r="C216" s="1">
        <f t="shared" si="36"/>
        <v>113.5</v>
      </c>
      <c r="D216" s="1">
        <v>106.9</v>
      </c>
      <c r="E216" s="1">
        <v>107</v>
      </c>
      <c r="P216" s="1"/>
    </row>
    <row r="217" spans="1:18" x14ac:dyDescent="0.3">
      <c r="A217" s="1">
        <v>3</v>
      </c>
      <c r="B217" s="1" t="s">
        <v>519</v>
      </c>
      <c r="C217" s="1">
        <f t="shared" si="36"/>
        <v>103</v>
      </c>
      <c r="D217" s="1">
        <v>110.1</v>
      </c>
      <c r="E217" s="1">
        <v>104.9</v>
      </c>
      <c r="P217" s="1"/>
    </row>
    <row r="218" spans="1:18" x14ac:dyDescent="0.3">
      <c r="A218" s="1">
        <v>4</v>
      </c>
      <c r="B218" s="1" t="s">
        <v>514</v>
      </c>
      <c r="C218" s="1">
        <f t="shared" si="36"/>
        <v>103.83</v>
      </c>
      <c r="D218" s="1">
        <v>108.3</v>
      </c>
      <c r="E218" s="1">
        <v>110.2</v>
      </c>
      <c r="P218" s="1"/>
    </row>
    <row r="219" spans="1:18" x14ac:dyDescent="0.3">
      <c r="A219" s="1">
        <v>5</v>
      </c>
      <c r="B219" s="1" t="s">
        <v>499</v>
      </c>
      <c r="C219" s="1">
        <f t="shared" si="36"/>
        <v>102.5</v>
      </c>
      <c r="D219" s="1">
        <v>102.5</v>
      </c>
      <c r="E219" s="1">
        <v>110.9</v>
      </c>
      <c r="P219" s="1"/>
    </row>
    <row r="220" spans="1:18" x14ac:dyDescent="0.3">
      <c r="A220" s="1">
        <v>6</v>
      </c>
      <c r="B220" s="1" t="s">
        <v>505</v>
      </c>
      <c r="C220" s="1">
        <f t="shared" si="36"/>
        <v>101.5</v>
      </c>
      <c r="D220" s="1">
        <v>105</v>
      </c>
      <c r="E220" s="1">
        <v>115.1</v>
      </c>
      <c r="P220" s="1"/>
    </row>
    <row r="221" spans="1:18" x14ac:dyDescent="0.3">
      <c r="A221" s="1">
        <v>7</v>
      </c>
      <c r="B221" s="1" t="s">
        <v>518</v>
      </c>
      <c r="C221" s="1">
        <f t="shared" si="36"/>
        <v>100.62</v>
      </c>
      <c r="D221" s="1">
        <v>106.6</v>
      </c>
      <c r="E221" s="1">
        <v>108.3</v>
      </c>
      <c r="P221" s="1"/>
    </row>
    <row r="222" spans="1:18" x14ac:dyDescent="0.3">
      <c r="A222" s="1">
        <v>8</v>
      </c>
      <c r="B222" s="1" t="s">
        <v>520</v>
      </c>
      <c r="C222" s="1">
        <f t="shared" si="36"/>
        <v>98.5</v>
      </c>
      <c r="D222" s="1">
        <v>109.8</v>
      </c>
      <c r="E222" s="1">
        <v>106.8</v>
      </c>
      <c r="P222" s="1"/>
    </row>
    <row r="223" spans="1:18" x14ac:dyDescent="0.3">
      <c r="A223" s="1">
        <v>9</v>
      </c>
      <c r="B223" s="1" t="s">
        <v>491</v>
      </c>
      <c r="C223" s="1">
        <f t="shared" si="36"/>
        <v>100.5</v>
      </c>
      <c r="D223" s="1">
        <v>106.1</v>
      </c>
      <c r="E223" s="1">
        <v>106.9</v>
      </c>
      <c r="P223" s="1"/>
    </row>
    <row r="224" spans="1:18" x14ac:dyDescent="0.3">
      <c r="A224" s="1">
        <v>10</v>
      </c>
      <c r="B224" s="1" t="s">
        <v>549</v>
      </c>
      <c r="C224" s="1" t="e">
        <f t="shared" si="36"/>
        <v>#N/A</v>
      </c>
      <c r="D224" s="1">
        <v>113.9</v>
      </c>
      <c r="E224" s="1">
        <v>106.5</v>
      </c>
      <c r="P224" s="1"/>
    </row>
    <row r="225" spans="1:16" x14ac:dyDescent="0.3">
      <c r="A225" s="1">
        <v>11</v>
      </c>
      <c r="B225" s="1" t="s">
        <v>487</v>
      </c>
      <c r="C225" s="1" t="e">
        <f t="shared" si="36"/>
        <v>#N/A</v>
      </c>
      <c r="D225" s="1">
        <v>112.5</v>
      </c>
      <c r="E225" s="1">
        <v>107.9</v>
      </c>
      <c r="P225" s="1"/>
    </row>
    <row r="226" spans="1:16" x14ac:dyDescent="0.3">
      <c r="A226" s="1">
        <v>12</v>
      </c>
      <c r="B226" s="1" t="s">
        <v>506</v>
      </c>
      <c r="C226" s="1">
        <f t="shared" si="36"/>
        <v>107.67</v>
      </c>
      <c r="D226" s="1">
        <v>107.3</v>
      </c>
      <c r="E226" s="1">
        <v>104.2</v>
      </c>
      <c r="P226" s="1"/>
    </row>
    <row r="227" spans="1:16" x14ac:dyDescent="0.3">
      <c r="A227" s="1">
        <v>13</v>
      </c>
      <c r="B227" s="1" t="s">
        <v>498</v>
      </c>
      <c r="C227" s="1" t="e">
        <f t="shared" si="36"/>
        <v>#N/A</v>
      </c>
      <c r="D227" s="1">
        <v>109.7</v>
      </c>
      <c r="E227" s="1">
        <v>109</v>
      </c>
      <c r="P227" s="1"/>
    </row>
    <row r="228" spans="1:16" x14ac:dyDescent="0.3">
      <c r="A228" s="1">
        <v>14</v>
      </c>
      <c r="B228" s="1" t="s">
        <v>517</v>
      </c>
      <c r="C228" s="1" t="e">
        <f t="shared" si="36"/>
        <v>#N/A</v>
      </c>
      <c r="D228" s="1">
        <v>105.2</v>
      </c>
      <c r="E228" s="1">
        <v>107.3</v>
      </c>
      <c r="P228" s="1"/>
    </row>
    <row r="229" spans="1:16" x14ac:dyDescent="0.3">
      <c r="A229" s="1">
        <v>15</v>
      </c>
      <c r="B229" s="1" t="s">
        <v>495</v>
      </c>
      <c r="C229" s="1">
        <f t="shared" si="36"/>
        <v>100.33</v>
      </c>
      <c r="D229" s="1">
        <v>103.8</v>
      </c>
      <c r="E229" s="1">
        <v>106.2</v>
      </c>
      <c r="P229" s="1"/>
    </row>
    <row r="230" spans="1:16" x14ac:dyDescent="0.3">
      <c r="A230" s="1">
        <v>16</v>
      </c>
      <c r="B230" s="1" t="s">
        <v>513</v>
      </c>
      <c r="C230" s="1">
        <f t="shared" si="36"/>
        <v>105.83</v>
      </c>
      <c r="D230" s="1">
        <v>104.6</v>
      </c>
      <c r="E230" s="1">
        <v>105.1</v>
      </c>
      <c r="P230" s="1"/>
    </row>
    <row r="231" spans="1:16" x14ac:dyDescent="0.3">
      <c r="A231" s="1">
        <v>17</v>
      </c>
      <c r="B231" s="1" t="s">
        <v>485</v>
      </c>
      <c r="C231" s="1" t="e">
        <f t="shared" si="36"/>
        <v>#N/A</v>
      </c>
      <c r="D231" s="1">
        <v>111.5</v>
      </c>
      <c r="E231" s="1">
        <v>103</v>
      </c>
      <c r="P231" s="1"/>
    </row>
    <row r="232" spans="1:16" x14ac:dyDescent="0.3">
      <c r="A232" s="1">
        <v>18</v>
      </c>
      <c r="B232" s="1" t="s">
        <v>489</v>
      </c>
      <c r="C232" s="1">
        <f t="shared" si="36"/>
        <v>100.67</v>
      </c>
      <c r="D232" s="1">
        <v>108.4</v>
      </c>
      <c r="E232" s="1">
        <v>110.2</v>
      </c>
      <c r="P232" s="1"/>
    </row>
    <row r="233" spans="1:16" x14ac:dyDescent="0.3">
      <c r="A233" s="1">
        <v>19</v>
      </c>
      <c r="B233" s="1" t="s">
        <v>564</v>
      </c>
      <c r="C233" s="1" t="e">
        <f t="shared" si="36"/>
        <v>#N/A</v>
      </c>
      <c r="D233" s="1">
        <v>108.6</v>
      </c>
      <c r="E233" s="1">
        <v>110.4</v>
      </c>
      <c r="P233" s="1"/>
    </row>
    <row r="234" spans="1:16" x14ac:dyDescent="0.3">
      <c r="A234" s="1">
        <v>20</v>
      </c>
      <c r="B234" s="1" t="s">
        <v>556</v>
      </c>
      <c r="C234" s="1">
        <f t="shared" si="36"/>
        <v>99.75</v>
      </c>
      <c r="D234" s="1">
        <v>102.1</v>
      </c>
      <c r="E234" s="1">
        <v>110.9</v>
      </c>
      <c r="P234" s="1"/>
    </row>
    <row r="235" spans="1:16" x14ac:dyDescent="0.3">
      <c r="A235" s="1">
        <v>21</v>
      </c>
      <c r="B235" s="1" t="s">
        <v>486</v>
      </c>
      <c r="C235" s="1">
        <f t="shared" si="36"/>
        <v>102.83</v>
      </c>
      <c r="D235" s="1">
        <v>107.6</v>
      </c>
      <c r="E235" s="1">
        <v>104.7</v>
      </c>
      <c r="P235" s="1"/>
    </row>
    <row r="236" spans="1:16" x14ac:dyDescent="0.3">
      <c r="A236" s="1">
        <v>22</v>
      </c>
      <c r="B236" s="1" t="s">
        <v>508</v>
      </c>
      <c r="C236" s="1">
        <f t="shared" si="36"/>
        <v>105.67</v>
      </c>
      <c r="D236" s="1">
        <v>106.5</v>
      </c>
      <c r="E236" s="1">
        <v>105.8</v>
      </c>
      <c r="P236" s="1"/>
    </row>
    <row r="237" spans="1:16" x14ac:dyDescent="0.3">
      <c r="A237" s="1">
        <v>23</v>
      </c>
      <c r="B237" s="1" t="s">
        <v>488</v>
      </c>
      <c r="C237" s="1">
        <f t="shared" si="36"/>
        <v>105.88</v>
      </c>
      <c r="D237" s="1">
        <v>110.4</v>
      </c>
      <c r="E237" s="1">
        <v>107.1</v>
      </c>
      <c r="P237" s="1"/>
    </row>
    <row r="238" spans="1:16" x14ac:dyDescent="0.3">
      <c r="A238" s="1">
        <v>24</v>
      </c>
      <c r="B238" s="1" t="s">
        <v>493</v>
      </c>
      <c r="C238" s="1">
        <f t="shared" si="36"/>
        <v>108.88</v>
      </c>
      <c r="D238" s="1">
        <v>103.6</v>
      </c>
      <c r="E238" s="1">
        <v>112.2</v>
      </c>
      <c r="P238" s="1"/>
    </row>
    <row r="239" spans="1:16" x14ac:dyDescent="0.3">
      <c r="A239" s="1">
        <v>25</v>
      </c>
      <c r="B239" s="1" t="s">
        <v>492</v>
      </c>
      <c r="C239" s="1">
        <f t="shared" si="36"/>
        <v>102.33</v>
      </c>
      <c r="D239" s="1">
        <v>111.4</v>
      </c>
      <c r="E239" s="1">
        <v>108.1</v>
      </c>
      <c r="P239" s="1"/>
    </row>
    <row r="240" spans="1:16" x14ac:dyDescent="0.3">
      <c r="A240" s="1">
        <v>26</v>
      </c>
      <c r="B240" s="1" t="s">
        <v>497</v>
      </c>
      <c r="C240" s="1">
        <f t="shared" si="36"/>
        <v>98.62</v>
      </c>
      <c r="D240" s="1">
        <v>108.3</v>
      </c>
      <c r="E240" s="1">
        <v>108.7</v>
      </c>
      <c r="P240" s="1"/>
    </row>
    <row r="241" spans="1:16" x14ac:dyDescent="0.3">
      <c r="A241" s="1">
        <v>27</v>
      </c>
      <c r="B241" s="1" t="s">
        <v>557</v>
      </c>
      <c r="C241" s="1">
        <f t="shared" si="36"/>
        <v>99.67</v>
      </c>
      <c r="D241" s="1">
        <v>111.1</v>
      </c>
      <c r="E241" s="1">
        <v>108.3</v>
      </c>
      <c r="P241" s="1"/>
    </row>
    <row r="242" spans="1:16" x14ac:dyDescent="0.3">
      <c r="A242" s="1">
        <v>28</v>
      </c>
      <c r="B242" s="1" t="s">
        <v>516</v>
      </c>
      <c r="C242" s="1" t="e">
        <f t="shared" si="36"/>
        <v>#N/A</v>
      </c>
      <c r="D242" s="1">
        <v>110.9</v>
      </c>
      <c r="E242" s="1">
        <v>104.3</v>
      </c>
      <c r="P242" s="1"/>
    </row>
    <row r="243" spans="1:16" x14ac:dyDescent="0.3">
      <c r="A243" s="1">
        <v>29</v>
      </c>
      <c r="B243" s="1" t="s">
        <v>496</v>
      </c>
      <c r="C243" s="1">
        <f t="shared" si="36"/>
        <v>96.83</v>
      </c>
      <c r="D243" s="1">
        <v>108.8</v>
      </c>
      <c r="E243" s="1">
        <v>103.2</v>
      </c>
      <c r="P243" s="1"/>
    </row>
    <row r="244" spans="1:16" x14ac:dyDescent="0.3">
      <c r="A244" s="1">
        <v>30</v>
      </c>
      <c r="B244" s="1" t="s">
        <v>523</v>
      </c>
      <c r="C244" s="1">
        <f t="shared" si="36"/>
        <v>104.5</v>
      </c>
      <c r="D244" s="1">
        <v>108.6</v>
      </c>
      <c r="E244" s="1">
        <v>111.3</v>
      </c>
      <c r="P244" s="1"/>
    </row>
    <row r="247" spans="1:16" x14ac:dyDescent="0.3">
      <c r="B247" s="1" t="s">
        <v>58</v>
      </c>
      <c r="C247" s="1" t="s">
        <v>507</v>
      </c>
      <c r="D247" s="1">
        <v>21.4</v>
      </c>
      <c r="L247" s="8"/>
      <c r="P247" s="1"/>
    </row>
    <row r="248" spans="1:16" x14ac:dyDescent="0.3">
      <c r="B248" s="1" t="s">
        <v>247</v>
      </c>
      <c r="C248" s="1" t="s">
        <v>507</v>
      </c>
      <c r="D248" s="1">
        <v>14</v>
      </c>
      <c r="K248" s="8"/>
      <c r="P248" s="1"/>
    </row>
    <row r="249" spans="1:16" x14ac:dyDescent="0.3">
      <c r="B249" s="1" t="s">
        <v>290</v>
      </c>
      <c r="C249" s="1" t="s">
        <v>507</v>
      </c>
      <c r="D249" s="1">
        <v>15.3</v>
      </c>
      <c r="K249" s="8"/>
      <c r="P249" s="1"/>
    </row>
    <row r="250" spans="1:16" x14ac:dyDescent="0.3">
      <c r="B250" s="1" t="s">
        <v>533</v>
      </c>
      <c r="C250" s="1" t="s">
        <v>507</v>
      </c>
      <c r="D250" s="1">
        <v>16.8</v>
      </c>
      <c r="K250" s="8"/>
      <c r="P250" s="1"/>
    </row>
    <row r="251" spans="1:16" x14ac:dyDescent="0.3">
      <c r="B251" s="1" t="s">
        <v>470</v>
      </c>
      <c r="C251" s="1" t="s">
        <v>507</v>
      </c>
      <c r="D251" s="1">
        <v>16.600000000000001</v>
      </c>
      <c r="K251" s="8"/>
      <c r="P251" s="1"/>
    </row>
    <row r="252" spans="1:16" x14ac:dyDescent="0.3">
      <c r="B252" s="1" t="s">
        <v>597</v>
      </c>
      <c r="C252" s="1" t="s">
        <v>507</v>
      </c>
      <c r="D252" s="1">
        <v>9.9</v>
      </c>
      <c r="K252" s="8"/>
      <c r="P252" s="1"/>
    </row>
    <row r="253" spans="1:16" x14ac:dyDescent="0.3">
      <c r="B253" s="1" t="s">
        <v>616</v>
      </c>
      <c r="C253" s="1" t="s">
        <v>507</v>
      </c>
      <c r="D253" s="1">
        <v>14.2</v>
      </c>
      <c r="K253" s="8"/>
      <c r="P253" s="1"/>
    </row>
    <row r="254" spans="1:16" x14ac:dyDescent="0.3">
      <c r="B254" s="1" t="s">
        <v>205</v>
      </c>
      <c r="C254" s="1" t="s">
        <v>507</v>
      </c>
      <c r="D254" s="1">
        <v>13.1</v>
      </c>
      <c r="K254" s="8"/>
      <c r="P254" s="1"/>
    </row>
    <row r="255" spans="1:16" x14ac:dyDescent="0.3">
      <c r="B255" s="1" t="s">
        <v>189</v>
      </c>
      <c r="C255" s="1" t="s">
        <v>507</v>
      </c>
      <c r="D255" s="1">
        <v>23</v>
      </c>
      <c r="K255" s="8"/>
      <c r="P255" s="1"/>
    </row>
    <row r="256" spans="1:16" x14ac:dyDescent="0.3">
      <c r="B256" s="1" t="s">
        <v>617</v>
      </c>
      <c r="C256" s="1" t="s">
        <v>507</v>
      </c>
      <c r="D256" s="1">
        <v>8.3000000000000007</v>
      </c>
      <c r="K256" s="8"/>
      <c r="P256" s="1"/>
    </row>
    <row r="257" spans="2:16" x14ac:dyDescent="0.3">
      <c r="B257" s="1" t="s">
        <v>51</v>
      </c>
      <c r="C257" s="1" t="s">
        <v>507</v>
      </c>
      <c r="D257" s="1">
        <v>16.600000000000001</v>
      </c>
      <c r="K257" s="8"/>
      <c r="P257" s="1"/>
    </row>
    <row r="258" spans="2:16" x14ac:dyDescent="0.3">
      <c r="B258" s="1" t="s">
        <v>43</v>
      </c>
      <c r="C258" s="1" t="s">
        <v>507</v>
      </c>
      <c r="D258" s="1">
        <v>21.5</v>
      </c>
      <c r="K258" s="8"/>
      <c r="P258" s="1"/>
    </row>
    <row r="259" spans="2:16" x14ac:dyDescent="0.3">
      <c r="B259" s="1" t="s">
        <v>204</v>
      </c>
      <c r="C259" s="1" t="s">
        <v>507</v>
      </c>
      <c r="D259" s="1">
        <v>15.3</v>
      </c>
      <c r="K259" s="8"/>
      <c r="P259" s="1"/>
    </row>
    <row r="260" spans="2:16" x14ac:dyDescent="0.3">
      <c r="B260" s="1" t="s">
        <v>346</v>
      </c>
      <c r="C260" s="1" t="s">
        <v>507</v>
      </c>
      <c r="D260" s="1">
        <v>16.600000000000001</v>
      </c>
      <c r="K260" s="8"/>
      <c r="P260" s="1"/>
    </row>
    <row r="261" spans="2:16" x14ac:dyDescent="0.3">
      <c r="B261" s="1" t="s">
        <v>481</v>
      </c>
      <c r="C261" s="1" t="s">
        <v>507</v>
      </c>
      <c r="D261" s="1">
        <v>14.6</v>
      </c>
      <c r="K261" s="8"/>
      <c r="P261" s="1"/>
    </row>
    <row r="262" spans="2:16" x14ac:dyDescent="0.3">
      <c r="B262" s="1" t="s">
        <v>166</v>
      </c>
      <c r="C262" s="1" t="s">
        <v>507</v>
      </c>
      <c r="D262" s="1">
        <v>19</v>
      </c>
      <c r="K262" s="8"/>
      <c r="P262" s="1"/>
    </row>
    <row r="263" spans="2:16" x14ac:dyDescent="0.3">
      <c r="B263" s="1" t="s">
        <v>106</v>
      </c>
      <c r="C263" s="1" t="s">
        <v>507</v>
      </c>
      <c r="D263" s="1">
        <v>27.7</v>
      </c>
      <c r="K263" s="8"/>
      <c r="P263" s="1"/>
    </row>
    <row r="264" spans="2:16" x14ac:dyDescent="0.3">
      <c r="B264" s="1" t="s">
        <v>16</v>
      </c>
      <c r="C264" s="1" t="s">
        <v>507</v>
      </c>
      <c r="D264" s="1">
        <v>16.399999999999999</v>
      </c>
      <c r="K264" s="8"/>
      <c r="P264" s="1"/>
    </row>
    <row r="265" spans="2:16" x14ac:dyDescent="0.3">
      <c r="B265" s="1" t="s">
        <v>103</v>
      </c>
      <c r="C265" s="1" t="s">
        <v>512</v>
      </c>
      <c r="D265" s="1">
        <v>22.2</v>
      </c>
      <c r="K265" s="8"/>
      <c r="P265" s="1"/>
    </row>
    <row r="266" spans="2:16" x14ac:dyDescent="0.3">
      <c r="B266" s="1" t="s">
        <v>225</v>
      </c>
      <c r="C266" s="1" t="s">
        <v>512</v>
      </c>
      <c r="D266" s="1">
        <v>15.9</v>
      </c>
      <c r="K266" s="8"/>
      <c r="P266" s="1"/>
    </row>
    <row r="267" spans="2:16" x14ac:dyDescent="0.3">
      <c r="B267" s="1" t="s">
        <v>359</v>
      </c>
      <c r="C267" s="1" t="s">
        <v>512</v>
      </c>
      <c r="D267" s="1">
        <v>23.5</v>
      </c>
      <c r="K267" s="8"/>
      <c r="P267" s="1"/>
    </row>
    <row r="268" spans="2:16" x14ac:dyDescent="0.3">
      <c r="B268" s="1" t="s">
        <v>326</v>
      </c>
      <c r="C268" s="1" t="s">
        <v>512</v>
      </c>
      <c r="D268" s="1">
        <v>31.1</v>
      </c>
      <c r="K268" s="8"/>
      <c r="P268" s="1"/>
    </row>
    <row r="269" spans="2:16" x14ac:dyDescent="0.3">
      <c r="B269" s="1" t="s">
        <v>440</v>
      </c>
      <c r="C269" s="1" t="s">
        <v>512</v>
      </c>
      <c r="D269" s="1">
        <v>18.100000000000001</v>
      </c>
      <c r="K269" s="8"/>
      <c r="P269" s="1"/>
    </row>
    <row r="270" spans="2:16" x14ac:dyDescent="0.3">
      <c r="B270" s="1" t="s">
        <v>126</v>
      </c>
      <c r="C270" s="1" t="s">
        <v>512</v>
      </c>
      <c r="D270" s="1">
        <v>25</v>
      </c>
      <c r="K270" s="8"/>
      <c r="P270" s="1"/>
    </row>
    <row r="271" spans="2:16" x14ac:dyDescent="0.3">
      <c r="B271" s="1" t="s">
        <v>339</v>
      </c>
      <c r="C271" s="1" t="s">
        <v>512</v>
      </c>
      <c r="D271" s="1">
        <v>12.5</v>
      </c>
      <c r="K271" s="8"/>
      <c r="P271" s="1"/>
    </row>
    <row r="272" spans="2:16" x14ac:dyDescent="0.3">
      <c r="B272" s="1" t="s">
        <v>169</v>
      </c>
      <c r="C272" s="1" t="s">
        <v>512</v>
      </c>
      <c r="D272" s="1">
        <v>10.4</v>
      </c>
      <c r="K272" s="8"/>
      <c r="P272" s="1"/>
    </row>
    <row r="273" spans="2:16" x14ac:dyDescent="0.3">
      <c r="B273" s="1" t="s">
        <v>303</v>
      </c>
      <c r="C273" s="1" t="s">
        <v>512</v>
      </c>
      <c r="D273" s="1">
        <v>15.8</v>
      </c>
      <c r="K273" s="8"/>
      <c r="P273" s="1"/>
    </row>
    <row r="274" spans="2:16" x14ac:dyDescent="0.3">
      <c r="B274" s="1" t="s">
        <v>262</v>
      </c>
      <c r="C274" s="1" t="s">
        <v>512</v>
      </c>
      <c r="D274" s="1">
        <v>16.7</v>
      </c>
      <c r="K274" s="8"/>
      <c r="P274" s="1"/>
    </row>
    <row r="275" spans="2:16" x14ac:dyDescent="0.3">
      <c r="B275" s="1" t="s">
        <v>255</v>
      </c>
      <c r="C275" s="1" t="s">
        <v>512</v>
      </c>
      <c r="D275" s="1">
        <v>17.5</v>
      </c>
      <c r="K275" s="8"/>
      <c r="P275" s="1"/>
    </row>
    <row r="276" spans="2:16" x14ac:dyDescent="0.3">
      <c r="B276" s="1" t="s">
        <v>41</v>
      </c>
      <c r="C276" s="1" t="s">
        <v>512</v>
      </c>
      <c r="D276" s="1">
        <v>21</v>
      </c>
      <c r="K276" s="8"/>
      <c r="P276" s="1"/>
    </row>
    <row r="277" spans="2:16" x14ac:dyDescent="0.3">
      <c r="B277" s="1" t="s">
        <v>449</v>
      </c>
      <c r="C277" s="1" t="s">
        <v>512</v>
      </c>
      <c r="D277" s="1">
        <v>23.4</v>
      </c>
      <c r="K277" s="8"/>
      <c r="P277" s="1"/>
    </row>
    <row r="278" spans="2:16" x14ac:dyDescent="0.3">
      <c r="B278" s="1" t="s">
        <v>111</v>
      </c>
      <c r="C278" s="1" t="s">
        <v>512</v>
      </c>
      <c r="D278" s="1">
        <v>24.2</v>
      </c>
      <c r="K278" s="8"/>
      <c r="P278" s="1"/>
    </row>
    <row r="279" spans="2:16" x14ac:dyDescent="0.3">
      <c r="B279" s="1" t="s">
        <v>618</v>
      </c>
      <c r="C279" s="1" t="s">
        <v>512</v>
      </c>
      <c r="D279" s="1">
        <v>13.6</v>
      </c>
      <c r="K279" s="8"/>
      <c r="P279" s="1"/>
    </row>
    <row r="280" spans="2:16" x14ac:dyDescent="0.3">
      <c r="B280" s="1" t="s">
        <v>426</v>
      </c>
      <c r="C280" s="1" t="s">
        <v>512</v>
      </c>
      <c r="D280" s="1">
        <v>19.100000000000001</v>
      </c>
      <c r="K280" s="8"/>
      <c r="P280" s="1"/>
    </row>
    <row r="281" spans="2:16" x14ac:dyDescent="0.3">
      <c r="B281" s="1" t="s">
        <v>413</v>
      </c>
      <c r="C281" s="1" t="s">
        <v>512</v>
      </c>
      <c r="D281" s="1">
        <v>12.3</v>
      </c>
      <c r="K281" s="8"/>
      <c r="P281" s="1"/>
    </row>
    <row r="282" spans="2:16" x14ac:dyDescent="0.3">
      <c r="B282" s="1" t="s">
        <v>190</v>
      </c>
      <c r="C282" s="1" t="s">
        <v>519</v>
      </c>
      <c r="D282" s="1">
        <v>18.8</v>
      </c>
      <c r="K282" s="8"/>
      <c r="P282" s="1"/>
    </row>
    <row r="283" spans="2:16" x14ac:dyDescent="0.3">
      <c r="B283" s="1" t="s">
        <v>454</v>
      </c>
      <c r="C283" s="1" t="s">
        <v>519</v>
      </c>
      <c r="D283" s="1">
        <v>14.7</v>
      </c>
      <c r="K283" s="8"/>
      <c r="P283" s="1"/>
    </row>
    <row r="284" spans="2:16" x14ac:dyDescent="0.3">
      <c r="B284" s="1" t="s">
        <v>352</v>
      </c>
      <c r="C284" s="1" t="s">
        <v>519</v>
      </c>
      <c r="D284" s="1">
        <v>16.2</v>
      </c>
      <c r="K284" s="8"/>
      <c r="P284" s="1"/>
    </row>
    <row r="285" spans="2:16" x14ac:dyDescent="0.3">
      <c r="B285" s="1" t="s">
        <v>117</v>
      </c>
      <c r="C285" s="1" t="s">
        <v>519</v>
      </c>
      <c r="D285" s="1">
        <v>15</v>
      </c>
      <c r="K285" s="8"/>
      <c r="P285" s="1"/>
    </row>
    <row r="286" spans="2:16" x14ac:dyDescent="0.3">
      <c r="B286" s="1" t="s">
        <v>93</v>
      </c>
      <c r="C286" s="1" t="s">
        <v>519</v>
      </c>
      <c r="D286" s="1">
        <v>18.3</v>
      </c>
      <c r="K286" s="8"/>
      <c r="P286" s="1"/>
    </row>
    <row r="287" spans="2:16" x14ac:dyDescent="0.3">
      <c r="B287" s="1" t="s">
        <v>324</v>
      </c>
      <c r="C287" s="1" t="s">
        <v>519</v>
      </c>
      <c r="D287" s="1">
        <v>16.8</v>
      </c>
      <c r="K287" s="8"/>
      <c r="P287" s="1"/>
    </row>
    <row r="288" spans="2:16" x14ac:dyDescent="0.3">
      <c r="B288" s="1" t="s">
        <v>450</v>
      </c>
      <c r="C288" s="1" t="s">
        <v>519</v>
      </c>
      <c r="D288" s="1">
        <v>21.5</v>
      </c>
      <c r="K288" s="8"/>
      <c r="P288" s="1"/>
    </row>
    <row r="289" spans="2:16" x14ac:dyDescent="0.3">
      <c r="B289" s="1" t="s">
        <v>129</v>
      </c>
      <c r="C289" s="1" t="s">
        <v>519</v>
      </c>
      <c r="D289" s="1">
        <v>21.8</v>
      </c>
      <c r="K289" s="8"/>
      <c r="P289" s="1"/>
    </row>
    <row r="290" spans="2:16" x14ac:dyDescent="0.3">
      <c r="B290" s="1" t="s">
        <v>7</v>
      </c>
      <c r="C290" s="1" t="s">
        <v>519</v>
      </c>
      <c r="D290" s="1">
        <v>28.6</v>
      </c>
      <c r="K290" s="8"/>
      <c r="P290" s="1"/>
    </row>
    <row r="291" spans="2:16" x14ac:dyDescent="0.3">
      <c r="B291" s="1" t="s">
        <v>619</v>
      </c>
      <c r="C291" s="1" t="s">
        <v>519</v>
      </c>
      <c r="D291" s="1">
        <v>20.3</v>
      </c>
      <c r="K291" s="8"/>
      <c r="P291" s="1"/>
    </row>
    <row r="292" spans="2:16" x14ac:dyDescent="0.3">
      <c r="B292" s="1" t="s">
        <v>194</v>
      </c>
      <c r="C292" s="1" t="s">
        <v>519</v>
      </c>
      <c r="D292" s="1">
        <v>14.4</v>
      </c>
      <c r="K292" s="8"/>
      <c r="P292" s="1"/>
    </row>
    <row r="293" spans="2:16" x14ac:dyDescent="0.3">
      <c r="B293" s="1" t="s">
        <v>145</v>
      </c>
      <c r="C293" s="1" t="s">
        <v>519</v>
      </c>
      <c r="D293" s="1">
        <v>17.3</v>
      </c>
      <c r="K293" s="8"/>
      <c r="P293" s="1"/>
    </row>
    <row r="294" spans="2:16" x14ac:dyDescent="0.3">
      <c r="B294" s="1" t="s">
        <v>620</v>
      </c>
      <c r="C294" s="1" t="s">
        <v>519</v>
      </c>
      <c r="D294" s="1">
        <v>22.6</v>
      </c>
      <c r="K294" s="8"/>
      <c r="P294" s="1"/>
    </row>
    <row r="295" spans="2:16" x14ac:dyDescent="0.3">
      <c r="B295" s="1" t="s">
        <v>603</v>
      </c>
      <c r="C295" s="1" t="s">
        <v>519</v>
      </c>
      <c r="D295" s="1">
        <v>10.1</v>
      </c>
      <c r="K295" s="8"/>
      <c r="P295" s="1"/>
    </row>
    <row r="296" spans="2:16" x14ac:dyDescent="0.3">
      <c r="B296" s="1" t="s">
        <v>418</v>
      </c>
      <c r="C296" s="1" t="s">
        <v>519</v>
      </c>
      <c r="D296" s="1">
        <v>13.7</v>
      </c>
      <c r="K296" s="8"/>
      <c r="P296" s="1"/>
    </row>
    <row r="297" spans="2:16" x14ac:dyDescent="0.3">
      <c r="B297" s="1" t="s">
        <v>315</v>
      </c>
      <c r="C297" s="1" t="s">
        <v>519</v>
      </c>
      <c r="D297" s="1">
        <v>18.100000000000001</v>
      </c>
      <c r="K297" s="8"/>
      <c r="P297" s="1"/>
    </row>
    <row r="298" spans="2:16" x14ac:dyDescent="0.3">
      <c r="B298" s="1" t="s">
        <v>60</v>
      </c>
      <c r="C298" s="1" t="s">
        <v>514</v>
      </c>
      <c r="D298" s="1">
        <v>12.8</v>
      </c>
      <c r="K298" s="8"/>
      <c r="P298" s="1"/>
    </row>
    <row r="299" spans="2:16" x14ac:dyDescent="0.3">
      <c r="B299" s="1" t="s">
        <v>238</v>
      </c>
      <c r="C299" s="1" t="s">
        <v>514</v>
      </c>
      <c r="D299" s="1">
        <v>15.9</v>
      </c>
      <c r="K299" s="8"/>
      <c r="P299" s="1"/>
    </row>
    <row r="300" spans="2:16" x14ac:dyDescent="0.3">
      <c r="B300" s="1" t="s">
        <v>296</v>
      </c>
      <c r="C300" s="1" t="s">
        <v>514</v>
      </c>
      <c r="D300" s="1">
        <v>16.600000000000001</v>
      </c>
      <c r="K300" s="8"/>
      <c r="P300" s="1"/>
    </row>
    <row r="301" spans="2:16" x14ac:dyDescent="0.3">
      <c r="B301" s="1" t="s">
        <v>254</v>
      </c>
      <c r="C301" s="1" t="s">
        <v>514</v>
      </c>
      <c r="D301" s="1">
        <v>16.7</v>
      </c>
      <c r="K301" s="8"/>
      <c r="P301" s="1"/>
    </row>
    <row r="302" spans="2:16" x14ac:dyDescent="0.3">
      <c r="B302" s="1" t="s">
        <v>304</v>
      </c>
      <c r="C302" s="1" t="s">
        <v>514</v>
      </c>
      <c r="D302" s="1">
        <v>21.6</v>
      </c>
      <c r="K302" s="8"/>
      <c r="P302" s="1"/>
    </row>
    <row r="303" spans="2:16" x14ac:dyDescent="0.3">
      <c r="B303" s="1" t="s">
        <v>424</v>
      </c>
      <c r="C303" s="1" t="s">
        <v>514</v>
      </c>
      <c r="D303" s="1">
        <v>20.9</v>
      </c>
      <c r="K303" s="8"/>
      <c r="P303" s="1"/>
    </row>
    <row r="304" spans="2:16" x14ac:dyDescent="0.3">
      <c r="B304" s="1" t="s">
        <v>52</v>
      </c>
      <c r="C304" s="1" t="s">
        <v>514</v>
      </c>
      <c r="D304" s="1">
        <v>22</v>
      </c>
      <c r="K304" s="8"/>
      <c r="P304" s="1"/>
    </row>
    <row r="305" spans="2:16" x14ac:dyDescent="0.3">
      <c r="B305" s="1" t="s">
        <v>5</v>
      </c>
      <c r="C305" s="1" t="s">
        <v>514</v>
      </c>
      <c r="D305" s="1">
        <v>17.600000000000001</v>
      </c>
      <c r="K305" s="8"/>
      <c r="P305" s="1"/>
    </row>
    <row r="306" spans="2:16" x14ac:dyDescent="0.3">
      <c r="B306" s="1" t="s">
        <v>319</v>
      </c>
      <c r="C306" s="1" t="s">
        <v>514</v>
      </c>
      <c r="D306" s="1">
        <v>30.8</v>
      </c>
      <c r="K306" s="8"/>
      <c r="P306" s="1"/>
    </row>
    <row r="307" spans="2:16" x14ac:dyDescent="0.3">
      <c r="B307" s="1" t="s">
        <v>398</v>
      </c>
      <c r="C307" s="1" t="s">
        <v>514</v>
      </c>
      <c r="D307" s="1">
        <v>23.6</v>
      </c>
      <c r="K307" s="8"/>
      <c r="P307" s="1"/>
    </row>
    <row r="308" spans="2:16" x14ac:dyDescent="0.3">
      <c r="B308" s="1" t="s">
        <v>430</v>
      </c>
      <c r="C308" s="1" t="s">
        <v>514</v>
      </c>
      <c r="D308" s="1">
        <v>14.7</v>
      </c>
      <c r="K308" s="8"/>
      <c r="P308" s="1"/>
    </row>
    <row r="309" spans="2:16" x14ac:dyDescent="0.3">
      <c r="B309" s="1" t="s">
        <v>436</v>
      </c>
      <c r="C309" s="1" t="s">
        <v>514</v>
      </c>
      <c r="D309" s="1">
        <v>15.3</v>
      </c>
      <c r="K309" s="8"/>
      <c r="P309" s="1"/>
    </row>
    <row r="310" spans="2:16" x14ac:dyDescent="0.3">
      <c r="B310" s="1" t="s">
        <v>479</v>
      </c>
      <c r="C310" s="1" t="s">
        <v>514</v>
      </c>
      <c r="D310" s="1">
        <v>14.7</v>
      </c>
      <c r="K310" s="8"/>
      <c r="P310" s="1"/>
    </row>
    <row r="311" spans="2:16" x14ac:dyDescent="0.3">
      <c r="B311" s="1" t="s">
        <v>36</v>
      </c>
      <c r="C311" s="1" t="s">
        <v>514</v>
      </c>
      <c r="D311" s="1">
        <v>12.9</v>
      </c>
      <c r="K311" s="8"/>
      <c r="P311" s="1"/>
    </row>
    <row r="312" spans="2:16" x14ac:dyDescent="0.3">
      <c r="B312" s="1" t="s">
        <v>42</v>
      </c>
      <c r="C312" s="1" t="s">
        <v>514</v>
      </c>
      <c r="D312" s="1">
        <v>17.899999999999999</v>
      </c>
      <c r="K312" s="8"/>
      <c r="P312" s="1"/>
    </row>
    <row r="313" spans="2:16" x14ac:dyDescent="0.3">
      <c r="B313" s="1" t="s">
        <v>228</v>
      </c>
      <c r="C313" s="1" t="s">
        <v>514</v>
      </c>
      <c r="D313" s="1">
        <v>24.7</v>
      </c>
      <c r="K313" s="8"/>
      <c r="P313" s="1"/>
    </row>
    <row r="314" spans="2:16" x14ac:dyDescent="0.3">
      <c r="B314" s="1" t="s">
        <v>591</v>
      </c>
      <c r="C314" s="1" t="s">
        <v>514</v>
      </c>
      <c r="D314" s="1">
        <v>20.6</v>
      </c>
      <c r="K314" s="8"/>
      <c r="P314" s="1"/>
    </row>
    <row r="315" spans="2:16" x14ac:dyDescent="0.3">
      <c r="B315" s="1" t="s">
        <v>25</v>
      </c>
      <c r="C315" s="1" t="s">
        <v>499</v>
      </c>
      <c r="D315" s="1">
        <v>24</v>
      </c>
      <c r="K315" s="8"/>
      <c r="P315" s="1"/>
    </row>
    <row r="316" spans="2:16" x14ac:dyDescent="0.3">
      <c r="B316" s="1" t="s">
        <v>325</v>
      </c>
      <c r="C316" s="1" t="s">
        <v>499</v>
      </c>
      <c r="D316" s="1">
        <v>15.4</v>
      </c>
      <c r="K316" s="8"/>
      <c r="P316" s="1"/>
    </row>
    <row r="317" spans="2:16" x14ac:dyDescent="0.3">
      <c r="B317" s="1" t="s">
        <v>171</v>
      </c>
      <c r="C317" s="1" t="s">
        <v>499</v>
      </c>
      <c r="D317" s="1">
        <v>12.1</v>
      </c>
      <c r="K317" s="8"/>
      <c r="P317" s="1"/>
    </row>
    <row r="318" spans="2:16" x14ac:dyDescent="0.3">
      <c r="B318" s="1" t="s">
        <v>15</v>
      </c>
      <c r="C318" s="1" t="s">
        <v>499</v>
      </c>
      <c r="D318" s="1">
        <v>13.8</v>
      </c>
      <c r="K318" s="8"/>
      <c r="P318" s="1"/>
    </row>
    <row r="319" spans="2:16" x14ac:dyDescent="0.3">
      <c r="B319" s="1" t="s">
        <v>108</v>
      </c>
      <c r="C319" s="1" t="s">
        <v>499</v>
      </c>
      <c r="D319" s="1">
        <v>23.4</v>
      </c>
      <c r="K319" s="8"/>
      <c r="P319" s="1"/>
    </row>
    <row r="320" spans="2:16" x14ac:dyDescent="0.3">
      <c r="B320" s="1" t="s">
        <v>429</v>
      </c>
      <c r="C320" s="1" t="s">
        <v>499</v>
      </c>
      <c r="D320" s="1">
        <v>19.8</v>
      </c>
      <c r="K320" s="8"/>
      <c r="P320" s="1"/>
    </row>
    <row r="321" spans="2:16" x14ac:dyDescent="0.3">
      <c r="B321" s="1" t="s">
        <v>74</v>
      </c>
      <c r="C321" s="1" t="s">
        <v>499</v>
      </c>
      <c r="D321" s="1">
        <v>24.5</v>
      </c>
      <c r="K321" s="8"/>
      <c r="P321" s="1"/>
    </row>
    <row r="322" spans="2:16" x14ac:dyDescent="0.3">
      <c r="B322" s="1" t="s">
        <v>621</v>
      </c>
      <c r="C322" s="1" t="s">
        <v>499</v>
      </c>
      <c r="D322" s="1">
        <v>18.5</v>
      </c>
      <c r="K322" s="8"/>
      <c r="P322" s="1"/>
    </row>
    <row r="323" spans="2:16" x14ac:dyDescent="0.3">
      <c r="B323" s="1" t="s">
        <v>67</v>
      </c>
      <c r="C323" s="1" t="s">
        <v>499</v>
      </c>
      <c r="D323" s="1">
        <v>17.3</v>
      </c>
      <c r="K323" s="8"/>
      <c r="P323" s="1"/>
    </row>
    <row r="324" spans="2:16" x14ac:dyDescent="0.3">
      <c r="B324" s="1" t="s">
        <v>13</v>
      </c>
      <c r="C324" s="1" t="s">
        <v>499</v>
      </c>
      <c r="D324" s="1">
        <v>18.3</v>
      </c>
      <c r="K324" s="8"/>
      <c r="P324" s="1"/>
    </row>
    <row r="325" spans="2:16" x14ac:dyDescent="0.3">
      <c r="B325" s="1" t="s">
        <v>230</v>
      </c>
      <c r="C325" s="1" t="s">
        <v>499</v>
      </c>
      <c r="D325" s="1">
        <v>11.7</v>
      </c>
      <c r="K325" s="8"/>
      <c r="P325" s="1"/>
    </row>
    <row r="326" spans="2:16" x14ac:dyDescent="0.3">
      <c r="B326" s="1" t="s">
        <v>374</v>
      </c>
      <c r="C326" s="1" t="s">
        <v>499</v>
      </c>
      <c r="D326" s="1">
        <v>16</v>
      </c>
      <c r="K326" s="8"/>
      <c r="P326" s="1"/>
    </row>
    <row r="327" spans="2:16" x14ac:dyDescent="0.3">
      <c r="B327" s="1" t="s">
        <v>555</v>
      </c>
      <c r="C327" s="1" t="s">
        <v>499</v>
      </c>
      <c r="D327" s="1">
        <v>15.6</v>
      </c>
      <c r="K327" s="8"/>
      <c r="P327" s="1"/>
    </row>
    <row r="328" spans="2:16" x14ac:dyDescent="0.3">
      <c r="B328" s="1" t="s">
        <v>279</v>
      </c>
      <c r="C328" s="1" t="s">
        <v>499</v>
      </c>
      <c r="D328" s="1">
        <v>0</v>
      </c>
      <c r="K328" s="8"/>
      <c r="P328" s="1"/>
    </row>
    <row r="329" spans="2:16" x14ac:dyDescent="0.3">
      <c r="B329" s="1" t="s">
        <v>428</v>
      </c>
      <c r="C329" s="1" t="s">
        <v>499</v>
      </c>
      <c r="D329" s="1">
        <v>25.3</v>
      </c>
      <c r="K329" s="8"/>
      <c r="P329" s="1"/>
    </row>
    <row r="330" spans="2:16" x14ac:dyDescent="0.3">
      <c r="B330" s="1" t="s">
        <v>176</v>
      </c>
      <c r="C330" s="1" t="s">
        <v>499</v>
      </c>
      <c r="D330" s="1">
        <v>17.8</v>
      </c>
      <c r="K330" s="8"/>
      <c r="P330" s="1"/>
    </row>
    <row r="331" spans="2:16" x14ac:dyDescent="0.3">
      <c r="B331" s="1" t="s">
        <v>59</v>
      </c>
      <c r="C331" s="1" t="s">
        <v>499</v>
      </c>
      <c r="D331" s="1">
        <v>19.2</v>
      </c>
      <c r="K331" s="8"/>
      <c r="P331" s="1"/>
    </row>
    <row r="332" spans="2:16" x14ac:dyDescent="0.3">
      <c r="B332" s="1" t="s">
        <v>299</v>
      </c>
      <c r="C332" s="1" t="s">
        <v>499</v>
      </c>
      <c r="D332" s="1">
        <v>29.8</v>
      </c>
      <c r="K332" s="8"/>
      <c r="P332" s="1"/>
    </row>
    <row r="333" spans="2:16" x14ac:dyDescent="0.3">
      <c r="B333" s="1" t="s">
        <v>167</v>
      </c>
      <c r="C333" s="1" t="s">
        <v>505</v>
      </c>
      <c r="D333" s="1">
        <v>17.8</v>
      </c>
      <c r="K333" s="8"/>
      <c r="P333" s="1"/>
    </row>
    <row r="334" spans="2:16" x14ac:dyDescent="0.3">
      <c r="B334" s="1" t="s">
        <v>478</v>
      </c>
      <c r="C334" s="1" t="s">
        <v>505</v>
      </c>
      <c r="D334" s="1">
        <v>17.8</v>
      </c>
      <c r="K334" s="8"/>
      <c r="P334" s="1"/>
    </row>
    <row r="335" spans="2:16" x14ac:dyDescent="0.3">
      <c r="B335" s="1" t="s">
        <v>295</v>
      </c>
      <c r="C335" s="1" t="s">
        <v>505</v>
      </c>
      <c r="D335" s="1">
        <v>16.899999999999999</v>
      </c>
      <c r="K335" s="8"/>
      <c r="P335" s="1"/>
    </row>
    <row r="336" spans="2:16" x14ac:dyDescent="0.3">
      <c r="B336" s="1" t="s">
        <v>423</v>
      </c>
      <c r="C336" s="1" t="s">
        <v>505</v>
      </c>
      <c r="D336" s="1">
        <v>18.2</v>
      </c>
      <c r="K336" s="8"/>
      <c r="P336" s="1"/>
    </row>
    <row r="337" spans="2:16" x14ac:dyDescent="0.3">
      <c r="B337" s="1" t="s">
        <v>102</v>
      </c>
      <c r="C337" s="1" t="s">
        <v>505</v>
      </c>
      <c r="D337" s="1">
        <v>17.399999999999999</v>
      </c>
      <c r="K337" s="8"/>
      <c r="P337" s="1"/>
    </row>
    <row r="338" spans="2:16" x14ac:dyDescent="0.3">
      <c r="B338" s="1" t="s">
        <v>425</v>
      </c>
      <c r="C338" s="1" t="s">
        <v>505</v>
      </c>
      <c r="D338" s="1">
        <v>24.7</v>
      </c>
      <c r="K338" s="8"/>
      <c r="P338" s="1"/>
    </row>
    <row r="339" spans="2:16" x14ac:dyDescent="0.3">
      <c r="B339" s="1" t="s">
        <v>214</v>
      </c>
      <c r="C339" s="1" t="s">
        <v>505</v>
      </c>
      <c r="D339" s="1">
        <v>14.1</v>
      </c>
      <c r="K339" s="8"/>
      <c r="P339" s="1"/>
    </row>
    <row r="340" spans="2:16" x14ac:dyDescent="0.3">
      <c r="B340" s="1" t="s">
        <v>622</v>
      </c>
      <c r="C340" s="1" t="s">
        <v>505</v>
      </c>
      <c r="D340" s="1">
        <v>9.6999999999999993</v>
      </c>
      <c r="K340" s="8"/>
      <c r="P340" s="1"/>
    </row>
    <row r="341" spans="2:16" x14ac:dyDescent="0.3">
      <c r="B341" s="1" t="s">
        <v>623</v>
      </c>
      <c r="C341" s="1" t="s">
        <v>505</v>
      </c>
      <c r="D341" s="1">
        <v>17.600000000000001</v>
      </c>
      <c r="K341" s="8"/>
      <c r="P341" s="1"/>
    </row>
    <row r="342" spans="2:16" x14ac:dyDescent="0.3">
      <c r="B342" s="1" t="s">
        <v>76</v>
      </c>
      <c r="C342" s="1" t="s">
        <v>505</v>
      </c>
      <c r="D342" s="1">
        <v>16.2</v>
      </c>
      <c r="K342" s="8"/>
      <c r="P342" s="1"/>
    </row>
    <row r="343" spans="2:16" x14ac:dyDescent="0.3">
      <c r="B343" s="1" t="s">
        <v>68</v>
      </c>
      <c r="C343" s="1" t="s">
        <v>505</v>
      </c>
      <c r="D343" s="1">
        <v>12</v>
      </c>
      <c r="K343" s="8"/>
      <c r="P343" s="1"/>
    </row>
    <row r="344" spans="2:16" x14ac:dyDescent="0.3">
      <c r="B344" s="1" t="s">
        <v>177</v>
      </c>
      <c r="C344" s="1" t="s">
        <v>505</v>
      </c>
      <c r="D344" s="1">
        <v>17.3</v>
      </c>
      <c r="K344" s="8"/>
      <c r="P344" s="1"/>
    </row>
    <row r="345" spans="2:16" x14ac:dyDescent="0.3">
      <c r="B345" s="1" t="s">
        <v>383</v>
      </c>
      <c r="C345" s="1" t="s">
        <v>505</v>
      </c>
      <c r="D345" s="1">
        <v>0</v>
      </c>
      <c r="K345" s="8"/>
      <c r="P345" s="1"/>
    </row>
    <row r="346" spans="2:16" x14ac:dyDescent="0.3">
      <c r="B346" s="1" t="s">
        <v>312</v>
      </c>
      <c r="C346" s="1" t="s">
        <v>505</v>
      </c>
      <c r="D346" s="1">
        <v>26.6</v>
      </c>
      <c r="K346" s="8"/>
      <c r="P346" s="1"/>
    </row>
    <row r="347" spans="2:16" x14ac:dyDescent="0.3">
      <c r="B347" s="1" t="s">
        <v>219</v>
      </c>
      <c r="C347" s="1" t="s">
        <v>505</v>
      </c>
      <c r="D347" s="1">
        <v>25.9</v>
      </c>
      <c r="K347" s="8"/>
      <c r="P347" s="1"/>
    </row>
    <row r="348" spans="2:16" x14ac:dyDescent="0.3">
      <c r="B348" s="1" t="s">
        <v>624</v>
      </c>
      <c r="C348" s="1" t="s">
        <v>505</v>
      </c>
      <c r="D348" s="1">
        <v>0</v>
      </c>
      <c r="K348" s="8"/>
      <c r="P348" s="1"/>
    </row>
    <row r="349" spans="2:16" x14ac:dyDescent="0.3">
      <c r="B349" s="1" t="s">
        <v>525</v>
      </c>
      <c r="C349" s="1" t="s">
        <v>505</v>
      </c>
      <c r="D349" s="1">
        <v>15.2</v>
      </c>
      <c r="K349" s="8"/>
      <c r="P349" s="1"/>
    </row>
    <row r="350" spans="2:16" x14ac:dyDescent="0.3">
      <c r="B350" s="1" t="s">
        <v>399</v>
      </c>
      <c r="C350" s="1" t="s">
        <v>505</v>
      </c>
      <c r="D350" s="1">
        <v>19.600000000000001</v>
      </c>
      <c r="K350" s="8"/>
      <c r="P350" s="1"/>
    </row>
    <row r="351" spans="2:16" x14ac:dyDescent="0.3">
      <c r="B351" s="1" t="s">
        <v>468</v>
      </c>
      <c r="C351" s="1" t="s">
        <v>505</v>
      </c>
      <c r="D351" s="1">
        <v>17.3</v>
      </c>
      <c r="K351" s="8"/>
      <c r="P351" s="1"/>
    </row>
    <row r="352" spans="2:16" x14ac:dyDescent="0.3">
      <c r="B352" s="1" t="s">
        <v>138</v>
      </c>
      <c r="C352" s="1" t="s">
        <v>505</v>
      </c>
      <c r="D352" s="1">
        <v>17.100000000000001</v>
      </c>
      <c r="K352" s="8"/>
      <c r="P352" s="1"/>
    </row>
    <row r="353" spans="2:16" x14ac:dyDescent="0.3">
      <c r="B353" s="1" t="s">
        <v>298</v>
      </c>
      <c r="C353" s="1" t="s">
        <v>505</v>
      </c>
      <c r="D353" s="1">
        <v>17.5</v>
      </c>
      <c r="K353" s="8"/>
      <c r="P353" s="1"/>
    </row>
    <row r="354" spans="2:16" x14ac:dyDescent="0.3">
      <c r="B354" s="1" t="s">
        <v>373</v>
      </c>
      <c r="C354" s="1" t="s">
        <v>518</v>
      </c>
      <c r="D354" s="1">
        <v>15</v>
      </c>
      <c r="K354" s="8"/>
      <c r="P354" s="1"/>
    </row>
    <row r="355" spans="2:16" x14ac:dyDescent="0.3">
      <c r="B355" s="1" t="s">
        <v>134</v>
      </c>
      <c r="C355" s="1" t="s">
        <v>518</v>
      </c>
      <c r="D355" s="1">
        <v>16.7</v>
      </c>
      <c r="K355" s="8"/>
      <c r="P355" s="1"/>
    </row>
    <row r="356" spans="2:16" x14ac:dyDescent="0.3">
      <c r="B356" s="1" t="s">
        <v>457</v>
      </c>
      <c r="C356" s="1" t="s">
        <v>518</v>
      </c>
      <c r="D356" s="1">
        <v>18</v>
      </c>
      <c r="K356" s="8"/>
      <c r="P356" s="1"/>
    </row>
    <row r="357" spans="2:16" x14ac:dyDescent="0.3">
      <c r="B357" s="1" t="s">
        <v>307</v>
      </c>
      <c r="C357" s="1" t="s">
        <v>518</v>
      </c>
      <c r="D357" s="1">
        <v>21.7</v>
      </c>
      <c r="K357" s="8"/>
      <c r="P357" s="1"/>
    </row>
    <row r="358" spans="2:16" x14ac:dyDescent="0.3">
      <c r="B358" s="1" t="s">
        <v>11</v>
      </c>
      <c r="C358" s="1" t="s">
        <v>518</v>
      </c>
      <c r="D358" s="1">
        <v>13.5</v>
      </c>
      <c r="K358" s="8"/>
      <c r="P358" s="1"/>
    </row>
    <row r="359" spans="2:16" x14ac:dyDescent="0.3">
      <c r="B359" s="1" t="s">
        <v>132</v>
      </c>
      <c r="C359" s="1" t="s">
        <v>518</v>
      </c>
      <c r="D359" s="1">
        <v>16.7</v>
      </c>
      <c r="K359" s="8"/>
      <c r="P359" s="1"/>
    </row>
    <row r="360" spans="2:16" x14ac:dyDescent="0.3">
      <c r="B360" s="1" t="s">
        <v>538</v>
      </c>
      <c r="C360" s="1" t="s">
        <v>518</v>
      </c>
      <c r="D360" s="1">
        <v>26.3</v>
      </c>
      <c r="K360" s="8"/>
      <c r="P360" s="1"/>
    </row>
    <row r="361" spans="2:16" x14ac:dyDescent="0.3">
      <c r="B361" s="1" t="s">
        <v>364</v>
      </c>
      <c r="C361" s="1" t="s">
        <v>518</v>
      </c>
      <c r="D361" s="1">
        <v>18.600000000000001</v>
      </c>
      <c r="K361" s="8"/>
      <c r="P361" s="1"/>
    </row>
    <row r="362" spans="2:16" x14ac:dyDescent="0.3">
      <c r="B362" s="1" t="s">
        <v>28</v>
      </c>
      <c r="C362" s="1" t="s">
        <v>518</v>
      </c>
      <c r="D362" s="1">
        <v>14.1</v>
      </c>
      <c r="K362" s="8"/>
      <c r="P362" s="1"/>
    </row>
    <row r="363" spans="2:16" x14ac:dyDescent="0.3">
      <c r="B363" s="1" t="s">
        <v>4</v>
      </c>
      <c r="C363" s="1" t="s">
        <v>518</v>
      </c>
      <c r="D363" s="1">
        <v>24</v>
      </c>
      <c r="K363" s="8"/>
      <c r="P363" s="1"/>
    </row>
    <row r="364" spans="2:16" x14ac:dyDescent="0.3">
      <c r="B364" s="1" t="s">
        <v>461</v>
      </c>
      <c r="C364" s="1" t="s">
        <v>518</v>
      </c>
      <c r="D364" s="1">
        <v>29.6</v>
      </c>
      <c r="K364" s="8"/>
      <c r="P364" s="1"/>
    </row>
    <row r="365" spans="2:16" x14ac:dyDescent="0.3">
      <c r="B365" s="1" t="s">
        <v>146</v>
      </c>
      <c r="C365" s="1" t="s">
        <v>518</v>
      </c>
      <c r="D365" s="1">
        <v>13.2</v>
      </c>
      <c r="K365" s="8"/>
      <c r="P365" s="1"/>
    </row>
    <row r="366" spans="2:16" x14ac:dyDescent="0.3">
      <c r="B366" s="1" t="s">
        <v>231</v>
      </c>
      <c r="C366" s="1" t="s">
        <v>518</v>
      </c>
      <c r="D366" s="1">
        <v>14</v>
      </c>
      <c r="K366" s="8"/>
      <c r="P366" s="1"/>
    </row>
    <row r="367" spans="2:16" x14ac:dyDescent="0.3">
      <c r="B367" s="1" t="s">
        <v>273</v>
      </c>
      <c r="C367" s="1" t="s">
        <v>518</v>
      </c>
      <c r="D367" s="1">
        <v>15.3</v>
      </c>
      <c r="K367" s="8"/>
      <c r="P367" s="1"/>
    </row>
    <row r="368" spans="2:16" x14ac:dyDescent="0.3">
      <c r="B368" s="1" t="s">
        <v>9</v>
      </c>
      <c r="C368" s="1" t="s">
        <v>518</v>
      </c>
      <c r="D368" s="1">
        <v>24.6</v>
      </c>
      <c r="K368" s="8"/>
      <c r="P368" s="1"/>
    </row>
    <row r="369" spans="2:16" x14ac:dyDescent="0.3">
      <c r="B369" s="1" t="s">
        <v>354</v>
      </c>
      <c r="C369" s="1" t="s">
        <v>518</v>
      </c>
      <c r="D369" s="1">
        <v>24.2</v>
      </c>
      <c r="K369" s="8"/>
      <c r="P369" s="1"/>
    </row>
    <row r="370" spans="2:16" x14ac:dyDescent="0.3">
      <c r="B370" s="1" t="s">
        <v>196</v>
      </c>
      <c r="C370" s="1" t="s">
        <v>520</v>
      </c>
      <c r="D370" s="1">
        <v>22</v>
      </c>
      <c r="K370" s="8"/>
      <c r="P370" s="1"/>
    </row>
    <row r="371" spans="2:16" x14ac:dyDescent="0.3">
      <c r="B371" s="1" t="s">
        <v>361</v>
      </c>
      <c r="C371" s="1" t="s">
        <v>520</v>
      </c>
      <c r="D371" s="1">
        <v>22.8</v>
      </c>
      <c r="K371" s="8"/>
      <c r="P371" s="1"/>
    </row>
    <row r="372" spans="2:16" x14ac:dyDescent="0.3">
      <c r="B372" s="1" t="s">
        <v>471</v>
      </c>
      <c r="C372" s="1" t="s">
        <v>520</v>
      </c>
      <c r="D372" s="1">
        <v>19.5</v>
      </c>
      <c r="K372" s="8"/>
      <c r="P372" s="1"/>
    </row>
    <row r="373" spans="2:16" x14ac:dyDescent="0.3">
      <c r="B373" s="1" t="s">
        <v>445</v>
      </c>
      <c r="C373" s="1" t="s">
        <v>520</v>
      </c>
      <c r="D373" s="1">
        <v>27.4</v>
      </c>
      <c r="K373" s="8"/>
      <c r="P373" s="1"/>
    </row>
    <row r="374" spans="2:16" x14ac:dyDescent="0.3">
      <c r="B374" s="1" t="s">
        <v>201</v>
      </c>
      <c r="C374" s="1" t="s">
        <v>520</v>
      </c>
      <c r="D374" s="1">
        <v>24.1</v>
      </c>
      <c r="K374" s="8"/>
      <c r="P374" s="1"/>
    </row>
    <row r="375" spans="2:16" x14ac:dyDescent="0.3">
      <c r="B375" s="1" t="s">
        <v>258</v>
      </c>
      <c r="C375" s="1" t="s">
        <v>520</v>
      </c>
      <c r="D375" s="1">
        <v>17.899999999999999</v>
      </c>
      <c r="K375" s="8"/>
      <c r="P375" s="1"/>
    </row>
    <row r="376" spans="2:16" x14ac:dyDescent="0.3">
      <c r="B376" s="1" t="s">
        <v>540</v>
      </c>
      <c r="C376" s="1" t="s">
        <v>520</v>
      </c>
      <c r="D376" s="1">
        <v>11.9</v>
      </c>
      <c r="K376" s="8"/>
      <c r="P376" s="1"/>
    </row>
    <row r="377" spans="2:16" x14ac:dyDescent="0.3">
      <c r="B377" s="1" t="s">
        <v>405</v>
      </c>
      <c r="C377" s="1" t="s">
        <v>520</v>
      </c>
      <c r="D377" s="1">
        <v>18.100000000000001</v>
      </c>
      <c r="K377" s="8"/>
      <c r="P377" s="1"/>
    </row>
    <row r="378" spans="2:16" x14ac:dyDescent="0.3">
      <c r="B378" s="1" t="s">
        <v>415</v>
      </c>
      <c r="C378" s="1" t="s">
        <v>520</v>
      </c>
      <c r="D378" s="1">
        <v>15.9</v>
      </c>
      <c r="K378" s="8"/>
      <c r="P378" s="1"/>
    </row>
    <row r="379" spans="2:16" x14ac:dyDescent="0.3">
      <c r="B379" s="1" t="s">
        <v>465</v>
      </c>
      <c r="C379" s="1" t="s">
        <v>520</v>
      </c>
      <c r="D379" s="1">
        <v>16.8</v>
      </c>
      <c r="K379" s="8"/>
      <c r="P379" s="1"/>
    </row>
    <row r="380" spans="2:16" x14ac:dyDescent="0.3">
      <c r="B380" s="1" t="s">
        <v>100</v>
      </c>
      <c r="C380" s="1" t="s">
        <v>520</v>
      </c>
      <c r="D380" s="1">
        <v>12.6</v>
      </c>
      <c r="K380" s="8"/>
      <c r="P380" s="1"/>
    </row>
    <row r="381" spans="2:16" x14ac:dyDescent="0.3">
      <c r="B381" s="1" t="s">
        <v>144</v>
      </c>
      <c r="C381" s="1" t="s">
        <v>520</v>
      </c>
      <c r="D381" s="1">
        <v>27.1</v>
      </c>
      <c r="K381" s="8"/>
      <c r="P381" s="1"/>
    </row>
    <row r="382" spans="2:16" x14ac:dyDescent="0.3">
      <c r="B382" s="1" t="s">
        <v>433</v>
      </c>
      <c r="C382" s="1" t="s">
        <v>520</v>
      </c>
      <c r="D382" s="1">
        <v>19.100000000000001</v>
      </c>
      <c r="K382" s="8"/>
      <c r="P382" s="1"/>
    </row>
    <row r="383" spans="2:16" x14ac:dyDescent="0.3">
      <c r="B383" s="1" t="s">
        <v>393</v>
      </c>
      <c r="C383" s="1" t="s">
        <v>520</v>
      </c>
      <c r="D383" s="1">
        <v>15.3</v>
      </c>
      <c r="K383" s="8"/>
      <c r="P383" s="1"/>
    </row>
    <row r="384" spans="2:16" x14ac:dyDescent="0.3">
      <c r="B384" s="1" t="s">
        <v>289</v>
      </c>
      <c r="C384" s="1" t="s">
        <v>520</v>
      </c>
      <c r="D384" s="1">
        <v>12.1</v>
      </c>
      <c r="K384" s="8"/>
      <c r="P384" s="1"/>
    </row>
    <row r="385" spans="2:16" x14ac:dyDescent="0.3">
      <c r="B385" s="1" t="s">
        <v>98</v>
      </c>
      <c r="C385" s="1" t="s">
        <v>520</v>
      </c>
      <c r="D385" s="1">
        <v>22.9</v>
      </c>
      <c r="K385" s="8"/>
      <c r="P385" s="1"/>
    </row>
    <row r="386" spans="2:16" x14ac:dyDescent="0.3">
      <c r="B386" s="1" t="s">
        <v>463</v>
      </c>
      <c r="C386" s="1" t="s">
        <v>520</v>
      </c>
      <c r="D386" s="1">
        <v>9.6999999999999993</v>
      </c>
      <c r="K386" s="8"/>
      <c r="P386" s="1"/>
    </row>
    <row r="387" spans="2:16" x14ac:dyDescent="0.3">
      <c r="B387" s="1" t="s">
        <v>404</v>
      </c>
      <c r="C387" s="1" t="s">
        <v>520</v>
      </c>
      <c r="D387" s="1">
        <v>19.5</v>
      </c>
      <c r="K387" s="8"/>
      <c r="P387" s="1"/>
    </row>
    <row r="388" spans="2:16" x14ac:dyDescent="0.3">
      <c r="B388" s="1" t="s">
        <v>142</v>
      </c>
      <c r="C388" s="1" t="s">
        <v>491</v>
      </c>
      <c r="D388" s="1">
        <v>22.6</v>
      </c>
      <c r="K388" s="8"/>
      <c r="P388" s="1"/>
    </row>
    <row r="389" spans="2:16" x14ac:dyDescent="0.3">
      <c r="B389" s="1" t="s">
        <v>97</v>
      </c>
      <c r="C389" s="1" t="s">
        <v>491</v>
      </c>
      <c r="D389" s="1">
        <v>29.6</v>
      </c>
      <c r="K389" s="8"/>
      <c r="P389" s="1"/>
    </row>
    <row r="390" spans="2:16" x14ac:dyDescent="0.3">
      <c r="B390" s="1" t="s">
        <v>372</v>
      </c>
      <c r="C390" s="1" t="s">
        <v>491</v>
      </c>
      <c r="D390" s="1">
        <v>11.3</v>
      </c>
      <c r="K390" s="8"/>
      <c r="P390" s="1"/>
    </row>
    <row r="391" spans="2:16" x14ac:dyDescent="0.3">
      <c r="B391" s="1" t="s">
        <v>382</v>
      </c>
      <c r="C391" s="1" t="s">
        <v>491</v>
      </c>
      <c r="D391" s="1">
        <v>14.6</v>
      </c>
      <c r="K391" s="8"/>
      <c r="P391" s="1"/>
    </row>
    <row r="392" spans="2:16" x14ac:dyDescent="0.3">
      <c r="B392" s="1" t="s">
        <v>550</v>
      </c>
      <c r="C392" s="1" t="s">
        <v>491</v>
      </c>
      <c r="D392" s="1">
        <v>19.3</v>
      </c>
      <c r="K392" s="8"/>
      <c r="P392" s="1"/>
    </row>
    <row r="393" spans="2:16" x14ac:dyDescent="0.3">
      <c r="B393" s="1" t="s">
        <v>391</v>
      </c>
      <c r="C393" s="1" t="s">
        <v>491</v>
      </c>
      <c r="D393" s="1">
        <v>15.7</v>
      </c>
      <c r="K393" s="8"/>
      <c r="P393" s="1"/>
    </row>
    <row r="394" spans="2:16" x14ac:dyDescent="0.3">
      <c r="B394" s="1" t="s">
        <v>311</v>
      </c>
      <c r="C394" s="1" t="s">
        <v>491</v>
      </c>
      <c r="D394" s="1">
        <v>10.4</v>
      </c>
      <c r="K394" s="8"/>
      <c r="P394" s="1"/>
    </row>
    <row r="395" spans="2:16" x14ac:dyDescent="0.3">
      <c r="B395" s="1" t="s">
        <v>453</v>
      </c>
      <c r="C395" s="1" t="s">
        <v>491</v>
      </c>
      <c r="D395" s="1">
        <v>15.4</v>
      </c>
      <c r="K395" s="8"/>
      <c r="P395" s="1"/>
    </row>
    <row r="396" spans="2:16" x14ac:dyDescent="0.3">
      <c r="B396" s="1" t="s">
        <v>377</v>
      </c>
      <c r="C396" s="1" t="s">
        <v>491</v>
      </c>
      <c r="D396" s="1">
        <v>15.8</v>
      </c>
      <c r="K396" s="8"/>
      <c r="P396" s="1"/>
    </row>
    <row r="397" spans="2:16" x14ac:dyDescent="0.3">
      <c r="B397" s="1" t="s">
        <v>164</v>
      </c>
      <c r="C397" s="1" t="s">
        <v>491</v>
      </c>
      <c r="D397" s="1">
        <v>15.3</v>
      </c>
      <c r="K397" s="8"/>
      <c r="P397" s="1"/>
    </row>
    <row r="398" spans="2:16" x14ac:dyDescent="0.3">
      <c r="B398" s="1" t="s">
        <v>432</v>
      </c>
      <c r="C398" s="1" t="s">
        <v>491</v>
      </c>
      <c r="D398" s="1">
        <v>17.899999999999999</v>
      </c>
      <c r="K398" s="8"/>
      <c r="P398" s="1"/>
    </row>
    <row r="399" spans="2:16" x14ac:dyDescent="0.3">
      <c r="B399" s="1" t="s">
        <v>233</v>
      </c>
      <c r="C399" s="1" t="s">
        <v>491</v>
      </c>
      <c r="D399" s="1">
        <v>23.7</v>
      </c>
      <c r="K399" s="8"/>
      <c r="P399" s="1"/>
    </row>
    <row r="400" spans="2:16" x14ac:dyDescent="0.3">
      <c r="B400" s="1" t="s">
        <v>625</v>
      </c>
      <c r="C400" s="1" t="s">
        <v>491</v>
      </c>
      <c r="D400" s="1">
        <v>15.7</v>
      </c>
      <c r="K400" s="8"/>
      <c r="P400" s="1"/>
    </row>
    <row r="401" spans="2:16" x14ac:dyDescent="0.3">
      <c r="B401" s="1" t="s">
        <v>182</v>
      </c>
      <c r="C401" s="1" t="s">
        <v>491</v>
      </c>
      <c r="D401" s="1">
        <v>14.8</v>
      </c>
      <c r="K401" s="8"/>
      <c r="P401" s="1"/>
    </row>
    <row r="402" spans="2:16" x14ac:dyDescent="0.3">
      <c r="B402" s="1" t="s">
        <v>116</v>
      </c>
      <c r="C402" s="1" t="s">
        <v>491</v>
      </c>
      <c r="D402" s="1">
        <v>16.7</v>
      </c>
      <c r="K402" s="8"/>
      <c r="P402" s="1"/>
    </row>
    <row r="403" spans="2:16" x14ac:dyDescent="0.3">
      <c r="B403" s="1" t="s">
        <v>472</v>
      </c>
      <c r="C403" s="1" t="s">
        <v>491</v>
      </c>
      <c r="D403" s="1">
        <v>25</v>
      </c>
      <c r="K403" s="8"/>
      <c r="P403" s="1"/>
    </row>
    <row r="404" spans="2:16" x14ac:dyDescent="0.3">
      <c r="B404" s="1" t="s">
        <v>183</v>
      </c>
      <c r="C404" s="1" t="s">
        <v>491</v>
      </c>
      <c r="D404" s="1">
        <v>14.7</v>
      </c>
      <c r="K404" s="8"/>
      <c r="P404" s="1"/>
    </row>
    <row r="405" spans="2:16" x14ac:dyDescent="0.3">
      <c r="B405" s="1" t="s">
        <v>118</v>
      </c>
      <c r="C405" s="1" t="s">
        <v>549</v>
      </c>
      <c r="D405" s="1">
        <v>13.1</v>
      </c>
      <c r="K405" s="8"/>
      <c r="P405" s="1"/>
    </row>
    <row r="406" spans="2:16" x14ac:dyDescent="0.3">
      <c r="B406" s="1" t="s">
        <v>199</v>
      </c>
      <c r="C406" s="1" t="s">
        <v>549</v>
      </c>
      <c r="D406" s="1">
        <v>10.1</v>
      </c>
      <c r="K406" s="8"/>
      <c r="P406" s="1"/>
    </row>
    <row r="407" spans="2:16" x14ac:dyDescent="0.3">
      <c r="B407" s="1" t="s">
        <v>593</v>
      </c>
      <c r="C407" s="1" t="s">
        <v>549</v>
      </c>
      <c r="D407" s="1">
        <v>14.8</v>
      </c>
      <c r="K407" s="8"/>
      <c r="P407" s="1"/>
    </row>
    <row r="408" spans="2:16" x14ac:dyDescent="0.3">
      <c r="B408" s="1" t="s">
        <v>282</v>
      </c>
      <c r="C408" s="1" t="s">
        <v>549</v>
      </c>
      <c r="D408" s="1">
        <v>11.3</v>
      </c>
      <c r="K408" s="8"/>
      <c r="P408" s="1"/>
    </row>
    <row r="409" spans="2:16" x14ac:dyDescent="0.3">
      <c r="B409" s="1" t="s">
        <v>112</v>
      </c>
      <c r="C409" s="1" t="s">
        <v>549</v>
      </c>
      <c r="D409" s="1">
        <v>16.399999999999999</v>
      </c>
      <c r="K409" s="8"/>
      <c r="P409" s="1"/>
    </row>
    <row r="410" spans="2:16" x14ac:dyDescent="0.3">
      <c r="B410" s="1" t="s">
        <v>185</v>
      </c>
      <c r="C410" s="1" t="s">
        <v>549</v>
      </c>
      <c r="D410" s="1">
        <v>28.1</v>
      </c>
      <c r="K410" s="8"/>
      <c r="P410" s="1"/>
    </row>
    <row r="411" spans="2:16" x14ac:dyDescent="0.3">
      <c r="B411" s="1" t="s">
        <v>153</v>
      </c>
      <c r="C411" s="1" t="s">
        <v>549</v>
      </c>
      <c r="D411" s="1">
        <v>12.8</v>
      </c>
      <c r="K411" s="8"/>
      <c r="P411" s="1"/>
    </row>
    <row r="412" spans="2:16" x14ac:dyDescent="0.3">
      <c r="B412" s="1" t="s">
        <v>626</v>
      </c>
      <c r="C412" s="1" t="s">
        <v>549</v>
      </c>
      <c r="D412" s="1">
        <v>13.4</v>
      </c>
      <c r="K412" s="8"/>
      <c r="P412" s="1"/>
    </row>
    <row r="413" spans="2:16" x14ac:dyDescent="0.3">
      <c r="B413" s="1" t="s">
        <v>87</v>
      </c>
      <c r="C413" s="1" t="s">
        <v>549</v>
      </c>
      <c r="D413" s="1">
        <v>14.4</v>
      </c>
      <c r="K413" s="8"/>
      <c r="P413" s="1"/>
    </row>
    <row r="414" spans="2:16" x14ac:dyDescent="0.3">
      <c r="B414" s="1" t="s">
        <v>386</v>
      </c>
      <c r="C414" s="1" t="s">
        <v>549</v>
      </c>
      <c r="D414" s="1">
        <v>13.3</v>
      </c>
      <c r="K414" s="8"/>
      <c r="P414" s="1"/>
    </row>
    <row r="415" spans="2:16" x14ac:dyDescent="0.3">
      <c r="B415" s="1" t="s">
        <v>30</v>
      </c>
      <c r="C415" s="1" t="s">
        <v>549</v>
      </c>
      <c r="D415" s="1">
        <v>28.3</v>
      </c>
      <c r="K415" s="8"/>
      <c r="P415" s="1"/>
    </row>
    <row r="416" spans="2:16" x14ac:dyDescent="0.3">
      <c r="B416" s="1" t="s">
        <v>95</v>
      </c>
      <c r="C416" s="1" t="s">
        <v>549</v>
      </c>
      <c r="D416" s="1">
        <v>12.2</v>
      </c>
      <c r="K416" s="8"/>
      <c r="P416" s="1"/>
    </row>
    <row r="417" spans="2:16" x14ac:dyDescent="0.3">
      <c r="B417" s="1" t="s">
        <v>396</v>
      </c>
      <c r="C417" s="1" t="s">
        <v>549</v>
      </c>
      <c r="D417" s="1">
        <v>25.4</v>
      </c>
      <c r="K417" s="8"/>
      <c r="P417" s="1"/>
    </row>
    <row r="418" spans="2:16" x14ac:dyDescent="0.3">
      <c r="B418" s="1" t="s">
        <v>64</v>
      </c>
      <c r="C418" s="1" t="s">
        <v>549</v>
      </c>
      <c r="D418" s="1">
        <v>23.5</v>
      </c>
      <c r="K418" s="8"/>
      <c r="P418" s="1"/>
    </row>
    <row r="419" spans="2:16" x14ac:dyDescent="0.3">
      <c r="B419" s="1" t="s">
        <v>8</v>
      </c>
      <c r="C419" s="1" t="s">
        <v>549</v>
      </c>
      <c r="D419" s="1">
        <v>20</v>
      </c>
      <c r="K419" s="8"/>
      <c r="P419" s="1"/>
    </row>
    <row r="420" spans="2:16" x14ac:dyDescent="0.3">
      <c r="B420" s="1" t="s">
        <v>431</v>
      </c>
      <c r="C420" s="1" t="s">
        <v>549</v>
      </c>
      <c r="D420" s="1">
        <v>11.8</v>
      </c>
      <c r="K420" s="8"/>
      <c r="P420" s="1"/>
    </row>
    <row r="421" spans="2:16" x14ac:dyDescent="0.3">
      <c r="B421" s="1" t="s">
        <v>128</v>
      </c>
      <c r="C421" s="1" t="s">
        <v>549</v>
      </c>
      <c r="D421" s="1">
        <v>29.2</v>
      </c>
      <c r="K421" s="8"/>
      <c r="P421" s="1"/>
    </row>
    <row r="422" spans="2:16" x14ac:dyDescent="0.3">
      <c r="B422" s="1" t="s">
        <v>226</v>
      </c>
      <c r="C422" s="1" t="s">
        <v>487</v>
      </c>
      <c r="D422" s="1">
        <v>14.2</v>
      </c>
      <c r="K422" s="8"/>
      <c r="P422" s="1"/>
    </row>
    <row r="423" spans="2:16" x14ac:dyDescent="0.3">
      <c r="B423" s="1" t="s">
        <v>29</v>
      </c>
      <c r="C423" s="1" t="s">
        <v>487</v>
      </c>
      <c r="D423" s="1">
        <v>19.899999999999999</v>
      </c>
      <c r="K423" s="8"/>
      <c r="P423" s="1"/>
    </row>
    <row r="424" spans="2:16" x14ac:dyDescent="0.3">
      <c r="B424" s="1" t="s">
        <v>627</v>
      </c>
      <c r="C424" s="1" t="s">
        <v>487</v>
      </c>
      <c r="D424" s="1">
        <v>10.8</v>
      </c>
      <c r="K424" s="8"/>
      <c r="P424" s="1"/>
    </row>
    <row r="425" spans="2:16" x14ac:dyDescent="0.3">
      <c r="B425" s="1" t="s">
        <v>53</v>
      </c>
      <c r="C425" s="1" t="s">
        <v>487</v>
      </c>
      <c r="D425" s="1">
        <v>22</v>
      </c>
      <c r="K425" s="8"/>
      <c r="P425" s="1"/>
    </row>
    <row r="426" spans="2:16" x14ac:dyDescent="0.3">
      <c r="B426" s="1" t="s">
        <v>55</v>
      </c>
      <c r="C426" s="1" t="s">
        <v>487</v>
      </c>
      <c r="D426" s="1">
        <v>18</v>
      </c>
      <c r="K426" s="8"/>
      <c r="P426" s="1"/>
    </row>
    <row r="427" spans="2:16" x14ac:dyDescent="0.3">
      <c r="B427" s="1" t="s">
        <v>529</v>
      </c>
      <c r="C427" s="1" t="s">
        <v>487</v>
      </c>
      <c r="D427" s="1">
        <v>13.7</v>
      </c>
      <c r="K427" s="8"/>
      <c r="P427" s="1"/>
    </row>
    <row r="428" spans="2:16" x14ac:dyDescent="0.3">
      <c r="B428" s="1" t="s">
        <v>375</v>
      </c>
      <c r="C428" s="1" t="s">
        <v>487</v>
      </c>
      <c r="D428" s="1">
        <v>21.5</v>
      </c>
      <c r="K428" s="8"/>
      <c r="P428" s="1"/>
    </row>
    <row r="429" spans="2:16" x14ac:dyDescent="0.3">
      <c r="B429" s="1" t="s">
        <v>356</v>
      </c>
      <c r="C429" s="1" t="s">
        <v>487</v>
      </c>
      <c r="D429" s="1">
        <v>10.6</v>
      </c>
      <c r="K429" s="8"/>
      <c r="P429" s="1"/>
    </row>
    <row r="430" spans="2:16" x14ac:dyDescent="0.3">
      <c r="B430" s="1" t="s">
        <v>419</v>
      </c>
      <c r="C430" s="1" t="s">
        <v>487</v>
      </c>
      <c r="D430" s="1">
        <v>19</v>
      </c>
      <c r="K430" s="8"/>
      <c r="P430" s="1"/>
    </row>
    <row r="431" spans="2:16" x14ac:dyDescent="0.3">
      <c r="B431" s="1" t="s">
        <v>49</v>
      </c>
      <c r="C431" s="1" t="s">
        <v>487</v>
      </c>
      <c r="D431" s="1">
        <v>14.3</v>
      </c>
      <c r="K431" s="8"/>
      <c r="P431" s="1"/>
    </row>
    <row r="432" spans="2:16" x14ac:dyDescent="0.3">
      <c r="B432" s="1" t="s">
        <v>351</v>
      </c>
      <c r="C432" s="1" t="s">
        <v>487</v>
      </c>
      <c r="D432" s="1">
        <v>11.2</v>
      </c>
      <c r="K432" s="8"/>
      <c r="P432" s="1"/>
    </row>
    <row r="433" spans="2:16" x14ac:dyDescent="0.3">
      <c r="B433" s="1" t="s">
        <v>18</v>
      </c>
      <c r="C433" s="1" t="s">
        <v>487</v>
      </c>
      <c r="D433" s="1">
        <v>39.6</v>
      </c>
      <c r="K433" s="8"/>
      <c r="P433" s="1"/>
    </row>
    <row r="434" spans="2:16" x14ac:dyDescent="0.3">
      <c r="B434" s="1" t="s">
        <v>57</v>
      </c>
      <c r="C434" s="1" t="s">
        <v>487</v>
      </c>
      <c r="D434" s="1">
        <v>15.3</v>
      </c>
      <c r="K434" s="8"/>
      <c r="P434" s="1"/>
    </row>
    <row r="435" spans="2:16" x14ac:dyDescent="0.3">
      <c r="B435" s="1" t="s">
        <v>420</v>
      </c>
      <c r="C435" s="1" t="s">
        <v>487</v>
      </c>
      <c r="D435" s="1">
        <v>19.399999999999999</v>
      </c>
      <c r="K435" s="8"/>
      <c r="P435" s="1"/>
    </row>
    <row r="436" spans="2:16" x14ac:dyDescent="0.3">
      <c r="B436" s="1" t="s">
        <v>628</v>
      </c>
      <c r="C436" s="1" t="s">
        <v>487</v>
      </c>
      <c r="D436" s="1">
        <v>11.4</v>
      </c>
      <c r="K436" s="8"/>
      <c r="P436" s="1"/>
    </row>
    <row r="437" spans="2:16" x14ac:dyDescent="0.3">
      <c r="B437" s="1" t="s">
        <v>629</v>
      </c>
      <c r="C437" s="1" t="s">
        <v>487</v>
      </c>
      <c r="D437" s="1">
        <v>9.4</v>
      </c>
      <c r="K437" s="8"/>
      <c r="P437" s="1"/>
    </row>
    <row r="438" spans="2:16" x14ac:dyDescent="0.3">
      <c r="B438" s="1" t="s">
        <v>630</v>
      </c>
      <c r="C438" s="1" t="s">
        <v>487</v>
      </c>
      <c r="D438" s="1">
        <v>33.299999999999997</v>
      </c>
      <c r="K438" s="8"/>
      <c r="P438" s="1"/>
    </row>
    <row r="439" spans="2:16" x14ac:dyDescent="0.3">
      <c r="B439" s="1" t="s">
        <v>334</v>
      </c>
      <c r="C439" s="1" t="s">
        <v>487</v>
      </c>
      <c r="D439" s="1">
        <v>23.1</v>
      </c>
      <c r="K439" s="8"/>
      <c r="P439" s="1"/>
    </row>
    <row r="440" spans="2:16" x14ac:dyDescent="0.3">
      <c r="B440" s="1" t="s">
        <v>455</v>
      </c>
      <c r="C440" s="1" t="s">
        <v>487</v>
      </c>
      <c r="D440" s="1">
        <v>11.1</v>
      </c>
      <c r="K440" s="8"/>
      <c r="P440" s="1"/>
    </row>
    <row r="441" spans="2:16" x14ac:dyDescent="0.3">
      <c r="B441" s="1" t="s">
        <v>163</v>
      </c>
      <c r="C441" s="1" t="s">
        <v>487</v>
      </c>
      <c r="D441" s="1">
        <v>33.299999999999997</v>
      </c>
      <c r="K441" s="8"/>
      <c r="P441" s="1"/>
    </row>
    <row r="442" spans="2:16" x14ac:dyDescent="0.3">
      <c r="B442" s="1" t="s">
        <v>345</v>
      </c>
      <c r="C442" s="1" t="s">
        <v>506</v>
      </c>
      <c r="D442" s="1">
        <v>20.6</v>
      </c>
      <c r="K442" s="8"/>
      <c r="P442" s="1"/>
    </row>
    <row r="443" spans="2:16" x14ac:dyDescent="0.3">
      <c r="B443" s="1" t="s">
        <v>456</v>
      </c>
      <c r="C443" s="1" t="s">
        <v>506</v>
      </c>
      <c r="D443" s="1">
        <v>11.6</v>
      </c>
      <c r="K443" s="8"/>
      <c r="P443" s="1"/>
    </row>
    <row r="444" spans="2:16" x14ac:dyDescent="0.3">
      <c r="B444" s="1" t="s">
        <v>77</v>
      </c>
      <c r="C444" s="1" t="s">
        <v>506</v>
      </c>
      <c r="D444" s="1">
        <v>21.9</v>
      </c>
      <c r="K444" s="8"/>
      <c r="P444" s="1"/>
    </row>
    <row r="445" spans="2:16" x14ac:dyDescent="0.3">
      <c r="B445" s="1" t="s">
        <v>121</v>
      </c>
      <c r="C445" s="1" t="s">
        <v>506</v>
      </c>
      <c r="D445" s="1">
        <v>13.4</v>
      </c>
      <c r="K445" s="8"/>
      <c r="P445" s="1"/>
    </row>
    <row r="446" spans="2:16" x14ac:dyDescent="0.3">
      <c r="B446" s="1" t="s">
        <v>466</v>
      </c>
      <c r="C446" s="1" t="s">
        <v>506</v>
      </c>
      <c r="D446" s="1">
        <v>17.600000000000001</v>
      </c>
      <c r="K446" s="8"/>
      <c r="P446" s="1"/>
    </row>
    <row r="447" spans="2:16" x14ac:dyDescent="0.3">
      <c r="B447" s="1" t="s">
        <v>37</v>
      </c>
      <c r="C447" s="1" t="s">
        <v>506</v>
      </c>
      <c r="D447" s="1">
        <v>10.4</v>
      </c>
      <c r="K447" s="8"/>
      <c r="P447" s="1"/>
    </row>
    <row r="448" spans="2:16" x14ac:dyDescent="0.3">
      <c r="B448" s="1" t="s">
        <v>70</v>
      </c>
      <c r="C448" s="1" t="s">
        <v>506</v>
      </c>
      <c r="D448" s="1">
        <v>22.6</v>
      </c>
      <c r="K448" s="8"/>
      <c r="P448" s="1"/>
    </row>
    <row r="449" spans="2:16" x14ac:dyDescent="0.3">
      <c r="B449" s="1" t="s">
        <v>151</v>
      </c>
      <c r="C449" s="1" t="s">
        <v>506</v>
      </c>
      <c r="D449" s="1">
        <v>15.2</v>
      </c>
      <c r="K449" s="8"/>
      <c r="P449" s="1"/>
    </row>
    <row r="450" spans="2:16" x14ac:dyDescent="0.3">
      <c r="B450" s="1" t="s">
        <v>309</v>
      </c>
      <c r="C450" s="1" t="s">
        <v>506</v>
      </c>
      <c r="D450" s="1">
        <v>15.7</v>
      </c>
      <c r="K450" s="8"/>
      <c r="P450" s="1"/>
    </row>
    <row r="451" spans="2:16" x14ac:dyDescent="0.3">
      <c r="B451" s="1" t="s">
        <v>438</v>
      </c>
      <c r="C451" s="1" t="s">
        <v>506</v>
      </c>
      <c r="D451" s="1">
        <v>26.7</v>
      </c>
      <c r="K451" s="8"/>
      <c r="P451" s="1"/>
    </row>
    <row r="452" spans="2:16" x14ac:dyDescent="0.3">
      <c r="B452" s="1" t="s">
        <v>458</v>
      </c>
      <c r="C452" s="1" t="s">
        <v>506</v>
      </c>
      <c r="D452" s="1">
        <v>19.600000000000001</v>
      </c>
      <c r="K452" s="8"/>
      <c r="P452" s="1"/>
    </row>
    <row r="453" spans="2:16" x14ac:dyDescent="0.3">
      <c r="B453" s="1" t="s">
        <v>283</v>
      </c>
      <c r="C453" s="1" t="s">
        <v>506</v>
      </c>
      <c r="D453" s="1">
        <v>19.899999999999999</v>
      </c>
      <c r="K453" s="8"/>
      <c r="P453" s="1"/>
    </row>
    <row r="454" spans="2:16" x14ac:dyDescent="0.3">
      <c r="B454" s="1" t="s">
        <v>249</v>
      </c>
      <c r="C454" s="1" t="s">
        <v>506</v>
      </c>
      <c r="D454" s="1">
        <v>15.8</v>
      </c>
      <c r="K454" s="8"/>
      <c r="P454" s="1"/>
    </row>
    <row r="455" spans="2:16" x14ac:dyDescent="0.3">
      <c r="B455" s="1" t="s">
        <v>403</v>
      </c>
      <c r="C455" s="1" t="s">
        <v>506</v>
      </c>
      <c r="D455" s="1">
        <v>17.899999999999999</v>
      </c>
      <c r="K455" s="8"/>
      <c r="P455" s="1"/>
    </row>
    <row r="456" spans="2:16" x14ac:dyDescent="0.3">
      <c r="B456" s="1" t="s">
        <v>210</v>
      </c>
      <c r="C456" s="1" t="s">
        <v>506</v>
      </c>
      <c r="D456" s="1">
        <v>25.5</v>
      </c>
      <c r="K456" s="8"/>
      <c r="P456" s="1"/>
    </row>
    <row r="457" spans="2:16" x14ac:dyDescent="0.3">
      <c r="B457" s="1" t="s">
        <v>71</v>
      </c>
      <c r="C457" s="1" t="s">
        <v>506</v>
      </c>
      <c r="D457" s="1">
        <v>27.8</v>
      </c>
      <c r="K457" s="8"/>
      <c r="P457" s="1"/>
    </row>
    <row r="458" spans="2:16" x14ac:dyDescent="0.3">
      <c r="B458" s="1" t="s">
        <v>541</v>
      </c>
      <c r="C458" s="1" t="s">
        <v>506</v>
      </c>
      <c r="D458" s="1">
        <v>17.5</v>
      </c>
      <c r="K458" s="8"/>
      <c r="P458" s="1"/>
    </row>
    <row r="459" spans="2:16" x14ac:dyDescent="0.3">
      <c r="B459" s="1" t="s">
        <v>203</v>
      </c>
      <c r="C459" s="1" t="s">
        <v>498</v>
      </c>
      <c r="D459" s="1">
        <v>15</v>
      </c>
      <c r="K459" s="8"/>
      <c r="P459" s="1"/>
    </row>
    <row r="460" spans="2:16" x14ac:dyDescent="0.3">
      <c r="B460" s="1" t="s">
        <v>308</v>
      </c>
      <c r="C460" s="1" t="s">
        <v>498</v>
      </c>
      <c r="D460" s="1">
        <v>23.7</v>
      </c>
      <c r="K460" s="8"/>
      <c r="P460" s="1"/>
    </row>
    <row r="461" spans="2:16" x14ac:dyDescent="0.3">
      <c r="B461" s="1" t="s">
        <v>243</v>
      </c>
      <c r="C461" s="1" t="s">
        <v>498</v>
      </c>
      <c r="D461" s="1">
        <v>13.1</v>
      </c>
      <c r="K461" s="8"/>
      <c r="P461" s="1"/>
    </row>
    <row r="462" spans="2:16" x14ac:dyDescent="0.3">
      <c r="B462" s="1" t="s">
        <v>347</v>
      </c>
      <c r="C462" s="1" t="s">
        <v>498</v>
      </c>
      <c r="D462" s="1">
        <v>19.899999999999999</v>
      </c>
      <c r="K462" s="8"/>
      <c r="P462" s="1"/>
    </row>
    <row r="463" spans="2:16" x14ac:dyDescent="0.3">
      <c r="B463" s="1" t="s">
        <v>209</v>
      </c>
      <c r="C463" s="1" t="s">
        <v>498</v>
      </c>
      <c r="D463" s="1">
        <v>18.5</v>
      </c>
      <c r="K463" s="8"/>
      <c r="P463" s="1"/>
    </row>
    <row r="464" spans="2:16" x14ac:dyDescent="0.3">
      <c r="B464" s="1" t="s">
        <v>284</v>
      </c>
      <c r="C464" s="1" t="s">
        <v>498</v>
      </c>
      <c r="D464" s="1">
        <v>15.9</v>
      </c>
      <c r="K464" s="8"/>
      <c r="P464" s="1"/>
    </row>
    <row r="465" spans="2:16" x14ac:dyDescent="0.3">
      <c r="B465" s="1" t="s">
        <v>397</v>
      </c>
      <c r="C465" s="1" t="s">
        <v>498</v>
      </c>
      <c r="D465" s="1">
        <v>26.6</v>
      </c>
      <c r="K465" s="8"/>
      <c r="P465" s="1"/>
    </row>
    <row r="466" spans="2:16" x14ac:dyDescent="0.3">
      <c r="B466" s="1" t="s">
        <v>175</v>
      </c>
      <c r="C466" s="1" t="s">
        <v>498</v>
      </c>
      <c r="D466" s="1">
        <v>14.5</v>
      </c>
      <c r="K466" s="8"/>
      <c r="P466" s="1"/>
    </row>
    <row r="467" spans="2:16" x14ac:dyDescent="0.3">
      <c r="B467" s="1" t="s">
        <v>537</v>
      </c>
      <c r="C467" s="1" t="s">
        <v>498</v>
      </c>
      <c r="D467" s="1">
        <v>30.8</v>
      </c>
      <c r="K467" s="8"/>
      <c r="P467" s="1"/>
    </row>
    <row r="468" spans="2:16" x14ac:dyDescent="0.3">
      <c r="B468" s="1" t="s">
        <v>135</v>
      </c>
      <c r="C468" s="1" t="s">
        <v>498</v>
      </c>
      <c r="D468" s="1">
        <v>14.1</v>
      </c>
      <c r="K468" s="8"/>
      <c r="P468" s="1"/>
    </row>
    <row r="469" spans="2:16" x14ac:dyDescent="0.3">
      <c r="B469" s="1" t="s">
        <v>271</v>
      </c>
      <c r="C469" s="1" t="s">
        <v>498</v>
      </c>
      <c r="D469" s="1">
        <v>14.8</v>
      </c>
      <c r="K469" s="8"/>
      <c r="P469" s="1"/>
    </row>
    <row r="470" spans="2:16" x14ac:dyDescent="0.3">
      <c r="B470" s="1" t="s">
        <v>241</v>
      </c>
      <c r="C470" s="1" t="s">
        <v>498</v>
      </c>
      <c r="D470" s="1">
        <v>17.100000000000001</v>
      </c>
      <c r="K470" s="8"/>
      <c r="P470" s="1"/>
    </row>
    <row r="471" spans="2:16" x14ac:dyDescent="0.3">
      <c r="B471" s="1" t="s">
        <v>124</v>
      </c>
      <c r="C471" s="1" t="s">
        <v>498</v>
      </c>
      <c r="D471" s="1">
        <v>22.7</v>
      </c>
      <c r="K471" s="8"/>
      <c r="P471" s="1"/>
    </row>
    <row r="472" spans="2:16" x14ac:dyDescent="0.3">
      <c r="B472" s="1" t="s">
        <v>140</v>
      </c>
      <c r="C472" s="1" t="s">
        <v>498</v>
      </c>
      <c r="D472" s="1">
        <v>12</v>
      </c>
      <c r="K472" s="8"/>
      <c r="P472" s="1"/>
    </row>
    <row r="473" spans="2:16" x14ac:dyDescent="0.3">
      <c r="B473" s="1" t="s">
        <v>462</v>
      </c>
      <c r="C473" s="1" t="s">
        <v>498</v>
      </c>
      <c r="D473" s="1">
        <v>14.7</v>
      </c>
      <c r="K473" s="8"/>
      <c r="P473" s="1"/>
    </row>
    <row r="474" spans="2:16" x14ac:dyDescent="0.3">
      <c r="B474" s="1" t="s">
        <v>378</v>
      </c>
      <c r="C474" s="1" t="s">
        <v>498</v>
      </c>
      <c r="D474" s="1">
        <v>18.2</v>
      </c>
      <c r="K474" s="8"/>
      <c r="P474" s="1"/>
    </row>
    <row r="475" spans="2:16" x14ac:dyDescent="0.3">
      <c r="B475" s="1" t="s">
        <v>316</v>
      </c>
      <c r="C475" s="1" t="s">
        <v>498</v>
      </c>
      <c r="D475" s="1">
        <v>10.5</v>
      </c>
      <c r="K475" s="8"/>
      <c r="P475" s="1"/>
    </row>
    <row r="476" spans="2:16" x14ac:dyDescent="0.3">
      <c r="B476" s="1" t="s">
        <v>263</v>
      </c>
      <c r="C476" s="1" t="s">
        <v>498</v>
      </c>
      <c r="D476" s="1">
        <v>17.399999999999999</v>
      </c>
      <c r="K476" s="8"/>
      <c r="P476" s="1"/>
    </row>
    <row r="477" spans="2:16" x14ac:dyDescent="0.3">
      <c r="B477" s="1" t="s">
        <v>162</v>
      </c>
      <c r="C477" s="1" t="s">
        <v>498</v>
      </c>
      <c r="D477" s="1">
        <v>11.5</v>
      </c>
      <c r="K477" s="8"/>
      <c r="P477" s="1"/>
    </row>
    <row r="478" spans="2:16" x14ac:dyDescent="0.3">
      <c r="B478" s="1" t="s">
        <v>184</v>
      </c>
      <c r="C478" s="1" t="s">
        <v>517</v>
      </c>
      <c r="D478" s="1">
        <v>18.399999999999999</v>
      </c>
      <c r="K478" s="8"/>
      <c r="P478" s="1"/>
    </row>
    <row r="479" spans="2:16" x14ac:dyDescent="0.3">
      <c r="B479" s="1" t="s">
        <v>631</v>
      </c>
      <c r="C479" s="1" t="s">
        <v>517</v>
      </c>
      <c r="D479" s="1">
        <v>18.399999999999999</v>
      </c>
      <c r="K479" s="8"/>
      <c r="P479" s="1"/>
    </row>
    <row r="480" spans="2:16" x14ac:dyDescent="0.3">
      <c r="B480" s="1" t="s">
        <v>265</v>
      </c>
      <c r="C480" s="1" t="s">
        <v>517</v>
      </c>
      <c r="D480" s="1">
        <v>22.7</v>
      </c>
      <c r="K480" s="8"/>
      <c r="P480" s="1"/>
    </row>
    <row r="481" spans="2:16" x14ac:dyDescent="0.3">
      <c r="B481" s="1" t="s">
        <v>155</v>
      </c>
      <c r="C481" s="1" t="s">
        <v>517</v>
      </c>
      <c r="D481" s="1">
        <v>15.1</v>
      </c>
      <c r="K481" s="8"/>
      <c r="P481" s="1"/>
    </row>
    <row r="482" spans="2:16" x14ac:dyDescent="0.3">
      <c r="B482" s="1" t="s">
        <v>188</v>
      </c>
      <c r="C482" s="1" t="s">
        <v>517</v>
      </c>
      <c r="D482" s="1">
        <v>19.7</v>
      </c>
      <c r="K482" s="8"/>
      <c r="P482" s="1"/>
    </row>
    <row r="483" spans="2:16" x14ac:dyDescent="0.3">
      <c r="B483" s="1" t="s">
        <v>632</v>
      </c>
      <c r="C483" s="1" t="s">
        <v>517</v>
      </c>
      <c r="D483" s="1">
        <v>10.8</v>
      </c>
      <c r="K483" s="8"/>
      <c r="P483" s="1"/>
    </row>
    <row r="484" spans="2:16" x14ac:dyDescent="0.3">
      <c r="B484" s="1" t="s">
        <v>439</v>
      </c>
      <c r="C484" s="1" t="s">
        <v>517</v>
      </c>
      <c r="D484" s="1">
        <v>15.8</v>
      </c>
      <c r="K484" s="8"/>
      <c r="P484" s="1"/>
    </row>
    <row r="485" spans="2:16" x14ac:dyDescent="0.3">
      <c r="B485" s="1" t="s">
        <v>222</v>
      </c>
      <c r="C485" s="1" t="s">
        <v>517</v>
      </c>
      <c r="D485" s="1">
        <v>13</v>
      </c>
      <c r="K485" s="8"/>
      <c r="P485" s="1"/>
    </row>
    <row r="486" spans="2:16" x14ac:dyDescent="0.3">
      <c r="B486" s="1" t="s">
        <v>448</v>
      </c>
      <c r="C486" s="1" t="s">
        <v>517</v>
      </c>
      <c r="D486" s="1">
        <v>17.5</v>
      </c>
      <c r="K486" s="8"/>
      <c r="P486" s="1"/>
    </row>
    <row r="487" spans="2:16" x14ac:dyDescent="0.3">
      <c r="B487" s="1" t="s">
        <v>133</v>
      </c>
      <c r="C487" s="1" t="s">
        <v>517</v>
      </c>
      <c r="D487" s="1">
        <v>23.3</v>
      </c>
      <c r="K487" s="8"/>
      <c r="P487" s="1"/>
    </row>
    <row r="488" spans="2:16" x14ac:dyDescent="0.3">
      <c r="B488" s="1" t="s">
        <v>12</v>
      </c>
      <c r="C488" s="1" t="s">
        <v>517</v>
      </c>
      <c r="D488" s="1">
        <v>19.7</v>
      </c>
      <c r="K488" s="8"/>
      <c r="P488" s="1"/>
    </row>
    <row r="489" spans="2:16" x14ac:dyDescent="0.3">
      <c r="B489" s="1" t="s">
        <v>35</v>
      </c>
      <c r="C489" s="1" t="s">
        <v>517</v>
      </c>
      <c r="D489" s="1">
        <v>31.1</v>
      </c>
      <c r="K489" s="8"/>
      <c r="P489" s="1"/>
    </row>
    <row r="490" spans="2:16" x14ac:dyDescent="0.3">
      <c r="B490" s="1" t="s">
        <v>80</v>
      </c>
      <c r="C490" s="1" t="s">
        <v>517</v>
      </c>
      <c r="D490" s="1">
        <v>16.7</v>
      </c>
      <c r="K490" s="8"/>
      <c r="P490" s="1"/>
    </row>
    <row r="491" spans="2:16" x14ac:dyDescent="0.3">
      <c r="B491" s="1" t="s">
        <v>83</v>
      </c>
      <c r="C491" s="1" t="s">
        <v>517</v>
      </c>
      <c r="D491" s="1">
        <v>28.8</v>
      </c>
      <c r="K491" s="8"/>
      <c r="P491" s="1"/>
    </row>
    <row r="492" spans="2:16" x14ac:dyDescent="0.3">
      <c r="B492" s="1" t="s">
        <v>389</v>
      </c>
      <c r="C492" s="1" t="s">
        <v>517</v>
      </c>
      <c r="D492" s="1">
        <v>13.8</v>
      </c>
      <c r="K492" s="8"/>
      <c r="P492" s="1"/>
    </row>
    <row r="493" spans="2:16" x14ac:dyDescent="0.3">
      <c r="B493" s="1" t="s">
        <v>88</v>
      </c>
      <c r="C493" s="1" t="s">
        <v>517</v>
      </c>
      <c r="D493" s="1">
        <v>21</v>
      </c>
      <c r="K493" s="8"/>
      <c r="P493" s="1"/>
    </row>
    <row r="494" spans="2:16" x14ac:dyDescent="0.3">
      <c r="B494" s="1" t="s">
        <v>84</v>
      </c>
      <c r="C494" s="1" t="s">
        <v>517</v>
      </c>
      <c r="D494" s="1">
        <v>17.2</v>
      </c>
      <c r="K494" s="8"/>
      <c r="P494" s="1"/>
    </row>
    <row r="495" spans="2:16" x14ac:dyDescent="0.3">
      <c r="B495" s="1" t="s">
        <v>260</v>
      </c>
      <c r="C495" s="1" t="s">
        <v>517</v>
      </c>
      <c r="D495" s="1">
        <v>15.4</v>
      </c>
      <c r="K495" s="8"/>
      <c r="P495" s="1"/>
    </row>
    <row r="496" spans="2:16" x14ac:dyDescent="0.3">
      <c r="B496" s="1" t="s">
        <v>633</v>
      </c>
      <c r="C496" s="1" t="s">
        <v>517</v>
      </c>
      <c r="D496" s="1">
        <v>13</v>
      </c>
      <c r="K496" s="8"/>
      <c r="P496" s="1"/>
    </row>
    <row r="497" spans="2:16" x14ac:dyDescent="0.3">
      <c r="B497" s="1" t="s">
        <v>248</v>
      </c>
      <c r="C497" s="1" t="s">
        <v>517</v>
      </c>
      <c r="D497" s="1">
        <v>8.4</v>
      </c>
      <c r="K497" s="8"/>
      <c r="P497" s="1"/>
    </row>
    <row r="498" spans="2:16" x14ac:dyDescent="0.3">
      <c r="B498" s="1" t="s">
        <v>66</v>
      </c>
      <c r="C498" s="1" t="s">
        <v>495</v>
      </c>
      <c r="D498" s="1">
        <v>16</v>
      </c>
      <c r="K498" s="8"/>
      <c r="P498" s="1"/>
    </row>
    <row r="499" spans="2:16" x14ac:dyDescent="0.3">
      <c r="B499" s="1" t="s">
        <v>401</v>
      </c>
      <c r="C499" s="1" t="s">
        <v>495</v>
      </c>
      <c r="D499" s="1">
        <v>15</v>
      </c>
      <c r="K499" s="8"/>
      <c r="P499" s="1"/>
    </row>
    <row r="500" spans="2:16" x14ac:dyDescent="0.3">
      <c r="B500" s="1" t="s">
        <v>634</v>
      </c>
      <c r="C500" s="1" t="s">
        <v>495</v>
      </c>
      <c r="D500" s="1">
        <v>17.3</v>
      </c>
      <c r="K500" s="8"/>
      <c r="P500" s="1"/>
    </row>
    <row r="501" spans="2:16" x14ac:dyDescent="0.3">
      <c r="B501" s="1" t="s">
        <v>292</v>
      </c>
      <c r="C501" s="1" t="s">
        <v>495</v>
      </c>
      <c r="D501" s="1">
        <v>19.2</v>
      </c>
      <c r="K501" s="8"/>
      <c r="P501" s="1"/>
    </row>
    <row r="502" spans="2:16" x14ac:dyDescent="0.3">
      <c r="B502" s="1" t="s">
        <v>635</v>
      </c>
      <c r="C502" s="1" t="s">
        <v>495</v>
      </c>
      <c r="D502" s="1">
        <v>13</v>
      </c>
      <c r="K502" s="8"/>
      <c r="P502" s="1"/>
    </row>
    <row r="503" spans="2:16" x14ac:dyDescent="0.3">
      <c r="B503" s="1" t="s">
        <v>434</v>
      </c>
      <c r="C503" s="1" t="s">
        <v>495</v>
      </c>
      <c r="D503" s="1">
        <v>17.2</v>
      </c>
      <c r="K503" s="8"/>
      <c r="P503" s="1"/>
    </row>
    <row r="504" spans="2:16" x14ac:dyDescent="0.3">
      <c r="B504" s="1" t="s">
        <v>156</v>
      </c>
      <c r="C504" s="1" t="s">
        <v>495</v>
      </c>
      <c r="D504" s="1">
        <v>20.7</v>
      </c>
      <c r="K504" s="8"/>
      <c r="P504" s="1"/>
    </row>
    <row r="505" spans="2:16" x14ac:dyDescent="0.3">
      <c r="B505" s="1" t="s">
        <v>602</v>
      </c>
      <c r="C505" s="1" t="s">
        <v>495</v>
      </c>
      <c r="D505" s="1">
        <v>22.2</v>
      </c>
      <c r="K505" s="8"/>
      <c r="P505" s="1"/>
    </row>
    <row r="506" spans="2:16" x14ac:dyDescent="0.3">
      <c r="B506" s="1" t="s">
        <v>50</v>
      </c>
      <c r="C506" s="1" t="s">
        <v>495</v>
      </c>
      <c r="D506" s="1">
        <v>16.600000000000001</v>
      </c>
      <c r="K506" s="8"/>
      <c r="P506" s="1"/>
    </row>
    <row r="507" spans="2:16" x14ac:dyDescent="0.3">
      <c r="B507" s="1" t="s">
        <v>526</v>
      </c>
      <c r="C507" s="1" t="s">
        <v>495</v>
      </c>
      <c r="D507" s="1">
        <v>23.1</v>
      </c>
      <c r="K507" s="8"/>
      <c r="P507" s="1"/>
    </row>
    <row r="508" spans="2:16" x14ac:dyDescent="0.3">
      <c r="B508" s="1" t="s">
        <v>293</v>
      </c>
      <c r="C508" s="1" t="s">
        <v>495</v>
      </c>
      <c r="D508" s="1">
        <v>17.2</v>
      </c>
      <c r="K508" s="8"/>
      <c r="P508" s="1"/>
    </row>
    <row r="509" spans="2:16" x14ac:dyDescent="0.3">
      <c r="B509" s="1" t="s">
        <v>245</v>
      </c>
      <c r="C509" s="1" t="s">
        <v>495</v>
      </c>
      <c r="D509" s="1">
        <v>19.100000000000001</v>
      </c>
      <c r="K509" s="8"/>
      <c r="P509" s="1"/>
    </row>
    <row r="510" spans="2:16" x14ac:dyDescent="0.3">
      <c r="B510" s="1" t="s">
        <v>340</v>
      </c>
      <c r="C510" s="1" t="s">
        <v>495</v>
      </c>
      <c r="D510" s="1">
        <v>27.4</v>
      </c>
      <c r="K510" s="8"/>
      <c r="P510" s="1"/>
    </row>
    <row r="511" spans="2:16" x14ac:dyDescent="0.3">
      <c r="B511" s="1" t="s">
        <v>595</v>
      </c>
      <c r="C511" s="1" t="s">
        <v>495</v>
      </c>
      <c r="D511" s="1">
        <v>9.6</v>
      </c>
      <c r="K511" s="8"/>
      <c r="P511" s="1"/>
    </row>
    <row r="512" spans="2:16" x14ac:dyDescent="0.3">
      <c r="B512" s="1" t="s">
        <v>195</v>
      </c>
      <c r="C512" s="1" t="s">
        <v>495</v>
      </c>
      <c r="D512" s="1">
        <v>15.3</v>
      </c>
      <c r="K512" s="8"/>
      <c r="P512" s="1"/>
    </row>
    <row r="513" spans="2:16" x14ac:dyDescent="0.3">
      <c r="B513" s="1" t="s">
        <v>143</v>
      </c>
      <c r="C513" s="1" t="s">
        <v>495</v>
      </c>
      <c r="D513" s="1">
        <v>12.7</v>
      </c>
      <c r="K513" s="8"/>
      <c r="P513" s="1"/>
    </row>
    <row r="514" spans="2:16" x14ac:dyDescent="0.3">
      <c r="B514" s="1" t="s">
        <v>217</v>
      </c>
      <c r="C514" s="1" t="s">
        <v>495</v>
      </c>
      <c r="D514" s="1">
        <v>23.3</v>
      </c>
      <c r="K514" s="8"/>
      <c r="P514" s="1"/>
    </row>
    <row r="515" spans="2:16" x14ac:dyDescent="0.3">
      <c r="B515" s="1" t="s">
        <v>329</v>
      </c>
      <c r="C515" s="1" t="s">
        <v>495</v>
      </c>
      <c r="D515" s="1">
        <v>26.2</v>
      </c>
      <c r="K515" s="8"/>
      <c r="P515" s="1"/>
    </row>
    <row r="516" spans="2:16" x14ac:dyDescent="0.3">
      <c r="B516" s="1" t="s">
        <v>91</v>
      </c>
      <c r="C516" s="1" t="s">
        <v>495</v>
      </c>
      <c r="D516" s="1">
        <v>17</v>
      </c>
      <c r="K516" s="8"/>
      <c r="P516" s="1"/>
    </row>
    <row r="517" spans="2:16" x14ac:dyDescent="0.3">
      <c r="B517" s="1" t="s">
        <v>452</v>
      </c>
      <c r="C517" s="1" t="s">
        <v>495</v>
      </c>
      <c r="D517" s="1">
        <v>18.2</v>
      </c>
      <c r="K517" s="8"/>
      <c r="P517" s="1"/>
    </row>
    <row r="518" spans="2:16" x14ac:dyDescent="0.3">
      <c r="B518" s="1" t="s">
        <v>173</v>
      </c>
      <c r="C518" s="1" t="s">
        <v>495</v>
      </c>
      <c r="D518" s="1">
        <v>19.100000000000001</v>
      </c>
      <c r="K518" s="8"/>
      <c r="P518" s="1"/>
    </row>
    <row r="519" spans="2:16" x14ac:dyDescent="0.3">
      <c r="B519" s="1" t="s">
        <v>119</v>
      </c>
      <c r="C519" s="1" t="s">
        <v>495</v>
      </c>
      <c r="D519" s="1">
        <v>14.8</v>
      </c>
      <c r="K519" s="8"/>
      <c r="P519" s="1"/>
    </row>
    <row r="520" spans="2:16" x14ac:dyDescent="0.3">
      <c r="B520" s="1" t="s">
        <v>367</v>
      </c>
      <c r="C520" s="1" t="s">
        <v>513</v>
      </c>
      <c r="D520" s="1">
        <v>15.7</v>
      </c>
      <c r="K520" s="8"/>
      <c r="P520" s="1"/>
    </row>
    <row r="521" spans="2:16" x14ac:dyDescent="0.3">
      <c r="B521" s="1" t="s">
        <v>539</v>
      </c>
      <c r="C521" s="1" t="s">
        <v>513</v>
      </c>
      <c r="D521" s="1">
        <v>15.1</v>
      </c>
      <c r="K521" s="8"/>
      <c r="P521" s="1"/>
    </row>
    <row r="522" spans="2:16" x14ac:dyDescent="0.3">
      <c r="B522" s="1" t="s">
        <v>139</v>
      </c>
      <c r="C522" s="1" t="s">
        <v>513</v>
      </c>
      <c r="D522" s="1">
        <v>21.3</v>
      </c>
      <c r="K522" s="8"/>
      <c r="P522" s="1"/>
    </row>
    <row r="523" spans="2:16" x14ac:dyDescent="0.3">
      <c r="B523" s="1" t="s">
        <v>252</v>
      </c>
      <c r="C523" s="1" t="s">
        <v>513</v>
      </c>
      <c r="D523" s="1">
        <v>13.4</v>
      </c>
      <c r="K523" s="8"/>
      <c r="P523" s="1"/>
    </row>
    <row r="524" spans="2:16" x14ac:dyDescent="0.3">
      <c r="B524" s="1" t="s">
        <v>45</v>
      </c>
      <c r="C524" s="1" t="s">
        <v>513</v>
      </c>
      <c r="D524" s="1">
        <v>26.9</v>
      </c>
      <c r="K524" s="8"/>
      <c r="P524" s="1"/>
    </row>
    <row r="525" spans="2:16" x14ac:dyDescent="0.3">
      <c r="B525" s="1" t="s">
        <v>636</v>
      </c>
      <c r="C525" s="1" t="s">
        <v>513</v>
      </c>
      <c r="D525" s="1">
        <v>18.3</v>
      </c>
      <c r="K525" s="8"/>
      <c r="P525" s="1"/>
    </row>
    <row r="526" spans="2:16" x14ac:dyDescent="0.3">
      <c r="B526" s="1" t="s">
        <v>160</v>
      </c>
      <c r="C526" s="1" t="s">
        <v>513</v>
      </c>
      <c r="D526" s="1">
        <v>22.4</v>
      </c>
      <c r="K526" s="8"/>
      <c r="P526" s="1"/>
    </row>
    <row r="527" spans="2:16" x14ac:dyDescent="0.3">
      <c r="B527" s="1" t="s">
        <v>287</v>
      </c>
      <c r="C527" s="1" t="s">
        <v>513</v>
      </c>
      <c r="D527" s="1">
        <v>21.5</v>
      </c>
      <c r="K527" s="8"/>
      <c r="P527" s="1"/>
    </row>
    <row r="528" spans="2:16" x14ac:dyDescent="0.3">
      <c r="B528" s="1" t="s">
        <v>75</v>
      </c>
      <c r="C528" s="1" t="s">
        <v>513</v>
      </c>
      <c r="D528" s="1">
        <v>17.7</v>
      </c>
      <c r="K528" s="8"/>
      <c r="P528" s="1"/>
    </row>
    <row r="529" spans="2:16" x14ac:dyDescent="0.3">
      <c r="B529" s="1" t="s">
        <v>21</v>
      </c>
      <c r="C529" s="1" t="s">
        <v>513</v>
      </c>
      <c r="D529" s="1">
        <v>20.3</v>
      </c>
      <c r="K529" s="8"/>
      <c r="P529" s="1"/>
    </row>
    <row r="530" spans="2:16" x14ac:dyDescent="0.3">
      <c r="B530" s="1" t="s">
        <v>157</v>
      </c>
      <c r="C530" s="1" t="s">
        <v>513</v>
      </c>
      <c r="D530" s="1">
        <v>20.6</v>
      </c>
      <c r="K530" s="8"/>
      <c r="P530" s="1"/>
    </row>
    <row r="531" spans="2:16" x14ac:dyDescent="0.3">
      <c r="B531" s="1" t="s">
        <v>371</v>
      </c>
      <c r="C531" s="1" t="s">
        <v>513</v>
      </c>
      <c r="D531" s="1">
        <v>17.5</v>
      </c>
      <c r="K531" s="8"/>
      <c r="P531" s="1"/>
    </row>
    <row r="532" spans="2:16" x14ac:dyDescent="0.3">
      <c r="B532" s="1" t="s">
        <v>94</v>
      </c>
      <c r="C532" s="1" t="s">
        <v>513</v>
      </c>
      <c r="D532" s="1">
        <v>12</v>
      </c>
      <c r="K532" s="8"/>
      <c r="P532" s="1"/>
    </row>
    <row r="533" spans="2:16" x14ac:dyDescent="0.3">
      <c r="B533" s="1" t="s">
        <v>198</v>
      </c>
      <c r="C533" s="1" t="s">
        <v>513</v>
      </c>
      <c r="D533" s="1">
        <v>19.600000000000001</v>
      </c>
      <c r="K533" s="8"/>
      <c r="P533" s="1"/>
    </row>
    <row r="534" spans="2:16" x14ac:dyDescent="0.3">
      <c r="B534" s="1" t="s">
        <v>411</v>
      </c>
      <c r="C534" s="1" t="s">
        <v>513</v>
      </c>
      <c r="D534" s="1">
        <v>13.3</v>
      </c>
      <c r="K534" s="8"/>
      <c r="P534" s="1"/>
    </row>
    <row r="535" spans="2:16" x14ac:dyDescent="0.3">
      <c r="B535" s="1" t="s">
        <v>637</v>
      </c>
      <c r="C535" s="1" t="s">
        <v>485</v>
      </c>
      <c r="D535" s="1">
        <v>17.399999999999999</v>
      </c>
      <c r="K535" s="8"/>
      <c r="P535" s="1"/>
    </row>
    <row r="536" spans="2:16" x14ac:dyDescent="0.3">
      <c r="B536" s="1" t="s">
        <v>281</v>
      </c>
      <c r="C536" s="1" t="s">
        <v>485</v>
      </c>
      <c r="D536" s="1">
        <v>16.5</v>
      </c>
      <c r="K536" s="8"/>
      <c r="P536" s="1"/>
    </row>
    <row r="537" spans="2:16" x14ac:dyDescent="0.3">
      <c r="B537" s="1" t="s">
        <v>44</v>
      </c>
      <c r="C537" s="1" t="s">
        <v>485</v>
      </c>
      <c r="D537" s="1">
        <v>14.1</v>
      </c>
      <c r="K537" s="8"/>
      <c r="P537" s="1"/>
    </row>
    <row r="538" spans="2:16" x14ac:dyDescent="0.3">
      <c r="B538" s="1" t="s">
        <v>447</v>
      </c>
      <c r="C538" s="1" t="s">
        <v>485</v>
      </c>
      <c r="D538" s="1">
        <v>14.5</v>
      </c>
      <c r="K538" s="8"/>
      <c r="P538" s="1"/>
    </row>
    <row r="539" spans="2:16" x14ac:dyDescent="0.3">
      <c r="B539" s="1" t="s">
        <v>467</v>
      </c>
      <c r="C539" s="1" t="s">
        <v>485</v>
      </c>
      <c r="D539" s="1">
        <v>22.5</v>
      </c>
      <c r="K539" s="8"/>
      <c r="P539" s="1"/>
    </row>
    <row r="540" spans="2:16" x14ac:dyDescent="0.3">
      <c r="B540" s="1" t="s">
        <v>257</v>
      </c>
      <c r="C540" s="1" t="s">
        <v>485</v>
      </c>
      <c r="D540" s="1">
        <v>15.1</v>
      </c>
      <c r="K540" s="8"/>
      <c r="P540" s="1"/>
    </row>
    <row r="541" spans="2:16" x14ac:dyDescent="0.3">
      <c r="B541" s="1" t="s">
        <v>79</v>
      </c>
      <c r="C541" s="1" t="s">
        <v>485</v>
      </c>
      <c r="D541" s="1">
        <v>14.7</v>
      </c>
      <c r="K541" s="8"/>
      <c r="P541" s="1"/>
    </row>
    <row r="542" spans="2:16" x14ac:dyDescent="0.3">
      <c r="B542" s="1" t="s">
        <v>363</v>
      </c>
      <c r="C542" s="1" t="s">
        <v>485</v>
      </c>
      <c r="D542" s="1">
        <v>31.4</v>
      </c>
      <c r="K542" s="8"/>
      <c r="P542" s="1"/>
    </row>
    <row r="543" spans="2:16" x14ac:dyDescent="0.3">
      <c r="B543" s="1" t="s">
        <v>90</v>
      </c>
      <c r="C543" s="1" t="s">
        <v>485</v>
      </c>
      <c r="D543" s="1">
        <v>14.7</v>
      </c>
      <c r="K543" s="8"/>
      <c r="P543" s="1"/>
    </row>
    <row r="544" spans="2:16" x14ac:dyDescent="0.3">
      <c r="B544" s="1" t="s">
        <v>357</v>
      </c>
      <c r="C544" s="1" t="s">
        <v>485</v>
      </c>
      <c r="D544" s="1">
        <v>15</v>
      </c>
      <c r="K544" s="8"/>
      <c r="P544" s="1"/>
    </row>
    <row r="545" spans="2:16" x14ac:dyDescent="0.3">
      <c r="B545" s="1" t="s">
        <v>388</v>
      </c>
      <c r="C545" s="1" t="s">
        <v>485</v>
      </c>
      <c r="D545" s="1">
        <v>24.6</v>
      </c>
      <c r="K545" s="8"/>
      <c r="P545" s="1"/>
    </row>
    <row r="546" spans="2:16" x14ac:dyDescent="0.3">
      <c r="B546" s="1" t="s">
        <v>297</v>
      </c>
      <c r="C546" s="1" t="s">
        <v>485</v>
      </c>
      <c r="D546" s="1">
        <v>20.2</v>
      </c>
      <c r="K546" s="8"/>
      <c r="P546" s="1"/>
    </row>
    <row r="547" spans="2:16" x14ac:dyDescent="0.3">
      <c r="B547" s="1" t="s">
        <v>414</v>
      </c>
      <c r="C547" s="1" t="s">
        <v>485</v>
      </c>
      <c r="D547" s="1">
        <v>20.6</v>
      </c>
      <c r="K547" s="8"/>
      <c r="P547" s="1"/>
    </row>
    <row r="548" spans="2:16" x14ac:dyDescent="0.3">
      <c r="B548" s="1" t="s">
        <v>110</v>
      </c>
      <c r="C548" s="1" t="s">
        <v>485</v>
      </c>
      <c r="D548" s="1">
        <v>13</v>
      </c>
      <c r="K548" s="8"/>
      <c r="P548" s="1"/>
    </row>
    <row r="549" spans="2:16" x14ac:dyDescent="0.3">
      <c r="B549" s="1" t="s">
        <v>321</v>
      </c>
      <c r="C549" s="1" t="s">
        <v>485</v>
      </c>
      <c r="D549" s="1">
        <v>15.1</v>
      </c>
      <c r="K549" s="8"/>
      <c r="P549" s="1"/>
    </row>
    <row r="550" spans="2:16" x14ac:dyDescent="0.3">
      <c r="B550" s="1" t="s">
        <v>206</v>
      </c>
      <c r="C550" s="1" t="s">
        <v>485</v>
      </c>
      <c r="D550" s="1">
        <v>14.9</v>
      </c>
      <c r="K550" s="8"/>
      <c r="P550" s="1"/>
    </row>
    <row r="551" spans="2:16" x14ac:dyDescent="0.3">
      <c r="B551" s="1" t="s">
        <v>20</v>
      </c>
      <c r="C551" s="1" t="s">
        <v>485</v>
      </c>
      <c r="D551" s="1">
        <v>13.2</v>
      </c>
      <c r="K551" s="8"/>
      <c r="P551" s="1"/>
    </row>
    <row r="552" spans="2:16" x14ac:dyDescent="0.3">
      <c r="B552" s="1" t="s">
        <v>409</v>
      </c>
      <c r="C552" s="1" t="s">
        <v>485</v>
      </c>
      <c r="D552" s="1">
        <v>12.7</v>
      </c>
      <c r="K552" s="8"/>
      <c r="P552" s="1"/>
    </row>
    <row r="553" spans="2:16" x14ac:dyDescent="0.3">
      <c r="B553" s="1" t="s">
        <v>85</v>
      </c>
      <c r="C553" s="1" t="s">
        <v>489</v>
      </c>
      <c r="D553" s="1">
        <v>24</v>
      </c>
      <c r="K553" s="8"/>
      <c r="P553" s="1"/>
    </row>
    <row r="554" spans="2:16" x14ac:dyDescent="0.3">
      <c r="B554" s="1" t="s">
        <v>261</v>
      </c>
      <c r="C554" s="1" t="s">
        <v>489</v>
      </c>
      <c r="D554" s="1">
        <v>12.1</v>
      </c>
      <c r="K554" s="8"/>
      <c r="P554" s="1"/>
    </row>
    <row r="555" spans="2:16" x14ac:dyDescent="0.3">
      <c r="B555" s="1" t="s">
        <v>224</v>
      </c>
      <c r="C555" s="1" t="s">
        <v>489</v>
      </c>
      <c r="D555" s="1">
        <v>13.8</v>
      </c>
      <c r="K555" s="8"/>
      <c r="P555" s="1"/>
    </row>
    <row r="556" spans="2:16" x14ac:dyDescent="0.3">
      <c r="B556" s="1" t="s">
        <v>234</v>
      </c>
      <c r="C556" s="1" t="s">
        <v>489</v>
      </c>
      <c r="D556" s="1">
        <v>14.1</v>
      </c>
      <c r="K556" s="8"/>
      <c r="P556" s="1"/>
    </row>
    <row r="557" spans="2:16" x14ac:dyDescent="0.3">
      <c r="B557" s="1" t="s">
        <v>402</v>
      </c>
      <c r="C557" s="1" t="s">
        <v>489</v>
      </c>
      <c r="D557" s="1">
        <v>17.2</v>
      </c>
      <c r="K557" s="8"/>
      <c r="P557" s="1"/>
    </row>
    <row r="558" spans="2:16" x14ac:dyDescent="0.3">
      <c r="B558" s="1" t="s">
        <v>159</v>
      </c>
      <c r="C558" s="1" t="s">
        <v>489</v>
      </c>
      <c r="D558" s="1">
        <v>26.1</v>
      </c>
      <c r="K558" s="8"/>
      <c r="P558" s="1"/>
    </row>
    <row r="559" spans="2:16" x14ac:dyDescent="0.3">
      <c r="B559" s="1" t="s">
        <v>460</v>
      </c>
      <c r="C559" s="1" t="s">
        <v>489</v>
      </c>
      <c r="D559" s="1">
        <v>19.399999999999999</v>
      </c>
      <c r="K559" s="8"/>
      <c r="P559" s="1"/>
    </row>
    <row r="560" spans="2:16" x14ac:dyDescent="0.3">
      <c r="B560" s="1" t="s">
        <v>179</v>
      </c>
      <c r="C560" s="1" t="s">
        <v>489</v>
      </c>
      <c r="D560" s="1">
        <v>19.7</v>
      </c>
      <c r="K560" s="8"/>
      <c r="P560" s="1"/>
    </row>
    <row r="561" spans="2:16" x14ac:dyDescent="0.3">
      <c r="B561" s="1" t="s">
        <v>476</v>
      </c>
      <c r="C561" s="1" t="s">
        <v>489</v>
      </c>
      <c r="D561" s="1">
        <v>18.600000000000001</v>
      </c>
      <c r="K561" s="8"/>
      <c r="P561" s="1"/>
    </row>
    <row r="562" spans="2:16" x14ac:dyDescent="0.3">
      <c r="B562" s="1" t="s">
        <v>343</v>
      </c>
      <c r="C562" s="1" t="s">
        <v>489</v>
      </c>
      <c r="D562" s="1">
        <v>17.2</v>
      </c>
      <c r="K562" s="8"/>
      <c r="P562" s="1"/>
    </row>
    <row r="563" spans="2:16" x14ac:dyDescent="0.3">
      <c r="B563" s="1" t="s">
        <v>435</v>
      </c>
      <c r="C563" s="1" t="s">
        <v>489</v>
      </c>
      <c r="D563" s="1">
        <v>14.8</v>
      </c>
      <c r="K563" s="8"/>
      <c r="P563" s="1"/>
    </row>
    <row r="564" spans="2:16" x14ac:dyDescent="0.3">
      <c r="B564" s="1" t="s">
        <v>259</v>
      </c>
      <c r="C564" s="1" t="s">
        <v>489</v>
      </c>
      <c r="D564" s="1">
        <v>28</v>
      </c>
      <c r="K564" s="8"/>
      <c r="P564" s="1"/>
    </row>
    <row r="565" spans="2:16" x14ac:dyDescent="0.3">
      <c r="B565" s="1" t="s">
        <v>147</v>
      </c>
      <c r="C565" s="1" t="s">
        <v>489</v>
      </c>
      <c r="D565" s="1">
        <v>14</v>
      </c>
      <c r="K565" s="8"/>
      <c r="P565" s="1"/>
    </row>
    <row r="566" spans="2:16" x14ac:dyDescent="0.3">
      <c r="B566" s="1" t="s">
        <v>215</v>
      </c>
      <c r="C566" s="1" t="s">
        <v>489</v>
      </c>
      <c r="D566" s="1">
        <v>15.5</v>
      </c>
      <c r="K566" s="8"/>
      <c r="P566" s="1"/>
    </row>
    <row r="567" spans="2:16" x14ac:dyDescent="0.3">
      <c r="B567" s="1" t="s">
        <v>638</v>
      </c>
      <c r="C567" s="1" t="s">
        <v>489</v>
      </c>
      <c r="D567" s="1">
        <v>16.899999999999999</v>
      </c>
      <c r="K567" s="8"/>
      <c r="P567" s="1"/>
    </row>
    <row r="568" spans="2:16" x14ac:dyDescent="0.3">
      <c r="B568" s="1" t="s">
        <v>99</v>
      </c>
      <c r="C568" s="1" t="s">
        <v>489</v>
      </c>
      <c r="D568" s="1">
        <v>15.4</v>
      </c>
      <c r="K568" s="8"/>
      <c r="P568" s="1"/>
    </row>
    <row r="569" spans="2:16" x14ac:dyDescent="0.3">
      <c r="B569" s="1" t="s">
        <v>137</v>
      </c>
      <c r="C569" s="1" t="s">
        <v>489</v>
      </c>
      <c r="D569" s="1">
        <v>16.7</v>
      </c>
      <c r="K569" s="8"/>
      <c r="P569" s="1"/>
    </row>
    <row r="570" spans="2:16" x14ac:dyDescent="0.3">
      <c r="B570" s="1" t="s">
        <v>349</v>
      </c>
      <c r="C570" s="1" t="s">
        <v>489</v>
      </c>
      <c r="D570" s="1">
        <v>13.9</v>
      </c>
      <c r="K570" s="8"/>
      <c r="P570" s="1"/>
    </row>
    <row r="571" spans="2:16" x14ac:dyDescent="0.3">
      <c r="B571" s="1" t="s">
        <v>370</v>
      </c>
      <c r="C571" s="1" t="s">
        <v>564</v>
      </c>
      <c r="D571" s="1">
        <v>17.100000000000001</v>
      </c>
      <c r="K571" s="8"/>
      <c r="P571" s="1"/>
    </row>
    <row r="572" spans="2:16" x14ac:dyDescent="0.3">
      <c r="B572" s="1" t="s">
        <v>148</v>
      </c>
      <c r="C572" s="1" t="s">
        <v>564</v>
      </c>
      <c r="D572" s="1">
        <v>28.8</v>
      </c>
      <c r="K572" s="8"/>
      <c r="P572" s="1"/>
    </row>
    <row r="573" spans="2:16" x14ac:dyDescent="0.3">
      <c r="B573" s="1" t="s">
        <v>417</v>
      </c>
      <c r="C573" s="1" t="s">
        <v>564</v>
      </c>
      <c r="D573" s="1">
        <v>15.5</v>
      </c>
      <c r="K573" s="8"/>
      <c r="P573" s="1"/>
    </row>
    <row r="574" spans="2:16" x14ac:dyDescent="0.3">
      <c r="B574" s="1" t="s">
        <v>353</v>
      </c>
      <c r="C574" s="1" t="s">
        <v>564</v>
      </c>
      <c r="D574" s="1">
        <v>24.7</v>
      </c>
      <c r="K574" s="8"/>
      <c r="P574" s="1"/>
    </row>
    <row r="575" spans="2:16" x14ac:dyDescent="0.3">
      <c r="B575" s="1" t="s">
        <v>594</v>
      </c>
      <c r="C575" s="1" t="s">
        <v>564</v>
      </c>
      <c r="D575" s="1">
        <v>12</v>
      </c>
      <c r="K575" s="8"/>
      <c r="P575" s="1"/>
    </row>
    <row r="576" spans="2:16" x14ac:dyDescent="0.3">
      <c r="B576" s="1" t="s">
        <v>216</v>
      </c>
      <c r="C576" s="1" t="s">
        <v>564</v>
      </c>
      <c r="D576" s="1">
        <v>13.1</v>
      </c>
      <c r="K576" s="8"/>
      <c r="P576" s="1"/>
    </row>
    <row r="577" spans="2:16" x14ac:dyDescent="0.3">
      <c r="B577" s="1" t="s">
        <v>365</v>
      </c>
      <c r="C577" s="1" t="s">
        <v>564</v>
      </c>
      <c r="D577" s="1">
        <v>17</v>
      </c>
      <c r="K577" s="8"/>
      <c r="P577" s="1"/>
    </row>
    <row r="578" spans="2:16" x14ac:dyDescent="0.3">
      <c r="B578" s="1" t="s">
        <v>120</v>
      </c>
      <c r="C578" s="1" t="s">
        <v>564</v>
      </c>
      <c r="D578" s="1">
        <v>17.7</v>
      </c>
      <c r="K578" s="8"/>
      <c r="P578" s="1"/>
    </row>
    <row r="579" spans="2:16" x14ac:dyDescent="0.3">
      <c r="B579" s="1" t="s">
        <v>336</v>
      </c>
      <c r="C579" s="1" t="s">
        <v>564</v>
      </c>
      <c r="D579" s="1">
        <v>17.8</v>
      </c>
      <c r="K579" s="8"/>
      <c r="P579" s="1"/>
    </row>
    <row r="580" spans="2:16" x14ac:dyDescent="0.3">
      <c r="B580" s="1" t="s">
        <v>394</v>
      </c>
      <c r="C580" s="1" t="s">
        <v>564</v>
      </c>
      <c r="D580" s="1">
        <v>18.5</v>
      </c>
      <c r="K580" s="8"/>
      <c r="P580" s="1"/>
    </row>
    <row r="581" spans="2:16" x14ac:dyDescent="0.3">
      <c r="B581" s="1" t="s">
        <v>38</v>
      </c>
      <c r="C581" s="1" t="s">
        <v>564</v>
      </c>
      <c r="D581" s="1">
        <v>19.8</v>
      </c>
      <c r="K581" s="8"/>
      <c r="P581" s="1"/>
    </row>
    <row r="582" spans="2:16" x14ac:dyDescent="0.3">
      <c r="B582" s="1" t="s">
        <v>208</v>
      </c>
      <c r="C582" s="1" t="s">
        <v>564</v>
      </c>
      <c r="D582" s="1">
        <v>16.899999999999999</v>
      </c>
      <c r="K582" s="8"/>
      <c r="P582" s="1"/>
    </row>
    <row r="583" spans="2:16" x14ac:dyDescent="0.3">
      <c r="B583" s="1" t="s">
        <v>19</v>
      </c>
      <c r="C583" s="1" t="s">
        <v>564</v>
      </c>
      <c r="D583" s="1">
        <v>25</v>
      </c>
      <c r="K583" s="8"/>
      <c r="P583" s="1"/>
    </row>
    <row r="584" spans="2:16" x14ac:dyDescent="0.3">
      <c r="B584" s="1" t="s">
        <v>250</v>
      </c>
      <c r="C584" s="1" t="s">
        <v>564</v>
      </c>
      <c r="D584" s="1">
        <v>27.3</v>
      </c>
      <c r="K584" s="8"/>
      <c r="P584" s="1"/>
    </row>
    <row r="585" spans="2:16" x14ac:dyDescent="0.3">
      <c r="B585" s="1" t="s">
        <v>242</v>
      </c>
      <c r="C585" s="1" t="s">
        <v>564</v>
      </c>
      <c r="D585" s="1">
        <v>11.9</v>
      </c>
      <c r="K585" s="8"/>
      <c r="P585" s="1"/>
    </row>
    <row r="586" spans="2:16" x14ac:dyDescent="0.3">
      <c r="B586" s="1" t="s">
        <v>412</v>
      </c>
      <c r="C586" s="1" t="s">
        <v>564</v>
      </c>
      <c r="D586" s="1">
        <v>10.4</v>
      </c>
      <c r="K586" s="8"/>
      <c r="P586" s="1"/>
    </row>
    <row r="587" spans="2:16" x14ac:dyDescent="0.3">
      <c r="B587" s="1" t="s">
        <v>78</v>
      </c>
      <c r="C587" s="1" t="s">
        <v>564</v>
      </c>
      <c r="D587" s="1">
        <v>18.600000000000001</v>
      </c>
      <c r="K587" s="8"/>
      <c r="P587" s="1"/>
    </row>
    <row r="588" spans="2:16" x14ac:dyDescent="0.3">
      <c r="B588" s="1" t="s">
        <v>136</v>
      </c>
      <c r="C588" s="1" t="s">
        <v>556</v>
      </c>
      <c r="D588" s="1">
        <v>20.7</v>
      </c>
      <c r="K588" s="8"/>
      <c r="P588" s="1"/>
    </row>
    <row r="589" spans="2:16" x14ac:dyDescent="0.3">
      <c r="B589" s="1" t="s">
        <v>639</v>
      </c>
      <c r="C589" s="1" t="s">
        <v>556</v>
      </c>
      <c r="D589" s="1">
        <v>21.5</v>
      </c>
      <c r="K589" s="8"/>
      <c r="P589" s="1"/>
    </row>
    <row r="590" spans="2:16" x14ac:dyDescent="0.3">
      <c r="B590" s="1" t="s">
        <v>268</v>
      </c>
      <c r="C590" s="1" t="s">
        <v>556</v>
      </c>
      <c r="D590" s="1">
        <v>16.899999999999999</v>
      </c>
      <c r="K590" s="8"/>
      <c r="P590" s="1"/>
    </row>
    <row r="591" spans="2:16" x14ac:dyDescent="0.3">
      <c r="B591" s="1" t="s">
        <v>73</v>
      </c>
      <c r="C591" s="1" t="s">
        <v>556</v>
      </c>
      <c r="D591" s="1">
        <v>14.8</v>
      </c>
      <c r="K591" s="8"/>
      <c r="P591" s="1"/>
    </row>
    <row r="592" spans="2:16" x14ac:dyDescent="0.3">
      <c r="B592" s="1" t="s">
        <v>477</v>
      </c>
      <c r="C592" s="1" t="s">
        <v>556</v>
      </c>
      <c r="D592" s="1">
        <v>24.2</v>
      </c>
      <c r="K592" s="8"/>
      <c r="P592" s="1"/>
    </row>
    <row r="593" spans="2:16" x14ac:dyDescent="0.3">
      <c r="B593" s="1" t="s">
        <v>197</v>
      </c>
      <c r="C593" s="1" t="s">
        <v>556</v>
      </c>
      <c r="D593" s="1">
        <v>24.8</v>
      </c>
      <c r="K593" s="8"/>
      <c r="P593" s="1"/>
    </row>
    <row r="594" spans="2:16" x14ac:dyDescent="0.3">
      <c r="B594" s="1" t="s">
        <v>240</v>
      </c>
      <c r="C594" s="1" t="s">
        <v>556</v>
      </c>
      <c r="D594" s="1">
        <v>16.3</v>
      </c>
      <c r="K594" s="8"/>
      <c r="P594" s="1"/>
    </row>
    <row r="595" spans="2:16" x14ac:dyDescent="0.3">
      <c r="B595" s="1" t="s">
        <v>422</v>
      </c>
      <c r="C595" s="1" t="s">
        <v>556</v>
      </c>
      <c r="D595" s="1">
        <v>18.600000000000001</v>
      </c>
      <c r="K595" s="8"/>
      <c r="P595" s="1"/>
    </row>
    <row r="596" spans="2:16" x14ac:dyDescent="0.3">
      <c r="B596" s="1" t="s">
        <v>186</v>
      </c>
      <c r="C596" s="1" t="s">
        <v>556</v>
      </c>
      <c r="D596" s="1">
        <v>15.3</v>
      </c>
      <c r="K596" s="8"/>
      <c r="P596" s="1"/>
    </row>
    <row r="597" spans="2:16" x14ac:dyDescent="0.3">
      <c r="B597" s="1" t="s">
        <v>589</v>
      </c>
      <c r="C597" s="1" t="s">
        <v>556</v>
      </c>
      <c r="D597" s="1">
        <v>16</v>
      </c>
      <c r="K597" s="8"/>
      <c r="P597" s="1"/>
    </row>
    <row r="598" spans="2:16" x14ac:dyDescent="0.3">
      <c r="B598" s="1" t="s">
        <v>109</v>
      </c>
      <c r="C598" s="1" t="s">
        <v>556</v>
      </c>
      <c r="D598" s="1">
        <v>19.5</v>
      </c>
      <c r="K598" s="8"/>
      <c r="P598" s="1"/>
    </row>
    <row r="599" spans="2:16" x14ac:dyDescent="0.3">
      <c r="B599" s="1" t="s">
        <v>640</v>
      </c>
      <c r="C599" s="1" t="s">
        <v>556</v>
      </c>
      <c r="D599" s="1">
        <v>21.9</v>
      </c>
      <c r="K599" s="8"/>
      <c r="P599" s="1"/>
    </row>
    <row r="600" spans="2:16" x14ac:dyDescent="0.3">
      <c r="B600" s="1" t="s">
        <v>23</v>
      </c>
      <c r="C600" s="1" t="s">
        <v>556</v>
      </c>
      <c r="D600" s="1">
        <v>12.7</v>
      </c>
      <c r="K600" s="8"/>
      <c r="P600" s="1"/>
    </row>
    <row r="601" spans="2:16" x14ac:dyDescent="0.3">
      <c r="B601" s="1" t="s">
        <v>384</v>
      </c>
      <c r="C601" s="1" t="s">
        <v>556</v>
      </c>
      <c r="D601" s="1">
        <v>17.8</v>
      </c>
      <c r="K601" s="8"/>
      <c r="P601" s="1"/>
    </row>
    <row r="602" spans="2:16" x14ac:dyDescent="0.3">
      <c r="B602" s="1" t="s">
        <v>480</v>
      </c>
      <c r="C602" s="1" t="s">
        <v>556</v>
      </c>
      <c r="D602" s="1">
        <v>20.8</v>
      </c>
      <c r="K602" s="8"/>
      <c r="P602" s="1"/>
    </row>
    <row r="603" spans="2:16" x14ac:dyDescent="0.3">
      <c r="B603" s="1" t="s">
        <v>385</v>
      </c>
      <c r="C603" s="1" t="s">
        <v>556</v>
      </c>
      <c r="D603" s="1">
        <v>11.9</v>
      </c>
      <c r="K603" s="8"/>
      <c r="P603" s="1"/>
    </row>
    <row r="604" spans="2:16" x14ac:dyDescent="0.3">
      <c r="B604" s="1" t="s">
        <v>46</v>
      </c>
      <c r="C604" s="1" t="s">
        <v>556</v>
      </c>
      <c r="D604" s="1">
        <v>14.4</v>
      </c>
      <c r="K604" s="8"/>
      <c r="P604" s="1"/>
    </row>
    <row r="605" spans="2:16" x14ac:dyDescent="0.3">
      <c r="B605" s="1" t="s">
        <v>221</v>
      </c>
      <c r="C605" s="1" t="s">
        <v>486</v>
      </c>
      <c r="D605" s="1">
        <v>14.8</v>
      </c>
      <c r="K605" s="8"/>
      <c r="P605" s="1"/>
    </row>
    <row r="606" spans="2:16" x14ac:dyDescent="0.3">
      <c r="B606" s="1" t="s">
        <v>89</v>
      </c>
      <c r="C606" s="1" t="s">
        <v>486</v>
      </c>
      <c r="D606" s="1">
        <v>12</v>
      </c>
      <c r="K606" s="8"/>
      <c r="P606" s="1"/>
    </row>
    <row r="607" spans="2:16" x14ac:dyDescent="0.3">
      <c r="B607" s="1" t="s">
        <v>211</v>
      </c>
      <c r="C607" s="1" t="s">
        <v>486</v>
      </c>
      <c r="D607" s="1">
        <v>23.8</v>
      </c>
      <c r="K607" s="8"/>
      <c r="P607" s="1"/>
    </row>
    <row r="608" spans="2:16" x14ac:dyDescent="0.3">
      <c r="B608" s="1" t="s">
        <v>40</v>
      </c>
      <c r="C608" s="1" t="s">
        <v>486</v>
      </c>
      <c r="D608" s="1">
        <v>15.9</v>
      </c>
      <c r="K608" s="8"/>
      <c r="P608" s="1"/>
    </row>
    <row r="609" spans="2:16" x14ac:dyDescent="0.3">
      <c r="B609" s="1" t="s">
        <v>641</v>
      </c>
      <c r="C609" s="1" t="s">
        <v>486</v>
      </c>
      <c r="D609" s="1">
        <v>33.299999999999997</v>
      </c>
      <c r="K609" s="8"/>
      <c r="P609" s="1"/>
    </row>
    <row r="610" spans="2:16" x14ac:dyDescent="0.3">
      <c r="B610" s="1" t="s">
        <v>313</v>
      </c>
      <c r="C610" s="1" t="s">
        <v>486</v>
      </c>
      <c r="D610" s="1">
        <v>16</v>
      </c>
      <c r="K610" s="8"/>
      <c r="P610" s="1"/>
    </row>
    <row r="611" spans="2:16" x14ac:dyDescent="0.3">
      <c r="B611" s="1" t="s">
        <v>395</v>
      </c>
      <c r="C611" s="1" t="s">
        <v>486</v>
      </c>
      <c r="D611" s="1">
        <v>14.2</v>
      </c>
      <c r="K611" s="8"/>
      <c r="P611" s="1"/>
    </row>
    <row r="612" spans="2:16" x14ac:dyDescent="0.3">
      <c r="B612" s="1" t="s">
        <v>272</v>
      </c>
      <c r="C612" s="1" t="s">
        <v>486</v>
      </c>
      <c r="D612" s="1">
        <v>15</v>
      </c>
      <c r="K612" s="8"/>
      <c r="P612" s="1"/>
    </row>
    <row r="613" spans="2:16" x14ac:dyDescent="0.3">
      <c r="B613" s="1" t="s">
        <v>264</v>
      </c>
      <c r="C613" s="1" t="s">
        <v>486</v>
      </c>
      <c r="D613" s="1">
        <v>19.100000000000001</v>
      </c>
      <c r="K613" s="8"/>
      <c r="P613" s="1"/>
    </row>
    <row r="614" spans="2:16" x14ac:dyDescent="0.3">
      <c r="B614" s="1" t="s">
        <v>379</v>
      </c>
      <c r="C614" s="1" t="s">
        <v>486</v>
      </c>
      <c r="D614" s="1">
        <v>13.7</v>
      </c>
      <c r="K614" s="8"/>
      <c r="P614" s="1"/>
    </row>
    <row r="615" spans="2:16" x14ac:dyDescent="0.3">
      <c r="B615" s="1" t="s">
        <v>62</v>
      </c>
      <c r="C615" s="1" t="s">
        <v>486</v>
      </c>
      <c r="D615" s="1">
        <v>11.8</v>
      </c>
      <c r="K615" s="8"/>
      <c r="P615" s="1"/>
    </row>
    <row r="616" spans="2:16" x14ac:dyDescent="0.3">
      <c r="B616" s="1" t="s">
        <v>464</v>
      </c>
      <c r="C616" s="1" t="s">
        <v>486</v>
      </c>
      <c r="D616" s="1">
        <v>28.5</v>
      </c>
      <c r="K616" s="8"/>
      <c r="P616" s="1"/>
    </row>
    <row r="617" spans="2:16" x14ac:dyDescent="0.3">
      <c r="B617" s="1" t="s">
        <v>355</v>
      </c>
      <c r="C617" s="1" t="s">
        <v>486</v>
      </c>
      <c r="D617" s="1">
        <v>16.5</v>
      </c>
      <c r="K617" s="8"/>
      <c r="P617" s="1"/>
    </row>
    <row r="618" spans="2:16" x14ac:dyDescent="0.3">
      <c r="B618" s="1" t="s">
        <v>168</v>
      </c>
      <c r="C618" s="1" t="s">
        <v>486</v>
      </c>
      <c r="D618" s="1">
        <v>30.1</v>
      </c>
      <c r="K618" s="8"/>
      <c r="P618" s="1"/>
    </row>
    <row r="619" spans="2:16" x14ac:dyDescent="0.3">
      <c r="B619" s="1" t="s">
        <v>358</v>
      </c>
      <c r="C619" s="1" t="s">
        <v>486</v>
      </c>
      <c r="D619" s="1">
        <v>16</v>
      </c>
      <c r="K619" s="8"/>
      <c r="P619" s="1"/>
    </row>
    <row r="620" spans="2:16" x14ac:dyDescent="0.3">
      <c r="B620" s="1" t="s">
        <v>229</v>
      </c>
      <c r="C620" s="1" t="s">
        <v>486</v>
      </c>
      <c r="D620" s="1">
        <v>10.4</v>
      </c>
      <c r="K620" s="8"/>
      <c r="P620" s="1"/>
    </row>
    <row r="621" spans="2:16" x14ac:dyDescent="0.3">
      <c r="B621" s="1" t="s">
        <v>127</v>
      </c>
      <c r="C621" s="1" t="s">
        <v>486</v>
      </c>
      <c r="D621" s="1">
        <v>33.299999999999997</v>
      </c>
      <c r="K621" s="8"/>
      <c r="P621" s="1"/>
    </row>
    <row r="622" spans="2:16" x14ac:dyDescent="0.3">
      <c r="B622" s="1" t="s">
        <v>246</v>
      </c>
      <c r="C622" s="1" t="s">
        <v>508</v>
      </c>
      <c r="D622" s="1">
        <v>21.3</v>
      </c>
      <c r="K622" s="8"/>
      <c r="P622" s="1"/>
    </row>
    <row r="623" spans="2:16" x14ac:dyDescent="0.3">
      <c r="B623" s="1" t="s">
        <v>338</v>
      </c>
      <c r="C623" s="1" t="s">
        <v>508</v>
      </c>
      <c r="D623" s="1">
        <v>12.5</v>
      </c>
      <c r="K623" s="8"/>
      <c r="P623" s="1"/>
    </row>
    <row r="624" spans="2:16" x14ac:dyDescent="0.3">
      <c r="B624" s="1" t="s">
        <v>232</v>
      </c>
      <c r="C624" s="1" t="s">
        <v>508</v>
      </c>
      <c r="D624" s="1">
        <v>16.899999999999999</v>
      </c>
      <c r="K624" s="8"/>
      <c r="P624" s="1"/>
    </row>
    <row r="625" spans="2:16" x14ac:dyDescent="0.3">
      <c r="B625" s="1" t="s">
        <v>285</v>
      </c>
      <c r="C625" s="1" t="s">
        <v>508</v>
      </c>
      <c r="D625" s="1">
        <v>21.7</v>
      </c>
      <c r="K625" s="8"/>
      <c r="P625" s="1"/>
    </row>
    <row r="626" spans="2:16" x14ac:dyDescent="0.3">
      <c r="B626" s="1" t="s">
        <v>406</v>
      </c>
      <c r="C626" s="1" t="s">
        <v>508</v>
      </c>
      <c r="D626" s="1">
        <v>13.9</v>
      </c>
      <c r="K626" s="8"/>
      <c r="P626" s="1"/>
    </row>
    <row r="627" spans="2:16" x14ac:dyDescent="0.3">
      <c r="B627" s="1" t="s">
        <v>275</v>
      </c>
      <c r="C627" s="1" t="s">
        <v>508</v>
      </c>
      <c r="D627" s="1">
        <v>15.3</v>
      </c>
      <c r="K627" s="8"/>
      <c r="P627" s="1"/>
    </row>
    <row r="628" spans="2:16" x14ac:dyDescent="0.3">
      <c r="B628" s="1" t="s">
        <v>178</v>
      </c>
      <c r="C628" s="1" t="s">
        <v>508</v>
      </c>
      <c r="D628" s="1">
        <v>13</v>
      </c>
      <c r="K628" s="8"/>
      <c r="P628" s="1"/>
    </row>
    <row r="629" spans="2:16" x14ac:dyDescent="0.3">
      <c r="B629" s="1" t="s">
        <v>181</v>
      </c>
      <c r="C629" s="1" t="s">
        <v>508</v>
      </c>
      <c r="D629" s="1">
        <v>16</v>
      </c>
      <c r="K629" s="8"/>
      <c r="P629" s="1"/>
    </row>
    <row r="630" spans="2:16" x14ac:dyDescent="0.3">
      <c r="B630" s="1" t="s">
        <v>335</v>
      </c>
      <c r="C630" s="1" t="s">
        <v>508</v>
      </c>
      <c r="D630" s="1">
        <v>13.6</v>
      </c>
      <c r="K630" s="8"/>
      <c r="P630" s="1"/>
    </row>
    <row r="631" spans="2:16" x14ac:dyDescent="0.3">
      <c r="B631" s="1" t="s">
        <v>278</v>
      </c>
      <c r="C631" s="1" t="s">
        <v>508</v>
      </c>
      <c r="D631" s="1">
        <v>18.899999999999999</v>
      </c>
      <c r="K631" s="8"/>
      <c r="P631" s="1"/>
    </row>
    <row r="632" spans="2:16" x14ac:dyDescent="0.3">
      <c r="B632" s="1" t="s">
        <v>642</v>
      </c>
      <c r="C632" s="1" t="s">
        <v>508</v>
      </c>
      <c r="D632" s="1">
        <v>20.5</v>
      </c>
      <c r="K632" s="8"/>
      <c r="P632" s="1"/>
    </row>
    <row r="633" spans="2:16" x14ac:dyDescent="0.3">
      <c r="B633" s="1" t="s">
        <v>223</v>
      </c>
      <c r="C633" s="1" t="s">
        <v>508</v>
      </c>
      <c r="D633" s="1">
        <v>17.600000000000001</v>
      </c>
      <c r="K633" s="8"/>
      <c r="P633" s="1"/>
    </row>
    <row r="634" spans="2:16" x14ac:dyDescent="0.3">
      <c r="B634" s="1" t="s">
        <v>643</v>
      </c>
      <c r="C634" s="1" t="s">
        <v>508</v>
      </c>
      <c r="D634" s="1">
        <v>17.399999999999999</v>
      </c>
      <c r="K634" s="8"/>
      <c r="P634" s="1"/>
    </row>
    <row r="635" spans="2:16" x14ac:dyDescent="0.3">
      <c r="B635" s="1" t="s">
        <v>376</v>
      </c>
      <c r="C635" s="1" t="s">
        <v>508</v>
      </c>
      <c r="D635" s="1">
        <v>27.6</v>
      </c>
      <c r="K635" s="8"/>
      <c r="P635" s="1"/>
    </row>
    <row r="636" spans="2:16" x14ac:dyDescent="0.3">
      <c r="B636" s="1" t="s">
        <v>244</v>
      </c>
      <c r="C636" s="1" t="s">
        <v>508</v>
      </c>
      <c r="D636" s="1">
        <v>23</v>
      </c>
      <c r="K636" s="8"/>
      <c r="P636" s="1"/>
    </row>
    <row r="637" spans="2:16" x14ac:dyDescent="0.3">
      <c r="B637" s="1" t="s">
        <v>350</v>
      </c>
      <c r="C637" s="1" t="s">
        <v>508</v>
      </c>
      <c r="D637" s="1">
        <v>21.6</v>
      </c>
      <c r="K637" s="8"/>
      <c r="P637" s="1"/>
    </row>
    <row r="638" spans="2:16" x14ac:dyDescent="0.3">
      <c r="B638" s="1" t="s">
        <v>421</v>
      </c>
      <c r="C638" s="1" t="s">
        <v>508</v>
      </c>
      <c r="D638" s="1">
        <v>12.5</v>
      </c>
      <c r="K638" s="8"/>
      <c r="P638" s="1"/>
    </row>
    <row r="639" spans="2:16" x14ac:dyDescent="0.3">
      <c r="B639" s="1" t="s">
        <v>277</v>
      </c>
      <c r="C639" s="1" t="s">
        <v>488</v>
      </c>
      <c r="D639" s="1">
        <v>16.899999999999999</v>
      </c>
      <c r="K639" s="8"/>
      <c r="P639" s="1"/>
    </row>
    <row r="640" spans="2:16" x14ac:dyDescent="0.3">
      <c r="B640" s="1" t="s">
        <v>101</v>
      </c>
      <c r="C640" s="1" t="s">
        <v>488</v>
      </c>
      <c r="D640" s="1">
        <v>21.5</v>
      </c>
      <c r="K640" s="8"/>
      <c r="P640" s="1"/>
    </row>
    <row r="641" spans="2:16" x14ac:dyDescent="0.3">
      <c r="B641" s="1" t="s">
        <v>22</v>
      </c>
      <c r="C641" s="1" t="s">
        <v>488</v>
      </c>
      <c r="D641" s="1">
        <v>22.2</v>
      </c>
      <c r="K641" s="8"/>
      <c r="P641" s="1"/>
    </row>
    <row r="642" spans="2:16" x14ac:dyDescent="0.3">
      <c r="B642" s="1" t="s">
        <v>180</v>
      </c>
      <c r="C642" s="1" t="s">
        <v>488</v>
      </c>
      <c r="D642" s="1">
        <v>18.2</v>
      </c>
      <c r="K642" s="8"/>
      <c r="P642" s="1"/>
    </row>
    <row r="643" spans="2:16" x14ac:dyDescent="0.3">
      <c r="B643" s="1" t="s">
        <v>235</v>
      </c>
      <c r="C643" s="1" t="s">
        <v>488</v>
      </c>
      <c r="D643" s="1">
        <v>17.399999999999999</v>
      </c>
      <c r="K643" s="8"/>
      <c r="P643" s="1"/>
    </row>
    <row r="644" spans="2:16" x14ac:dyDescent="0.3">
      <c r="B644" s="1" t="s">
        <v>410</v>
      </c>
      <c r="C644" s="1" t="s">
        <v>488</v>
      </c>
      <c r="D644" s="1">
        <v>21.1</v>
      </c>
      <c r="K644" s="8"/>
      <c r="P644" s="1"/>
    </row>
    <row r="645" spans="2:16" x14ac:dyDescent="0.3">
      <c r="B645" s="1" t="s">
        <v>644</v>
      </c>
      <c r="C645" s="1" t="s">
        <v>488</v>
      </c>
      <c r="D645" s="1">
        <v>11.5</v>
      </c>
      <c r="K645" s="8"/>
      <c r="P645" s="1"/>
    </row>
    <row r="646" spans="2:16" x14ac:dyDescent="0.3">
      <c r="B646" s="1" t="s">
        <v>527</v>
      </c>
      <c r="C646" s="1" t="s">
        <v>488</v>
      </c>
      <c r="D646" s="1">
        <v>20.9</v>
      </c>
      <c r="K646" s="8"/>
      <c r="P646" s="1"/>
    </row>
    <row r="647" spans="2:16" x14ac:dyDescent="0.3">
      <c r="B647" s="1" t="s">
        <v>534</v>
      </c>
      <c r="C647" s="1" t="s">
        <v>488</v>
      </c>
      <c r="D647" s="1">
        <v>12.5</v>
      </c>
      <c r="K647" s="8"/>
      <c r="P647" s="1"/>
    </row>
    <row r="648" spans="2:16" x14ac:dyDescent="0.3">
      <c r="B648" s="1" t="s">
        <v>172</v>
      </c>
      <c r="C648" s="1" t="s">
        <v>488</v>
      </c>
      <c r="D648" s="1">
        <v>21.8</v>
      </c>
      <c r="K648" s="8"/>
      <c r="P648" s="1"/>
    </row>
    <row r="649" spans="2:16" x14ac:dyDescent="0.3">
      <c r="B649" s="1" t="s">
        <v>437</v>
      </c>
      <c r="C649" s="1" t="s">
        <v>488</v>
      </c>
      <c r="D649" s="1">
        <v>32.700000000000003</v>
      </c>
      <c r="K649" s="8"/>
      <c r="P649" s="1"/>
    </row>
    <row r="650" spans="2:16" x14ac:dyDescent="0.3">
      <c r="B650" s="1" t="s">
        <v>131</v>
      </c>
      <c r="C650" s="1" t="s">
        <v>488</v>
      </c>
      <c r="D650" s="1">
        <v>13.1</v>
      </c>
      <c r="K650" s="8"/>
      <c r="P650" s="1"/>
    </row>
    <row r="651" spans="2:16" x14ac:dyDescent="0.3">
      <c r="B651" s="1" t="s">
        <v>158</v>
      </c>
      <c r="C651" s="1" t="s">
        <v>488</v>
      </c>
      <c r="D651" s="1">
        <v>18.2</v>
      </c>
      <c r="K651" s="8"/>
      <c r="P651" s="1"/>
    </row>
    <row r="652" spans="2:16" x14ac:dyDescent="0.3">
      <c r="B652" s="1" t="s">
        <v>193</v>
      </c>
      <c r="C652" s="1" t="s">
        <v>488</v>
      </c>
      <c r="D652" s="1">
        <v>14</v>
      </c>
      <c r="K652" s="8"/>
      <c r="P652" s="1"/>
    </row>
    <row r="653" spans="2:16" x14ac:dyDescent="0.3">
      <c r="B653" s="1" t="s">
        <v>320</v>
      </c>
      <c r="C653" s="1" t="s">
        <v>488</v>
      </c>
      <c r="D653" s="1">
        <v>13.9</v>
      </c>
      <c r="K653" s="8"/>
      <c r="P653" s="1"/>
    </row>
    <row r="654" spans="2:16" x14ac:dyDescent="0.3">
      <c r="B654" s="1" t="s">
        <v>253</v>
      </c>
      <c r="C654" s="1" t="s">
        <v>488</v>
      </c>
      <c r="D654" s="1">
        <v>14.7</v>
      </c>
      <c r="K654" s="8"/>
      <c r="P654" s="1"/>
    </row>
    <row r="655" spans="2:16" x14ac:dyDescent="0.3">
      <c r="B655" s="1" t="s">
        <v>362</v>
      </c>
      <c r="C655" s="1" t="s">
        <v>488</v>
      </c>
      <c r="D655" s="1">
        <v>14.8</v>
      </c>
      <c r="K655" s="8"/>
      <c r="P655" s="1"/>
    </row>
    <row r="656" spans="2:16" x14ac:dyDescent="0.3">
      <c r="B656" s="1" t="s">
        <v>115</v>
      </c>
      <c r="C656" s="1" t="s">
        <v>488</v>
      </c>
      <c r="D656" s="1">
        <v>22.5</v>
      </c>
      <c r="K656" s="8"/>
      <c r="P656" s="1"/>
    </row>
    <row r="657" spans="2:16" x14ac:dyDescent="0.3">
      <c r="B657" s="1" t="s">
        <v>344</v>
      </c>
      <c r="C657" s="1" t="s">
        <v>488</v>
      </c>
      <c r="D657" s="1">
        <v>16.600000000000001</v>
      </c>
      <c r="K657" s="8"/>
      <c r="P657" s="1"/>
    </row>
    <row r="658" spans="2:16" x14ac:dyDescent="0.3">
      <c r="B658" s="1" t="s">
        <v>107</v>
      </c>
      <c r="C658" s="1" t="s">
        <v>515</v>
      </c>
      <c r="D658" s="1">
        <v>14.7</v>
      </c>
      <c r="K658" s="8"/>
      <c r="P658" s="1"/>
    </row>
    <row r="659" spans="2:16" x14ac:dyDescent="0.3">
      <c r="B659" s="1" t="s">
        <v>161</v>
      </c>
      <c r="C659" s="1" t="s">
        <v>515</v>
      </c>
      <c r="D659" s="1">
        <v>21</v>
      </c>
      <c r="K659" s="8"/>
      <c r="P659" s="1"/>
    </row>
    <row r="660" spans="2:16" x14ac:dyDescent="0.3">
      <c r="B660" s="1" t="s">
        <v>327</v>
      </c>
      <c r="C660" s="1" t="s">
        <v>515</v>
      </c>
      <c r="D660" s="1">
        <v>32</v>
      </c>
      <c r="K660" s="8"/>
      <c r="P660" s="1"/>
    </row>
    <row r="661" spans="2:16" x14ac:dyDescent="0.3">
      <c r="B661" s="1" t="s">
        <v>39</v>
      </c>
      <c r="C661" s="1" t="s">
        <v>515</v>
      </c>
      <c r="D661" s="1">
        <v>13</v>
      </c>
      <c r="K661" s="8"/>
      <c r="P661" s="1"/>
    </row>
    <row r="662" spans="2:16" x14ac:dyDescent="0.3">
      <c r="B662" s="1" t="s">
        <v>323</v>
      </c>
      <c r="C662" s="1" t="s">
        <v>515</v>
      </c>
      <c r="D662" s="1">
        <v>16.8</v>
      </c>
      <c r="K662" s="8"/>
      <c r="P662" s="1"/>
    </row>
    <row r="663" spans="2:16" x14ac:dyDescent="0.3">
      <c r="B663" s="1" t="s">
        <v>276</v>
      </c>
      <c r="C663" s="1" t="s">
        <v>515</v>
      </c>
      <c r="D663" s="1">
        <v>0</v>
      </c>
      <c r="K663" s="8"/>
      <c r="P663" s="1"/>
    </row>
    <row r="664" spans="2:16" x14ac:dyDescent="0.3">
      <c r="B664" s="1" t="s">
        <v>65</v>
      </c>
      <c r="C664" s="1" t="s">
        <v>515</v>
      </c>
      <c r="D664" s="1">
        <v>19.8</v>
      </c>
      <c r="K664" s="8"/>
      <c r="P664" s="1"/>
    </row>
    <row r="665" spans="2:16" x14ac:dyDescent="0.3">
      <c r="B665" s="1" t="s">
        <v>596</v>
      </c>
      <c r="C665" s="1" t="s">
        <v>515</v>
      </c>
      <c r="D665" s="1">
        <v>24.2</v>
      </c>
      <c r="K665" s="8"/>
      <c r="P665" s="1"/>
    </row>
    <row r="666" spans="2:16" x14ac:dyDescent="0.3">
      <c r="B666" s="1" t="s">
        <v>482</v>
      </c>
      <c r="C666" s="1" t="s">
        <v>515</v>
      </c>
      <c r="D666" s="1">
        <v>23.4</v>
      </c>
      <c r="K666" s="8"/>
      <c r="P666" s="1"/>
    </row>
    <row r="667" spans="2:16" x14ac:dyDescent="0.3">
      <c r="B667" s="1" t="s">
        <v>528</v>
      </c>
      <c r="C667" s="1" t="s">
        <v>515</v>
      </c>
      <c r="D667" s="1">
        <v>22.3</v>
      </c>
      <c r="K667" s="8"/>
      <c r="P667" s="1"/>
    </row>
    <row r="668" spans="2:16" x14ac:dyDescent="0.3">
      <c r="B668" s="1" t="s">
        <v>369</v>
      </c>
      <c r="C668" s="1" t="s">
        <v>515</v>
      </c>
      <c r="D668" s="1">
        <v>11.9</v>
      </c>
      <c r="K668" s="8"/>
      <c r="P668" s="1"/>
    </row>
    <row r="669" spans="2:16" x14ac:dyDescent="0.3">
      <c r="B669" s="1" t="s">
        <v>645</v>
      </c>
      <c r="C669" s="1" t="s">
        <v>515</v>
      </c>
      <c r="D669" s="1">
        <v>8.8000000000000007</v>
      </c>
      <c r="K669" s="8"/>
      <c r="P669" s="1"/>
    </row>
    <row r="670" spans="2:16" x14ac:dyDescent="0.3">
      <c r="B670" s="1" t="s">
        <v>34</v>
      </c>
      <c r="C670" s="1" t="s">
        <v>515</v>
      </c>
      <c r="D670" s="1">
        <v>16.399999999999999</v>
      </c>
      <c r="K670" s="8"/>
      <c r="P670" s="1"/>
    </row>
    <row r="671" spans="2:16" x14ac:dyDescent="0.3">
      <c r="B671" s="1" t="s">
        <v>174</v>
      </c>
      <c r="C671" s="1" t="s">
        <v>515</v>
      </c>
      <c r="D671" s="1">
        <v>17.399999999999999</v>
      </c>
      <c r="K671" s="8"/>
      <c r="P671" s="1"/>
    </row>
    <row r="672" spans="2:16" x14ac:dyDescent="0.3">
      <c r="B672" s="1" t="s">
        <v>270</v>
      </c>
      <c r="C672" s="1" t="s">
        <v>515</v>
      </c>
      <c r="D672" s="1">
        <v>22.1</v>
      </c>
      <c r="K672" s="8"/>
      <c r="P672" s="1"/>
    </row>
    <row r="673" spans="2:16" x14ac:dyDescent="0.3">
      <c r="B673" s="1" t="s">
        <v>474</v>
      </c>
      <c r="C673" s="1" t="s">
        <v>515</v>
      </c>
      <c r="D673" s="1">
        <v>17.100000000000001</v>
      </c>
      <c r="K673" s="8"/>
      <c r="P673" s="1"/>
    </row>
    <row r="674" spans="2:16" x14ac:dyDescent="0.3">
      <c r="B674" s="1" t="s">
        <v>105</v>
      </c>
      <c r="C674" s="1" t="s">
        <v>515</v>
      </c>
      <c r="D674" s="1">
        <v>18</v>
      </c>
      <c r="K674" s="8"/>
      <c r="P674" s="1"/>
    </row>
    <row r="675" spans="2:16" x14ac:dyDescent="0.3">
      <c r="B675" s="1" t="s">
        <v>61</v>
      </c>
      <c r="C675" s="1" t="s">
        <v>492</v>
      </c>
      <c r="D675" s="1">
        <v>13.4</v>
      </c>
      <c r="K675" s="8"/>
      <c r="P675" s="1"/>
    </row>
    <row r="676" spans="2:16" x14ac:dyDescent="0.3">
      <c r="B676" s="1" t="s">
        <v>17</v>
      </c>
      <c r="C676" s="1" t="s">
        <v>492</v>
      </c>
      <c r="D676" s="1">
        <v>24</v>
      </c>
      <c r="K676" s="8"/>
      <c r="P676" s="1"/>
    </row>
    <row r="677" spans="2:16" x14ac:dyDescent="0.3">
      <c r="B677" s="1" t="s">
        <v>524</v>
      </c>
      <c r="C677" s="1" t="s">
        <v>492</v>
      </c>
      <c r="D677" s="1">
        <v>24.8</v>
      </c>
      <c r="K677" s="8"/>
      <c r="P677" s="1"/>
    </row>
    <row r="678" spans="2:16" x14ac:dyDescent="0.3">
      <c r="B678" s="1" t="s">
        <v>330</v>
      </c>
      <c r="C678" s="1" t="s">
        <v>492</v>
      </c>
      <c r="D678" s="1">
        <v>28.1</v>
      </c>
      <c r="K678" s="8"/>
      <c r="P678" s="1"/>
    </row>
    <row r="679" spans="2:16" x14ac:dyDescent="0.3">
      <c r="B679" s="1" t="s">
        <v>473</v>
      </c>
      <c r="C679" s="1" t="s">
        <v>492</v>
      </c>
      <c r="D679" s="1">
        <v>21.9</v>
      </c>
      <c r="K679" s="8"/>
      <c r="P679" s="1"/>
    </row>
    <row r="680" spans="2:16" x14ac:dyDescent="0.3">
      <c r="B680" s="1" t="s">
        <v>213</v>
      </c>
      <c r="C680" s="1" t="s">
        <v>492</v>
      </c>
      <c r="D680" s="1">
        <v>15.8</v>
      </c>
      <c r="K680" s="8"/>
      <c r="P680" s="1"/>
    </row>
    <row r="681" spans="2:16" x14ac:dyDescent="0.3">
      <c r="B681" s="1" t="s">
        <v>269</v>
      </c>
      <c r="C681" s="1" t="s">
        <v>492</v>
      </c>
      <c r="D681" s="1">
        <v>21.3</v>
      </c>
      <c r="K681" s="8"/>
      <c r="P681" s="1"/>
    </row>
    <row r="682" spans="2:16" x14ac:dyDescent="0.3">
      <c r="B682" s="1" t="s">
        <v>239</v>
      </c>
      <c r="C682" s="1" t="s">
        <v>492</v>
      </c>
      <c r="D682" s="1">
        <v>15.6</v>
      </c>
      <c r="K682" s="8"/>
      <c r="P682" s="1"/>
    </row>
    <row r="683" spans="2:16" x14ac:dyDescent="0.3">
      <c r="B683" s="1" t="s">
        <v>294</v>
      </c>
      <c r="C683" s="1" t="s">
        <v>492</v>
      </c>
      <c r="D683" s="1">
        <v>24.1</v>
      </c>
      <c r="K683" s="8"/>
      <c r="P683" s="1"/>
    </row>
    <row r="684" spans="2:16" x14ac:dyDescent="0.3">
      <c r="B684" s="1" t="s">
        <v>306</v>
      </c>
      <c r="C684" s="1" t="s">
        <v>492</v>
      </c>
      <c r="D684" s="1">
        <v>13.5</v>
      </c>
      <c r="K684" s="8"/>
      <c r="P684" s="1"/>
    </row>
    <row r="685" spans="2:16" x14ac:dyDescent="0.3">
      <c r="B685" s="1" t="s">
        <v>444</v>
      </c>
      <c r="C685" s="1" t="s">
        <v>492</v>
      </c>
      <c r="D685" s="1">
        <v>14.9</v>
      </c>
      <c r="K685" s="8"/>
      <c r="P685" s="1"/>
    </row>
    <row r="686" spans="2:16" x14ac:dyDescent="0.3">
      <c r="B686" s="1" t="s">
        <v>280</v>
      </c>
      <c r="C686" s="1" t="s">
        <v>492</v>
      </c>
      <c r="D686" s="1">
        <v>17.8</v>
      </c>
      <c r="K686" s="8"/>
      <c r="P686" s="1"/>
    </row>
    <row r="687" spans="2:16" x14ac:dyDescent="0.3">
      <c r="B687" s="1" t="s">
        <v>10</v>
      </c>
      <c r="C687" s="1" t="s">
        <v>492</v>
      </c>
      <c r="D687" s="1">
        <v>16.399999999999999</v>
      </c>
      <c r="K687" s="8"/>
      <c r="P687" s="1"/>
    </row>
    <row r="688" spans="2:16" x14ac:dyDescent="0.3">
      <c r="B688" s="1" t="s">
        <v>200</v>
      </c>
      <c r="C688" s="1" t="s">
        <v>492</v>
      </c>
      <c r="D688" s="1">
        <v>15.4</v>
      </c>
      <c r="K688" s="8"/>
      <c r="P688" s="1"/>
    </row>
    <row r="689" spans="2:16" x14ac:dyDescent="0.3">
      <c r="B689" s="1" t="s">
        <v>547</v>
      </c>
      <c r="C689" s="1" t="s">
        <v>492</v>
      </c>
      <c r="D689" s="1">
        <v>22.7</v>
      </c>
      <c r="K689" s="8"/>
      <c r="P689" s="1"/>
    </row>
    <row r="690" spans="2:16" x14ac:dyDescent="0.3">
      <c r="B690" s="1" t="s">
        <v>125</v>
      </c>
      <c r="C690" s="1" t="s">
        <v>492</v>
      </c>
      <c r="D690" s="1">
        <v>16.600000000000001</v>
      </c>
      <c r="K690" s="8"/>
      <c r="P690" s="1"/>
    </row>
    <row r="691" spans="2:16" x14ac:dyDescent="0.3">
      <c r="B691" s="1" t="s">
        <v>360</v>
      </c>
      <c r="C691" s="1" t="s">
        <v>497</v>
      </c>
      <c r="D691" s="1">
        <v>18.5</v>
      </c>
      <c r="K691" s="8"/>
      <c r="P691" s="1"/>
    </row>
    <row r="692" spans="2:16" x14ac:dyDescent="0.3">
      <c r="B692" s="1" t="s">
        <v>646</v>
      </c>
      <c r="C692" s="1" t="s">
        <v>497</v>
      </c>
      <c r="D692" s="1">
        <v>17.8</v>
      </c>
      <c r="K692" s="8"/>
      <c r="P692" s="1"/>
    </row>
    <row r="693" spans="2:16" x14ac:dyDescent="0.3">
      <c r="B693" s="1" t="s">
        <v>236</v>
      </c>
      <c r="C693" s="1" t="s">
        <v>497</v>
      </c>
      <c r="D693" s="1">
        <v>18.5</v>
      </c>
      <c r="K693" s="8"/>
      <c r="P693" s="1"/>
    </row>
    <row r="694" spans="2:16" x14ac:dyDescent="0.3">
      <c r="B694" s="1" t="s">
        <v>475</v>
      </c>
      <c r="C694" s="1" t="s">
        <v>497</v>
      </c>
      <c r="D694" s="1">
        <v>22</v>
      </c>
      <c r="K694" s="8"/>
      <c r="P694" s="1"/>
    </row>
    <row r="695" spans="2:16" x14ac:dyDescent="0.3">
      <c r="B695" s="1" t="s">
        <v>202</v>
      </c>
      <c r="C695" s="1" t="s">
        <v>497</v>
      </c>
      <c r="D695" s="1">
        <v>24.3</v>
      </c>
      <c r="K695" s="8"/>
      <c r="P695" s="1"/>
    </row>
    <row r="696" spans="2:16" x14ac:dyDescent="0.3">
      <c r="B696" s="1" t="s">
        <v>318</v>
      </c>
      <c r="C696" s="1" t="s">
        <v>497</v>
      </c>
      <c r="D696" s="1">
        <v>17</v>
      </c>
      <c r="K696" s="8"/>
      <c r="P696" s="1"/>
    </row>
    <row r="697" spans="2:16" x14ac:dyDescent="0.3">
      <c r="B697" s="1" t="s">
        <v>554</v>
      </c>
      <c r="C697" s="1" t="s">
        <v>497</v>
      </c>
      <c r="D697" s="1">
        <v>13</v>
      </c>
      <c r="K697" s="8"/>
      <c r="P697" s="1"/>
    </row>
    <row r="698" spans="2:16" x14ac:dyDescent="0.3">
      <c r="B698" s="1" t="s">
        <v>86</v>
      </c>
      <c r="C698" s="1" t="s">
        <v>497</v>
      </c>
      <c r="D698" s="1">
        <v>23.8</v>
      </c>
      <c r="K698" s="8"/>
      <c r="P698" s="1"/>
    </row>
    <row r="699" spans="2:16" x14ac:dyDescent="0.3">
      <c r="B699" s="1" t="s">
        <v>647</v>
      </c>
      <c r="C699" s="1" t="s">
        <v>497</v>
      </c>
      <c r="D699" s="1">
        <v>21.3</v>
      </c>
      <c r="K699" s="8"/>
      <c r="P699" s="1"/>
    </row>
    <row r="700" spans="2:16" x14ac:dyDescent="0.3">
      <c r="B700" s="1" t="s">
        <v>341</v>
      </c>
      <c r="C700" s="1" t="s">
        <v>497</v>
      </c>
      <c r="D700" s="1">
        <v>20.2</v>
      </c>
      <c r="K700" s="8"/>
      <c r="P700" s="1"/>
    </row>
    <row r="701" spans="2:16" x14ac:dyDescent="0.3">
      <c r="B701" s="1" t="s">
        <v>598</v>
      </c>
      <c r="C701" s="1" t="s">
        <v>497</v>
      </c>
      <c r="D701" s="1">
        <v>22.7</v>
      </c>
      <c r="K701" s="8"/>
      <c r="P701" s="1"/>
    </row>
    <row r="702" spans="2:16" x14ac:dyDescent="0.3">
      <c r="B702" s="1" t="s">
        <v>149</v>
      </c>
      <c r="C702" s="1" t="s">
        <v>497</v>
      </c>
      <c r="D702" s="1">
        <v>15</v>
      </c>
      <c r="K702" s="8"/>
      <c r="P702" s="1"/>
    </row>
    <row r="703" spans="2:16" x14ac:dyDescent="0.3">
      <c r="B703" s="1" t="s">
        <v>553</v>
      </c>
      <c r="C703" s="1" t="s">
        <v>497</v>
      </c>
      <c r="D703" s="1">
        <v>23.7</v>
      </c>
      <c r="K703" s="8"/>
      <c r="P703" s="1"/>
    </row>
    <row r="704" spans="2:16" x14ac:dyDescent="0.3">
      <c r="B704" s="1" t="s">
        <v>72</v>
      </c>
      <c r="C704" s="1" t="s">
        <v>497</v>
      </c>
      <c r="D704" s="1">
        <v>16.2</v>
      </c>
      <c r="K704" s="8"/>
      <c r="P704" s="1"/>
    </row>
    <row r="705" spans="2:16" x14ac:dyDescent="0.3">
      <c r="B705" s="1" t="s">
        <v>301</v>
      </c>
      <c r="C705" s="1" t="s">
        <v>497</v>
      </c>
      <c r="D705" s="1">
        <v>14.4</v>
      </c>
      <c r="K705" s="8"/>
      <c r="P705" s="1"/>
    </row>
    <row r="706" spans="2:16" x14ac:dyDescent="0.3">
      <c r="B706" s="1" t="s">
        <v>483</v>
      </c>
      <c r="C706" s="1" t="s">
        <v>497</v>
      </c>
      <c r="D706" s="1">
        <v>17.3</v>
      </c>
      <c r="K706" s="8"/>
      <c r="P706" s="1"/>
    </row>
    <row r="707" spans="2:16" x14ac:dyDescent="0.3">
      <c r="B707" s="1" t="s">
        <v>459</v>
      </c>
      <c r="C707" s="1" t="s">
        <v>497</v>
      </c>
      <c r="D707" s="1">
        <v>16</v>
      </c>
      <c r="K707" s="8"/>
      <c r="P707" s="1"/>
    </row>
    <row r="708" spans="2:16" x14ac:dyDescent="0.3">
      <c r="B708" s="1" t="s">
        <v>152</v>
      </c>
      <c r="C708" s="1" t="s">
        <v>557</v>
      </c>
      <c r="D708" s="1">
        <v>17.100000000000001</v>
      </c>
      <c r="K708" s="8"/>
      <c r="P708" s="1"/>
    </row>
    <row r="709" spans="2:16" x14ac:dyDescent="0.3">
      <c r="B709" s="1" t="s">
        <v>286</v>
      </c>
      <c r="C709" s="1" t="s">
        <v>557</v>
      </c>
      <c r="D709" s="1">
        <v>22.3</v>
      </c>
      <c r="K709" s="8"/>
      <c r="P709" s="1"/>
    </row>
    <row r="710" spans="2:16" x14ac:dyDescent="0.3">
      <c r="B710" s="1" t="s">
        <v>300</v>
      </c>
      <c r="C710" s="1" t="s">
        <v>557</v>
      </c>
      <c r="D710" s="1">
        <v>8.6</v>
      </c>
      <c r="K710" s="8"/>
      <c r="P710" s="1"/>
    </row>
    <row r="711" spans="2:16" x14ac:dyDescent="0.3">
      <c r="B711" s="1" t="s">
        <v>368</v>
      </c>
      <c r="C711" s="1" t="s">
        <v>557</v>
      </c>
      <c r="D711" s="1">
        <v>13.5</v>
      </c>
      <c r="K711" s="8"/>
      <c r="P711" s="1"/>
    </row>
    <row r="712" spans="2:16" x14ac:dyDescent="0.3">
      <c r="B712" s="1" t="s">
        <v>81</v>
      </c>
      <c r="C712" s="1" t="s">
        <v>557</v>
      </c>
      <c r="D712" s="1">
        <v>27.7</v>
      </c>
      <c r="K712" s="8"/>
      <c r="P712" s="1"/>
    </row>
    <row r="713" spans="2:16" x14ac:dyDescent="0.3">
      <c r="B713" s="1" t="s">
        <v>27</v>
      </c>
      <c r="C713" s="1" t="s">
        <v>557</v>
      </c>
      <c r="D713" s="1">
        <v>17.8</v>
      </c>
      <c r="K713" s="8"/>
      <c r="P713" s="1"/>
    </row>
    <row r="714" spans="2:16" x14ac:dyDescent="0.3">
      <c r="B714" s="1" t="s">
        <v>648</v>
      </c>
      <c r="C714" s="1" t="s">
        <v>557</v>
      </c>
      <c r="D714" s="1">
        <v>32.299999999999997</v>
      </c>
      <c r="K714" s="8"/>
      <c r="P714" s="1"/>
    </row>
    <row r="715" spans="2:16" x14ac:dyDescent="0.3">
      <c r="B715" s="1" t="s">
        <v>3</v>
      </c>
      <c r="C715" s="1" t="s">
        <v>557</v>
      </c>
      <c r="D715" s="1">
        <v>14.8</v>
      </c>
      <c r="K715" s="8"/>
      <c r="P715" s="1"/>
    </row>
    <row r="716" spans="2:16" x14ac:dyDescent="0.3">
      <c r="B716" s="1" t="s">
        <v>122</v>
      </c>
      <c r="C716" s="1" t="s">
        <v>557</v>
      </c>
      <c r="D716" s="1">
        <v>12.5</v>
      </c>
      <c r="K716" s="8"/>
      <c r="P716" s="1"/>
    </row>
    <row r="717" spans="2:16" x14ac:dyDescent="0.3">
      <c r="B717" s="1" t="s">
        <v>114</v>
      </c>
      <c r="C717" s="1" t="s">
        <v>557</v>
      </c>
      <c r="D717" s="1">
        <v>26.8</v>
      </c>
      <c r="K717" s="8"/>
      <c r="P717" s="1"/>
    </row>
    <row r="718" spans="2:16" x14ac:dyDescent="0.3">
      <c r="B718" s="1" t="s">
        <v>592</v>
      </c>
      <c r="C718" s="1" t="s">
        <v>557</v>
      </c>
      <c r="D718" s="1">
        <v>19.600000000000001</v>
      </c>
      <c r="K718" s="8"/>
      <c r="P718" s="1"/>
    </row>
    <row r="719" spans="2:16" x14ac:dyDescent="0.3">
      <c r="B719" s="1" t="s">
        <v>380</v>
      </c>
      <c r="C719" s="1" t="s">
        <v>557</v>
      </c>
      <c r="D719" s="1">
        <v>18.7</v>
      </c>
      <c r="K719" s="8"/>
      <c r="P719" s="1"/>
    </row>
    <row r="720" spans="2:16" x14ac:dyDescent="0.3">
      <c r="B720" s="1" t="s">
        <v>331</v>
      </c>
      <c r="C720" s="1" t="s">
        <v>557</v>
      </c>
      <c r="D720" s="1">
        <v>17.5</v>
      </c>
      <c r="K720" s="8"/>
      <c r="P720" s="1"/>
    </row>
    <row r="721" spans="2:16" x14ac:dyDescent="0.3">
      <c r="B721" s="1" t="s">
        <v>314</v>
      </c>
      <c r="C721" s="1" t="s">
        <v>557</v>
      </c>
      <c r="D721" s="1">
        <v>12.9</v>
      </c>
      <c r="K721" s="8"/>
      <c r="P721" s="1"/>
    </row>
    <row r="722" spans="2:16" x14ac:dyDescent="0.3">
      <c r="B722" s="1" t="s">
        <v>207</v>
      </c>
      <c r="C722" s="1" t="s">
        <v>557</v>
      </c>
      <c r="D722" s="1">
        <v>21.6</v>
      </c>
      <c r="K722" s="8"/>
      <c r="P722" s="1"/>
    </row>
    <row r="723" spans="2:16" x14ac:dyDescent="0.3">
      <c r="B723" s="1" t="s">
        <v>256</v>
      </c>
      <c r="C723" s="1" t="s">
        <v>516</v>
      </c>
      <c r="D723" s="1">
        <v>21.4</v>
      </c>
      <c r="K723" s="8"/>
      <c r="P723" s="1"/>
    </row>
    <row r="724" spans="2:16" x14ac:dyDescent="0.3">
      <c r="B724" s="1" t="s">
        <v>187</v>
      </c>
      <c r="C724" s="1" t="s">
        <v>516</v>
      </c>
      <c r="D724" s="1">
        <v>13.9</v>
      </c>
      <c r="K724" s="8"/>
      <c r="P724" s="1"/>
    </row>
    <row r="725" spans="2:16" x14ac:dyDescent="0.3">
      <c r="B725" s="1" t="s">
        <v>390</v>
      </c>
      <c r="C725" s="1" t="s">
        <v>516</v>
      </c>
      <c r="D725" s="1">
        <v>11.7</v>
      </c>
      <c r="K725" s="8"/>
      <c r="P725" s="1"/>
    </row>
    <row r="726" spans="2:16" x14ac:dyDescent="0.3">
      <c r="B726" s="1" t="s">
        <v>337</v>
      </c>
      <c r="C726" s="1" t="s">
        <v>516</v>
      </c>
      <c r="D726" s="1">
        <v>17.7</v>
      </c>
      <c r="K726" s="8"/>
      <c r="P726" s="1"/>
    </row>
    <row r="727" spans="2:16" x14ac:dyDescent="0.3">
      <c r="B727" s="1" t="s">
        <v>310</v>
      </c>
      <c r="C727" s="1" t="s">
        <v>516</v>
      </c>
      <c r="D727" s="1">
        <v>21.3</v>
      </c>
      <c r="K727" s="8"/>
      <c r="P727" s="1"/>
    </row>
    <row r="728" spans="2:16" x14ac:dyDescent="0.3">
      <c r="B728" s="1" t="s">
        <v>212</v>
      </c>
      <c r="C728" s="1" t="s">
        <v>516</v>
      </c>
      <c r="D728" s="1">
        <v>16.899999999999999</v>
      </c>
      <c r="K728" s="8"/>
      <c r="P728" s="1"/>
    </row>
    <row r="729" spans="2:16" x14ac:dyDescent="0.3">
      <c r="B729" s="1" t="s">
        <v>408</v>
      </c>
      <c r="C729" s="1" t="s">
        <v>516</v>
      </c>
      <c r="D729" s="1">
        <v>15.9</v>
      </c>
      <c r="K729" s="8"/>
      <c r="P729" s="1"/>
    </row>
    <row r="730" spans="2:16" x14ac:dyDescent="0.3">
      <c r="B730" s="1" t="s">
        <v>317</v>
      </c>
      <c r="C730" s="1" t="s">
        <v>516</v>
      </c>
      <c r="D730" s="1">
        <v>30</v>
      </c>
      <c r="K730" s="8"/>
      <c r="P730" s="1"/>
    </row>
    <row r="731" spans="2:16" x14ac:dyDescent="0.3">
      <c r="B731" s="1" t="s">
        <v>392</v>
      </c>
      <c r="C731" s="1" t="s">
        <v>516</v>
      </c>
      <c r="D731" s="1">
        <v>19.100000000000001</v>
      </c>
      <c r="K731" s="8"/>
      <c r="P731" s="1"/>
    </row>
    <row r="732" spans="2:16" x14ac:dyDescent="0.3">
      <c r="B732" s="1" t="s">
        <v>24</v>
      </c>
      <c r="C732" s="1" t="s">
        <v>516</v>
      </c>
      <c r="D732" s="1">
        <v>16.7</v>
      </c>
      <c r="K732" s="8"/>
      <c r="P732" s="1"/>
    </row>
    <row r="733" spans="2:16" x14ac:dyDescent="0.3">
      <c r="B733" s="1" t="s">
        <v>31</v>
      </c>
      <c r="C733" s="1" t="s">
        <v>516</v>
      </c>
      <c r="D733" s="1">
        <v>14.2</v>
      </c>
      <c r="K733" s="8"/>
      <c r="P733" s="1"/>
    </row>
    <row r="734" spans="2:16" x14ac:dyDescent="0.3">
      <c r="B734" s="1" t="s">
        <v>649</v>
      </c>
      <c r="C734" s="1" t="s">
        <v>516</v>
      </c>
      <c r="D734" s="1">
        <v>18</v>
      </c>
      <c r="K734" s="8"/>
      <c r="P734" s="1"/>
    </row>
    <row r="735" spans="2:16" x14ac:dyDescent="0.3">
      <c r="B735" s="1" t="s">
        <v>227</v>
      </c>
      <c r="C735" s="1" t="s">
        <v>516</v>
      </c>
      <c r="D735" s="1">
        <v>21</v>
      </c>
      <c r="K735" s="8"/>
      <c r="P735" s="1"/>
    </row>
    <row r="736" spans="2:16" x14ac:dyDescent="0.3">
      <c r="B736" s="1" t="s">
        <v>416</v>
      </c>
      <c r="C736" s="1" t="s">
        <v>516</v>
      </c>
      <c r="D736" s="1">
        <v>18.2</v>
      </c>
      <c r="K736" s="8"/>
      <c r="P736" s="1"/>
    </row>
    <row r="737" spans="2:16" x14ac:dyDescent="0.3">
      <c r="B737" s="1" t="s">
        <v>366</v>
      </c>
      <c r="C737" s="1" t="s">
        <v>516</v>
      </c>
      <c r="D737" s="1">
        <v>14.8</v>
      </c>
      <c r="K737" s="8"/>
      <c r="P737" s="1"/>
    </row>
    <row r="738" spans="2:16" x14ac:dyDescent="0.3">
      <c r="B738" s="1" t="s">
        <v>291</v>
      </c>
      <c r="C738" s="1" t="s">
        <v>516</v>
      </c>
      <c r="D738" s="1">
        <v>20.5</v>
      </c>
      <c r="K738" s="8"/>
      <c r="P738" s="1"/>
    </row>
    <row r="739" spans="2:16" x14ac:dyDescent="0.3">
      <c r="B739" s="1" t="s">
        <v>563</v>
      </c>
      <c r="C739" s="1" t="s">
        <v>516</v>
      </c>
      <c r="D739" s="1">
        <v>9.3000000000000007</v>
      </c>
      <c r="K739" s="8"/>
      <c r="P739" s="1"/>
    </row>
    <row r="740" spans="2:16" x14ac:dyDescent="0.3">
      <c r="B740" s="1" t="s">
        <v>154</v>
      </c>
      <c r="C740" s="1" t="s">
        <v>516</v>
      </c>
      <c r="D740" s="1">
        <v>22.7</v>
      </c>
      <c r="K740" s="8"/>
      <c r="P740" s="1"/>
    </row>
    <row r="741" spans="2:16" x14ac:dyDescent="0.3">
      <c r="B741" s="1" t="s">
        <v>441</v>
      </c>
      <c r="C741" s="1" t="s">
        <v>496</v>
      </c>
      <c r="D741" s="1">
        <v>20.7</v>
      </c>
      <c r="K741" s="8"/>
      <c r="P741" s="1"/>
    </row>
    <row r="742" spans="2:16" x14ac:dyDescent="0.3">
      <c r="B742" s="1" t="s">
        <v>220</v>
      </c>
      <c r="C742" s="1" t="s">
        <v>496</v>
      </c>
      <c r="D742" s="1">
        <v>18.8</v>
      </c>
      <c r="K742" s="8"/>
      <c r="P742" s="1"/>
    </row>
    <row r="743" spans="2:16" x14ac:dyDescent="0.3">
      <c r="B743" s="1" t="s">
        <v>130</v>
      </c>
      <c r="C743" s="1" t="s">
        <v>496</v>
      </c>
      <c r="D743" s="1">
        <v>30.9</v>
      </c>
      <c r="K743" s="8"/>
      <c r="P743" s="1"/>
    </row>
    <row r="744" spans="2:16" x14ac:dyDescent="0.3">
      <c r="B744" s="1" t="s">
        <v>342</v>
      </c>
      <c r="C744" s="1" t="s">
        <v>496</v>
      </c>
      <c r="D744" s="1">
        <v>12.8</v>
      </c>
      <c r="K744" s="8"/>
      <c r="P744" s="1"/>
    </row>
    <row r="745" spans="2:16" x14ac:dyDescent="0.3">
      <c r="B745" s="1" t="s">
        <v>218</v>
      </c>
      <c r="C745" s="1" t="s">
        <v>496</v>
      </c>
      <c r="D745" s="1">
        <v>17</v>
      </c>
      <c r="K745" s="8"/>
      <c r="P745" s="1"/>
    </row>
    <row r="746" spans="2:16" x14ac:dyDescent="0.3">
      <c r="B746" s="1" t="s">
        <v>32</v>
      </c>
      <c r="C746" s="1" t="s">
        <v>496</v>
      </c>
      <c r="D746" s="1">
        <v>23.8</v>
      </c>
      <c r="K746" s="8"/>
      <c r="P746" s="1"/>
    </row>
    <row r="747" spans="2:16" x14ac:dyDescent="0.3">
      <c r="B747" s="1" t="s">
        <v>427</v>
      </c>
      <c r="C747" s="1" t="s">
        <v>496</v>
      </c>
      <c r="D747" s="1">
        <v>18.3</v>
      </c>
      <c r="K747" s="8"/>
      <c r="P747" s="1"/>
    </row>
    <row r="748" spans="2:16" x14ac:dyDescent="0.3">
      <c r="B748" s="1" t="s">
        <v>92</v>
      </c>
      <c r="C748" s="1" t="s">
        <v>496</v>
      </c>
      <c r="D748" s="1">
        <v>17</v>
      </c>
      <c r="K748" s="8"/>
      <c r="P748" s="1"/>
    </row>
    <row r="749" spans="2:16" x14ac:dyDescent="0.3">
      <c r="B749" s="1" t="s">
        <v>302</v>
      </c>
      <c r="C749" s="1" t="s">
        <v>496</v>
      </c>
      <c r="D749" s="1">
        <v>17.399999999999999</v>
      </c>
      <c r="K749" s="8"/>
      <c r="P749" s="1"/>
    </row>
    <row r="750" spans="2:16" x14ac:dyDescent="0.3">
      <c r="B750" s="1" t="s">
        <v>650</v>
      </c>
      <c r="C750" s="1" t="s">
        <v>496</v>
      </c>
      <c r="D750" s="1">
        <v>13.9</v>
      </c>
      <c r="K750" s="8"/>
      <c r="P750" s="1"/>
    </row>
    <row r="751" spans="2:16" x14ac:dyDescent="0.3">
      <c r="B751" s="1" t="s">
        <v>170</v>
      </c>
      <c r="C751" s="1" t="s">
        <v>496</v>
      </c>
      <c r="D751" s="1">
        <v>18.399999999999999</v>
      </c>
      <c r="K751" s="8"/>
      <c r="P751" s="1"/>
    </row>
    <row r="752" spans="2:16" x14ac:dyDescent="0.3">
      <c r="B752" s="1" t="s">
        <v>332</v>
      </c>
      <c r="C752" s="1" t="s">
        <v>496</v>
      </c>
      <c r="D752" s="1">
        <v>22.1</v>
      </c>
      <c r="K752" s="8"/>
      <c r="P752" s="1"/>
    </row>
    <row r="753" spans="2:16" x14ac:dyDescent="0.3">
      <c r="B753" s="1" t="s">
        <v>113</v>
      </c>
      <c r="C753" s="1" t="s">
        <v>496</v>
      </c>
      <c r="D753" s="1">
        <v>10.8</v>
      </c>
      <c r="K753" s="8"/>
      <c r="P753" s="1"/>
    </row>
    <row r="754" spans="2:16" x14ac:dyDescent="0.3">
      <c r="B754" s="1" t="s">
        <v>82</v>
      </c>
      <c r="C754" s="1" t="s">
        <v>496</v>
      </c>
      <c r="D754" s="1">
        <v>17.5</v>
      </c>
      <c r="K754" s="8"/>
      <c r="P754" s="1"/>
    </row>
    <row r="755" spans="2:16" x14ac:dyDescent="0.3">
      <c r="B755" s="1" t="s">
        <v>63</v>
      </c>
      <c r="C755" s="1" t="s">
        <v>496</v>
      </c>
      <c r="D755" s="1">
        <v>12.9</v>
      </c>
      <c r="K755" s="8"/>
      <c r="P755" s="1"/>
    </row>
    <row r="756" spans="2:16" x14ac:dyDescent="0.3">
      <c r="B756" s="1" t="s">
        <v>69</v>
      </c>
      <c r="C756" s="1" t="s">
        <v>496</v>
      </c>
      <c r="D756" s="1">
        <v>20</v>
      </c>
      <c r="K756" s="8"/>
      <c r="P756" s="1"/>
    </row>
    <row r="757" spans="2:16" x14ac:dyDescent="0.3">
      <c r="B757" s="1" t="s">
        <v>442</v>
      </c>
      <c r="C757" s="1" t="s">
        <v>496</v>
      </c>
      <c r="D757" s="1">
        <v>11.8</v>
      </c>
      <c r="K757" s="8"/>
      <c r="P757" s="1"/>
    </row>
    <row r="758" spans="2:16" x14ac:dyDescent="0.3">
      <c r="B758" s="1" t="s">
        <v>251</v>
      </c>
      <c r="C758" s="1" t="s">
        <v>523</v>
      </c>
      <c r="D758" s="1">
        <v>24.1</v>
      </c>
      <c r="K758" s="8"/>
      <c r="P758" s="1"/>
    </row>
    <row r="759" spans="2:16" x14ac:dyDescent="0.3">
      <c r="B759" s="1" t="s">
        <v>192</v>
      </c>
      <c r="C759" s="1" t="s">
        <v>523</v>
      </c>
      <c r="D759" s="1">
        <v>27.7</v>
      </c>
      <c r="K759" s="8"/>
      <c r="P759" s="1"/>
    </row>
    <row r="760" spans="2:16" x14ac:dyDescent="0.3">
      <c r="B760" s="1" t="s">
        <v>387</v>
      </c>
      <c r="C760" s="1" t="s">
        <v>523</v>
      </c>
      <c r="D760" s="1">
        <v>16</v>
      </c>
      <c r="K760" s="8"/>
      <c r="P760" s="1"/>
    </row>
    <row r="761" spans="2:16" x14ac:dyDescent="0.3">
      <c r="B761" s="1" t="s">
        <v>237</v>
      </c>
      <c r="C761" s="1" t="s">
        <v>523</v>
      </c>
      <c r="D761" s="1">
        <v>17.600000000000001</v>
      </c>
      <c r="K761" s="8"/>
      <c r="P761" s="1"/>
    </row>
    <row r="762" spans="2:16" x14ac:dyDescent="0.3">
      <c r="B762" s="1" t="s">
        <v>322</v>
      </c>
      <c r="C762" s="1" t="s">
        <v>523</v>
      </c>
      <c r="D762" s="1">
        <v>19.3</v>
      </c>
      <c r="K762" s="8"/>
      <c r="P762" s="1"/>
    </row>
    <row r="763" spans="2:16" x14ac:dyDescent="0.3">
      <c r="B763" s="1" t="s">
        <v>651</v>
      </c>
      <c r="C763" s="1" t="s">
        <v>523</v>
      </c>
      <c r="D763" s="1">
        <v>21.4</v>
      </c>
      <c r="K763" s="8"/>
      <c r="P763" s="1"/>
    </row>
    <row r="764" spans="2:16" x14ac:dyDescent="0.3">
      <c r="B764" s="1" t="s">
        <v>267</v>
      </c>
      <c r="C764" s="1" t="s">
        <v>523</v>
      </c>
      <c r="D764" s="1">
        <v>12.8</v>
      </c>
      <c r="K764" s="8"/>
      <c r="P764" s="1"/>
    </row>
    <row r="765" spans="2:16" x14ac:dyDescent="0.3">
      <c r="B765" s="1" t="s">
        <v>469</v>
      </c>
      <c r="C765" s="1" t="s">
        <v>523</v>
      </c>
      <c r="D765" s="1">
        <v>23.6</v>
      </c>
      <c r="K765" s="8"/>
      <c r="P765" s="1"/>
    </row>
    <row r="766" spans="2:16" x14ac:dyDescent="0.3">
      <c r="B766" s="1" t="s">
        <v>48</v>
      </c>
      <c r="C766" s="1" t="s">
        <v>523</v>
      </c>
      <c r="D766" s="1">
        <v>17.399999999999999</v>
      </c>
      <c r="K766" s="8"/>
      <c r="P766" s="1"/>
    </row>
    <row r="767" spans="2:16" x14ac:dyDescent="0.3">
      <c r="B767" s="1" t="s">
        <v>47</v>
      </c>
      <c r="C767" s="1" t="s">
        <v>523</v>
      </c>
      <c r="D767" s="1">
        <v>28.6</v>
      </c>
      <c r="K767" s="8"/>
      <c r="P767" s="1"/>
    </row>
    <row r="768" spans="2:16" x14ac:dyDescent="0.3">
      <c r="B768" s="1" t="s">
        <v>443</v>
      </c>
      <c r="C768" s="1" t="s">
        <v>523</v>
      </c>
      <c r="D768" s="1">
        <v>19.100000000000001</v>
      </c>
      <c r="K768" s="8"/>
      <c r="P768" s="1"/>
    </row>
    <row r="769" spans="2:16" x14ac:dyDescent="0.3">
      <c r="B769" s="1" t="s">
        <v>56</v>
      </c>
      <c r="C769" s="1" t="s">
        <v>523</v>
      </c>
      <c r="D769" s="1">
        <v>10.5</v>
      </c>
      <c r="K769" s="8"/>
      <c r="P769" s="1"/>
    </row>
    <row r="770" spans="2:16" x14ac:dyDescent="0.3">
      <c r="B770" s="1" t="s">
        <v>6</v>
      </c>
      <c r="C770" s="1" t="s">
        <v>523</v>
      </c>
      <c r="D770" s="1">
        <v>7.5</v>
      </c>
      <c r="K770" s="8"/>
      <c r="P770" s="1"/>
    </row>
    <row r="771" spans="2:16" x14ac:dyDescent="0.3">
      <c r="B771" s="1" t="s">
        <v>305</v>
      </c>
      <c r="C771" s="1" t="s">
        <v>523</v>
      </c>
      <c r="D771" s="1">
        <v>15.7</v>
      </c>
      <c r="K771" s="8"/>
      <c r="P771" s="1"/>
    </row>
    <row r="772" spans="2:16" x14ac:dyDescent="0.3">
      <c r="B772" s="1" t="s">
        <v>165</v>
      </c>
      <c r="C772" s="1" t="s">
        <v>523</v>
      </c>
      <c r="D772" s="1">
        <v>17</v>
      </c>
      <c r="K772" s="8"/>
      <c r="P772" s="1"/>
    </row>
    <row r="773" spans="2:16" x14ac:dyDescent="0.3">
      <c r="B773" s="1" t="s">
        <v>33</v>
      </c>
      <c r="C773" s="1" t="s">
        <v>523</v>
      </c>
      <c r="D773" s="1">
        <v>13.9</v>
      </c>
      <c r="K773" s="8"/>
      <c r="P773" s="1"/>
    </row>
    <row r="774" spans="2:16" x14ac:dyDescent="0.3">
      <c r="B774" s="1" t="s">
        <v>141</v>
      </c>
      <c r="C774" s="1" t="s">
        <v>523</v>
      </c>
      <c r="D774" s="1">
        <v>16.399999999999999</v>
      </c>
      <c r="K774" s="8"/>
      <c r="P774" s="1"/>
    </row>
    <row r="775" spans="2:16" x14ac:dyDescent="0.3">
      <c r="B775" s="1" t="s">
        <v>288</v>
      </c>
      <c r="C775" s="1" t="s">
        <v>523</v>
      </c>
      <c r="D775" s="1">
        <v>15.8</v>
      </c>
      <c r="K775" s="8"/>
      <c r="P775" s="1"/>
    </row>
    <row r="776" spans="2:16" x14ac:dyDescent="0.3">
      <c r="B776" s="1" t="s">
        <v>328</v>
      </c>
      <c r="C776" s="1" t="s">
        <v>523</v>
      </c>
      <c r="D776" s="1">
        <v>11.5</v>
      </c>
      <c r="K776" s="8"/>
      <c r="P776" s="1"/>
    </row>
  </sheetData>
  <sortState ref="B2:R211">
    <sortCondition ref="C2:C211"/>
  </sortState>
  <pageMargins left="0.7" right="0.7" top="0.75" bottom="0.75" header="0.3" footer="0.3"/>
  <pageSetup orientation="portrait" horizontalDpi="200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2" sqref="P2"/>
    </sheetView>
  </sheetViews>
  <sheetFormatPr defaultRowHeight="14.4" x14ac:dyDescent="0.3"/>
  <cols>
    <col min="1" max="1" width="7.5546875" style="1" customWidth="1"/>
    <col min="2" max="2" width="23.6640625" style="1" customWidth="1"/>
    <col min="3" max="3" width="8.6640625" style="1" customWidth="1"/>
    <col min="4" max="4" width="10.77734375" style="1" customWidth="1"/>
    <col min="5" max="5" width="8.88671875" style="1" customWidth="1"/>
    <col min="6" max="6" width="9.109375" style="1" customWidth="1"/>
    <col min="7" max="7" width="8.88671875" style="1" customWidth="1"/>
    <col min="8" max="8" width="20.88671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608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599</v>
      </c>
      <c r="O1" s="6" t="s">
        <v>562</v>
      </c>
      <c r="P1" s="7" t="s">
        <v>502</v>
      </c>
      <c r="Q1" s="6" t="s">
        <v>503</v>
      </c>
      <c r="R1" s="6" t="s">
        <v>600</v>
      </c>
    </row>
    <row r="2" spans="1:18" x14ac:dyDescent="0.3">
      <c r="A2" s="1">
        <v>1</v>
      </c>
      <c r="B2" s="1" t="s">
        <v>18</v>
      </c>
      <c r="C2" s="1" t="s">
        <v>487</v>
      </c>
      <c r="D2" s="1" t="s">
        <v>544</v>
      </c>
      <c r="E2" s="1">
        <v>9700</v>
      </c>
      <c r="F2" s="3" t="s">
        <v>485</v>
      </c>
      <c r="G2" s="1">
        <v>37</v>
      </c>
      <c r="H2" s="3">
        <v>116.75</v>
      </c>
      <c r="I2" s="3">
        <v>32</v>
      </c>
      <c r="J2" s="3">
        <v>100.62</v>
      </c>
      <c r="K2" s="3">
        <f t="shared" ref="K2:K33" si="0">VLOOKUP(F2,$B$66:$E$95,2,FALSE)</f>
        <v>99</v>
      </c>
      <c r="L2" s="3">
        <f t="shared" ref="L2:L33" si="1">VLOOKUP(C2,$B$66:$E$95,4,FALSE)</f>
        <v>107.9</v>
      </c>
      <c r="M2" s="3">
        <f t="shared" ref="M2:M33" si="2">VLOOKUP(F2,$B$66:$E$95,3,FALSE)</f>
        <v>111.5</v>
      </c>
      <c r="N2" s="1">
        <v>11400</v>
      </c>
      <c r="P2" s="4">
        <f>IF(E2&gt;8000,(-87.868852+(LN(E2))*9.365713+G2*0.73241+I2*0.27241+H2*0.0924+((J2+K2)/2)*0.015315+((L2+M2)/2)*-0.032803)*(1+(E2-8000)/10000),-87.868852+(LN(E2))*9.365713+G2*0.73241+I2*0.27241+H2*0.0924+((J2+K2)/2)*0.015315+((L2+M2)/2)*-0.032803)</f>
        <v>49.890404550557527</v>
      </c>
      <c r="Q2" s="5">
        <f t="shared" ref="Q2:Q33" si="3">P2-O2</f>
        <v>49.890404550557527</v>
      </c>
      <c r="R2" s="5">
        <f t="shared" ref="R2:R33" si="4">P2/(N2/1000)</f>
        <v>4.3763512763646952</v>
      </c>
    </row>
    <row r="3" spans="1:18" x14ac:dyDescent="0.3">
      <c r="A3" s="1">
        <f>A2+1</f>
        <v>2</v>
      </c>
      <c r="B3" s="1" t="s">
        <v>363</v>
      </c>
      <c r="C3" s="1" t="s">
        <v>485</v>
      </c>
      <c r="D3" s="1" t="s">
        <v>546</v>
      </c>
      <c r="E3" s="1">
        <v>10300</v>
      </c>
      <c r="F3" s="3" t="s">
        <v>487</v>
      </c>
      <c r="G3" s="1">
        <v>34</v>
      </c>
      <c r="H3" s="3">
        <v>114.75</v>
      </c>
      <c r="I3" s="3">
        <f t="shared" ref="I3:I24" si="5">VLOOKUP(B3,$B$98:$D$627,3,FALSE)</f>
        <v>31.4</v>
      </c>
      <c r="J3" s="3">
        <v>99</v>
      </c>
      <c r="K3" s="3">
        <f t="shared" si="0"/>
        <v>100.62</v>
      </c>
      <c r="L3" s="3">
        <f t="shared" si="1"/>
        <v>103</v>
      </c>
      <c r="M3" s="3">
        <f t="shared" si="2"/>
        <v>112.5</v>
      </c>
      <c r="N3" s="1">
        <v>12200</v>
      </c>
      <c r="P3" s="4">
        <f t="shared" ref="P3:P62" si="6">IF(E3&gt;8000,(-87.868852+(LN(E3))*9.365713+G3*0.73241+I3*0.27241+H3*0.0924+((J3+K3)/2)*0.015315+((L3+M3)/2)*-0.032803)*(1+(E3-8000)/10000),-87.868852+(LN(E3))*9.365713+G3*0.73241+I3*0.27241+H3*0.0924+((J3+K3)/2)*0.015315+((L3+M3)/2)*-0.032803)</f>
        <v>50.088026439032078</v>
      </c>
      <c r="Q3" s="5">
        <f t="shared" si="3"/>
        <v>50.088026439032078</v>
      </c>
      <c r="R3" s="5">
        <f t="shared" si="4"/>
        <v>4.1055759376255807</v>
      </c>
    </row>
    <row r="4" spans="1:18" x14ac:dyDescent="0.3">
      <c r="A4" s="1">
        <f t="shared" ref="A4:A62" si="7">A3+1</f>
        <v>3</v>
      </c>
      <c r="B4" s="1" t="s">
        <v>168</v>
      </c>
      <c r="C4" s="1" t="s">
        <v>487</v>
      </c>
      <c r="D4" s="1" t="s">
        <v>543</v>
      </c>
      <c r="E4" s="1">
        <v>8900</v>
      </c>
      <c r="F4" s="3" t="s">
        <v>485</v>
      </c>
      <c r="G4" s="1">
        <v>36</v>
      </c>
      <c r="H4" s="3">
        <v>116.75</v>
      </c>
      <c r="I4" s="3">
        <v>28</v>
      </c>
      <c r="J4" s="3">
        <v>100.62</v>
      </c>
      <c r="K4" s="3">
        <f t="shared" si="0"/>
        <v>99</v>
      </c>
      <c r="L4" s="3">
        <f t="shared" si="1"/>
        <v>107.9</v>
      </c>
      <c r="M4" s="3">
        <f t="shared" si="2"/>
        <v>111.5</v>
      </c>
      <c r="N4" s="1">
        <v>10000</v>
      </c>
      <c r="P4" s="4">
        <f t="shared" si="6"/>
        <v>43.614356747949657</v>
      </c>
      <c r="Q4" s="5">
        <f t="shared" si="3"/>
        <v>43.614356747949657</v>
      </c>
      <c r="R4" s="5">
        <f t="shared" si="4"/>
        <v>4.3614356747949659</v>
      </c>
    </row>
    <row r="5" spans="1:18" x14ac:dyDescent="0.3">
      <c r="A5" s="1">
        <f t="shared" si="7"/>
        <v>4</v>
      </c>
      <c r="B5" s="1" t="s">
        <v>128</v>
      </c>
      <c r="C5" s="1" t="s">
        <v>549</v>
      </c>
      <c r="D5" s="1" t="s">
        <v>543</v>
      </c>
      <c r="E5" s="1">
        <v>9400</v>
      </c>
      <c r="F5" s="3" t="s">
        <v>498</v>
      </c>
      <c r="G5" s="1">
        <v>35</v>
      </c>
      <c r="H5" s="3">
        <v>111</v>
      </c>
      <c r="I5" s="3">
        <v>34</v>
      </c>
      <c r="J5" s="3">
        <v>104.5</v>
      </c>
      <c r="K5" s="3">
        <f t="shared" si="0"/>
        <v>107.75</v>
      </c>
      <c r="L5" s="3">
        <f t="shared" si="1"/>
        <v>106.5</v>
      </c>
      <c r="M5" s="3">
        <f t="shared" si="2"/>
        <v>109.7</v>
      </c>
      <c r="N5" s="1">
        <v>10300</v>
      </c>
      <c r="P5" s="4">
        <f t="shared" si="6"/>
        <v>46.791340308415734</v>
      </c>
      <c r="Q5" s="5">
        <f t="shared" si="3"/>
        <v>46.791340308415734</v>
      </c>
      <c r="R5" s="5">
        <f t="shared" si="4"/>
        <v>4.542848573632595</v>
      </c>
    </row>
    <row r="6" spans="1:18" x14ac:dyDescent="0.3">
      <c r="A6" s="1">
        <f t="shared" si="7"/>
        <v>5</v>
      </c>
      <c r="B6" s="1" t="s">
        <v>317</v>
      </c>
      <c r="C6" s="1" t="s">
        <v>498</v>
      </c>
      <c r="D6" s="1" t="s">
        <v>546</v>
      </c>
      <c r="E6" s="1">
        <v>9100</v>
      </c>
      <c r="F6" s="3" t="s">
        <v>549</v>
      </c>
      <c r="G6" s="1">
        <v>34</v>
      </c>
      <c r="H6" s="3">
        <v>113.5</v>
      </c>
      <c r="I6" s="3">
        <v>34</v>
      </c>
      <c r="J6" s="3">
        <v>107.75</v>
      </c>
      <c r="K6" s="3">
        <f t="shared" si="0"/>
        <v>104.5</v>
      </c>
      <c r="L6" s="3">
        <f t="shared" si="1"/>
        <v>109</v>
      </c>
      <c r="M6" s="3">
        <f t="shared" si="2"/>
        <v>113.9</v>
      </c>
      <c r="N6" s="1">
        <v>9800</v>
      </c>
      <c r="P6" s="4">
        <f t="shared" si="6"/>
        <v>44.544250965172274</v>
      </c>
      <c r="Q6" s="5">
        <f t="shared" si="3"/>
        <v>44.544250965172274</v>
      </c>
      <c r="R6" s="5">
        <f t="shared" si="4"/>
        <v>4.5453317311400276</v>
      </c>
    </row>
    <row r="7" spans="1:18" x14ac:dyDescent="0.3">
      <c r="A7" s="1">
        <f t="shared" si="7"/>
        <v>6</v>
      </c>
      <c r="B7" s="1" t="s">
        <v>106</v>
      </c>
      <c r="C7" s="1" t="s">
        <v>507</v>
      </c>
      <c r="D7" s="1" t="s">
        <v>543</v>
      </c>
      <c r="E7" s="1">
        <v>8600</v>
      </c>
      <c r="F7" s="3" t="s">
        <v>491</v>
      </c>
      <c r="G7" s="1">
        <v>35</v>
      </c>
      <c r="H7" s="3">
        <v>111</v>
      </c>
      <c r="I7" s="3">
        <f t="shared" si="5"/>
        <v>27.7</v>
      </c>
      <c r="J7" s="3">
        <v>105.12</v>
      </c>
      <c r="K7" s="3">
        <f t="shared" si="0"/>
        <v>100.5</v>
      </c>
      <c r="L7" s="3">
        <f t="shared" si="1"/>
        <v>111.2</v>
      </c>
      <c r="M7" s="3">
        <f t="shared" si="2"/>
        <v>106.1</v>
      </c>
      <c r="N7" s="1">
        <v>9000</v>
      </c>
      <c r="P7" s="4">
        <f t="shared" si="6"/>
        <v>40.732603948586856</v>
      </c>
      <c r="Q7" s="5">
        <f t="shared" si="3"/>
        <v>40.732603948586856</v>
      </c>
      <c r="R7" s="5">
        <f t="shared" si="4"/>
        <v>4.5258448831763172</v>
      </c>
    </row>
    <row r="8" spans="1:18" x14ac:dyDescent="0.3">
      <c r="A8" s="1">
        <f t="shared" si="7"/>
        <v>7</v>
      </c>
      <c r="B8" s="1" t="s">
        <v>326</v>
      </c>
      <c r="C8" s="1" t="s">
        <v>549</v>
      </c>
      <c r="D8" s="1" t="s">
        <v>544</v>
      </c>
      <c r="E8" s="1">
        <v>7800</v>
      </c>
      <c r="F8" s="3" t="s">
        <v>498</v>
      </c>
      <c r="G8" s="1">
        <v>34</v>
      </c>
      <c r="H8" s="3">
        <v>111</v>
      </c>
      <c r="I8" s="3">
        <v>28</v>
      </c>
      <c r="J8" s="3">
        <v>104.5</v>
      </c>
      <c r="K8" s="3">
        <f t="shared" si="0"/>
        <v>107.75</v>
      </c>
      <c r="L8" s="3">
        <f t="shared" si="1"/>
        <v>106.5</v>
      </c>
      <c r="M8" s="3">
        <f t="shared" si="2"/>
        <v>109.7</v>
      </c>
      <c r="N8" s="1">
        <v>8200</v>
      </c>
      <c r="P8" s="4">
        <f t="shared" si="6"/>
        <v>36.930654848462531</v>
      </c>
      <c r="Q8" s="5">
        <f t="shared" si="3"/>
        <v>36.930654848462531</v>
      </c>
      <c r="R8" s="5">
        <f t="shared" si="4"/>
        <v>4.5037383961539676</v>
      </c>
    </row>
    <row r="9" spans="1:18" x14ac:dyDescent="0.3">
      <c r="A9" s="1">
        <f t="shared" si="7"/>
        <v>8</v>
      </c>
      <c r="B9" s="1" t="s">
        <v>142</v>
      </c>
      <c r="C9" s="1" t="s">
        <v>491</v>
      </c>
      <c r="D9" s="1" t="s">
        <v>542</v>
      </c>
      <c r="E9" s="1">
        <v>8300</v>
      </c>
      <c r="F9" s="3" t="s">
        <v>507</v>
      </c>
      <c r="G9" s="1">
        <v>35</v>
      </c>
      <c r="H9" s="3">
        <v>110</v>
      </c>
      <c r="I9" s="3">
        <v>30</v>
      </c>
      <c r="J9" s="3">
        <v>100.5</v>
      </c>
      <c r="K9" s="3">
        <f t="shared" si="0"/>
        <v>105.12</v>
      </c>
      <c r="L9" s="3">
        <f t="shared" si="1"/>
        <v>106.9</v>
      </c>
      <c r="M9" s="3">
        <f t="shared" si="2"/>
        <v>105.5</v>
      </c>
      <c r="N9" s="1">
        <v>10300</v>
      </c>
      <c r="P9" s="4">
        <f t="shared" si="6"/>
        <v>39.870218246094282</v>
      </c>
      <c r="Q9" s="5">
        <f t="shared" si="3"/>
        <v>39.870218246094282</v>
      </c>
      <c r="R9" s="5">
        <f t="shared" si="4"/>
        <v>3.8708949753489592</v>
      </c>
    </row>
    <row r="10" spans="1:18" x14ac:dyDescent="0.3">
      <c r="A10" s="1">
        <f t="shared" si="7"/>
        <v>9</v>
      </c>
      <c r="B10" s="1" t="s">
        <v>388</v>
      </c>
      <c r="C10" s="1" t="s">
        <v>485</v>
      </c>
      <c r="D10" s="1" t="s">
        <v>544</v>
      </c>
      <c r="E10" s="1">
        <v>6900</v>
      </c>
      <c r="F10" s="3" t="s">
        <v>487</v>
      </c>
      <c r="G10" s="1">
        <v>34</v>
      </c>
      <c r="H10" s="3">
        <v>114.75</v>
      </c>
      <c r="I10" s="3">
        <f t="shared" si="5"/>
        <v>24.6</v>
      </c>
      <c r="J10" s="3">
        <v>99</v>
      </c>
      <c r="K10" s="3">
        <f t="shared" si="0"/>
        <v>100.62</v>
      </c>
      <c r="L10" s="3">
        <f t="shared" si="1"/>
        <v>103</v>
      </c>
      <c r="M10" s="3">
        <f t="shared" si="2"/>
        <v>112.5</v>
      </c>
      <c r="N10" s="1">
        <v>7600</v>
      </c>
      <c r="P10" s="4">
        <f t="shared" si="6"/>
        <v>35.117469511612178</v>
      </c>
      <c r="Q10" s="5">
        <f t="shared" si="3"/>
        <v>35.117469511612178</v>
      </c>
      <c r="R10" s="5">
        <f t="shared" si="4"/>
        <v>4.6207196725805497</v>
      </c>
    </row>
    <row r="11" spans="1:18" x14ac:dyDescent="0.3">
      <c r="A11" s="1">
        <f t="shared" si="7"/>
        <v>10</v>
      </c>
      <c r="B11" s="1" t="s">
        <v>189</v>
      </c>
      <c r="C11" s="1" t="s">
        <v>507</v>
      </c>
      <c r="D11" s="1" t="s">
        <v>545</v>
      </c>
      <c r="E11" s="1">
        <v>7300</v>
      </c>
      <c r="F11" s="3" t="s">
        <v>491</v>
      </c>
      <c r="G11" s="1">
        <v>33</v>
      </c>
      <c r="H11" s="1">
        <v>111</v>
      </c>
      <c r="I11" s="3">
        <f t="shared" si="5"/>
        <v>23</v>
      </c>
      <c r="J11" s="3">
        <v>105.12</v>
      </c>
      <c r="K11" s="3">
        <f t="shared" si="0"/>
        <v>100.5</v>
      </c>
      <c r="L11" s="3">
        <f t="shared" si="1"/>
        <v>111.2</v>
      </c>
      <c r="M11" s="3">
        <f t="shared" si="2"/>
        <v>106.1</v>
      </c>
      <c r="N11" s="1">
        <v>8300</v>
      </c>
      <c r="P11" s="4">
        <f t="shared" si="6"/>
        <v>34.146911242057307</v>
      </c>
      <c r="Q11" s="5">
        <f t="shared" si="3"/>
        <v>34.146911242057307</v>
      </c>
      <c r="R11" s="5">
        <f t="shared" si="4"/>
        <v>4.1140856918141333</v>
      </c>
    </row>
    <row r="12" spans="1:18" x14ac:dyDescent="0.3">
      <c r="A12" s="1">
        <f t="shared" si="7"/>
        <v>11</v>
      </c>
      <c r="B12" s="1" t="s">
        <v>55</v>
      </c>
      <c r="C12" s="1" t="s">
        <v>487</v>
      </c>
      <c r="D12" s="1" t="s">
        <v>542</v>
      </c>
      <c r="E12" s="1">
        <v>7500</v>
      </c>
      <c r="F12" s="3" t="s">
        <v>485</v>
      </c>
      <c r="G12" s="1">
        <v>33</v>
      </c>
      <c r="H12" s="3">
        <v>116.75</v>
      </c>
      <c r="I12" s="3">
        <f t="shared" si="5"/>
        <v>18</v>
      </c>
      <c r="J12" s="3">
        <v>100.62</v>
      </c>
      <c r="K12" s="3">
        <f t="shared" si="0"/>
        <v>99</v>
      </c>
      <c r="L12" s="3">
        <f t="shared" si="1"/>
        <v>107.9</v>
      </c>
      <c r="M12" s="3">
        <f t="shared" si="2"/>
        <v>111.5</v>
      </c>
      <c r="N12" s="1">
        <v>8400</v>
      </c>
      <c r="P12" s="4">
        <f t="shared" si="6"/>
        <v>33.488915880413572</v>
      </c>
      <c r="Q12" s="5">
        <f t="shared" si="3"/>
        <v>33.488915880413572</v>
      </c>
      <c r="R12" s="5">
        <f t="shared" si="4"/>
        <v>3.9867757000492348</v>
      </c>
    </row>
    <row r="13" spans="1:18" x14ac:dyDescent="0.3">
      <c r="A13" s="1">
        <f t="shared" si="7"/>
        <v>12</v>
      </c>
      <c r="B13" s="1" t="s">
        <v>537</v>
      </c>
      <c r="C13" s="1" t="s">
        <v>498</v>
      </c>
      <c r="D13" s="1" t="s">
        <v>544</v>
      </c>
      <c r="E13" s="1">
        <v>6700</v>
      </c>
      <c r="F13" s="3" t="s">
        <v>549</v>
      </c>
      <c r="G13" s="1">
        <v>30</v>
      </c>
      <c r="H13" s="3">
        <v>113.5</v>
      </c>
      <c r="I13" s="3">
        <v>28</v>
      </c>
      <c r="J13" s="3">
        <v>107.75</v>
      </c>
      <c r="K13" s="3">
        <f t="shared" si="0"/>
        <v>104.5</v>
      </c>
      <c r="L13" s="3">
        <f t="shared" si="1"/>
        <v>109</v>
      </c>
      <c r="M13" s="3">
        <f t="shared" si="2"/>
        <v>113.9</v>
      </c>
      <c r="N13" s="1">
        <v>6900</v>
      </c>
      <c r="P13" s="4">
        <f t="shared" si="6"/>
        <v>32.698384629555086</v>
      </c>
      <c r="Q13" s="5">
        <f t="shared" si="3"/>
        <v>32.698384629555086</v>
      </c>
      <c r="R13" s="5">
        <f t="shared" si="4"/>
        <v>4.7388963231239254</v>
      </c>
    </row>
    <row r="14" spans="1:18" x14ac:dyDescent="0.3">
      <c r="A14" s="1">
        <f t="shared" si="7"/>
        <v>13</v>
      </c>
      <c r="B14" s="1" t="s">
        <v>153</v>
      </c>
      <c r="C14" s="1" t="s">
        <v>549</v>
      </c>
      <c r="D14" s="1" t="s">
        <v>545</v>
      </c>
      <c r="E14" s="1">
        <v>7100</v>
      </c>
      <c r="F14" s="3" t="s">
        <v>498</v>
      </c>
      <c r="G14" s="1">
        <v>35</v>
      </c>
      <c r="H14" s="3">
        <v>111</v>
      </c>
      <c r="I14" s="3">
        <v>20</v>
      </c>
      <c r="J14" s="3">
        <v>104.5</v>
      </c>
      <c r="K14" s="3">
        <f t="shared" si="0"/>
        <v>107.75</v>
      </c>
      <c r="L14" s="3">
        <f t="shared" si="1"/>
        <v>106.5</v>
      </c>
      <c r="M14" s="3">
        <f t="shared" si="2"/>
        <v>109.7</v>
      </c>
      <c r="N14" s="1">
        <v>8000</v>
      </c>
      <c r="P14" s="4">
        <f t="shared" si="6"/>
        <v>34.603136692365318</v>
      </c>
      <c r="Q14" s="5">
        <f t="shared" si="3"/>
        <v>34.603136692365318</v>
      </c>
      <c r="R14" s="5">
        <f t="shared" si="4"/>
        <v>4.3253920865456648</v>
      </c>
    </row>
    <row r="15" spans="1:18" x14ac:dyDescent="0.3">
      <c r="A15" s="1">
        <f t="shared" si="7"/>
        <v>14</v>
      </c>
      <c r="B15" s="1" t="s">
        <v>467</v>
      </c>
      <c r="C15" s="1" t="s">
        <v>485</v>
      </c>
      <c r="D15" s="1" t="s">
        <v>543</v>
      </c>
      <c r="E15" s="1">
        <v>6300</v>
      </c>
      <c r="F15" s="3" t="s">
        <v>487</v>
      </c>
      <c r="G15" s="1">
        <v>30</v>
      </c>
      <c r="H15" s="3">
        <v>114.75</v>
      </c>
      <c r="I15" s="3">
        <f t="shared" si="5"/>
        <v>22.5</v>
      </c>
      <c r="J15" s="3">
        <v>99</v>
      </c>
      <c r="K15" s="3">
        <f t="shared" si="0"/>
        <v>100.62</v>
      </c>
      <c r="L15" s="3">
        <f t="shared" si="1"/>
        <v>103</v>
      </c>
      <c r="M15" s="3">
        <f t="shared" si="2"/>
        <v>112.5</v>
      </c>
      <c r="N15" s="1">
        <v>7000</v>
      </c>
      <c r="P15" s="4">
        <f t="shared" si="6"/>
        <v>30.763752945837687</v>
      </c>
      <c r="Q15" s="5">
        <f t="shared" si="3"/>
        <v>30.763752945837687</v>
      </c>
      <c r="R15" s="5">
        <f t="shared" si="4"/>
        <v>4.3948218494053837</v>
      </c>
    </row>
    <row r="16" spans="1:18" x14ac:dyDescent="0.3">
      <c r="A16" s="1">
        <f t="shared" si="7"/>
        <v>15</v>
      </c>
      <c r="B16" s="1" t="s">
        <v>124</v>
      </c>
      <c r="C16" s="1" t="s">
        <v>498</v>
      </c>
      <c r="D16" s="1" t="s">
        <v>542</v>
      </c>
      <c r="E16" s="1">
        <v>6100</v>
      </c>
      <c r="F16" s="3" t="s">
        <v>549</v>
      </c>
      <c r="G16" s="1">
        <v>30</v>
      </c>
      <c r="H16" s="1">
        <v>113.5</v>
      </c>
      <c r="I16" s="3">
        <f t="shared" si="5"/>
        <v>22.7</v>
      </c>
      <c r="J16" s="3">
        <v>107.75</v>
      </c>
      <c r="K16" s="3">
        <f t="shared" si="0"/>
        <v>104.5</v>
      </c>
      <c r="L16" s="3">
        <f t="shared" si="1"/>
        <v>109</v>
      </c>
      <c r="M16" s="3">
        <f t="shared" si="2"/>
        <v>113.9</v>
      </c>
      <c r="N16" s="1">
        <v>7000</v>
      </c>
      <c r="P16" s="4">
        <f t="shared" si="6"/>
        <v>30.375932094169283</v>
      </c>
      <c r="Q16" s="5">
        <f t="shared" si="3"/>
        <v>30.375932094169283</v>
      </c>
      <c r="R16" s="5">
        <f t="shared" si="4"/>
        <v>4.3394188705956118</v>
      </c>
    </row>
    <row r="17" spans="1:18" x14ac:dyDescent="0.3">
      <c r="A17" s="1">
        <f t="shared" si="7"/>
        <v>16</v>
      </c>
      <c r="B17" s="1" t="s">
        <v>281</v>
      </c>
      <c r="C17" s="1" t="s">
        <v>485</v>
      </c>
      <c r="D17" s="1" t="s">
        <v>542</v>
      </c>
      <c r="E17" s="1">
        <v>5800</v>
      </c>
      <c r="F17" s="3" t="s">
        <v>487</v>
      </c>
      <c r="G17" s="1">
        <v>29</v>
      </c>
      <c r="H17" s="3">
        <v>114.75</v>
      </c>
      <c r="I17" s="3">
        <f t="shared" si="5"/>
        <v>16.5</v>
      </c>
      <c r="J17" s="3">
        <v>99</v>
      </c>
      <c r="K17" s="3">
        <f t="shared" si="0"/>
        <v>100.62</v>
      </c>
      <c r="L17" s="3">
        <f t="shared" si="1"/>
        <v>103</v>
      </c>
      <c r="M17" s="3">
        <f t="shared" si="2"/>
        <v>112.5</v>
      </c>
      <c r="N17" s="1">
        <v>5800</v>
      </c>
      <c r="P17" s="4">
        <f t="shared" si="6"/>
        <v>27.622416067754813</v>
      </c>
      <c r="Q17" s="5">
        <f t="shared" si="3"/>
        <v>27.622416067754813</v>
      </c>
      <c r="R17" s="5">
        <f t="shared" si="4"/>
        <v>4.7624855289232437</v>
      </c>
    </row>
    <row r="18" spans="1:18" x14ac:dyDescent="0.3">
      <c r="A18" s="1">
        <f t="shared" si="7"/>
        <v>17</v>
      </c>
      <c r="B18" s="1" t="s">
        <v>159</v>
      </c>
      <c r="C18" s="1" t="s">
        <v>491</v>
      </c>
      <c r="D18" s="1" t="s">
        <v>544</v>
      </c>
      <c r="E18" s="1">
        <v>5400</v>
      </c>
      <c r="F18" s="3" t="s">
        <v>507</v>
      </c>
      <c r="G18" s="1">
        <v>26</v>
      </c>
      <c r="H18" s="1">
        <v>110</v>
      </c>
      <c r="I18" s="3">
        <f t="shared" si="5"/>
        <v>26.1</v>
      </c>
      <c r="J18" s="3">
        <v>100.5</v>
      </c>
      <c r="K18" s="3">
        <f t="shared" si="0"/>
        <v>105.12</v>
      </c>
      <c r="L18" s="3">
        <f t="shared" si="1"/>
        <v>106.9</v>
      </c>
      <c r="M18" s="3">
        <f t="shared" si="2"/>
        <v>105.5</v>
      </c>
      <c r="N18" s="1">
        <v>5500</v>
      </c>
      <c r="P18" s="4">
        <f t="shared" si="6"/>
        <v>27.028947569820708</v>
      </c>
      <c r="Q18" s="5">
        <f t="shared" si="3"/>
        <v>27.028947569820708</v>
      </c>
      <c r="R18" s="5">
        <f t="shared" si="4"/>
        <v>4.914354103603765</v>
      </c>
    </row>
    <row r="19" spans="1:18" x14ac:dyDescent="0.3">
      <c r="A19" s="1">
        <f t="shared" si="7"/>
        <v>18</v>
      </c>
      <c r="B19" s="1" t="s">
        <v>233</v>
      </c>
      <c r="C19" s="1" t="s">
        <v>491</v>
      </c>
      <c r="D19" s="1" t="s">
        <v>543</v>
      </c>
      <c r="E19" s="1">
        <v>5300</v>
      </c>
      <c r="F19" s="3" t="s">
        <v>507</v>
      </c>
      <c r="G19" s="1">
        <v>27</v>
      </c>
      <c r="H19" s="3">
        <v>110</v>
      </c>
      <c r="I19" s="3">
        <f t="shared" si="5"/>
        <v>23.7</v>
      </c>
      <c r="J19" s="3">
        <v>100.5</v>
      </c>
      <c r="K19" s="3">
        <f t="shared" si="0"/>
        <v>105.12</v>
      </c>
      <c r="L19" s="3">
        <f t="shared" si="1"/>
        <v>106.9</v>
      </c>
      <c r="M19" s="3">
        <f t="shared" si="2"/>
        <v>105.5</v>
      </c>
      <c r="N19" s="1">
        <v>5700</v>
      </c>
      <c r="P19" s="4">
        <f t="shared" si="6"/>
        <v>26.932508416671048</v>
      </c>
      <c r="Q19" s="5">
        <f t="shared" si="3"/>
        <v>26.932508416671048</v>
      </c>
      <c r="R19" s="5">
        <f t="shared" si="4"/>
        <v>4.7250014766089556</v>
      </c>
    </row>
    <row r="20" spans="1:18" x14ac:dyDescent="0.3">
      <c r="A20" s="1">
        <f t="shared" si="7"/>
        <v>19</v>
      </c>
      <c r="B20" s="1" t="s">
        <v>58</v>
      </c>
      <c r="C20" s="1" t="s">
        <v>507</v>
      </c>
      <c r="D20" s="1" t="s">
        <v>542</v>
      </c>
      <c r="E20" s="1">
        <v>5500</v>
      </c>
      <c r="F20" s="3" t="s">
        <v>491</v>
      </c>
      <c r="G20" s="1">
        <v>27</v>
      </c>
      <c r="H20" s="3">
        <v>111</v>
      </c>
      <c r="I20" s="3">
        <f t="shared" si="5"/>
        <v>21.4</v>
      </c>
      <c r="J20" s="3">
        <v>105.12</v>
      </c>
      <c r="K20" s="3">
        <f t="shared" si="0"/>
        <v>100.5</v>
      </c>
      <c r="L20" s="3">
        <f t="shared" si="1"/>
        <v>111.2</v>
      </c>
      <c r="M20" s="3">
        <f t="shared" si="2"/>
        <v>106.1</v>
      </c>
      <c r="N20" s="1">
        <v>5900</v>
      </c>
      <c r="P20" s="4">
        <f t="shared" si="6"/>
        <v>26.664915986384241</v>
      </c>
      <c r="Q20" s="5">
        <f t="shared" si="3"/>
        <v>26.664915986384241</v>
      </c>
      <c r="R20" s="5">
        <f t="shared" si="4"/>
        <v>4.5194772858278371</v>
      </c>
    </row>
    <row r="21" spans="1:18" x14ac:dyDescent="0.3">
      <c r="A21" s="1">
        <f t="shared" si="7"/>
        <v>20</v>
      </c>
      <c r="B21" s="1" t="s">
        <v>629</v>
      </c>
      <c r="C21" s="1" t="s">
        <v>487</v>
      </c>
      <c r="D21" s="1" t="s">
        <v>545</v>
      </c>
      <c r="E21" s="1">
        <v>3900</v>
      </c>
      <c r="F21" s="3" t="s">
        <v>485</v>
      </c>
      <c r="G21" s="1">
        <v>35</v>
      </c>
      <c r="H21" s="3">
        <v>116.75</v>
      </c>
      <c r="I21" s="3">
        <f t="shared" si="5"/>
        <v>9.4</v>
      </c>
      <c r="J21" s="3">
        <v>100.62</v>
      </c>
      <c r="K21" s="3">
        <f t="shared" si="0"/>
        <v>99</v>
      </c>
      <c r="L21" s="3">
        <f t="shared" si="1"/>
        <v>107.9</v>
      </c>
      <c r="M21" s="3">
        <f t="shared" si="2"/>
        <v>111.5</v>
      </c>
      <c r="N21" s="1">
        <v>4400</v>
      </c>
      <c r="P21" s="4">
        <f t="shared" si="6"/>
        <v>26.486522263578898</v>
      </c>
      <c r="Q21" s="5">
        <f t="shared" si="3"/>
        <v>26.486522263578898</v>
      </c>
      <c r="R21" s="5">
        <f t="shared" si="4"/>
        <v>6.0196641508133855</v>
      </c>
    </row>
    <row r="22" spans="1:18" x14ac:dyDescent="0.3">
      <c r="A22" s="1">
        <f t="shared" si="7"/>
        <v>21</v>
      </c>
      <c r="B22" s="1" t="s">
        <v>140</v>
      </c>
      <c r="C22" s="1" t="s">
        <v>498</v>
      </c>
      <c r="D22" s="1" t="s">
        <v>543</v>
      </c>
      <c r="E22" s="1">
        <v>4600</v>
      </c>
      <c r="F22" s="3" t="s">
        <v>549</v>
      </c>
      <c r="G22" s="1">
        <v>31</v>
      </c>
      <c r="H22" s="3">
        <v>113.5</v>
      </c>
      <c r="I22" s="3">
        <f t="shared" si="5"/>
        <v>12</v>
      </c>
      <c r="J22" s="3">
        <v>107.75</v>
      </c>
      <c r="K22" s="3">
        <f t="shared" si="0"/>
        <v>104.5</v>
      </c>
      <c r="L22" s="3">
        <f t="shared" si="1"/>
        <v>109</v>
      </c>
      <c r="M22" s="3">
        <f t="shared" si="2"/>
        <v>113.9</v>
      </c>
      <c r="N22" s="1">
        <v>5100</v>
      </c>
      <c r="P22" s="4">
        <f t="shared" si="6"/>
        <v>25.550246802557158</v>
      </c>
      <c r="Q22" s="5">
        <f t="shared" si="3"/>
        <v>25.550246802557158</v>
      </c>
      <c r="R22" s="5">
        <f t="shared" si="4"/>
        <v>5.0098523142268938</v>
      </c>
    </row>
    <row r="23" spans="1:18" x14ac:dyDescent="0.3">
      <c r="A23" s="1">
        <f t="shared" si="7"/>
        <v>22</v>
      </c>
      <c r="B23" s="1" t="s">
        <v>432</v>
      </c>
      <c r="C23" s="1" t="s">
        <v>491</v>
      </c>
      <c r="D23" s="1" t="s">
        <v>546</v>
      </c>
      <c r="E23" s="1">
        <v>4700</v>
      </c>
      <c r="F23" s="3" t="s">
        <v>507</v>
      </c>
      <c r="G23" s="1">
        <v>28</v>
      </c>
      <c r="H23" s="3">
        <v>110</v>
      </c>
      <c r="I23" s="3">
        <f t="shared" si="5"/>
        <v>17.899999999999999</v>
      </c>
      <c r="J23" s="3">
        <v>100.5</v>
      </c>
      <c r="K23" s="3">
        <f t="shared" si="0"/>
        <v>105.12</v>
      </c>
      <c r="L23" s="3">
        <f t="shared" si="1"/>
        <v>106.9</v>
      </c>
      <c r="M23" s="3">
        <f t="shared" si="2"/>
        <v>105.5</v>
      </c>
      <c r="N23" s="1">
        <v>4800</v>
      </c>
      <c r="P23" s="4">
        <f t="shared" si="6"/>
        <v>24.95970327337578</v>
      </c>
      <c r="Q23" s="5">
        <f t="shared" si="3"/>
        <v>24.95970327337578</v>
      </c>
      <c r="R23" s="5">
        <f t="shared" si="4"/>
        <v>5.1999381819532875</v>
      </c>
    </row>
    <row r="24" spans="1:18" x14ac:dyDescent="0.3">
      <c r="A24" s="1">
        <f t="shared" si="7"/>
        <v>23</v>
      </c>
      <c r="B24" s="1" t="s">
        <v>375</v>
      </c>
      <c r="C24" s="1" t="s">
        <v>487</v>
      </c>
      <c r="D24" s="1" t="s">
        <v>546</v>
      </c>
      <c r="E24" s="1">
        <v>4300</v>
      </c>
      <c r="F24" s="3" t="s">
        <v>485</v>
      </c>
      <c r="G24" s="1">
        <v>27</v>
      </c>
      <c r="H24" s="3">
        <v>116.75</v>
      </c>
      <c r="I24" s="3">
        <f t="shared" si="5"/>
        <v>21.5</v>
      </c>
      <c r="J24" s="3">
        <v>100.62</v>
      </c>
      <c r="K24" s="3">
        <f t="shared" si="0"/>
        <v>99</v>
      </c>
      <c r="L24" s="3">
        <f t="shared" si="1"/>
        <v>107.9</v>
      </c>
      <c r="M24" s="3">
        <f t="shared" si="2"/>
        <v>111.5</v>
      </c>
      <c r="N24" s="1">
        <v>4900</v>
      </c>
      <c r="P24" s="4">
        <f t="shared" si="6"/>
        <v>24.837857147273773</v>
      </c>
      <c r="Q24" s="5">
        <f t="shared" si="3"/>
        <v>24.837857147273773</v>
      </c>
      <c r="R24" s="5">
        <f t="shared" si="4"/>
        <v>5.0689504382191366</v>
      </c>
    </row>
    <row r="25" spans="1:18" x14ac:dyDescent="0.3">
      <c r="A25" s="1">
        <f t="shared" si="7"/>
        <v>24</v>
      </c>
      <c r="B25" s="1" t="s">
        <v>653</v>
      </c>
      <c r="C25" s="1" t="s">
        <v>507</v>
      </c>
      <c r="D25" s="1" t="s">
        <v>546</v>
      </c>
      <c r="E25" s="1">
        <v>4000</v>
      </c>
      <c r="F25" s="3" t="s">
        <v>491</v>
      </c>
      <c r="G25" s="1">
        <v>29</v>
      </c>
      <c r="H25" s="3">
        <v>111</v>
      </c>
      <c r="I25" s="3">
        <v>20</v>
      </c>
      <c r="J25" s="3">
        <v>105.12</v>
      </c>
      <c r="K25" s="3">
        <f t="shared" si="0"/>
        <v>100.5</v>
      </c>
      <c r="L25" s="3">
        <f t="shared" si="1"/>
        <v>111.2</v>
      </c>
      <c r="M25" s="3">
        <f t="shared" si="2"/>
        <v>106.1</v>
      </c>
      <c r="N25" s="1">
        <v>4800</v>
      </c>
      <c r="P25" s="4">
        <f t="shared" si="6"/>
        <v>24.765815736948866</v>
      </c>
      <c r="Q25" s="5">
        <f t="shared" si="3"/>
        <v>24.765815736948866</v>
      </c>
      <c r="R25" s="5">
        <f t="shared" si="4"/>
        <v>5.1595449451976805</v>
      </c>
    </row>
    <row r="26" spans="1:18" x14ac:dyDescent="0.3">
      <c r="A26" s="1">
        <f t="shared" si="7"/>
        <v>25</v>
      </c>
      <c r="B26" s="1" t="s">
        <v>95</v>
      </c>
      <c r="C26" s="1" t="s">
        <v>549</v>
      </c>
      <c r="D26" s="1" t="s">
        <v>542</v>
      </c>
      <c r="E26" s="1">
        <v>5100</v>
      </c>
      <c r="F26" s="3" t="s">
        <v>498</v>
      </c>
      <c r="G26" s="1">
        <v>27</v>
      </c>
      <c r="H26" s="3">
        <v>111</v>
      </c>
      <c r="I26" s="3">
        <f t="shared" ref="I26:I32" si="8">VLOOKUP(B26,$B$98:$D$627,3,FALSE)</f>
        <v>12.2</v>
      </c>
      <c r="J26" s="3">
        <v>104.5</v>
      </c>
      <c r="K26" s="3">
        <f t="shared" si="0"/>
        <v>107.75</v>
      </c>
      <c r="L26" s="3">
        <f t="shared" si="1"/>
        <v>106.5</v>
      </c>
      <c r="M26" s="3">
        <f t="shared" si="2"/>
        <v>109.7</v>
      </c>
      <c r="N26" s="1">
        <v>6400</v>
      </c>
      <c r="P26" s="4">
        <f t="shared" si="6"/>
        <v>23.520372795260521</v>
      </c>
      <c r="Q26" s="5">
        <f t="shared" si="3"/>
        <v>23.520372795260521</v>
      </c>
      <c r="R26" s="5">
        <f t="shared" si="4"/>
        <v>3.6750582492594561</v>
      </c>
    </row>
    <row r="27" spans="1:18" x14ac:dyDescent="0.3">
      <c r="A27" s="1">
        <f t="shared" si="7"/>
        <v>26</v>
      </c>
      <c r="B27" s="1" t="s">
        <v>541</v>
      </c>
      <c r="C27" s="1" t="s">
        <v>485</v>
      </c>
      <c r="D27" s="1" t="s">
        <v>544</v>
      </c>
      <c r="E27" s="1">
        <v>3500</v>
      </c>
      <c r="F27" s="3" t="s">
        <v>487</v>
      </c>
      <c r="G27" s="1">
        <v>29</v>
      </c>
      <c r="H27" s="1">
        <v>114.75</v>
      </c>
      <c r="I27" s="3">
        <f t="shared" si="8"/>
        <v>17.5</v>
      </c>
      <c r="J27" s="3">
        <v>99</v>
      </c>
      <c r="K27" s="3">
        <f t="shared" si="0"/>
        <v>100.62</v>
      </c>
      <c r="L27" s="3">
        <f t="shared" si="1"/>
        <v>103</v>
      </c>
      <c r="M27" s="3">
        <f t="shared" si="2"/>
        <v>112.5</v>
      </c>
      <c r="N27" s="1">
        <v>3900</v>
      </c>
      <c r="P27" s="4">
        <f t="shared" si="6"/>
        <v>23.164251737137281</v>
      </c>
      <c r="Q27" s="5">
        <f t="shared" si="3"/>
        <v>23.164251737137281</v>
      </c>
      <c r="R27" s="5">
        <f t="shared" si="4"/>
        <v>5.9395517274710983</v>
      </c>
    </row>
    <row r="28" spans="1:18" x14ac:dyDescent="0.3">
      <c r="A28" s="1">
        <f t="shared" si="7"/>
        <v>27</v>
      </c>
      <c r="B28" s="1" t="s">
        <v>306</v>
      </c>
      <c r="C28" s="1" t="s">
        <v>498</v>
      </c>
      <c r="D28" s="1" t="s">
        <v>546</v>
      </c>
      <c r="E28" s="1">
        <v>4000</v>
      </c>
      <c r="F28" s="3" t="s">
        <v>549</v>
      </c>
      <c r="G28" s="1">
        <v>28</v>
      </c>
      <c r="H28" s="3">
        <v>113.5</v>
      </c>
      <c r="I28" s="3">
        <f t="shared" si="8"/>
        <v>13.5</v>
      </c>
      <c r="J28" s="3">
        <v>107.75</v>
      </c>
      <c r="K28" s="3">
        <f t="shared" si="0"/>
        <v>104.5</v>
      </c>
      <c r="L28" s="3">
        <f t="shared" si="1"/>
        <v>109</v>
      </c>
      <c r="M28" s="3">
        <f t="shared" si="2"/>
        <v>113.9</v>
      </c>
      <c r="N28" s="1">
        <v>4900</v>
      </c>
      <c r="P28" s="4">
        <f t="shared" si="6"/>
        <v>22.452661561948869</v>
      </c>
      <c r="Q28" s="5">
        <f t="shared" si="3"/>
        <v>22.452661561948869</v>
      </c>
      <c r="R28" s="5">
        <f t="shared" si="4"/>
        <v>4.5821758289691568</v>
      </c>
    </row>
    <row r="29" spans="1:18" x14ac:dyDescent="0.3">
      <c r="A29" s="1">
        <f t="shared" si="7"/>
        <v>28</v>
      </c>
      <c r="B29" s="1" t="s">
        <v>264</v>
      </c>
      <c r="C29" s="1" t="s">
        <v>491</v>
      </c>
      <c r="D29" s="1" t="s">
        <v>546</v>
      </c>
      <c r="E29" s="1">
        <v>4200</v>
      </c>
      <c r="F29" s="3" t="s">
        <v>507</v>
      </c>
      <c r="G29" s="1">
        <v>25</v>
      </c>
      <c r="H29" s="1">
        <v>110</v>
      </c>
      <c r="I29" s="3">
        <f t="shared" si="8"/>
        <v>19.100000000000001</v>
      </c>
      <c r="J29" s="3">
        <v>100.5</v>
      </c>
      <c r="K29" s="3">
        <f t="shared" si="0"/>
        <v>105.12</v>
      </c>
      <c r="L29" s="3">
        <f t="shared" si="1"/>
        <v>106.9</v>
      </c>
      <c r="M29" s="3">
        <f t="shared" si="2"/>
        <v>105.5</v>
      </c>
      <c r="N29" s="1">
        <v>5000</v>
      </c>
      <c r="P29" s="4">
        <f t="shared" si="6"/>
        <v>22.035928761782664</v>
      </c>
      <c r="Q29" s="5">
        <f t="shared" si="3"/>
        <v>22.035928761782664</v>
      </c>
      <c r="R29" s="5">
        <f t="shared" si="4"/>
        <v>4.4071857523565328</v>
      </c>
    </row>
    <row r="30" spans="1:18" x14ac:dyDescent="0.3">
      <c r="A30" s="1">
        <f t="shared" si="7"/>
        <v>29</v>
      </c>
      <c r="B30" s="1" t="s">
        <v>175</v>
      </c>
      <c r="C30" s="1" t="s">
        <v>498</v>
      </c>
      <c r="D30" s="1" t="s">
        <v>543</v>
      </c>
      <c r="E30" s="1">
        <v>3700</v>
      </c>
      <c r="F30" s="3" t="s">
        <v>549</v>
      </c>
      <c r="G30" s="1">
        <v>28</v>
      </c>
      <c r="H30" s="1">
        <v>113.5</v>
      </c>
      <c r="I30" s="3">
        <f t="shared" si="8"/>
        <v>14.5</v>
      </c>
      <c r="J30" s="3">
        <v>107.75</v>
      </c>
      <c r="K30" s="3">
        <f t="shared" si="0"/>
        <v>104.5</v>
      </c>
      <c r="L30" s="3">
        <f t="shared" si="1"/>
        <v>109</v>
      </c>
      <c r="M30" s="3">
        <f t="shared" si="2"/>
        <v>113.9</v>
      </c>
      <c r="N30" s="1">
        <v>4000</v>
      </c>
      <c r="P30" s="4">
        <f t="shared" si="6"/>
        <v>21.994906139505947</v>
      </c>
      <c r="Q30" s="5">
        <f t="shared" si="3"/>
        <v>21.994906139505947</v>
      </c>
      <c r="R30" s="5">
        <f t="shared" si="4"/>
        <v>5.4987265348764867</v>
      </c>
    </row>
    <row r="31" spans="1:18" x14ac:dyDescent="0.3">
      <c r="A31" s="1">
        <f t="shared" si="7"/>
        <v>30</v>
      </c>
      <c r="B31" s="1" t="s">
        <v>409</v>
      </c>
      <c r="C31" s="1" t="s">
        <v>491</v>
      </c>
      <c r="D31" s="1" t="s">
        <v>544</v>
      </c>
      <c r="E31" s="1">
        <v>3400</v>
      </c>
      <c r="F31" s="3" t="s">
        <v>507</v>
      </c>
      <c r="G31" s="1">
        <v>30</v>
      </c>
      <c r="H31" s="3">
        <v>110</v>
      </c>
      <c r="I31" s="3">
        <f t="shared" si="8"/>
        <v>12.7</v>
      </c>
      <c r="J31" s="3">
        <v>100.5</v>
      </c>
      <c r="K31" s="3">
        <f t="shared" si="0"/>
        <v>105.12</v>
      </c>
      <c r="L31" s="3">
        <f t="shared" si="1"/>
        <v>106.9</v>
      </c>
      <c r="M31" s="3">
        <f t="shared" si="2"/>
        <v>105.5</v>
      </c>
      <c r="N31" s="1">
        <v>3500</v>
      </c>
      <c r="P31" s="4">
        <f t="shared" si="6"/>
        <v>21.975494436205469</v>
      </c>
      <c r="Q31" s="5">
        <f t="shared" si="3"/>
        <v>21.975494436205469</v>
      </c>
      <c r="R31" s="5">
        <f t="shared" si="4"/>
        <v>6.2787126960587054</v>
      </c>
    </row>
    <row r="32" spans="1:18" x14ac:dyDescent="0.3">
      <c r="A32" s="1">
        <f t="shared" si="7"/>
        <v>31</v>
      </c>
      <c r="B32" s="1" t="s">
        <v>209</v>
      </c>
      <c r="C32" s="1" t="s">
        <v>498</v>
      </c>
      <c r="D32" s="1" t="s">
        <v>545</v>
      </c>
      <c r="E32" s="1">
        <v>4400</v>
      </c>
      <c r="F32" s="3" t="s">
        <v>549</v>
      </c>
      <c r="G32" s="1">
        <v>24</v>
      </c>
      <c r="H32" s="3">
        <v>113.5</v>
      </c>
      <c r="I32" s="3">
        <f t="shared" si="8"/>
        <v>18.5</v>
      </c>
      <c r="J32" s="3">
        <v>107.75</v>
      </c>
      <c r="K32" s="3">
        <f t="shared" si="0"/>
        <v>104.5</v>
      </c>
      <c r="L32" s="3">
        <f t="shared" si="1"/>
        <v>109</v>
      </c>
      <c r="M32" s="3">
        <f t="shared" si="2"/>
        <v>113.9</v>
      </c>
      <c r="N32" s="1">
        <v>4600</v>
      </c>
      <c r="P32" s="4">
        <f t="shared" si="6"/>
        <v>21.777719351974586</v>
      </c>
      <c r="Q32" s="5">
        <f t="shared" si="3"/>
        <v>21.777719351974586</v>
      </c>
      <c r="R32" s="5">
        <f t="shared" si="4"/>
        <v>4.7342868156466498</v>
      </c>
    </row>
    <row r="33" spans="1:18" x14ac:dyDescent="0.3">
      <c r="A33" s="1">
        <f t="shared" si="7"/>
        <v>32</v>
      </c>
      <c r="B33" s="1" t="s">
        <v>652</v>
      </c>
      <c r="C33" s="1" t="s">
        <v>507</v>
      </c>
      <c r="D33" s="1" t="s">
        <v>546</v>
      </c>
      <c r="E33" s="1">
        <v>3600</v>
      </c>
      <c r="F33" s="3" t="s">
        <v>491</v>
      </c>
      <c r="G33" s="1">
        <v>25</v>
      </c>
      <c r="H33" s="3">
        <v>111</v>
      </c>
      <c r="I33" s="3">
        <v>18</v>
      </c>
      <c r="J33" s="3">
        <v>105.12</v>
      </c>
      <c r="K33" s="3">
        <f t="shared" si="0"/>
        <v>100.5</v>
      </c>
      <c r="L33" s="3">
        <f t="shared" si="1"/>
        <v>111.2</v>
      </c>
      <c r="M33" s="3">
        <f t="shared" si="2"/>
        <v>106.1</v>
      </c>
      <c r="N33" s="1">
        <v>4400</v>
      </c>
      <c r="P33" s="4">
        <f t="shared" si="6"/>
        <v>20.304579385765656</v>
      </c>
      <c r="Q33" s="5">
        <f t="shared" si="3"/>
        <v>20.304579385765656</v>
      </c>
      <c r="R33" s="5">
        <f t="shared" si="4"/>
        <v>4.6146771331285574</v>
      </c>
    </row>
    <row r="34" spans="1:18" x14ac:dyDescent="0.3">
      <c r="A34" s="1">
        <f t="shared" si="7"/>
        <v>33</v>
      </c>
      <c r="B34" s="1" t="s">
        <v>382</v>
      </c>
      <c r="C34" s="1" t="s">
        <v>549</v>
      </c>
      <c r="D34" s="1" t="s">
        <v>546</v>
      </c>
      <c r="E34" s="1">
        <v>3200</v>
      </c>
      <c r="F34" s="3" t="s">
        <v>498</v>
      </c>
      <c r="G34" s="1">
        <v>27</v>
      </c>
      <c r="H34" s="1">
        <v>111</v>
      </c>
      <c r="I34" s="3">
        <f>VLOOKUP(B34,$B$98:$D$627,3,FALSE)</f>
        <v>14.6</v>
      </c>
      <c r="J34" s="3">
        <v>104.5</v>
      </c>
      <c r="K34" s="3">
        <f t="shared" ref="K34:K62" si="9">VLOOKUP(F34,$B$66:$E$95,2,FALSE)</f>
        <v>107.75</v>
      </c>
      <c r="L34" s="3">
        <f t="shared" ref="L34:L62" si="10">VLOOKUP(C34,$B$66:$E$95,4,FALSE)</f>
        <v>106.5</v>
      </c>
      <c r="M34" s="3">
        <f t="shared" ref="M34:M62" si="11">VLOOKUP(F34,$B$66:$E$95,3,FALSE)</f>
        <v>109.7</v>
      </c>
      <c r="N34" s="1">
        <v>3500</v>
      </c>
      <c r="P34" s="4">
        <f t="shared" si="6"/>
        <v>19.808894152539214</v>
      </c>
      <c r="Q34" s="5">
        <f t="shared" ref="Q34:Q62" si="12">P34-O34</f>
        <v>19.808894152539214</v>
      </c>
      <c r="R34" s="5">
        <f t="shared" ref="R34:R62" si="13">P34/(N34/1000)</f>
        <v>5.6596840435826321</v>
      </c>
    </row>
    <row r="35" spans="1:18" x14ac:dyDescent="0.3">
      <c r="A35" s="1">
        <f t="shared" si="7"/>
        <v>34</v>
      </c>
      <c r="B35" s="1" t="s">
        <v>372</v>
      </c>
      <c r="C35" s="1" t="s">
        <v>491</v>
      </c>
      <c r="D35" s="1" t="s">
        <v>544</v>
      </c>
      <c r="E35" s="1">
        <v>3400</v>
      </c>
      <c r="F35" s="3" t="s">
        <v>507</v>
      </c>
      <c r="G35" s="1">
        <v>27</v>
      </c>
      <c r="H35" s="3">
        <v>110</v>
      </c>
      <c r="I35" s="3">
        <f>VLOOKUP(B35,$B$98:$D$627,3,FALSE)</f>
        <v>11.3</v>
      </c>
      <c r="J35" s="3">
        <v>100.5</v>
      </c>
      <c r="K35" s="3">
        <f t="shared" si="9"/>
        <v>105.12</v>
      </c>
      <c r="L35" s="3">
        <f t="shared" si="10"/>
        <v>106.9</v>
      </c>
      <c r="M35" s="3">
        <f t="shared" si="11"/>
        <v>105.5</v>
      </c>
      <c r="N35" s="1">
        <v>3800</v>
      </c>
      <c r="P35" s="4">
        <f t="shared" si="6"/>
        <v>19.396890436205467</v>
      </c>
      <c r="Q35" s="5">
        <f t="shared" si="12"/>
        <v>19.396890436205467</v>
      </c>
      <c r="R35" s="5">
        <f t="shared" si="13"/>
        <v>5.1044448516330183</v>
      </c>
    </row>
    <row r="36" spans="1:18" x14ac:dyDescent="0.3">
      <c r="A36" s="1">
        <f t="shared" si="7"/>
        <v>35</v>
      </c>
      <c r="B36" s="1" t="s">
        <v>533</v>
      </c>
      <c r="C36" s="1" t="s">
        <v>507</v>
      </c>
      <c r="D36" s="1" t="s">
        <v>546</v>
      </c>
      <c r="E36" s="1">
        <v>3200</v>
      </c>
      <c r="F36" s="3" t="s">
        <v>491</v>
      </c>
      <c r="G36" s="1">
        <v>25</v>
      </c>
      <c r="H36" s="3">
        <v>111</v>
      </c>
      <c r="I36" s="3">
        <f>VLOOKUP(B36,$B$98:$D$627,3,FALSE)</f>
        <v>16.8</v>
      </c>
      <c r="J36" s="3">
        <v>105.12</v>
      </c>
      <c r="K36" s="3">
        <f t="shared" si="9"/>
        <v>100.5</v>
      </c>
      <c r="L36" s="3">
        <f t="shared" si="10"/>
        <v>111.2</v>
      </c>
      <c r="M36" s="3">
        <f t="shared" si="11"/>
        <v>106.1</v>
      </c>
      <c r="N36" s="1">
        <v>3800</v>
      </c>
      <c r="P36" s="4">
        <f t="shared" si="6"/>
        <v>18.874565277539215</v>
      </c>
      <c r="Q36" s="5">
        <f t="shared" si="12"/>
        <v>18.874565277539215</v>
      </c>
      <c r="R36" s="5">
        <f t="shared" si="13"/>
        <v>4.9669908625103201</v>
      </c>
    </row>
    <row r="37" spans="1:18" x14ac:dyDescent="0.3">
      <c r="A37" s="1">
        <f t="shared" si="7"/>
        <v>36</v>
      </c>
      <c r="B37" s="1" t="s">
        <v>469</v>
      </c>
      <c r="C37" s="1" t="s">
        <v>507</v>
      </c>
      <c r="D37" s="1" t="s">
        <v>545</v>
      </c>
      <c r="E37" s="1">
        <v>3800</v>
      </c>
      <c r="F37" s="3" t="s">
        <v>491</v>
      </c>
      <c r="G37" s="1">
        <v>18</v>
      </c>
      <c r="H37" s="3">
        <v>111</v>
      </c>
      <c r="I37" s="3">
        <f>VLOOKUP(B37,$B$98:$D$627,3,FALSE)</f>
        <v>23.6</v>
      </c>
      <c r="J37" s="3">
        <v>105.12</v>
      </c>
      <c r="K37" s="3">
        <f t="shared" si="9"/>
        <v>100.5</v>
      </c>
      <c r="L37" s="3">
        <f t="shared" si="10"/>
        <v>111.2</v>
      </c>
      <c r="M37" s="3">
        <f t="shared" si="11"/>
        <v>106.1</v>
      </c>
      <c r="N37" s="1">
        <v>4500</v>
      </c>
      <c r="P37" s="4">
        <f t="shared" si="6"/>
        <v>17.209583462890564</v>
      </c>
      <c r="Q37" s="5">
        <f t="shared" si="12"/>
        <v>17.209583462890564</v>
      </c>
      <c r="R37" s="5">
        <f t="shared" si="13"/>
        <v>3.8243518806423475</v>
      </c>
    </row>
    <row r="38" spans="1:18" x14ac:dyDescent="0.3">
      <c r="A38" s="1">
        <f t="shared" si="7"/>
        <v>37</v>
      </c>
      <c r="B38" s="1" t="s">
        <v>654</v>
      </c>
      <c r="C38" s="1" t="s">
        <v>549</v>
      </c>
      <c r="D38" s="1" t="s">
        <v>544</v>
      </c>
      <c r="E38" s="1">
        <v>3100</v>
      </c>
      <c r="F38" s="3" t="s">
        <v>498</v>
      </c>
      <c r="G38" s="1">
        <v>22</v>
      </c>
      <c r="H38" s="3">
        <v>111</v>
      </c>
      <c r="I38" s="3">
        <v>18</v>
      </c>
      <c r="J38" s="3">
        <v>104.5</v>
      </c>
      <c r="K38" s="3">
        <f t="shared" si="9"/>
        <v>107.75</v>
      </c>
      <c r="L38" s="3">
        <f t="shared" si="10"/>
        <v>106.5</v>
      </c>
      <c r="M38" s="3">
        <f t="shared" si="11"/>
        <v>109.7</v>
      </c>
      <c r="N38" s="1">
        <v>3500</v>
      </c>
      <c r="P38" s="4">
        <f t="shared" si="6"/>
        <v>16.775688956001261</v>
      </c>
      <c r="Q38" s="5">
        <f t="shared" si="12"/>
        <v>16.775688956001261</v>
      </c>
      <c r="R38" s="5">
        <f t="shared" si="13"/>
        <v>4.793053987428932</v>
      </c>
    </row>
    <row r="39" spans="1:18" x14ac:dyDescent="0.3">
      <c r="A39" s="1">
        <f t="shared" si="7"/>
        <v>38</v>
      </c>
      <c r="B39" s="1" t="s">
        <v>347</v>
      </c>
      <c r="C39" s="1" t="s">
        <v>498</v>
      </c>
      <c r="D39" s="1" t="s">
        <v>542</v>
      </c>
      <c r="E39" s="1">
        <v>3500</v>
      </c>
      <c r="F39" s="3" t="s">
        <v>549</v>
      </c>
      <c r="G39" s="1">
        <v>18</v>
      </c>
      <c r="H39" s="3">
        <v>113.5</v>
      </c>
      <c r="I39" s="3">
        <f t="shared" ref="I39:I49" si="14">VLOOKUP(B39,$B$98:$D$627,3,FALSE)</f>
        <v>19.899999999999999</v>
      </c>
      <c r="J39" s="3">
        <v>107.75</v>
      </c>
      <c r="K39" s="3">
        <f t="shared" si="9"/>
        <v>104.5</v>
      </c>
      <c r="L39" s="3">
        <f t="shared" si="10"/>
        <v>109</v>
      </c>
      <c r="M39" s="3">
        <f t="shared" si="11"/>
        <v>113.9</v>
      </c>
      <c r="N39" s="1">
        <v>4000</v>
      </c>
      <c r="P39" s="4">
        <f t="shared" si="6"/>
        <v>15.621368862137277</v>
      </c>
      <c r="Q39" s="5">
        <f t="shared" si="12"/>
        <v>15.621368862137277</v>
      </c>
      <c r="R39" s="5">
        <f t="shared" si="13"/>
        <v>3.9053422155343194</v>
      </c>
    </row>
    <row r="40" spans="1:18" x14ac:dyDescent="0.3">
      <c r="A40" s="1">
        <f t="shared" si="7"/>
        <v>39</v>
      </c>
      <c r="B40" s="1" t="s">
        <v>529</v>
      </c>
      <c r="C40" s="1" t="s">
        <v>487</v>
      </c>
      <c r="D40" s="1" t="s">
        <v>546</v>
      </c>
      <c r="E40" s="1">
        <v>3200</v>
      </c>
      <c r="F40" s="3" t="s">
        <v>485</v>
      </c>
      <c r="G40" s="1">
        <v>21</v>
      </c>
      <c r="H40" s="3">
        <v>116.75</v>
      </c>
      <c r="I40" s="3">
        <f t="shared" si="14"/>
        <v>13.7</v>
      </c>
      <c r="J40" s="3">
        <v>100.62</v>
      </c>
      <c r="K40" s="3">
        <f t="shared" si="9"/>
        <v>99</v>
      </c>
      <c r="L40" s="3">
        <f t="shared" si="10"/>
        <v>107.9</v>
      </c>
      <c r="M40" s="3">
        <f t="shared" si="11"/>
        <v>111.5</v>
      </c>
      <c r="N40" s="1">
        <v>4000</v>
      </c>
      <c r="P40" s="4">
        <f t="shared" si="6"/>
        <v>15.551366127539213</v>
      </c>
      <c r="Q40" s="5">
        <f t="shared" si="12"/>
        <v>15.551366127539213</v>
      </c>
      <c r="R40" s="5">
        <f t="shared" si="13"/>
        <v>3.8878415318848032</v>
      </c>
    </row>
    <row r="41" spans="1:18" x14ac:dyDescent="0.3">
      <c r="A41" s="1">
        <f t="shared" si="7"/>
        <v>40</v>
      </c>
      <c r="B41" s="1" t="s">
        <v>79</v>
      </c>
      <c r="C41" s="1" t="s">
        <v>485</v>
      </c>
      <c r="D41" s="1" t="s">
        <v>543</v>
      </c>
      <c r="E41" s="1">
        <v>3300</v>
      </c>
      <c r="F41" s="3" t="s">
        <v>487</v>
      </c>
      <c r="G41" s="1">
        <v>20</v>
      </c>
      <c r="H41" s="1">
        <v>114.75</v>
      </c>
      <c r="I41" s="3">
        <f t="shared" si="14"/>
        <v>14.7</v>
      </c>
      <c r="J41" s="3">
        <v>99</v>
      </c>
      <c r="K41" s="3">
        <f t="shared" si="9"/>
        <v>100.62</v>
      </c>
      <c r="L41" s="3">
        <f t="shared" si="10"/>
        <v>103</v>
      </c>
      <c r="M41" s="3">
        <f t="shared" si="11"/>
        <v>112.5</v>
      </c>
      <c r="N41" s="1">
        <v>3800</v>
      </c>
      <c r="P41" s="4">
        <f t="shared" si="6"/>
        <v>15.258730501145997</v>
      </c>
      <c r="Q41" s="5">
        <f t="shared" si="12"/>
        <v>15.258730501145997</v>
      </c>
      <c r="R41" s="5">
        <f t="shared" si="13"/>
        <v>4.0154553950384209</v>
      </c>
    </row>
    <row r="42" spans="1:18" x14ac:dyDescent="0.3">
      <c r="A42" s="1">
        <f t="shared" si="7"/>
        <v>41</v>
      </c>
      <c r="B42" s="1" t="s">
        <v>226</v>
      </c>
      <c r="C42" s="1" t="s">
        <v>487</v>
      </c>
      <c r="D42" s="1" t="s">
        <v>543</v>
      </c>
      <c r="E42" s="1">
        <v>3200</v>
      </c>
      <c r="F42" s="3" t="s">
        <v>485</v>
      </c>
      <c r="G42" s="1">
        <v>20</v>
      </c>
      <c r="H42" s="1">
        <v>116.75</v>
      </c>
      <c r="I42" s="3">
        <f t="shared" si="14"/>
        <v>14.2</v>
      </c>
      <c r="J42" s="3">
        <v>100.62</v>
      </c>
      <c r="K42" s="3">
        <f t="shared" si="9"/>
        <v>99</v>
      </c>
      <c r="L42" s="3">
        <f t="shared" si="10"/>
        <v>107.9</v>
      </c>
      <c r="M42" s="3">
        <f t="shared" si="11"/>
        <v>111.5</v>
      </c>
      <c r="N42" s="1">
        <v>3600</v>
      </c>
      <c r="P42" s="4">
        <f t="shared" si="6"/>
        <v>14.955161127539215</v>
      </c>
      <c r="Q42" s="5">
        <f t="shared" si="12"/>
        <v>14.955161127539215</v>
      </c>
      <c r="R42" s="5">
        <f t="shared" si="13"/>
        <v>4.1542114243164487</v>
      </c>
    </row>
    <row r="43" spans="1:18" x14ac:dyDescent="0.3">
      <c r="A43" s="1">
        <f t="shared" si="7"/>
        <v>42</v>
      </c>
      <c r="B43" s="1" t="s">
        <v>13</v>
      </c>
      <c r="C43" s="1" t="s">
        <v>485</v>
      </c>
      <c r="D43" s="1" t="s">
        <v>542</v>
      </c>
      <c r="E43" s="1">
        <v>3300</v>
      </c>
      <c r="F43" s="3" t="s">
        <v>487</v>
      </c>
      <c r="G43" s="1">
        <v>18</v>
      </c>
      <c r="H43" s="3">
        <v>114.75</v>
      </c>
      <c r="I43" s="3">
        <f t="shared" si="14"/>
        <v>18.3</v>
      </c>
      <c r="J43" s="3">
        <v>99</v>
      </c>
      <c r="K43" s="3">
        <f t="shared" si="9"/>
        <v>100.62</v>
      </c>
      <c r="L43" s="3">
        <f t="shared" si="10"/>
        <v>103</v>
      </c>
      <c r="M43" s="3">
        <f t="shared" si="11"/>
        <v>112.5</v>
      </c>
      <c r="N43" s="1">
        <v>3700</v>
      </c>
      <c r="P43" s="4">
        <f t="shared" si="6"/>
        <v>14.774586501145997</v>
      </c>
      <c r="Q43" s="5">
        <f t="shared" si="12"/>
        <v>14.774586501145997</v>
      </c>
      <c r="R43" s="5">
        <f t="shared" si="13"/>
        <v>3.9931314867962153</v>
      </c>
    </row>
    <row r="44" spans="1:18" x14ac:dyDescent="0.3">
      <c r="A44" s="1">
        <f t="shared" si="7"/>
        <v>43</v>
      </c>
      <c r="B44" s="1" t="s">
        <v>204</v>
      </c>
      <c r="C44" s="1" t="s">
        <v>507</v>
      </c>
      <c r="D44" s="1" t="s">
        <v>544</v>
      </c>
      <c r="E44" s="1">
        <v>4100</v>
      </c>
      <c r="F44" s="3" t="s">
        <v>491</v>
      </c>
      <c r="G44" s="1">
        <v>16</v>
      </c>
      <c r="H44" s="3">
        <v>111</v>
      </c>
      <c r="I44" s="3">
        <f t="shared" si="14"/>
        <v>15.3</v>
      </c>
      <c r="J44" s="3">
        <v>105.12</v>
      </c>
      <c r="K44" s="3">
        <f t="shared" si="9"/>
        <v>100.5</v>
      </c>
      <c r="L44" s="3">
        <f t="shared" si="10"/>
        <v>111.2</v>
      </c>
      <c r="M44" s="3">
        <f t="shared" si="11"/>
        <v>106.1</v>
      </c>
      <c r="N44" s="1">
        <v>5000</v>
      </c>
      <c r="P44" s="4">
        <f t="shared" si="6"/>
        <v>14.195422659690472</v>
      </c>
      <c r="Q44" s="5">
        <f t="shared" si="12"/>
        <v>14.195422659690472</v>
      </c>
      <c r="R44" s="5">
        <f t="shared" si="13"/>
        <v>2.8390845319380942</v>
      </c>
    </row>
    <row r="45" spans="1:18" x14ac:dyDescent="0.3">
      <c r="A45" s="1">
        <f t="shared" si="7"/>
        <v>44</v>
      </c>
      <c r="B45" s="1" t="s">
        <v>399</v>
      </c>
      <c r="C45" s="1" t="s">
        <v>549</v>
      </c>
      <c r="D45" s="1" t="s">
        <v>545</v>
      </c>
      <c r="E45" s="1">
        <v>3200</v>
      </c>
      <c r="F45" s="3" t="s">
        <v>498</v>
      </c>
      <c r="G45" s="1">
        <v>17</v>
      </c>
      <c r="H45" s="3">
        <v>111</v>
      </c>
      <c r="I45" s="3">
        <f t="shared" si="14"/>
        <v>19.600000000000001</v>
      </c>
      <c r="J45" s="3">
        <v>104.5</v>
      </c>
      <c r="K45" s="3">
        <f t="shared" si="9"/>
        <v>107.75</v>
      </c>
      <c r="L45" s="3">
        <f t="shared" si="10"/>
        <v>106.5</v>
      </c>
      <c r="M45" s="3">
        <f t="shared" si="11"/>
        <v>109.7</v>
      </c>
      <c r="N45" s="1">
        <v>3800</v>
      </c>
      <c r="P45" s="4">
        <f t="shared" si="6"/>
        <v>13.846844152539216</v>
      </c>
      <c r="Q45" s="5">
        <f t="shared" si="12"/>
        <v>13.846844152539216</v>
      </c>
      <c r="R45" s="5">
        <f t="shared" si="13"/>
        <v>3.6439063559313727</v>
      </c>
    </row>
    <row r="46" spans="1:18" x14ac:dyDescent="0.3">
      <c r="A46" s="1">
        <f t="shared" si="7"/>
        <v>45</v>
      </c>
      <c r="B46" s="1" t="s">
        <v>213</v>
      </c>
      <c r="C46" s="1" t="s">
        <v>507</v>
      </c>
      <c r="D46" s="1" t="s">
        <v>544</v>
      </c>
      <c r="E46" s="1">
        <v>3100</v>
      </c>
      <c r="F46" s="3" t="s">
        <v>491</v>
      </c>
      <c r="G46" s="1">
        <v>18</v>
      </c>
      <c r="H46" s="3">
        <v>111</v>
      </c>
      <c r="I46" s="3">
        <f t="shared" si="14"/>
        <v>15.8</v>
      </c>
      <c r="J46" s="3">
        <v>105.12</v>
      </c>
      <c r="K46" s="3">
        <f t="shared" si="9"/>
        <v>100.5</v>
      </c>
      <c r="L46" s="3">
        <f t="shared" si="10"/>
        <v>111.2</v>
      </c>
      <c r="M46" s="3">
        <f t="shared" si="11"/>
        <v>106.1</v>
      </c>
      <c r="N46" s="1">
        <v>3600</v>
      </c>
      <c r="P46" s="4">
        <f t="shared" si="6"/>
        <v>13.177936081001263</v>
      </c>
      <c r="Q46" s="5">
        <f t="shared" si="12"/>
        <v>13.177936081001263</v>
      </c>
      <c r="R46" s="5">
        <f t="shared" si="13"/>
        <v>3.6605378002781288</v>
      </c>
    </row>
    <row r="47" spans="1:18" x14ac:dyDescent="0.3">
      <c r="A47" s="1">
        <f t="shared" si="7"/>
        <v>46</v>
      </c>
      <c r="B47" s="1" t="s">
        <v>110</v>
      </c>
      <c r="C47" s="1" t="s">
        <v>485</v>
      </c>
      <c r="D47" s="1" t="s">
        <v>544</v>
      </c>
      <c r="E47" s="1">
        <v>3200</v>
      </c>
      <c r="F47" s="3" t="s">
        <v>487</v>
      </c>
      <c r="G47" s="1">
        <v>18</v>
      </c>
      <c r="H47" s="3">
        <v>114.75</v>
      </c>
      <c r="I47" s="3">
        <f t="shared" si="14"/>
        <v>13</v>
      </c>
      <c r="J47" s="3">
        <v>99</v>
      </c>
      <c r="K47" s="3">
        <f t="shared" si="9"/>
        <v>100.62</v>
      </c>
      <c r="L47" s="3">
        <f t="shared" si="10"/>
        <v>103</v>
      </c>
      <c r="M47" s="3">
        <f t="shared" si="11"/>
        <v>112.5</v>
      </c>
      <c r="N47" s="1">
        <v>3600</v>
      </c>
      <c r="P47" s="4">
        <f t="shared" si="6"/>
        <v>13.042614977539216</v>
      </c>
      <c r="Q47" s="5">
        <f t="shared" si="12"/>
        <v>13.042614977539216</v>
      </c>
      <c r="R47" s="5">
        <f t="shared" si="13"/>
        <v>3.6229486048720045</v>
      </c>
    </row>
    <row r="48" spans="1:18" x14ac:dyDescent="0.3">
      <c r="A48" s="1">
        <f t="shared" si="7"/>
        <v>47</v>
      </c>
      <c r="B48" s="1" t="s">
        <v>353</v>
      </c>
      <c r="C48" s="1" t="s">
        <v>491</v>
      </c>
      <c r="D48" s="1" t="s">
        <v>545</v>
      </c>
      <c r="E48" s="1">
        <v>3900</v>
      </c>
      <c r="F48" s="3" t="s">
        <v>507</v>
      </c>
      <c r="G48" s="1">
        <v>11</v>
      </c>
      <c r="H48" s="3">
        <v>110</v>
      </c>
      <c r="I48" s="3">
        <f t="shared" si="14"/>
        <v>24.7</v>
      </c>
      <c r="J48" s="3">
        <v>100.5</v>
      </c>
      <c r="K48" s="3">
        <f t="shared" si="9"/>
        <v>105.12</v>
      </c>
      <c r="L48" s="3">
        <f t="shared" si="10"/>
        <v>106.9</v>
      </c>
      <c r="M48" s="3">
        <f t="shared" si="11"/>
        <v>105.5</v>
      </c>
      <c r="N48" s="1">
        <v>5100</v>
      </c>
      <c r="P48" s="4">
        <f t="shared" si="6"/>
        <v>12.613610763578901</v>
      </c>
      <c r="Q48" s="5">
        <f t="shared" si="12"/>
        <v>12.613610763578901</v>
      </c>
      <c r="R48" s="5">
        <f t="shared" si="13"/>
        <v>2.4732570124664512</v>
      </c>
    </row>
    <row r="49" spans="1:18" x14ac:dyDescent="0.3">
      <c r="A49" s="1">
        <f t="shared" si="7"/>
        <v>48</v>
      </c>
      <c r="B49" s="1" t="s">
        <v>182</v>
      </c>
      <c r="C49" s="1" t="s">
        <v>491</v>
      </c>
      <c r="D49" s="1" t="s">
        <v>542</v>
      </c>
      <c r="E49" s="1">
        <v>3300</v>
      </c>
      <c r="F49" s="3" t="s">
        <v>507</v>
      </c>
      <c r="G49" s="1">
        <v>16</v>
      </c>
      <c r="H49" s="3">
        <v>110</v>
      </c>
      <c r="I49" s="3">
        <f t="shared" si="14"/>
        <v>14.8</v>
      </c>
      <c r="J49" s="3">
        <v>100.5</v>
      </c>
      <c r="K49" s="3">
        <f t="shared" si="9"/>
        <v>105.12</v>
      </c>
      <c r="L49" s="3">
        <f t="shared" si="10"/>
        <v>106.9</v>
      </c>
      <c r="M49" s="3">
        <f t="shared" si="11"/>
        <v>105.5</v>
      </c>
      <c r="N49" s="1">
        <v>3600</v>
      </c>
      <c r="P49" s="4">
        <f t="shared" si="6"/>
        <v>12.014221151145996</v>
      </c>
      <c r="Q49" s="5">
        <f t="shared" si="12"/>
        <v>12.014221151145996</v>
      </c>
      <c r="R49" s="5">
        <f t="shared" si="13"/>
        <v>3.3372836530961099</v>
      </c>
    </row>
    <row r="50" spans="1:18" x14ac:dyDescent="0.3">
      <c r="A50" s="1">
        <f t="shared" si="7"/>
        <v>49</v>
      </c>
      <c r="B50" s="1" t="s">
        <v>655</v>
      </c>
      <c r="C50" s="1" t="s">
        <v>549</v>
      </c>
      <c r="D50" s="1" t="s">
        <v>545</v>
      </c>
      <c r="E50" s="1">
        <v>3200</v>
      </c>
      <c r="F50" s="3" t="s">
        <v>498</v>
      </c>
      <c r="G50" s="1">
        <v>16</v>
      </c>
      <c r="H50" s="3">
        <v>111</v>
      </c>
      <c r="I50" s="3">
        <v>15</v>
      </c>
      <c r="J50" s="3">
        <v>104.5</v>
      </c>
      <c r="K50" s="3">
        <f t="shared" si="9"/>
        <v>107.75</v>
      </c>
      <c r="L50" s="3">
        <f t="shared" si="10"/>
        <v>106.5</v>
      </c>
      <c r="M50" s="3">
        <f t="shared" si="11"/>
        <v>109.7</v>
      </c>
      <c r="N50" s="1">
        <v>3500</v>
      </c>
      <c r="P50" s="4">
        <f t="shared" si="6"/>
        <v>11.861348152539216</v>
      </c>
      <c r="Q50" s="5">
        <f t="shared" si="12"/>
        <v>11.861348152539216</v>
      </c>
      <c r="R50" s="5">
        <f t="shared" si="13"/>
        <v>3.3889566150112045</v>
      </c>
    </row>
    <row r="51" spans="1:18" x14ac:dyDescent="0.3">
      <c r="A51" s="1">
        <f t="shared" si="7"/>
        <v>50</v>
      </c>
      <c r="B51" s="1" t="s">
        <v>62</v>
      </c>
      <c r="C51" s="1" t="s">
        <v>498</v>
      </c>
      <c r="D51" s="1" t="s">
        <v>545</v>
      </c>
      <c r="E51" s="1">
        <v>3100</v>
      </c>
      <c r="F51" s="3" t="s">
        <v>549</v>
      </c>
      <c r="G51" s="1">
        <v>17</v>
      </c>
      <c r="H51" s="3">
        <v>113.5</v>
      </c>
      <c r="I51" s="3">
        <f t="shared" ref="I51:I62" si="15">VLOOKUP(B51,$B$98:$D$627,3,FALSE)</f>
        <v>11.8</v>
      </c>
      <c r="J51" s="3">
        <v>107.75</v>
      </c>
      <c r="K51" s="3">
        <f t="shared" si="9"/>
        <v>104.5</v>
      </c>
      <c r="L51" s="3">
        <f t="shared" si="10"/>
        <v>109</v>
      </c>
      <c r="M51" s="3">
        <f t="shared" si="11"/>
        <v>113.9</v>
      </c>
      <c r="N51" s="1">
        <v>3500</v>
      </c>
      <c r="P51" s="4">
        <f t="shared" si="6"/>
        <v>11.545806906001264</v>
      </c>
      <c r="Q51" s="5">
        <f t="shared" si="12"/>
        <v>11.545806906001264</v>
      </c>
      <c r="R51" s="5">
        <f t="shared" si="13"/>
        <v>3.2988019731432181</v>
      </c>
    </row>
    <row r="52" spans="1:18" x14ac:dyDescent="0.3">
      <c r="A52" s="1">
        <f t="shared" si="7"/>
        <v>51</v>
      </c>
      <c r="B52" s="1" t="s">
        <v>257</v>
      </c>
      <c r="C52" s="1" t="s">
        <v>485</v>
      </c>
      <c r="D52" s="1" t="s">
        <v>545</v>
      </c>
      <c r="E52" s="1">
        <v>3200</v>
      </c>
      <c r="F52" s="3" t="s">
        <v>487</v>
      </c>
      <c r="G52" s="1">
        <v>15</v>
      </c>
      <c r="H52" s="3">
        <v>114.75</v>
      </c>
      <c r="I52" s="3">
        <f t="shared" si="15"/>
        <v>15.1</v>
      </c>
      <c r="J52" s="3">
        <v>99</v>
      </c>
      <c r="K52" s="3">
        <f t="shared" si="9"/>
        <v>100.62</v>
      </c>
      <c r="L52" s="3">
        <f t="shared" si="10"/>
        <v>103</v>
      </c>
      <c r="M52" s="3">
        <f t="shared" si="11"/>
        <v>112.5</v>
      </c>
      <c r="N52" s="1">
        <v>3700</v>
      </c>
      <c r="P52" s="4">
        <f t="shared" si="6"/>
        <v>11.417445977539217</v>
      </c>
      <c r="Q52" s="5">
        <f t="shared" si="12"/>
        <v>11.417445977539217</v>
      </c>
      <c r="R52" s="5">
        <f t="shared" si="13"/>
        <v>3.0857962101457339</v>
      </c>
    </row>
    <row r="53" spans="1:18" x14ac:dyDescent="0.3">
      <c r="A53" s="1">
        <f t="shared" si="7"/>
        <v>52</v>
      </c>
      <c r="B53" s="1" t="s">
        <v>164</v>
      </c>
      <c r="C53" s="1" t="s">
        <v>491</v>
      </c>
      <c r="D53" s="1" t="s">
        <v>544</v>
      </c>
      <c r="E53" s="1">
        <v>3100</v>
      </c>
      <c r="F53" s="3" t="s">
        <v>507</v>
      </c>
      <c r="G53" s="1">
        <v>15</v>
      </c>
      <c r="H53" s="3">
        <v>110</v>
      </c>
      <c r="I53" s="3">
        <f t="shared" si="15"/>
        <v>15.3</v>
      </c>
      <c r="J53" s="3">
        <v>100.5</v>
      </c>
      <c r="K53" s="3">
        <f t="shared" si="9"/>
        <v>105.12</v>
      </c>
      <c r="L53" s="3">
        <f t="shared" si="10"/>
        <v>106.9</v>
      </c>
      <c r="M53" s="3">
        <f t="shared" si="11"/>
        <v>105.5</v>
      </c>
      <c r="N53" s="1">
        <v>3500</v>
      </c>
      <c r="P53" s="4">
        <f t="shared" si="6"/>
        <v>10.832468431001264</v>
      </c>
      <c r="Q53" s="5">
        <f t="shared" si="12"/>
        <v>10.832468431001264</v>
      </c>
      <c r="R53" s="5">
        <f t="shared" si="13"/>
        <v>3.0949909802860751</v>
      </c>
    </row>
    <row r="54" spans="1:18" x14ac:dyDescent="0.3">
      <c r="A54" s="1">
        <f t="shared" si="7"/>
        <v>53</v>
      </c>
      <c r="B54" s="1" t="s">
        <v>626</v>
      </c>
      <c r="C54" s="1" t="s">
        <v>549</v>
      </c>
      <c r="D54" s="1" t="s">
        <v>544</v>
      </c>
      <c r="E54" s="1">
        <v>3000</v>
      </c>
      <c r="F54" s="3" t="s">
        <v>498</v>
      </c>
      <c r="G54" s="1">
        <v>15</v>
      </c>
      <c r="H54" s="3">
        <v>111</v>
      </c>
      <c r="I54" s="3">
        <f t="shared" si="15"/>
        <v>13.4</v>
      </c>
      <c r="J54" s="3">
        <v>104.5</v>
      </c>
      <c r="K54" s="3">
        <f t="shared" si="9"/>
        <v>107.75</v>
      </c>
      <c r="L54" s="3">
        <f t="shared" si="10"/>
        <v>106.5</v>
      </c>
      <c r="M54" s="3">
        <f t="shared" si="11"/>
        <v>109.7</v>
      </c>
      <c r="N54" s="1">
        <v>3500</v>
      </c>
      <c r="P54" s="4">
        <f t="shared" si="6"/>
        <v>10.088632886120278</v>
      </c>
      <c r="Q54" s="5">
        <f t="shared" si="12"/>
        <v>10.088632886120278</v>
      </c>
      <c r="R54" s="5">
        <f t="shared" si="13"/>
        <v>2.8824665388915078</v>
      </c>
    </row>
    <row r="55" spans="1:18" x14ac:dyDescent="0.3">
      <c r="A55" s="1">
        <f t="shared" si="7"/>
        <v>54</v>
      </c>
      <c r="B55" s="1" t="s">
        <v>447</v>
      </c>
      <c r="C55" s="1" t="s">
        <v>485</v>
      </c>
      <c r="D55" s="1" t="s">
        <v>544</v>
      </c>
      <c r="E55" s="1">
        <v>3100</v>
      </c>
      <c r="F55" s="3" t="s">
        <v>487</v>
      </c>
      <c r="G55" s="1">
        <v>13</v>
      </c>
      <c r="H55" s="3">
        <v>114.75</v>
      </c>
      <c r="I55" s="3">
        <f t="shared" si="15"/>
        <v>14.5</v>
      </c>
      <c r="J55" s="3">
        <v>99</v>
      </c>
      <c r="K55" s="3">
        <f t="shared" si="9"/>
        <v>100.62</v>
      </c>
      <c r="L55" s="3">
        <f t="shared" si="10"/>
        <v>103</v>
      </c>
      <c r="M55" s="3">
        <f t="shared" si="11"/>
        <v>112.5</v>
      </c>
      <c r="N55" s="1">
        <v>3500</v>
      </c>
      <c r="P55" s="4">
        <f t="shared" si="6"/>
        <v>9.4918307810012656</v>
      </c>
      <c r="Q55" s="5">
        <f t="shared" si="12"/>
        <v>9.4918307810012656</v>
      </c>
      <c r="R55" s="5">
        <f t="shared" si="13"/>
        <v>2.7119516517146471</v>
      </c>
    </row>
    <row r="56" spans="1:18" x14ac:dyDescent="0.3">
      <c r="A56" s="1">
        <f t="shared" si="7"/>
        <v>55</v>
      </c>
      <c r="B56" s="1" t="s">
        <v>63</v>
      </c>
      <c r="C56" s="1" t="s">
        <v>487</v>
      </c>
      <c r="D56" s="1" t="s">
        <v>546</v>
      </c>
      <c r="E56" s="1">
        <v>3100</v>
      </c>
      <c r="F56" s="3" t="s">
        <v>485</v>
      </c>
      <c r="G56" s="1">
        <v>12</v>
      </c>
      <c r="H56" s="3">
        <v>116.75</v>
      </c>
      <c r="I56" s="3">
        <f t="shared" si="15"/>
        <v>12.9</v>
      </c>
      <c r="J56" s="3">
        <v>100.62</v>
      </c>
      <c r="K56" s="3">
        <f t="shared" si="9"/>
        <v>99</v>
      </c>
      <c r="L56" s="3">
        <f t="shared" si="10"/>
        <v>107.9</v>
      </c>
      <c r="M56" s="3">
        <f t="shared" si="11"/>
        <v>111.5</v>
      </c>
      <c r="N56" s="1">
        <v>3500</v>
      </c>
      <c r="P56" s="4">
        <f t="shared" si="6"/>
        <v>8.444398931001265</v>
      </c>
      <c r="Q56" s="5">
        <f t="shared" si="12"/>
        <v>8.444398931001265</v>
      </c>
      <c r="R56" s="5">
        <f t="shared" si="13"/>
        <v>2.4126854088575045</v>
      </c>
    </row>
    <row r="57" spans="1:18" x14ac:dyDescent="0.3">
      <c r="A57" s="1">
        <f t="shared" si="7"/>
        <v>56</v>
      </c>
      <c r="B57" s="1" t="s">
        <v>112</v>
      </c>
      <c r="C57" s="1" t="s">
        <v>549</v>
      </c>
      <c r="D57" s="1" t="s">
        <v>544</v>
      </c>
      <c r="E57" s="1">
        <v>3000</v>
      </c>
      <c r="F57" s="3" t="s">
        <v>498</v>
      </c>
      <c r="G57" s="1">
        <v>10</v>
      </c>
      <c r="H57" s="3">
        <v>111</v>
      </c>
      <c r="I57" s="3">
        <f t="shared" si="15"/>
        <v>16.399999999999999</v>
      </c>
      <c r="J57" s="3">
        <v>104.5</v>
      </c>
      <c r="K57" s="3">
        <f t="shared" si="9"/>
        <v>107.75</v>
      </c>
      <c r="L57" s="3">
        <f t="shared" si="10"/>
        <v>106.5</v>
      </c>
      <c r="M57" s="3">
        <f t="shared" si="11"/>
        <v>109.7</v>
      </c>
      <c r="N57" s="1">
        <v>3500</v>
      </c>
      <c r="P57" s="4">
        <f t="shared" si="6"/>
        <v>7.243812886120276</v>
      </c>
      <c r="Q57" s="5">
        <f t="shared" si="12"/>
        <v>7.243812886120276</v>
      </c>
      <c r="R57" s="5">
        <f t="shared" si="13"/>
        <v>2.0696608246057933</v>
      </c>
    </row>
    <row r="58" spans="1:18" x14ac:dyDescent="0.3">
      <c r="A58" s="1">
        <f t="shared" si="7"/>
        <v>57</v>
      </c>
      <c r="B58" s="1" t="s">
        <v>236</v>
      </c>
      <c r="C58" s="1" t="s">
        <v>487</v>
      </c>
      <c r="D58" s="1" t="s">
        <v>544</v>
      </c>
      <c r="E58" s="1">
        <v>3100</v>
      </c>
      <c r="F58" s="3" t="s">
        <v>485</v>
      </c>
      <c r="G58" s="1">
        <v>8</v>
      </c>
      <c r="H58" s="3">
        <v>116.75</v>
      </c>
      <c r="I58" s="3">
        <f t="shared" si="15"/>
        <v>18.5</v>
      </c>
      <c r="J58" s="3">
        <v>100.62</v>
      </c>
      <c r="K58" s="3">
        <f t="shared" si="9"/>
        <v>99</v>
      </c>
      <c r="L58" s="3">
        <f t="shared" si="10"/>
        <v>107.9</v>
      </c>
      <c r="M58" s="3">
        <f t="shared" si="11"/>
        <v>111.5</v>
      </c>
      <c r="N58" s="1">
        <v>3500</v>
      </c>
      <c r="P58" s="4">
        <f t="shared" si="6"/>
        <v>7.0402549310012628</v>
      </c>
      <c r="Q58" s="5">
        <f t="shared" si="12"/>
        <v>7.0402549310012628</v>
      </c>
      <c r="R58" s="5">
        <f t="shared" si="13"/>
        <v>2.0115014088575038</v>
      </c>
    </row>
    <row r="59" spans="1:18" x14ac:dyDescent="0.3">
      <c r="A59" s="1">
        <f t="shared" si="7"/>
        <v>58</v>
      </c>
      <c r="B59" s="1" t="s">
        <v>248</v>
      </c>
      <c r="C59" s="1" t="s">
        <v>487</v>
      </c>
      <c r="D59" s="1" t="s">
        <v>542</v>
      </c>
      <c r="E59" s="1">
        <v>3100</v>
      </c>
      <c r="F59" s="3" t="s">
        <v>485</v>
      </c>
      <c r="G59" s="1">
        <v>11</v>
      </c>
      <c r="H59" s="1">
        <v>116.75</v>
      </c>
      <c r="I59" s="3">
        <f t="shared" si="15"/>
        <v>8.4</v>
      </c>
      <c r="J59" s="3">
        <v>100.62</v>
      </c>
      <c r="K59" s="3">
        <f t="shared" si="9"/>
        <v>99</v>
      </c>
      <c r="L59" s="3">
        <f t="shared" si="10"/>
        <v>107.9</v>
      </c>
      <c r="M59" s="3">
        <f t="shared" si="11"/>
        <v>111.5</v>
      </c>
      <c r="N59" s="1">
        <v>3500</v>
      </c>
      <c r="P59" s="4">
        <f t="shared" si="6"/>
        <v>6.4861439310012639</v>
      </c>
      <c r="Q59" s="5">
        <f t="shared" si="12"/>
        <v>6.4861439310012639</v>
      </c>
      <c r="R59" s="5">
        <f t="shared" si="13"/>
        <v>1.8531839802860754</v>
      </c>
    </row>
    <row r="60" spans="1:18" x14ac:dyDescent="0.3">
      <c r="A60" s="1">
        <f t="shared" si="7"/>
        <v>59</v>
      </c>
      <c r="B60" s="1" t="s">
        <v>282</v>
      </c>
      <c r="C60" s="1" t="s">
        <v>507</v>
      </c>
      <c r="D60" s="1" t="s">
        <v>542</v>
      </c>
      <c r="E60" s="1">
        <v>3100</v>
      </c>
      <c r="F60" s="3" t="s">
        <v>491</v>
      </c>
      <c r="G60" s="1">
        <v>10</v>
      </c>
      <c r="H60" s="1">
        <v>111</v>
      </c>
      <c r="I60" s="3">
        <f t="shared" si="15"/>
        <v>11.3</v>
      </c>
      <c r="J60" s="3">
        <v>105.12</v>
      </c>
      <c r="K60" s="3">
        <f t="shared" si="9"/>
        <v>100.5</v>
      </c>
      <c r="L60" s="3">
        <f t="shared" si="10"/>
        <v>111.2</v>
      </c>
      <c r="M60" s="3">
        <f t="shared" si="11"/>
        <v>106.1</v>
      </c>
      <c r="N60" s="1">
        <v>3500</v>
      </c>
      <c r="P60" s="4">
        <f t="shared" si="6"/>
        <v>6.0928110810012619</v>
      </c>
      <c r="Q60" s="5">
        <f t="shared" si="12"/>
        <v>6.0928110810012619</v>
      </c>
      <c r="R60" s="5">
        <f t="shared" si="13"/>
        <v>1.7408031660003604</v>
      </c>
    </row>
    <row r="61" spans="1:18" x14ac:dyDescent="0.3">
      <c r="A61" s="1">
        <f t="shared" si="7"/>
        <v>60</v>
      </c>
      <c r="B61" s="1" t="s">
        <v>16</v>
      </c>
      <c r="C61" s="1" t="s">
        <v>507</v>
      </c>
      <c r="D61" s="1" t="s">
        <v>546</v>
      </c>
      <c r="E61" s="1">
        <v>3100</v>
      </c>
      <c r="F61" s="3" t="s">
        <v>491</v>
      </c>
      <c r="G61" s="1">
        <v>4</v>
      </c>
      <c r="H61" s="3">
        <v>111</v>
      </c>
      <c r="I61" s="3">
        <f t="shared" si="15"/>
        <v>16.399999999999999</v>
      </c>
      <c r="J61" s="3">
        <v>105.12</v>
      </c>
      <c r="K61" s="3">
        <f t="shared" si="9"/>
        <v>100.5</v>
      </c>
      <c r="L61" s="3">
        <f t="shared" si="10"/>
        <v>111.2</v>
      </c>
      <c r="M61" s="3">
        <f t="shared" si="11"/>
        <v>106.1</v>
      </c>
      <c r="N61" s="1">
        <v>3700</v>
      </c>
      <c r="P61" s="4">
        <f t="shared" si="6"/>
        <v>3.0876420810012628</v>
      </c>
      <c r="Q61" s="5">
        <f t="shared" si="12"/>
        <v>3.0876420810012628</v>
      </c>
      <c r="R61" s="5">
        <f t="shared" si="13"/>
        <v>0.83449785973007096</v>
      </c>
    </row>
    <row r="62" spans="1:18" x14ac:dyDescent="0.3">
      <c r="A62" s="1">
        <f t="shared" si="7"/>
        <v>61</v>
      </c>
      <c r="B62" s="1" t="s">
        <v>481</v>
      </c>
      <c r="C62" s="1" t="s">
        <v>549</v>
      </c>
      <c r="D62" s="1" t="s">
        <v>545</v>
      </c>
      <c r="E62" s="1">
        <v>3100</v>
      </c>
      <c r="F62" s="3" t="s">
        <v>498</v>
      </c>
      <c r="G62" s="1">
        <v>2</v>
      </c>
      <c r="H62" s="3">
        <v>111</v>
      </c>
      <c r="I62" s="3">
        <f t="shared" si="15"/>
        <v>14.6</v>
      </c>
      <c r="J62" s="3">
        <v>104.5</v>
      </c>
      <c r="K62" s="3">
        <f t="shared" si="9"/>
        <v>107.75</v>
      </c>
      <c r="L62" s="3">
        <f t="shared" si="10"/>
        <v>106.5</v>
      </c>
      <c r="M62" s="3">
        <f t="shared" si="11"/>
        <v>109.7</v>
      </c>
      <c r="N62" s="1">
        <v>3800</v>
      </c>
      <c r="P62" s="4">
        <f t="shared" si="6"/>
        <v>1.2012949560012638</v>
      </c>
      <c r="Q62" s="5">
        <f t="shared" si="12"/>
        <v>1.2012949560012638</v>
      </c>
      <c r="R62" s="5">
        <f t="shared" si="13"/>
        <v>0.31613025157927999</v>
      </c>
    </row>
    <row r="64" spans="1:18" x14ac:dyDescent="0.3">
      <c r="A64" s="1" t="s">
        <v>565</v>
      </c>
    </row>
    <row r="65" spans="1:16" x14ac:dyDescent="0.3">
      <c r="A65" s="1" t="s">
        <v>509</v>
      </c>
      <c r="B65" s="1" t="s">
        <v>510</v>
      </c>
      <c r="C65" s="1" t="s">
        <v>566</v>
      </c>
      <c r="D65" s="1" t="s">
        <v>567</v>
      </c>
      <c r="E65" s="1" t="s">
        <v>568</v>
      </c>
      <c r="P65" s="1"/>
    </row>
    <row r="66" spans="1:16" x14ac:dyDescent="0.3">
      <c r="A66" s="1">
        <v>1</v>
      </c>
      <c r="B66" s="1" t="s">
        <v>507</v>
      </c>
      <c r="C66" s="1">
        <f t="shared" ref="C66:C95" si="16">VLOOKUP(B66,$C$2:$J$62,8,FALSE)</f>
        <v>105.12</v>
      </c>
      <c r="D66" s="1">
        <v>105.5</v>
      </c>
      <c r="E66" s="1">
        <v>111.2</v>
      </c>
      <c r="P66" s="1"/>
    </row>
    <row r="67" spans="1:16" x14ac:dyDescent="0.3">
      <c r="A67" s="1">
        <v>2</v>
      </c>
      <c r="B67" s="1" t="s">
        <v>512</v>
      </c>
      <c r="C67" s="1" t="e">
        <f t="shared" si="16"/>
        <v>#N/A</v>
      </c>
      <c r="D67" s="1">
        <v>106.9</v>
      </c>
      <c r="E67" s="1">
        <v>107</v>
      </c>
      <c r="P67" s="1"/>
    </row>
    <row r="68" spans="1:16" x14ac:dyDescent="0.3">
      <c r="A68" s="1">
        <v>3</v>
      </c>
      <c r="B68" s="1" t="s">
        <v>519</v>
      </c>
      <c r="C68" s="1" t="e">
        <f t="shared" si="16"/>
        <v>#N/A</v>
      </c>
      <c r="D68" s="1">
        <v>110.1</v>
      </c>
      <c r="E68" s="1">
        <v>104.9</v>
      </c>
      <c r="P68" s="1"/>
    </row>
    <row r="69" spans="1:16" x14ac:dyDescent="0.3">
      <c r="A69" s="1">
        <v>4</v>
      </c>
      <c r="B69" s="1" t="s">
        <v>514</v>
      </c>
      <c r="C69" s="1" t="e">
        <f t="shared" si="16"/>
        <v>#N/A</v>
      </c>
      <c r="D69" s="1">
        <v>108.3</v>
      </c>
      <c r="E69" s="1">
        <v>110.2</v>
      </c>
      <c r="P69" s="1"/>
    </row>
    <row r="70" spans="1:16" x14ac:dyDescent="0.3">
      <c r="A70" s="1">
        <v>5</v>
      </c>
      <c r="B70" s="1" t="s">
        <v>499</v>
      </c>
      <c r="C70" s="1" t="e">
        <f t="shared" si="16"/>
        <v>#N/A</v>
      </c>
      <c r="D70" s="1">
        <v>102.5</v>
      </c>
      <c r="E70" s="1">
        <v>110.9</v>
      </c>
      <c r="P70" s="1"/>
    </row>
    <row r="71" spans="1:16" x14ac:dyDescent="0.3">
      <c r="A71" s="1">
        <v>6</v>
      </c>
      <c r="B71" s="1" t="s">
        <v>505</v>
      </c>
      <c r="C71" s="1" t="e">
        <f t="shared" si="16"/>
        <v>#N/A</v>
      </c>
      <c r="D71" s="1">
        <v>105</v>
      </c>
      <c r="E71" s="1">
        <v>115.1</v>
      </c>
      <c r="P71" s="1"/>
    </row>
    <row r="72" spans="1:16" x14ac:dyDescent="0.3">
      <c r="A72" s="1">
        <v>7</v>
      </c>
      <c r="B72" s="1" t="s">
        <v>518</v>
      </c>
      <c r="C72" s="1" t="e">
        <f t="shared" si="16"/>
        <v>#N/A</v>
      </c>
      <c r="D72" s="1">
        <v>106.6</v>
      </c>
      <c r="E72" s="1">
        <v>108.3</v>
      </c>
      <c r="P72" s="1"/>
    </row>
    <row r="73" spans="1:16" x14ac:dyDescent="0.3">
      <c r="A73" s="1">
        <v>8</v>
      </c>
      <c r="B73" s="1" t="s">
        <v>520</v>
      </c>
      <c r="C73" s="1" t="e">
        <f t="shared" si="16"/>
        <v>#N/A</v>
      </c>
      <c r="D73" s="1">
        <v>109.8</v>
      </c>
      <c r="E73" s="1">
        <v>106.8</v>
      </c>
      <c r="P73" s="1"/>
    </row>
    <row r="74" spans="1:16" x14ac:dyDescent="0.3">
      <c r="A74" s="1">
        <v>9</v>
      </c>
      <c r="B74" s="1" t="s">
        <v>491</v>
      </c>
      <c r="C74" s="1">
        <f t="shared" si="16"/>
        <v>100.5</v>
      </c>
      <c r="D74" s="1">
        <v>106.1</v>
      </c>
      <c r="E74" s="1">
        <v>106.9</v>
      </c>
      <c r="P74" s="1"/>
    </row>
    <row r="75" spans="1:16" x14ac:dyDescent="0.3">
      <c r="A75" s="1">
        <v>10</v>
      </c>
      <c r="B75" s="1" t="s">
        <v>549</v>
      </c>
      <c r="C75" s="1">
        <f t="shared" si="16"/>
        <v>104.5</v>
      </c>
      <c r="D75" s="1">
        <v>113.9</v>
      </c>
      <c r="E75" s="1">
        <v>106.5</v>
      </c>
      <c r="P75" s="1"/>
    </row>
    <row r="76" spans="1:16" x14ac:dyDescent="0.3">
      <c r="A76" s="1">
        <v>11</v>
      </c>
      <c r="B76" s="1" t="s">
        <v>487</v>
      </c>
      <c r="C76" s="1">
        <f t="shared" si="16"/>
        <v>100.62</v>
      </c>
      <c r="D76" s="1">
        <v>112.5</v>
      </c>
      <c r="E76" s="1">
        <v>107.9</v>
      </c>
      <c r="P76" s="1"/>
    </row>
    <row r="77" spans="1:16" x14ac:dyDescent="0.3">
      <c r="A77" s="1">
        <v>12</v>
      </c>
      <c r="B77" s="1" t="s">
        <v>506</v>
      </c>
      <c r="C77" s="1" t="e">
        <f t="shared" si="16"/>
        <v>#N/A</v>
      </c>
      <c r="D77" s="1">
        <v>107.3</v>
      </c>
      <c r="E77" s="1">
        <v>104.2</v>
      </c>
      <c r="P77" s="1"/>
    </row>
    <row r="78" spans="1:16" x14ac:dyDescent="0.3">
      <c r="A78" s="1">
        <v>13</v>
      </c>
      <c r="B78" s="1" t="s">
        <v>498</v>
      </c>
      <c r="C78" s="1">
        <f t="shared" si="16"/>
        <v>107.75</v>
      </c>
      <c r="D78" s="1">
        <v>109.7</v>
      </c>
      <c r="E78" s="1">
        <v>109</v>
      </c>
      <c r="P78" s="1"/>
    </row>
    <row r="79" spans="1:16" x14ac:dyDescent="0.3">
      <c r="A79" s="1">
        <v>14</v>
      </c>
      <c r="B79" s="1" t="s">
        <v>517</v>
      </c>
      <c r="C79" s="1" t="e">
        <f t="shared" si="16"/>
        <v>#N/A</v>
      </c>
      <c r="D79" s="1">
        <v>105.2</v>
      </c>
      <c r="E79" s="1">
        <v>107.3</v>
      </c>
      <c r="P79" s="1"/>
    </row>
    <row r="80" spans="1:16" x14ac:dyDescent="0.3">
      <c r="A80" s="1">
        <v>15</v>
      </c>
      <c r="B80" s="1" t="s">
        <v>495</v>
      </c>
      <c r="C80" s="1" t="e">
        <f t="shared" si="16"/>
        <v>#N/A</v>
      </c>
      <c r="D80" s="1">
        <v>103.8</v>
      </c>
      <c r="E80" s="1">
        <v>106.2</v>
      </c>
      <c r="P80" s="1"/>
    </row>
    <row r="81" spans="1:16" x14ac:dyDescent="0.3">
      <c r="A81" s="1">
        <v>16</v>
      </c>
      <c r="B81" s="1" t="s">
        <v>513</v>
      </c>
      <c r="C81" s="1" t="e">
        <f t="shared" si="16"/>
        <v>#N/A</v>
      </c>
      <c r="D81" s="1">
        <v>104.6</v>
      </c>
      <c r="E81" s="1">
        <v>105.1</v>
      </c>
      <c r="P81" s="1"/>
    </row>
    <row r="82" spans="1:16" x14ac:dyDescent="0.3">
      <c r="A82" s="1">
        <v>17</v>
      </c>
      <c r="B82" s="1" t="s">
        <v>485</v>
      </c>
      <c r="C82" s="1">
        <f t="shared" si="16"/>
        <v>99</v>
      </c>
      <c r="D82" s="1">
        <v>111.5</v>
      </c>
      <c r="E82" s="1">
        <v>103</v>
      </c>
      <c r="P82" s="1"/>
    </row>
    <row r="83" spans="1:16" x14ac:dyDescent="0.3">
      <c r="A83" s="1">
        <v>18</v>
      </c>
      <c r="B83" s="1" t="s">
        <v>489</v>
      </c>
      <c r="C83" s="1" t="e">
        <f t="shared" si="16"/>
        <v>#N/A</v>
      </c>
      <c r="D83" s="1">
        <v>108.4</v>
      </c>
      <c r="E83" s="1">
        <v>110.2</v>
      </c>
      <c r="P83" s="1"/>
    </row>
    <row r="84" spans="1:16" x14ac:dyDescent="0.3">
      <c r="A84" s="1">
        <v>19</v>
      </c>
      <c r="B84" s="1" t="s">
        <v>564</v>
      </c>
      <c r="C84" s="1" t="e">
        <f t="shared" si="16"/>
        <v>#N/A</v>
      </c>
      <c r="D84" s="1">
        <v>108.6</v>
      </c>
      <c r="E84" s="1">
        <v>110.4</v>
      </c>
      <c r="P84" s="1"/>
    </row>
    <row r="85" spans="1:16" x14ac:dyDescent="0.3">
      <c r="A85" s="1">
        <v>20</v>
      </c>
      <c r="B85" s="1" t="s">
        <v>556</v>
      </c>
      <c r="C85" s="1" t="e">
        <f t="shared" si="16"/>
        <v>#N/A</v>
      </c>
      <c r="D85" s="1">
        <v>102.1</v>
      </c>
      <c r="E85" s="1">
        <v>110.9</v>
      </c>
      <c r="P85" s="1"/>
    </row>
    <row r="86" spans="1:16" x14ac:dyDescent="0.3">
      <c r="A86" s="1">
        <v>21</v>
      </c>
      <c r="B86" s="1" t="s">
        <v>486</v>
      </c>
      <c r="C86" s="1" t="e">
        <f t="shared" si="16"/>
        <v>#N/A</v>
      </c>
      <c r="D86" s="1">
        <v>107.6</v>
      </c>
      <c r="E86" s="1">
        <v>104.7</v>
      </c>
      <c r="P86" s="1"/>
    </row>
    <row r="87" spans="1:16" x14ac:dyDescent="0.3">
      <c r="A87" s="1">
        <v>22</v>
      </c>
      <c r="B87" s="1" t="s">
        <v>508</v>
      </c>
      <c r="C87" s="1" t="e">
        <f t="shared" si="16"/>
        <v>#N/A</v>
      </c>
      <c r="D87" s="1">
        <v>106.5</v>
      </c>
      <c r="E87" s="1">
        <v>105.8</v>
      </c>
      <c r="P87" s="1"/>
    </row>
    <row r="88" spans="1:16" x14ac:dyDescent="0.3">
      <c r="A88" s="1">
        <v>23</v>
      </c>
      <c r="B88" s="1" t="s">
        <v>488</v>
      </c>
      <c r="C88" s="1" t="e">
        <f t="shared" si="16"/>
        <v>#N/A</v>
      </c>
      <c r="D88" s="1">
        <v>110.4</v>
      </c>
      <c r="E88" s="1">
        <v>107.1</v>
      </c>
      <c r="P88" s="1"/>
    </row>
    <row r="89" spans="1:16" x14ac:dyDescent="0.3">
      <c r="A89" s="1">
        <v>24</v>
      </c>
      <c r="B89" s="1" t="s">
        <v>493</v>
      </c>
      <c r="C89" s="1" t="e">
        <f t="shared" si="16"/>
        <v>#N/A</v>
      </c>
      <c r="D89" s="1">
        <v>103.6</v>
      </c>
      <c r="E89" s="1">
        <v>112.2</v>
      </c>
      <c r="P89" s="1"/>
    </row>
    <row r="90" spans="1:16" x14ac:dyDescent="0.3">
      <c r="A90" s="1">
        <v>25</v>
      </c>
      <c r="B90" s="1" t="s">
        <v>492</v>
      </c>
      <c r="C90" s="1" t="e">
        <f t="shared" si="16"/>
        <v>#N/A</v>
      </c>
      <c r="D90" s="1">
        <v>111.4</v>
      </c>
      <c r="E90" s="1">
        <v>108.1</v>
      </c>
      <c r="P90" s="1"/>
    </row>
    <row r="91" spans="1:16" x14ac:dyDescent="0.3">
      <c r="A91" s="1">
        <v>26</v>
      </c>
      <c r="B91" s="1" t="s">
        <v>497</v>
      </c>
      <c r="C91" s="1" t="e">
        <f t="shared" si="16"/>
        <v>#N/A</v>
      </c>
      <c r="D91" s="1">
        <v>108.3</v>
      </c>
      <c r="E91" s="1">
        <v>108.7</v>
      </c>
      <c r="P91" s="1"/>
    </row>
    <row r="92" spans="1:16" x14ac:dyDescent="0.3">
      <c r="A92" s="1">
        <v>27</v>
      </c>
      <c r="B92" s="1" t="s">
        <v>557</v>
      </c>
      <c r="C92" s="1" t="e">
        <f t="shared" si="16"/>
        <v>#N/A</v>
      </c>
      <c r="D92" s="1">
        <v>111.1</v>
      </c>
      <c r="E92" s="1">
        <v>108.3</v>
      </c>
      <c r="P92" s="1"/>
    </row>
    <row r="93" spans="1:16" x14ac:dyDescent="0.3">
      <c r="A93" s="1">
        <v>28</v>
      </c>
      <c r="B93" s="1" t="s">
        <v>516</v>
      </c>
      <c r="C93" s="1" t="e">
        <f t="shared" si="16"/>
        <v>#N/A</v>
      </c>
      <c r="D93" s="1">
        <v>110.9</v>
      </c>
      <c r="E93" s="1">
        <v>104.3</v>
      </c>
      <c r="P93" s="1"/>
    </row>
    <row r="94" spans="1:16" x14ac:dyDescent="0.3">
      <c r="A94" s="1">
        <v>29</v>
      </c>
      <c r="B94" s="1" t="s">
        <v>496</v>
      </c>
      <c r="C94" s="1" t="e">
        <f t="shared" si="16"/>
        <v>#N/A</v>
      </c>
      <c r="D94" s="1">
        <v>108.8</v>
      </c>
      <c r="E94" s="1">
        <v>103.2</v>
      </c>
      <c r="P94" s="1"/>
    </row>
    <row r="95" spans="1:16" x14ac:dyDescent="0.3">
      <c r="A95" s="1">
        <v>30</v>
      </c>
      <c r="B95" s="1" t="s">
        <v>523</v>
      </c>
      <c r="C95" s="1" t="e">
        <f t="shared" si="16"/>
        <v>#N/A</v>
      </c>
      <c r="D95" s="1">
        <v>108.6</v>
      </c>
      <c r="E95" s="1">
        <v>111.3</v>
      </c>
      <c r="P95" s="1"/>
    </row>
    <row r="98" spans="2:16" x14ac:dyDescent="0.3">
      <c r="B98" s="1" t="s">
        <v>58</v>
      </c>
      <c r="C98" s="1" t="s">
        <v>507</v>
      </c>
      <c r="D98" s="1">
        <v>21.4</v>
      </c>
      <c r="L98" s="8"/>
      <c r="P98" s="1"/>
    </row>
    <row r="99" spans="2:16" x14ac:dyDescent="0.3">
      <c r="B99" s="1" t="s">
        <v>247</v>
      </c>
      <c r="C99" s="1" t="s">
        <v>507</v>
      </c>
      <c r="D99" s="1">
        <v>14</v>
      </c>
      <c r="K99" s="8"/>
      <c r="P99" s="1"/>
    </row>
    <row r="100" spans="2:16" x14ac:dyDescent="0.3">
      <c r="B100" s="1" t="s">
        <v>290</v>
      </c>
      <c r="C100" s="1" t="s">
        <v>507</v>
      </c>
      <c r="D100" s="1">
        <v>15.3</v>
      </c>
      <c r="K100" s="8"/>
      <c r="P100" s="1"/>
    </row>
    <row r="101" spans="2:16" x14ac:dyDescent="0.3">
      <c r="B101" s="1" t="s">
        <v>533</v>
      </c>
      <c r="C101" s="1" t="s">
        <v>507</v>
      </c>
      <c r="D101" s="1">
        <v>16.8</v>
      </c>
      <c r="K101" s="8"/>
      <c r="P101" s="1"/>
    </row>
    <row r="102" spans="2:16" x14ac:dyDescent="0.3">
      <c r="B102" s="1" t="s">
        <v>470</v>
      </c>
      <c r="C102" s="1" t="s">
        <v>507</v>
      </c>
      <c r="D102" s="1">
        <v>16.600000000000001</v>
      </c>
      <c r="K102" s="8"/>
      <c r="P102" s="1"/>
    </row>
    <row r="103" spans="2:16" x14ac:dyDescent="0.3">
      <c r="B103" s="1" t="s">
        <v>597</v>
      </c>
      <c r="C103" s="1" t="s">
        <v>507</v>
      </c>
      <c r="D103" s="1">
        <v>9.9</v>
      </c>
      <c r="K103" s="8"/>
      <c r="P103" s="1"/>
    </row>
    <row r="104" spans="2:16" x14ac:dyDescent="0.3">
      <c r="B104" s="1" t="s">
        <v>616</v>
      </c>
      <c r="C104" s="1" t="s">
        <v>507</v>
      </c>
      <c r="D104" s="1">
        <v>14.2</v>
      </c>
      <c r="K104" s="8"/>
      <c r="P104" s="1"/>
    </row>
    <row r="105" spans="2:16" x14ac:dyDescent="0.3">
      <c r="B105" s="1" t="s">
        <v>205</v>
      </c>
      <c r="C105" s="1" t="s">
        <v>507</v>
      </c>
      <c r="D105" s="1">
        <v>13.1</v>
      </c>
      <c r="K105" s="8"/>
      <c r="P105" s="1"/>
    </row>
    <row r="106" spans="2:16" x14ac:dyDescent="0.3">
      <c r="B106" s="1" t="s">
        <v>189</v>
      </c>
      <c r="C106" s="1" t="s">
        <v>507</v>
      </c>
      <c r="D106" s="1">
        <v>23</v>
      </c>
      <c r="K106" s="8"/>
      <c r="P106" s="1"/>
    </row>
    <row r="107" spans="2:16" x14ac:dyDescent="0.3">
      <c r="B107" s="1" t="s">
        <v>617</v>
      </c>
      <c r="C107" s="1" t="s">
        <v>507</v>
      </c>
      <c r="D107" s="1">
        <v>8.3000000000000007</v>
      </c>
      <c r="K107" s="8"/>
      <c r="P107" s="1"/>
    </row>
    <row r="108" spans="2:16" x14ac:dyDescent="0.3">
      <c r="B108" s="1" t="s">
        <v>51</v>
      </c>
      <c r="C108" s="1" t="s">
        <v>507</v>
      </c>
      <c r="D108" s="1">
        <v>16.600000000000001</v>
      </c>
      <c r="K108" s="8"/>
      <c r="P108" s="1"/>
    </row>
    <row r="109" spans="2:16" x14ac:dyDescent="0.3">
      <c r="B109" s="1" t="s">
        <v>43</v>
      </c>
      <c r="C109" s="1" t="s">
        <v>507</v>
      </c>
      <c r="D109" s="1">
        <v>21.5</v>
      </c>
      <c r="K109" s="8"/>
      <c r="P109" s="1"/>
    </row>
    <row r="110" spans="2:16" x14ac:dyDescent="0.3">
      <c r="B110" s="1" t="s">
        <v>204</v>
      </c>
      <c r="C110" s="1" t="s">
        <v>507</v>
      </c>
      <c r="D110" s="1">
        <v>15.3</v>
      </c>
      <c r="K110" s="8"/>
      <c r="P110" s="1"/>
    </row>
    <row r="111" spans="2:16" x14ac:dyDescent="0.3">
      <c r="B111" s="1" t="s">
        <v>346</v>
      </c>
      <c r="C111" s="1" t="s">
        <v>507</v>
      </c>
      <c r="D111" s="1">
        <v>16.600000000000001</v>
      </c>
      <c r="K111" s="8"/>
      <c r="P111" s="1"/>
    </row>
    <row r="112" spans="2:16" x14ac:dyDescent="0.3">
      <c r="B112" s="1" t="s">
        <v>481</v>
      </c>
      <c r="C112" s="1" t="s">
        <v>507</v>
      </c>
      <c r="D112" s="1">
        <v>14.6</v>
      </c>
      <c r="K112" s="8"/>
      <c r="P112" s="1"/>
    </row>
    <row r="113" spans="2:16" x14ac:dyDescent="0.3">
      <c r="B113" s="1" t="s">
        <v>166</v>
      </c>
      <c r="C113" s="1" t="s">
        <v>507</v>
      </c>
      <c r="D113" s="1">
        <v>19</v>
      </c>
      <c r="K113" s="8"/>
      <c r="P113" s="1"/>
    </row>
    <row r="114" spans="2:16" x14ac:dyDescent="0.3">
      <c r="B114" s="1" t="s">
        <v>106</v>
      </c>
      <c r="C114" s="1" t="s">
        <v>507</v>
      </c>
      <c r="D114" s="1">
        <v>27.7</v>
      </c>
      <c r="K114" s="8"/>
      <c r="P114" s="1"/>
    </row>
    <row r="115" spans="2:16" x14ac:dyDescent="0.3">
      <c r="B115" s="1" t="s">
        <v>16</v>
      </c>
      <c r="C115" s="1" t="s">
        <v>507</v>
      </c>
      <c r="D115" s="1">
        <v>16.399999999999999</v>
      </c>
      <c r="K115" s="8"/>
      <c r="P115" s="1"/>
    </row>
    <row r="116" spans="2:16" x14ac:dyDescent="0.3">
      <c r="B116" s="1" t="s">
        <v>103</v>
      </c>
      <c r="C116" s="1" t="s">
        <v>512</v>
      </c>
      <c r="D116" s="1">
        <v>22.2</v>
      </c>
      <c r="K116" s="8"/>
      <c r="P116" s="1"/>
    </row>
    <row r="117" spans="2:16" x14ac:dyDescent="0.3">
      <c r="B117" s="1" t="s">
        <v>225</v>
      </c>
      <c r="C117" s="1" t="s">
        <v>512</v>
      </c>
      <c r="D117" s="1">
        <v>15.9</v>
      </c>
      <c r="K117" s="8"/>
      <c r="P117" s="1"/>
    </row>
    <row r="118" spans="2:16" x14ac:dyDescent="0.3">
      <c r="B118" s="1" t="s">
        <v>359</v>
      </c>
      <c r="C118" s="1" t="s">
        <v>512</v>
      </c>
      <c r="D118" s="1">
        <v>23.5</v>
      </c>
      <c r="K118" s="8"/>
      <c r="P118" s="1"/>
    </row>
    <row r="119" spans="2:16" x14ac:dyDescent="0.3">
      <c r="B119" s="1" t="s">
        <v>326</v>
      </c>
      <c r="C119" s="1" t="s">
        <v>512</v>
      </c>
      <c r="D119" s="1">
        <v>31.1</v>
      </c>
      <c r="K119" s="8"/>
      <c r="P119" s="1"/>
    </row>
    <row r="120" spans="2:16" x14ac:dyDescent="0.3">
      <c r="B120" s="1" t="s">
        <v>440</v>
      </c>
      <c r="C120" s="1" t="s">
        <v>512</v>
      </c>
      <c r="D120" s="1">
        <v>18.100000000000001</v>
      </c>
      <c r="K120" s="8"/>
      <c r="P120" s="1"/>
    </row>
    <row r="121" spans="2:16" x14ac:dyDescent="0.3">
      <c r="B121" s="1" t="s">
        <v>126</v>
      </c>
      <c r="C121" s="1" t="s">
        <v>512</v>
      </c>
      <c r="D121" s="1">
        <v>25</v>
      </c>
      <c r="K121" s="8"/>
      <c r="P121" s="1"/>
    </row>
    <row r="122" spans="2:16" x14ac:dyDescent="0.3">
      <c r="B122" s="1" t="s">
        <v>339</v>
      </c>
      <c r="C122" s="1" t="s">
        <v>512</v>
      </c>
      <c r="D122" s="1">
        <v>12.5</v>
      </c>
      <c r="K122" s="8"/>
      <c r="P122" s="1"/>
    </row>
    <row r="123" spans="2:16" x14ac:dyDescent="0.3">
      <c r="B123" s="1" t="s">
        <v>169</v>
      </c>
      <c r="C123" s="1" t="s">
        <v>512</v>
      </c>
      <c r="D123" s="1">
        <v>10.4</v>
      </c>
      <c r="K123" s="8"/>
      <c r="P123" s="1"/>
    </row>
    <row r="124" spans="2:16" x14ac:dyDescent="0.3">
      <c r="B124" s="1" t="s">
        <v>303</v>
      </c>
      <c r="C124" s="1" t="s">
        <v>512</v>
      </c>
      <c r="D124" s="1">
        <v>15.8</v>
      </c>
      <c r="K124" s="8"/>
      <c r="P124" s="1"/>
    </row>
    <row r="125" spans="2:16" x14ac:dyDescent="0.3">
      <c r="B125" s="1" t="s">
        <v>262</v>
      </c>
      <c r="C125" s="1" t="s">
        <v>512</v>
      </c>
      <c r="D125" s="1">
        <v>16.7</v>
      </c>
      <c r="K125" s="8"/>
      <c r="P125" s="1"/>
    </row>
    <row r="126" spans="2:16" x14ac:dyDescent="0.3">
      <c r="B126" s="1" t="s">
        <v>255</v>
      </c>
      <c r="C126" s="1" t="s">
        <v>512</v>
      </c>
      <c r="D126" s="1">
        <v>17.5</v>
      </c>
      <c r="K126" s="8"/>
      <c r="P126" s="1"/>
    </row>
    <row r="127" spans="2:16" x14ac:dyDescent="0.3">
      <c r="B127" s="1" t="s">
        <v>41</v>
      </c>
      <c r="C127" s="1" t="s">
        <v>512</v>
      </c>
      <c r="D127" s="1">
        <v>21</v>
      </c>
      <c r="K127" s="8"/>
      <c r="P127" s="1"/>
    </row>
    <row r="128" spans="2:16" x14ac:dyDescent="0.3">
      <c r="B128" s="1" t="s">
        <v>449</v>
      </c>
      <c r="C128" s="1" t="s">
        <v>512</v>
      </c>
      <c r="D128" s="1">
        <v>23.4</v>
      </c>
      <c r="K128" s="8"/>
      <c r="P128" s="1"/>
    </row>
    <row r="129" spans="2:16" x14ac:dyDescent="0.3">
      <c r="B129" s="1" t="s">
        <v>111</v>
      </c>
      <c r="C129" s="1" t="s">
        <v>512</v>
      </c>
      <c r="D129" s="1">
        <v>24.2</v>
      </c>
      <c r="K129" s="8"/>
      <c r="P129" s="1"/>
    </row>
    <row r="130" spans="2:16" x14ac:dyDescent="0.3">
      <c r="B130" s="1" t="s">
        <v>618</v>
      </c>
      <c r="C130" s="1" t="s">
        <v>512</v>
      </c>
      <c r="D130" s="1">
        <v>13.6</v>
      </c>
      <c r="K130" s="8"/>
      <c r="P130" s="1"/>
    </row>
    <row r="131" spans="2:16" x14ac:dyDescent="0.3">
      <c r="B131" s="1" t="s">
        <v>426</v>
      </c>
      <c r="C131" s="1" t="s">
        <v>512</v>
      </c>
      <c r="D131" s="1">
        <v>19.100000000000001</v>
      </c>
      <c r="K131" s="8"/>
      <c r="P131" s="1"/>
    </row>
    <row r="132" spans="2:16" x14ac:dyDescent="0.3">
      <c r="B132" s="1" t="s">
        <v>413</v>
      </c>
      <c r="C132" s="1" t="s">
        <v>512</v>
      </c>
      <c r="D132" s="1">
        <v>12.3</v>
      </c>
      <c r="K132" s="8"/>
      <c r="P132" s="1"/>
    </row>
    <row r="133" spans="2:16" x14ac:dyDescent="0.3">
      <c r="B133" s="1" t="s">
        <v>190</v>
      </c>
      <c r="C133" s="1" t="s">
        <v>519</v>
      </c>
      <c r="D133" s="1">
        <v>18.8</v>
      </c>
      <c r="K133" s="8"/>
      <c r="P133" s="1"/>
    </row>
    <row r="134" spans="2:16" x14ac:dyDescent="0.3">
      <c r="B134" s="1" t="s">
        <v>454</v>
      </c>
      <c r="C134" s="1" t="s">
        <v>519</v>
      </c>
      <c r="D134" s="1">
        <v>14.7</v>
      </c>
      <c r="K134" s="8"/>
      <c r="P134" s="1"/>
    </row>
    <row r="135" spans="2:16" x14ac:dyDescent="0.3">
      <c r="B135" s="1" t="s">
        <v>352</v>
      </c>
      <c r="C135" s="1" t="s">
        <v>519</v>
      </c>
      <c r="D135" s="1">
        <v>16.2</v>
      </c>
      <c r="K135" s="8"/>
      <c r="P135" s="1"/>
    </row>
    <row r="136" spans="2:16" x14ac:dyDescent="0.3">
      <c r="B136" s="1" t="s">
        <v>117</v>
      </c>
      <c r="C136" s="1" t="s">
        <v>519</v>
      </c>
      <c r="D136" s="1">
        <v>15</v>
      </c>
      <c r="K136" s="8"/>
      <c r="P136" s="1"/>
    </row>
    <row r="137" spans="2:16" x14ac:dyDescent="0.3">
      <c r="B137" s="1" t="s">
        <v>93</v>
      </c>
      <c r="C137" s="1" t="s">
        <v>519</v>
      </c>
      <c r="D137" s="1">
        <v>18.3</v>
      </c>
      <c r="K137" s="8"/>
      <c r="P137" s="1"/>
    </row>
    <row r="138" spans="2:16" x14ac:dyDescent="0.3">
      <c r="B138" s="1" t="s">
        <v>324</v>
      </c>
      <c r="C138" s="1" t="s">
        <v>519</v>
      </c>
      <c r="D138" s="1">
        <v>16.8</v>
      </c>
      <c r="K138" s="8"/>
      <c r="P138" s="1"/>
    </row>
    <row r="139" spans="2:16" x14ac:dyDescent="0.3">
      <c r="B139" s="1" t="s">
        <v>450</v>
      </c>
      <c r="C139" s="1" t="s">
        <v>519</v>
      </c>
      <c r="D139" s="1">
        <v>21.5</v>
      </c>
      <c r="K139" s="8"/>
      <c r="P139" s="1"/>
    </row>
    <row r="140" spans="2:16" x14ac:dyDescent="0.3">
      <c r="B140" s="1" t="s">
        <v>129</v>
      </c>
      <c r="C140" s="1" t="s">
        <v>519</v>
      </c>
      <c r="D140" s="1">
        <v>21.8</v>
      </c>
      <c r="K140" s="8"/>
      <c r="P140" s="1"/>
    </row>
    <row r="141" spans="2:16" x14ac:dyDescent="0.3">
      <c r="B141" s="1" t="s">
        <v>7</v>
      </c>
      <c r="C141" s="1" t="s">
        <v>519</v>
      </c>
      <c r="D141" s="1">
        <v>28.6</v>
      </c>
      <c r="K141" s="8"/>
      <c r="P141" s="1"/>
    </row>
    <row r="142" spans="2:16" x14ac:dyDescent="0.3">
      <c r="B142" s="1" t="s">
        <v>619</v>
      </c>
      <c r="C142" s="1" t="s">
        <v>519</v>
      </c>
      <c r="D142" s="1">
        <v>20.3</v>
      </c>
      <c r="K142" s="8"/>
      <c r="P142" s="1"/>
    </row>
    <row r="143" spans="2:16" x14ac:dyDescent="0.3">
      <c r="B143" s="1" t="s">
        <v>194</v>
      </c>
      <c r="C143" s="1" t="s">
        <v>519</v>
      </c>
      <c r="D143" s="1">
        <v>14.4</v>
      </c>
      <c r="K143" s="8"/>
      <c r="P143" s="1"/>
    </row>
    <row r="144" spans="2:16" x14ac:dyDescent="0.3">
      <c r="B144" s="1" t="s">
        <v>145</v>
      </c>
      <c r="C144" s="1" t="s">
        <v>519</v>
      </c>
      <c r="D144" s="1">
        <v>17.3</v>
      </c>
      <c r="K144" s="8"/>
      <c r="P144" s="1"/>
    </row>
    <row r="145" spans="2:16" x14ac:dyDescent="0.3">
      <c r="B145" s="1" t="s">
        <v>620</v>
      </c>
      <c r="C145" s="1" t="s">
        <v>519</v>
      </c>
      <c r="D145" s="1">
        <v>22.6</v>
      </c>
      <c r="K145" s="8"/>
      <c r="P145" s="1"/>
    </row>
    <row r="146" spans="2:16" x14ac:dyDescent="0.3">
      <c r="B146" s="1" t="s">
        <v>603</v>
      </c>
      <c r="C146" s="1" t="s">
        <v>519</v>
      </c>
      <c r="D146" s="1">
        <v>10.1</v>
      </c>
      <c r="K146" s="8"/>
      <c r="P146" s="1"/>
    </row>
    <row r="147" spans="2:16" x14ac:dyDescent="0.3">
      <c r="B147" s="1" t="s">
        <v>418</v>
      </c>
      <c r="C147" s="1" t="s">
        <v>519</v>
      </c>
      <c r="D147" s="1">
        <v>13.7</v>
      </c>
      <c r="K147" s="8"/>
      <c r="P147" s="1"/>
    </row>
    <row r="148" spans="2:16" x14ac:dyDescent="0.3">
      <c r="B148" s="1" t="s">
        <v>315</v>
      </c>
      <c r="C148" s="1" t="s">
        <v>519</v>
      </c>
      <c r="D148" s="1">
        <v>18.100000000000001</v>
      </c>
      <c r="K148" s="8"/>
      <c r="P148" s="1"/>
    </row>
    <row r="149" spans="2:16" x14ac:dyDescent="0.3">
      <c r="B149" s="1" t="s">
        <v>60</v>
      </c>
      <c r="C149" s="1" t="s">
        <v>514</v>
      </c>
      <c r="D149" s="1">
        <v>12.8</v>
      </c>
      <c r="K149" s="8"/>
      <c r="P149" s="1"/>
    </row>
    <row r="150" spans="2:16" x14ac:dyDescent="0.3">
      <c r="B150" s="1" t="s">
        <v>238</v>
      </c>
      <c r="C150" s="1" t="s">
        <v>514</v>
      </c>
      <c r="D150" s="1">
        <v>15.9</v>
      </c>
      <c r="K150" s="8"/>
      <c r="P150" s="1"/>
    </row>
    <row r="151" spans="2:16" x14ac:dyDescent="0.3">
      <c r="B151" s="1" t="s">
        <v>296</v>
      </c>
      <c r="C151" s="1" t="s">
        <v>514</v>
      </c>
      <c r="D151" s="1">
        <v>16.600000000000001</v>
      </c>
      <c r="K151" s="8"/>
      <c r="P151" s="1"/>
    </row>
    <row r="152" spans="2:16" x14ac:dyDescent="0.3">
      <c r="B152" s="1" t="s">
        <v>254</v>
      </c>
      <c r="C152" s="1" t="s">
        <v>514</v>
      </c>
      <c r="D152" s="1">
        <v>16.7</v>
      </c>
      <c r="K152" s="8"/>
      <c r="P152" s="1"/>
    </row>
    <row r="153" spans="2:16" x14ac:dyDescent="0.3">
      <c r="B153" s="1" t="s">
        <v>304</v>
      </c>
      <c r="C153" s="1" t="s">
        <v>514</v>
      </c>
      <c r="D153" s="1">
        <v>21.6</v>
      </c>
      <c r="K153" s="8"/>
      <c r="P153" s="1"/>
    </row>
    <row r="154" spans="2:16" x14ac:dyDescent="0.3">
      <c r="B154" s="1" t="s">
        <v>424</v>
      </c>
      <c r="C154" s="1" t="s">
        <v>514</v>
      </c>
      <c r="D154" s="1">
        <v>20.9</v>
      </c>
      <c r="K154" s="8"/>
      <c r="P154" s="1"/>
    </row>
    <row r="155" spans="2:16" x14ac:dyDescent="0.3">
      <c r="B155" s="1" t="s">
        <v>52</v>
      </c>
      <c r="C155" s="1" t="s">
        <v>514</v>
      </c>
      <c r="D155" s="1">
        <v>22</v>
      </c>
      <c r="K155" s="8"/>
      <c r="P155" s="1"/>
    </row>
    <row r="156" spans="2:16" x14ac:dyDescent="0.3">
      <c r="B156" s="1" t="s">
        <v>5</v>
      </c>
      <c r="C156" s="1" t="s">
        <v>514</v>
      </c>
      <c r="D156" s="1">
        <v>17.600000000000001</v>
      </c>
      <c r="K156" s="8"/>
      <c r="P156" s="1"/>
    </row>
    <row r="157" spans="2:16" x14ac:dyDescent="0.3">
      <c r="B157" s="1" t="s">
        <v>319</v>
      </c>
      <c r="C157" s="1" t="s">
        <v>514</v>
      </c>
      <c r="D157" s="1">
        <v>30.8</v>
      </c>
      <c r="K157" s="8"/>
      <c r="P157" s="1"/>
    </row>
    <row r="158" spans="2:16" x14ac:dyDescent="0.3">
      <c r="B158" s="1" t="s">
        <v>398</v>
      </c>
      <c r="C158" s="1" t="s">
        <v>514</v>
      </c>
      <c r="D158" s="1">
        <v>23.6</v>
      </c>
      <c r="K158" s="8"/>
      <c r="P158" s="1"/>
    </row>
    <row r="159" spans="2:16" x14ac:dyDescent="0.3">
      <c r="B159" s="1" t="s">
        <v>430</v>
      </c>
      <c r="C159" s="1" t="s">
        <v>514</v>
      </c>
      <c r="D159" s="1">
        <v>14.7</v>
      </c>
      <c r="K159" s="8"/>
      <c r="P159" s="1"/>
    </row>
    <row r="160" spans="2:16" x14ac:dyDescent="0.3">
      <c r="B160" s="1" t="s">
        <v>436</v>
      </c>
      <c r="C160" s="1" t="s">
        <v>514</v>
      </c>
      <c r="D160" s="1">
        <v>15.3</v>
      </c>
      <c r="K160" s="8"/>
      <c r="P160" s="1"/>
    </row>
    <row r="161" spans="2:16" x14ac:dyDescent="0.3">
      <c r="B161" s="1" t="s">
        <v>479</v>
      </c>
      <c r="C161" s="1" t="s">
        <v>514</v>
      </c>
      <c r="D161" s="1">
        <v>14.7</v>
      </c>
      <c r="K161" s="8"/>
      <c r="P161" s="1"/>
    </row>
    <row r="162" spans="2:16" x14ac:dyDescent="0.3">
      <c r="B162" s="1" t="s">
        <v>36</v>
      </c>
      <c r="C162" s="1" t="s">
        <v>514</v>
      </c>
      <c r="D162" s="1">
        <v>12.9</v>
      </c>
      <c r="K162" s="8"/>
      <c r="P162" s="1"/>
    </row>
    <row r="163" spans="2:16" x14ac:dyDescent="0.3">
      <c r="B163" s="1" t="s">
        <v>42</v>
      </c>
      <c r="C163" s="1" t="s">
        <v>514</v>
      </c>
      <c r="D163" s="1">
        <v>17.899999999999999</v>
      </c>
      <c r="K163" s="8"/>
      <c r="P163" s="1"/>
    </row>
    <row r="164" spans="2:16" x14ac:dyDescent="0.3">
      <c r="B164" s="1" t="s">
        <v>228</v>
      </c>
      <c r="C164" s="1" t="s">
        <v>514</v>
      </c>
      <c r="D164" s="1">
        <v>24.7</v>
      </c>
      <c r="K164" s="8"/>
      <c r="P164" s="1"/>
    </row>
    <row r="165" spans="2:16" x14ac:dyDescent="0.3">
      <c r="B165" s="1" t="s">
        <v>591</v>
      </c>
      <c r="C165" s="1" t="s">
        <v>514</v>
      </c>
      <c r="D165" s="1">
        <v>20.6</v>
      </c>
      <c r="K165" s="8"/>
      <c r="P165" s="1"/>
    </row>
    <row r="166" spans="2:16" x14ac:dyDescent="0.3">
      <c r="B166" s="1" t="s">
        <v>25</v>
      </c>
      <c r="C166" s="1" t="s">
        <v>499</v>
      </c>
      <c r="D166" s="1">
        <v>24</v>
      </c>
      <c r="K166" s="8"/>
      <c r="P166" s="1"/>
    </row>
    <row r="167" spans="2:16" x14ac:dyDescent="0.3">
      <c r="B167" s="1" t="s">
        <v>325</v>
      </c>
      <c r="C167" s="1" t="s">
        <v>499</v>
      </c>
      <c r="D167" s="1">
        <v>15.4</v>
      </c>
      <c r="K167" s="8"/>
      <c r="P167" s="1"/>
    </row>
    <row r="168" spans="2:16" x14ac:dyDescent="0.3">
      <c r="B168" s="1" t="s">
        <v>171</v>
      </c>
      <c r="C168" s="1" t="s">
        <v>499</v>
      </c>
      <c r="D168" s="1">
        <v>12.1</v>
      </c>
      <c r="K168" s="8"/>
      <c r="P168" s="1"/>
    </row>
    <row r="169" spans="2:16" x14ac:dyDescent="0.3">
      <c r="B169" s="1" t="s">
        <v>15</v>
      </c>
      <c r="C169" s="1" t="s">
        <v>499</v>
      </c>
      <c r="D169" s="1">
        <v>13.8</v>
      </c>
      <c r="K169" s="8"/>
      <c r="P169" s="1"/>
    </row>
    <row r="170" spans="2:16" x14ac:dyDescent="0.3">
      <c r="B170" s="1" t="s">
        <v>108</v>
      </c>
      <c r="C170" s="1" t="s">
        <v>499</v>
      </c>
      <c r="D170" s="1">
        <v>23.4</v>
      </c>
      <c r="K170" s="8"/>
      <c r="P170" s="1"/>
    </row>
    <row r="171" spans="2:16" x14ac:dyDescent="0.3">
      <c r="B171" s="1" t="s">
        <v>429</v>
      </c>
      <c r="C171" s="1" t="s">
        <v>499</v>
      </c>
      <c r="D171" s="1">
        <v>19.8</v>
      </c>
      <c r="K171" s="8"/>
      <c r="P171" s="1"/>
    </row>
    <row r="172" spans="2:16" x14ac:dyDescent="0.3">
      <c r="B172" s="1" t="s">
        <v>74</v>
      </c>
      <c r="C172" s="1" t="s">
        <v>499</v>
      </c>
      <c r="D172" s="1">
        <v>24.5</v>
      </c>
      <c r="K172" s="8"/>
      <c r="P172" s="1"/>
    </row>
    <row r="173" spans="2:16" x14ac:dyDescent="0.3">
      <c r="B173" s="1" t="s">
        <v>621</v>
      </c>
      <c r="C173" s="1" t="s">
        <v>499</v>
      </c>
      <c r="D173" s="1">
        <v>18.5</v>
      </c>
      <c r="K173" s="8"/>
      <c r="P173" s="1"/>
    </row>
    <row r="174" spans="2:16" x14ac:dyDescent="0.3">
      <c r="B174" s="1" t="s">
        <v>67</v>
      </c>
      <c r="C174" s="1" t="s">
        <v>499</v>
      </c>
      <c r="D174" s="1">
        <v>17.3</v>
      </c>
      <c r="K174" s="8"/>
      <c r="P174" s="1"/>
    </row>
    <row r="175" spans="2:16" x14ac:dyDescent="0.3">
      <c r="B175" s="1" t="s">
        <v>13</v>
      </c>
      <c r="C175" s="1" t="s">
        <v>499</v>
      </c>
      <c r="D175" s="1">
        <v>18.3</v>
      </c>
      <c r="K175" s="8"/>
      <c r="P175" s="1"/>
    </row>
    <row r="176" spans="2:16" x14ac:dyDescent="0.3">
      <c r="B176" s="1" t="s">
        <v>230</v>
      </c>
      <c r="C176" s="1" t="s">
        <v>499</v>
      </c>
      <c r="D176" s="1">
        <v>11.7</v>
      </c>
      <c r="K176" s="8"/>
      <c r="P176" s="1"/>
    </row>
    <row r="177" spans="2:16" x14ac:dyDescent="0.3">
      <c r="B177" s="1" t="s">
        <v>374</v>
      </c>
      <c r="C177" s="1" t="s">
        <v>499</v>
      </c>
      <c r="D177" s="1">
        <v>16</v>
      </c>
      <c r="K177" s="8"/>
      <c r="P177" s="1"/>
    </row>
    <row r="178" spans="2:16" x14ac:dyDescent="0.3">
      <c r="B178" s="1" t="s">
        <v>555</v>
      </c>
      <c r="C178" s="1" t="s">
        <v>499</v>
      </c>
      <c r="D178" s="1">
        <v>15.6</v>
      </c>
      <c r="K178" s="8"/>
      <c r="P178" s="1"/>
    </row>
    <row r="179" spans="2:16" x14ac:dyDescent="0.3">
      <c r="B179" s="1" t="s">
        <v>279</v>
      </c>
      <c r="C179" s="1" t="s">
        <v>499</v>
      </c>
      <c r="D179" s="1">
        <v>0</v>
      </c>
      <c r="K179" s="8"/>
      <c r="P179" s="1"/>
    </row>
    <row r="180" spans="2:16" x14ac:dyDescent="0.3">
      <c r="B180" s="1" t="s">
        <v>428</v>
      </c>
      <c r="C180" s="1" t="s">
        <v>499</v>
      </c>
      <c r="D180" s="1">
        <v>25.3</v>
      </c>
      <c r="K180" s="8"/>
      <c r="P180" s="1"/>
    </row>
    <row r="181" spans="2:16" x14ac:dyDescent="0.3">
      <c r="B181" s="1" t="s">
        <v>176</v>
      </c>
      <c r="C181" s="1" t="s">
        <v>499</v>
      </c>
      <c r="D181" s="1">
        <v>17.8</v>
      </c>
      <c r="K181" s="8"/>
      <c r="P181" s="1"/>
    </row>
    <row r="182" spans="2:16" x14ac:dyDescent="0.3">
      <c r="B182" s="1" t="s">
        <v>59</v>
      </c>
      <c r="C182" s="1" t="s">
        <v>499</v>
      </c>
      <c r="D182" s="1">
        <v>19.2</v>
      </c>
      <c r="K182" s="8"/>
      <c r="P182" s="1"/>
    </row>
    <row r="183" spans="2:16" x14ac:dyDescent="0.3">
      <c r="B183" s="1" t="s">
        <v>299</v>
      </c>
      <c r="C183" s="1" t="s">
        <v>499</v>
      </c>
      <c r="D183" s="1">
        <v>29.8</v>
      </c>
      <c r="K183" s="8"/>
      <c r="P183" s="1"/>
    </row>
    <row r="184" spans="2:16" x14ac:dyDescent="0.3">
      <c r="B184" s="1" t="s">
        <v>167</v>
      </c>
      <c r="C184" s="1" t="s">
        <v>505</v>
      </c>
      <c r="D184" s="1">
        <v>17.8</v>
      </c>
      <c r="K184" s="8"/>
      <c r="P184" s="1"/>
    </row>
    <row r="185" spans="2:16" x14ac:dyDescent="0.3">
      <c r="B185" s="1" t="s">
        <v>478</v>
      </c>
      <c r="C185" s="1" t="s">
        <v>505</v>
      </c>
      <c r="D185" s="1">
        <v>17.8</v>
      </c>
      <c r="K185" s="8"/>
      <c r="P185" s="1"/>
    </row>
    <row r="186" spans="2:16" x14ac:dyDescent="0.3">
      <c r="B186" s="1" t="s">
        <v>295</v>
      </c>
      <c r="C186" s="1" t="s">
        <v>505</v>
      </c>
      <c r="D186" s="1">
        <v>16.899999999999999</v>
      </c>
      <c r="K186" s="8"/>
      <c r="P186" s="1"/>
    </row>
    <row r="187" spans="2:16" x14ac:dyDescent="0.3">
      <c r="B187" s="1" t="s">
        <v>423</v>
      </c>
      <c r="C187" s="1" t="s">
        <v>505</v>
      </c>
      <c r="D187" s="1">
        <v>18.2</v>
      </c>
      <c r="K187" s="8"/>
      <c r="P187" s="1"/>
    </row>
    <row r="188" spans="2:16" x14ac:dyDescent="0.3">
      <c r="B188" s="1" t="s">
        <v>102</v>
      </c>
      <c r="C188" s="1" t="s">
        <v>505</v>
      </c>
      <c r="D188" s="1">
        <v>17.399999999999999</v>
      </c>
      <c r="K188" s="8"/>
      <c r="P188" s="1"/>
    </row>
    <row r="189" spans="2:16" x14ac:dyDescent="0.3">
      <c r="B189" s="1" t="s">
        <v>425</v>
      </c>
      <c r="C189" s="1" t="s">
        <v>505</v>
      </c>
      <c r="D189" s="1">
        <v>24.7</v>
      </c>
      <c r="K189" s="8"/>
      <c r="P189" s="1"/>
    </row>
    <row r="190" spans="2:16" x14ac:dyDescent="0.3">
      <c r="B190" s="1" t="s">
        <v>214</v>
      </c>
      <c r="C190" s="1" t="s">
        <v>505</v>
      </c>
      <c r="D190" s="1">
        <v>14.1</v>
      </c>
      <c r="K190" s="8"/>
      <c r="P190" s="1"/>
    </row>
    <row r="191" spans="2:16" x14ac:dyDescent="0.3">
      <c r="B191" s="1" t="s">
        <v>622</v>
      </c>
      <c r="C191" s="1" t="s">
        <v>505</v>
      </c>
      <c r="D191" s="1">
        <v>9.6999999999999993</v>
      </c>
      <c r="K191" s="8"/>
      <c r="P191" s="1"/>
    </row>
    <row r="192" spans="2:16" x14ac:dyDescent="0.3">
      <c r="B192" s="1" t="s">
        <v>623</v>
      </c>
      <c r="C192" s="1" t="s">
        <v>505</v>
      </c>
      <c r="D192" s="1">
        <v>17.600000000000001</v>
      </c>
      <c r="K192" s="8"/>
      <c r="P192" s="1"/>
    </row>
    <row r="193" spans="2:16" x14ac:dyDescent="0.3">
      <c r="B193" s="1" t="s">
        <v>76</v>
      </c>
      <c r="C193" s="1" t="s">
        <v>505</v>
      </c>
      <c r="D193" s="1">
        <v>16.2</v>
      </c>
      <c r="K193" s="8"/>
      <c r="P193" s="1"/>
    </row>
    <row r="194" spans="2:16" x14ac:dyDescent="0.3">
      <c r="B194" s="1" t="s">
        <v>68</v>
      </c>
      <c r="C194" s="1" t="s">
        <v>505</v>
      </c>
      <c r="D194" s="1">
        <v>12</v>
      </c>
      <c r="K194" s="8"/>
      <c r="P194" s="1"/>
    </row>
    <row r="195" spans="2:16" x14ac:dyDescent="0.3">
      <c r="B195" s="1" t="s">
        <v>177</v>
      </c>
      <c r="C195" s="1" t="s">
        <v>505</v>
      </c>
      <c r="D195" s="1">
        <v>17.3</v>
      </c>
      <c r="K195" s="8"/>
      <c r="P195" s="1"/>
    </row>
    <row r="196" spans="2:16" x14ac:dyDescent="0.3">
      <c r="B196" s="1" t="s">
        <v>383</v>
      </c>
      <c r="C196" s="1" t="s">
        <v>505</v>
      </c>
      <c r="D196" s="1">
        <v>0</v>
      </c>
      <c r="K196" s="8"/>
      <c r="P196" s="1"/>
    </row>
    <row r="197" spans="2:16" x14ac:dyDescent="0.3">
      <c r="B197" s="1" t="s">
        <v>312</v>
      </c>
      <c r="C197" s="1" t="s">
        <v>505</v>
      </c>
      <c r="D197" s="1">
        <v>26.6</v>
      </c>
      <c r="K197" s="8"/>
      <c r="P197" s="1"/>
    </row>
    <row r="198" spans="2:16" x14ac:dyDescent="0.3">
      <c r="B198" s="1" t="s">
        <v>219</v>
      </c>
      <c r="C198" s="1" t="s">
        <v>505</v>
      </c>
      <c r="D198" s="1">
        <v>25.9</v>
      </c>
      <c r="K198" s="8"/>
      <c r="P198" s="1"/>
    </row>
    <row r="199" spans="2:16" x14ac:dyDescent="0.3">
      <c r="B199" s="1" t="s">
        <v>624</v>
      </c>
      <c r="C199" s="1" t="s">
        <v>505</v>
      </c>
      <c r="D199" s="1">
        <v>0</v>
      </c>
      <c r="K199" s="8"/>
      <c r="P199" s="1"/>
    </row>
    <row r="200" spans="2:16" x14ac:dyDescent="0.3">
      <c r="B200" s="1" t="s">
        <v>525</v>
      </c>
      <c r="C200" s="1" t="s">
        <v>505</v>
      </c>
      <c r="D200" s="1">
        <v>15.2</v>
      </c>
      <c r="K200" s="8"/>
      <c r="P200" s="1"/>
    </row>
    <row r="201" spans="2:16" x14ac:dyDescent="0.3">
      <c r="B201" s="1" t="s">
        <v>399</v>
      </c>
      <c r="C201" s="1" t="s">
        <v>505</v>
      </c>
      <c r="D201" s="1">
        <v>19.600000000000001</v>
      </c>
      <c r="K201" s="8"/>
      <c r="P201" s="1"/>
    </row>
    <row r="202" spans="2:16" x14ac:dyDescent="0.3">
      <c r="B202" s="1" t="s">
        <v>468</v>
      </c>
      <c r="C202" s="1" t="s">
        <v>505</v>
      </c>
      <c r="D202" s="1">
        <v>17.3</v>
      </c>
      <c r="K202" s="8"/>
      <c r="P202" s="1"/>
    </row>
    <row r="203" spans="2:16" x14ac:dyDescent="0.3">
      <c r="B203" s="1" t="s">
        <v>138</v>
      </c>
      <c r="C203" s="1" t="s">
        <v>505</v>
      </c>
      <c r="D203" s="1">
        <v>17.100000000000001</v>
      </c>
      <c r="K203" s="8"/>
      <c r="P203" s="1"/>
    </row>
    <row r="204" spans="2:16" x14ac:dyDescent="0.3">
      <c r="B204" s="1" t="s">
        <v>298</v>
      </c>
      <c r="C204" s="1" t="s">
        <v>505</v>
      </c>
      <c r="D204" s="1">
        <v>17.5</v>
      </c>
      <c r="K204" s="8"/>
      <c r="P204" s="1"/>
    </row>
    <row r="205" spans="2:16" x14ac:dyDescent="0.3">
      <c r="B205" s="1" t="s">
        <v>373</v>
      </c>
      <c r="C205" s="1" t="s">
        <v>518</v>
      </c>
      <c r="D205" s="1">
        <v>15</v>
      </c>
      <c r="K205" s="8"/>
      <c r="P205" s="1"/>
    </row>
    <row r="206" spans="2:16" x14ac:dyDescent="0.3">
      <c r="B206" s="1" t="s">
        <v>134</v>
      </c>
      <c r="C206" s="1" t="s">
        <v>518</v>
      </c>
      <c r="D206" s="1">
        <v>16.7</v>
      </c>
      <c r="K206" s="8"/>
      <c r="P206" s="1"/>
    </row>
    <row r="207" spans="2:16" x14ac:dyDescent="0.3">
      <c r="B207" s="1" t="s">
        <v>457</v>
      </c>
      <c r="C207" s="1" t="s">
        <v>518</v>
      </c>
      <c r="D207" s="1">
        <v>18</v>
      </c>
      <c r="K207" s="8"/>
      <c r="P207" s="1"/>
    </row>
    <row r="208" spans="2:16" x14ac:dyDescent="0.3">
      <c r="B208" s="1" t="s">
        <v>307</v>
      </c>
      <c r="C208" s="1" t="s">
        <v>518</v>
      </c>
      <c r="D208" s="1">
        <v>21.7</v>
      </c>
      <c r="K208" s="8"/>
      <c r="P208" s="1"/>
    </row>
    <row r="209" spans="2:16" x14ac:dyDescent="0.3">
      <c r="B209" s="1" t="s">
        <v>11</v>
      </c>
      <c r="C209" s="1" t="s">
        <v>518</v>
      </c>
      <c r="D209" s="1">
        <v>13.5</v>
      </c>
      <c r="K209" s="8"/>
      <c r="P209" s="1"/>
    </row>
    <row r="210" spans="2:16" x14ac:dyDescent="0.3">
      <c r="B210" s="1" t="s">
        <v>132</v>
      </c>
      <c r="C210" s="1" t="s">
        <v>518</v>
      </c>
      <c r="D210" s="1">
        <v>16.7</v>
      </c>
      <c r="K210" s="8"/>
      <c r="P210" s="1"/>
    </row>
    <row r="211" spans="2:16" x14ac:dyDescent="0.3">
      <c r="B211" s="1" t="s">
        <v>538</v>
      </c>
      <c r="C211" s="1" t="s">
        <v>518</v>
      </c>
      <c r="D211" s="1">
        <v>26.3</v>
      </c>
      <c r="K211" s="8"/>
      <c r="P211" s="1"/>
    </row>
    <row r="212" spans="2:16" x14ac:dyDescent="0.3">
      <c r="B212" s="1" t="s">
        <v>364</v>
      </c>
      <c r="C212" s="1" t="s">
        <v>518</v>
      </c>
      <c r="D212" s="1">
        <v>18.600000000000001</v>
      </c>
      <c r="K212" s="8"/>
      <c r="P212" s="1"/>
    </row>
    <row r="213" spans="2:16" x14ac:dyDescent="0.3">
      <c r="B213" s="1" t="s">
        <v>28</v>
      </c>
      <c r="C213" s="1" t="s">
        <v>518</v>
      </c>
      <c r="D213" s="1">
        <v>14.1</v>
      </c>
      <c r="K213" s="8"/>
      <c r="P213" s="1"/>
    </row>
    <row r="214" spans="2:16" x14ac:dyDescent="0.3">
      <c r="B214" s="1" t="s">
        <v>4</v>
      </c>
      <c r="C214" s="1" t="s">
        <v>518</v>
      </c>
      <c r="D214" s="1">
        <v>24</v>
      </c>
      <c r="K214" s="8"/>
      <c r="P214" s="1"/>
    </row>
    <row r="215" spans="2:16" x14ac:dyDescent="0.3">
      <c r="B215" s="1" t="s">
        <v>461</v>
      </c>
      <c r="C215" s="1" t="s">
        <v>518</v>
      </c>
      <c r="D215" s="1">
        <v>29.6</v>
      </c>
      <c r="K215" s="8"/>
      <c r="P215" s="1"/>
    </row>
    <row r="216" spans="2:16" x14ac:dyDescent="0.3">
      <c r="B216" s="1" t="s">
        <v>146</v>
      </c>
      <c r="C216" s="1" t="s">
        <v>518</v>
      </c>
      <c r="D216" s="1">
        <v>13.2</v>
      </c>
      <c r="K216" s="8"/>
      <c r="P216" s="1"/>
    </row>
    <row r="217" spans="2:16" x14ac:dyDescent="0.3">
      <c r="B217" s="1" t="s">
        <v>231</v>
      </c>
      <c r="C217" s="1" t="s">
        <v>518</v>
      </c>
      <c r="D217" s="1">
        <v>14</v>
      </c>
      <c r="K217" s="8"/>
      <c r="P217" s="1"/>
    </row>
    <row r="218" spans="2:16" x14ac:dyDescent="0.3">
      <c r="B218" s="1" t="s">
        <v>273</v>
      </c>
      <c r="C218" s="1" t="s">
        <v>518</v>
      </c>
      <c r="D218" s="1">
        <v>15.3</v>
      </c>
      <c r="K218" s="8"/>
      <c r="P218" s="1"/>
    </row>
    <row r="219" spans="2:16" x14ac:dyDescent="0.3">
      <c r="B219" s="1" t="s">
        <v>9</v>
      </c>
      <c r="C219" s="1" t="s">
        <v>518</v>
      </c>
      <c r="D219" s="1">
        <v>24.6</v>
      </c>
      <c r="K219" s="8"/>
      <c r="P219" s="1"/>
    </row>
    <row r="220" spans="2:16" x14ac:dyDescent="0.3">
      <c r="B220" s="1" t="s">
        <v>354</v>
      </c>
      <c r="C220" s="1" t="s">
        <v>518</v>
      </c>
      <c r="D220" s="1">
        <v>24.2</v>
      </c>
      <c r="K220" s="8"/>
      <c r="P220" s="1"/>
    </row>
    <row r="221" spans="2:16" x14ac:dyDescent="0.3">
      <c r="B221" s="1" t="s">
        <v>196</v>
      </c>
      <c r="C221" s="1" t="s">
        <v>520</v>
      </c>
      <c r="D221" s="1">
        <v>22</v>
      </c>
      <c r="K221" s="8"/>
      <c r="P221" s="1"/>
    </row>
    <row r="222" spans="2:16" x14ac:dyDescent="0.3">
      <c r="B222" s="1" t="s">
        <v>361</v>
      </c>
      <c r="C222" s="1" t="s">
        <v>520</v>
      </c>
      <c r="D222" s="1">
        <v>22.8</v>
      </c>
      <c r="K222" s="8"/>
      <c r="P222" s="1"/>
    </row>
    <row r="223" spans="2:16" x14ac:dyDescent="0.3">
      <c r="B223" s="1" t="s">
        <v>471</v>
      </c>
      <c r="C223" s="1" t="s">
        <v>520</v>
      </c>
      <c r="D223" s="1">
        <v>19.5</v>
      </c>
      <c r="K223" s="8"/>
      <c r="P223" s="1"/>
    </row>
    <row r="224" spans="2:16" x14ac:dyDescent="0.3">
      <c r="B224" s="1" t="s">
        <v>445</v>
      </c>
      <c r="C224" s="1" t="s">
        <v>520</v>
      </c>
      <c r="D224" s="1">
        <v>27.4</v>
      </c>
      <c r="K224" s="8"/>
      <c r="P224" s="1"/>
    </row>
    <row r="225" spans="2:16" x14ac:dyDescent="0.3">
      <c r="B225" s="1" t="s">
        <v>201</v>
      </c>
      <c r="C225" s="1" t="s">
        <v>520</v>
      </c>
      <c r="D225" s="1">
        <v>24.1</v>
      </c>
      <c r="K225" s="8"/>
      <c r="P225" s="1"/>
    </row>
    <row r="226" spans="2:16" x14ac:dyDescent="0.3">
      <c r="B226" s="1" t="s">
        <v>258</v>
      </c>
      <c r="C226" s="1" t="s">
        <v>520</v>
      </c>
      <c r="D226" s="1">
        <v>17.899999999999999</v>
      </c>
      <c r="K226" s="8"/>
      <c r="P226" s="1"/>
    </row>
    <row r="227" spans="2:16" x14ac:dyDescent="0.3">
      <c r="B227" s="1" t="s">
        <v>540</v>
      </c>
      <c r="C227" s="1" t="s">
        <v>520</v>
      </c>
      <c r="D227" s="1">
        <v>11.9</v>
      </c>
      <c r="K227" s="8"/>
      <c r="P227" s="1"/>
    </row>
    <row r="228" spans="2:16" x14ac:dyDescent="0.3">
      <c r="B228" s="1" t="s">
        <v>405</v>
      </c>
      <c r="C228" s="1" t="s">
        <v>520</v>
      </c>
      <c r="D228" s="1">
        <v>18.100000000000001</v>
      </c>
      <c r="K228" s="8"/>
      <c r="P228" s="1"/>
    </row>
    <row r="229" spans="2:16" x14ac:dyDescent="0.3">
      <c r="B229" s="1" t="s">
        <v>415</v>
      </c>
      <c r="C229" s="1" t="s">
        <v>520</v>
      </c>
      <c r="D229" s="1">
        <v>15.9</v>
      </c>
      <c r="K229" s="8"/>
      <c r="P229" s="1"/>
    </row>
    <row r="230" spans="2:16" x14ac:dyDescent="0.3">
      <c r="B230" s="1" t="s">
        <v>465</v>
      </c>
      <c r="C230" s="1" t="s">
        <v>520</v>
      </c>
      <c r="D230" s="1">
        <v>16.8</v>
      </c>
      <c r="K230" s="8"/>
      <c r="P230" s="1"/>
    </row>
    <row r="231" spans="2:16" x14ac:dyDescent="0.3">
      <c r="B231" s="1" t="s">
        <v>100</v>
      </c>
      <c r="C231" s="1" t="s">
        <v>520</v>
      </c>
      <c r="D231" s="1">
        <v>12.6</v>
      </c>
      <c r="K231" s="8"/>
      <c r="P231" s="1"/>
    </row>
    <row r="232" spans="2:16" x14ac:dyDescent="0.3">
      <c r="B232" s="1" t="s">
        <v>144</v>
      </c>
      <c r="C232" s="1" t="s">
        <v>520</v>
      </c>
      <c r="D232" s="1">
        <v>27.1</v>
      </c>
      <c r="K232" s="8"/>
      <c r="P232" s="1"/>
    </row>
    <row r="233" spans="2:16" x14ac:dyDescent="0.3">
      <c r="B233" s="1" t="s">
        <v>433</v>
      </c>
      <c r="C233" s="1" t="s">
        <v>520</v>
      </c>
      <c r="D233" s="1">
        <v>19.100000000000001</v>
      </c>
      <c r="K233" s="8"/>
      <c r="P233" s="1"/>
    </row>
    <row r="234" spans="2:16" x14ac:dyDescent="0.3">
      <c r="B234" s="1" t="s">
        <v>393</v>
      </c>
      <c r="C234" s="1" t="s">
        <v>520</v>
      </c>
      <c r="D234" s="1">
        <v>15.3</v>
      </c>
      <c r="K234" s="8"/>
      <c r="P234" s="1"/>
    </row>
    <row r="235" spans="2:16" x14ac:dyDescent="0.3">
      <c r="B235" s="1" t="s">
        <v>289</v>
      </c>
      <c r="C235" s="1" t="s">
        <v>520</v>
      </c>
      <c r="D235" s="1">
        <v>12.1</v>
      </c>
      <c r="K235" s="8"/>
      <c r="P235" s="1"/>
    </row>
    <row r="236" spans="2:16" x14ac:dyDescent="0.3">
      <c r="B236" s="1" t="s">
        <v>98</v>
      </c>
      <c r="C236" s="1" t="s">
        <v>520</v>
      </c>
      <c r="D236" s="1">
        <v>22.9</v>
      </c>
      <c r="K236" s="8"/>
      <c r="P236" s="1"/>
    </row>
    <row r="237" spans="2:16" x14ac:dyDescent="0.3">
      <c r="B237" s="1" t="s">
        <v>463</v>
      </c>
      <c r="C237" s="1" t="s">
        <v>520</v>
      </c>
      <c r="D237" s="1">
        <v>9.6999999999999993</v>
      </c>
      <c r="K237" s="8"/>
      <c r="P237" s="1"/>
    </row>
    <row r="238" spans="2:16" x14ac:dyDescent="0.3">
      <c r="B238" s="1" t="s">
        <v>404</v>
      </c>
      <c r="C238" s="1" t="s">
        <v>520</v>
      </c>
      <c r="D238" s="1">
        <v>19.5</v>
      </c>
      <c r="K238" s="8"/>
      <c r="P238" s="1"/>
    </row>
    <row r="239" spans="2:16" x14ac:dyDescent="0.3">
      <c r="B239" s="1" t="s">
        <v>142</v>
      </c>
      <c r="C239" s="1" t="s">
        <v>491</v>
      </c>
      <c r="D239" s="1">
        <v>22.6</v>
      </c>
      <c r="K239" s="8"/>
      <c r="P239" s="1"/>
    </row>
    <row r="240" spans="2:16" x14ac:dyDescent="0.3">
      <c r="B240" s="1" t="s">
        <v>97</v>
      </c>
      <c r="C240" s="1" t="s">
        <v>491</v>
      </c>
      <c r="D240" s="1">
        <v>29.6</v>
      </c>
      <c r="K240" s="8"/>
      <c r="P240" s="1"/>
    </row>
    <row r="241" spans="2:16" x14ac:dyDescent="0.3">
      <c r="B241" s="1" t="s">
        <v>372</v>
      </c>
      <c r="C241" s="1" t="s">
        <v>491</v>
      </c>
      <c r="D241" s="1">
        <v>11.3</v>
      </c>
      <c r="K241" s="8"/>
      <c r="P241" s="1"/>
    </row>
    <row r="242" spans="2:16" x14ac:dyDescent="0.3">
      <c r="B242" s="1" t="s">
        <v>382</v>
      </c>
      <c r="C242" s="1" t="s">
        <v>491</v>
      </c>
      <c r="D242" s="1">
        <v>14.6</v>
      </c>
      <c r="K242" s="8"/>
      <c r="P242" s="1"/>
    </row>
    <row r="243" spans="2:16" x14ac:dyDescent="0.3">
      <c r="B243" s="1" t="s">
        <v>550</v>
      </c>
      <c r="C243" s="1" t="s">
        <v>491</v>
      </c>
      <c r="D243" s="1">
        <v>19.3</v>
      </c>
      <c r="K243" s="8"/>
      <c r="P243" s="1"/>
    </row>
    <row r="244" spans="2:16" x14ac:dyDescent="0.3">
      <c r="B244" s="1" t="s">
        <v>391</v>
      </c>
      <c r="C244" s="1" t="s">
        <v>491</v>
      </c>
      <c r="D244" s="1">
        <v>15.7</v>
      </c>
      <c r="K244" s="8"/>
      <c r="P244" s="1"/>
    </row>
    <row r="245" spans="2:16" x14ac:dyDescent="0.3">
      <c r="B245" s="1" t="s">
        <v>311</v>
      </c>
      <c r="C245" s="1" t="s">
        <v>491</v>
      </c>
      <c r="D245" s="1">
        <v>10.4</v>
      </c>
      <c r="K245" s="8"/>
      <c r="P245" s="1"/>
    </row>
    <row r="246" spans="2:16" x14ac:dyDescent="0.3">
      <c r="B246" s="1" t="s">
        <v>453</v>
      </c>
      <c r="C246" s="1" t="s">
        <v>491</v>
      </c>
      <c r="D246" s="1">
        <v>15.4</v>
      </c>
      <c r="K246" s="8"/>
      <c r="P246" s="1"/>
    </row>
    <row r="247" spans="2:16" x14ac:dyDescent="0.3">
      <c r="B247" s="1" t="s">
        <v>377</v>
      </c>
      <c r="C247" s="1" t="s">
        <v>491</v>
      </c>
      <c r="D247" s="1">
        <v>15.8</v>
      </c>
      <c r="K247" s="8"/>
      <c r="P247" s="1"/>
    </row>
    <row r="248" spans="2:16" x14ac:dyDescent="0.3">
      <c r="B248" s="1" t="s">
        <v>164</v>
      </c>
      <c r="C248" s="1" t="s">
        <v>491</v>
      </c>
      <c r="D248" s="1">
        <v>15.3</v>
      </c>
      <c r="K248" s="8"/>
      <c r="P248" s="1"/>
    </row>
    <row r="249" spans="2:16" x14ac:dyDescent="0.3">
      <c r="B249" s="1" t="s">
        <v>432</v>
      </c>
      <c r="C249" s="1" t="s">
        <v>491</v>
      </c>
      <c r="D249" s="1">
        <v>17.899999999999999</v>
      </c>
      <c r="K249" s="8"/>
      <c r="P249" s="1"/>
    </row>
    <row r="250" spans="2:16" x14ac:dyDescent="0.3">
      <c r="B250" s="1" t="s">
        <v>233</v>
      </c>
      <c r="C250" s="1" t="s">
        <v>491</v>
      </c>
      <c r="D250" s="1">
        <v>23.7</v>
      </c>
      <c r="K250" s="8"/>
      <c r="P250" s="1"/>
    </row>
    <row r="251" spans="2:16" x14ac:dyDescent="0.3">
      <c r="B251" s="1" t="s">
        <v>625</v>
      </c>
      <c r="C251" s="1" t="s">
        <v>491</v>
      </c>
      <c r="D251" s="1">
        <v>15.7</v>
      </c>
      <c r="K251" s="8"/>
      <c r="P251" s="1"/>
    </row>
    <row r="252" spans="2:16" x14ac:dyDescent="0.3">
      <c r="B252" s="1" t="s">
        <v>182</v>
      </c>
      <c r="C252" s="1" t="s">
        <v>491</v>
      </c>
      <c r="D252" s="1">
        <v>14.8</v>
      </c>
      <c r="K252" s="8"/>
      <c r="P252" s="1"/>
    </row>
    <row r="253" spans="2:16" x14ac:dyDescent="0.3">
      <c r="B253" s="1" t="s">
        <v>116</v>
      </c>
      <c r="C253" s="1" t="s">
        <v>491</v>
      </c>
      <c r="D253" s="1">
        <v>16.7</v>
      </c>
      <c r="K253" s="8"/>
      <c r="P253" s="1"/>
    </row>
    <row r="254" spans="2:16" x14ac:dyDescent="0.3">
      <c r="B254" s="1" t="s">
        <v>472</v>
      </c>
      <c r="C254" s="1" t="s">
        <v>491</v>
      </c>
      <c r="D254" s="1">
        <v>25</v>
      </c>
      <c r="K254" s="8"/>
      <c r="P254" s="1"/>
    </row>
    <row r="255" spans="2:16" x14ac:dyDescent="0.3">
      <c r="B255" s="1" t="s">
        <v>183</v>
      </c>
      <c r="C255" s="1" t="s">
        <v>491</v>
      </c>
      <c r="D255" s="1">
        <v>14.7</v>
      </c>
      <c r="K255" s="8"/>
      <c r="P255" s="1"/>
    </row>
    <row r="256" spans="2:16" x14ac:dyDescent="0.3">
      <c r="B256" s="1" t="s">
        <v>118</v>
      </c>
      <c r="C256" s="1" t="s">
        <v>549</v>
      </c>
      <c r="D256" s="1">
        <v>13.1</v>
      </c>
      <c r="K256" s="8"/>
      <c r="P256" s="1"/>
    </row>
    <row r="257" spans="2:16" x14ac:dyDescent="0.3">
      <c r="B257" s="1" t="s">
        <v>199</v>
      </c>
      <c r="C257" s="1" t="s">
        <v>549</v>
      </c>
      <c r="D257" s="1">
        <v>10.1</v>
      </c>
      <c r="K257" s="8"/>
      <c r="P257" s="1"/>
    </row>
    <row r="258" spans="2:16" x14ac:dyDescent="0.3">
      <c r="B258" s="1" t="s">
        <v>593</v>
      </c>
      <c r="C258" s="1" t="s">
        <v>549</v>
      </c>
      <c r="D258" s="1">
        <v>14.8</v>
      </c>
      <c r="K258" s="8"/>
      <c r="P258" s="1"/>
    </row>
    <row r="259" spans="2:16" x14ac:dyDescent="0.3">
      <c r="B259" s="1" t="s">
        <v>282</v>
      </c>
      <c r="C259" s="1" t="s">
        <v>549</v>
      </c>
      <c r="D259" s="1">
        <v>11.3</v>
      </c>
      <c r="K259" s="8"/>
      <c r="P259" s="1"/>
    </row>
    <row r="260" spans="2:16" x14ac:dyDescent="0.3">
      <c r="B260" s="1" t="s">
        <v>112</v>
      </c>
      <c r="C260" s="1" t="s">
        <v>549</v>
      </c>
      <c r="D260" s="1">
        <v>16.399999999999999</v>
      </c>
      <c r="K260" s="8"/>
      <c r="P260" s="1"/>
    </row>
    <row r="261" spans="2:16" x14ac:dyDescent="0.3">
      <c r="B261" s="1" t="s">
        <v>185</v>
      </c>
      <c r="C261" s="1" t="s">
        <v>549</v>
      </c>
      <c r="D261" s="1">
        <v>28.1</v>
      </c>
      <c r="K261" s="8"/>
      <c r="P261" s="1"/>
    </row>
    <row r="262" spans="2:16" x14ac:dyDescent="0.3">
      <c r="B262" s="1" t="s">
        <v>153</v>
      </c>
      <c r="C262" s="1" t="s">
        <v>549</v>
      </c>
      <c r="D262" s="1">
        <v>12.8</v>
      </c>
      <c r="K262" s="8"/>
      <c r="P262" s="1"/>
    </row>
    <row r="263" spans="2:16" x14ac:dyDescent="0.3">
      <c r="B263" s="1" t="s">
        <v>626</v>
      </c>
      <c r="C263" s="1" t="s">
        <v>549</v>
      </c>
      <c r="D263" s="1">
        <v>13.4</v>
      </c>
      <c r="K263" s="8"/>
      <c r="P263" s="1"/>
    </row>
    <row r="264" spans="2:16" x14ac:dyDescent="0.3">
      <c r="B264" s="1" t="s">
        <v>87</v>
      </c>
      <c r="C264" s="1" t="s">
        <v>549</v>
      </c>
      <c r="D264" s="1">
        <v>14.4</v>
      </c>
      <c r="K264" s="8"/>
      <c r="P264" s="1"/>
    </row>
    <row r="265" spans="2:16" x14ac:dyDescent="0.3">
      <c r="B265" s="1" t="s">
        <v>386</v>
      </c>
      <c r="C265" s="1" t="s">
        <v>549</v>
      </c>
      <c r="D265" s="1">
        <v>13.3</v>
      </c>
      <c r="K265" s="8"/>
      <c r="P265" s="1"/>
    </row>
    <row r="266" spans="2:16" x14ac:dyDescent="0.3">
      <c r="B266" s="1" t="s">
        <v>30</v>
      </c>
      <c r="C266" s="1" t="s">
        <v>549</v>
      </c>
      <c r="D266" s="1">
        <v>28.3</v>
      </c>
      <c r="K266" s="8"/>
      <c r="P266" s="1"/>
    </row>
    <row r="267" spans="2:16" x14ac:dyDescent="0.3">
      <c r="B267" s="1" t="s">
        <v>95</v>
      </c>
      <c r="C267" s="1" t="s">
        <v>549</v>
      </c>
      <c r="D267" s="1">
        <v>12.2</v>
      </c>
      <c r="K267" s="8"/>
      <c r="P267" s="1"/>
    </row>
    <row r="268" spans="2:16" x14ac:dyDescent="0.3">
      <c r="B268" s="1" t="s">
        <v>396</v>
      </c>
      <c r="C268" s="1" t="s">
        <v>549</v>
      </c>
      <c r="D268" s="1">
        <v>25.4</v>
      </c>
      <c r="K268" s="8"/>
      <c r="P268" s="1"/>
    </row>
    <row r="269" spans="2:16" x14ac:dyDescent="0.3">
      <c r="B269" s="1" t="s">
        <v>64</v>
      </c>
      <c r="C269" s="1" t="s">
        <v>549</v>
      </c>
      <c r="D269" s="1">
        <v>23.5</v>
      </c>
      <c r="K269" s="8"/>
      <c r="P269" s="1"/>
    </row>
    <row r="270" spans="2:16" x14ac:dyDescent="0.3">
      <c r="B270" s="1" t="s">
        <v>8</v>
      </c>
      <c r="C270" s="1" t="s">
        <v>549</v>
      </c>
      <c r="D270" s="1">
        <v>20</v>
      </c>
      <c r="K270" s="8"/>
      <c r="P270" s="1"/>
    </row>
    <row r="271" spans="2:16" x14ac:dyDescent="0.3">
      <c r="B271" s="1" t="s">
        <v>431</v>
      </c>
      <c r="C271" s="1" t="s">
        <v>549</v>
      </c>
      <c r="D271" s="1">
        <v>11.8</v>
      </c>
      <c r="K271" s="8"/>
      <c r="P271" s="1"/>
    </row>
    <row r="272" spans="2:16" x14ac:dyDescent="0.3">
      <c r="B272" s="1" t="s">
        <v>128</v>
      </c>
      <c r="C272" s="1" t="s">
        <v>549</v>
      </c>
      <c r="D272" s="1">
        <v>29.2</v>
      </c>
      <c r="K272" s="8"/>
      <c r="P272" s="1"/>
    </row>
    <row r="273" spans="2:16" x14ac:dyDescent="0.3">
      <c r="B273" s="1" t="s">
        <v>226</v>
      </c>
      <c r="C273" s="1" t="s">
        <v>487</v>
      </c>
      <c r="D273" s="1">
        <v>14.2</v>
      </c>
      <c r="K273" s="8"/>
      <c r="P273" s="1"/>
    </row>
    <row r="274" spans="2:16" x14ac:dyDescent="0.3">
      <c r="B274" s="1" t="s">
        <v>29</v>
      </c>
      <c r="C274" s="1" t="s">
        <v>487</v>
      </c>
      <c r="D274" s="1">
        <v>19.899999999999999</v>
      </c>
      <c r="K274" s="8"/>
      <c r="P274" s="1"/>
    </row>
    <row r="275" spans="2:16" x14ac:dyDescent="0.3">
      <c r="B275" s="1" t="s">
        <v>627</v>
      </c>
      <c r="C275" s="1" t="s">
        <v>487</v>
      </c>
      <c r="D275" s="1">
        <v>10.8</v>
      </c>
      <c r="K275" s="8"/>
      <c r="P275" s="1"/>
    </row>
    <row r="276" spans="2:16" x14ac:dyDescent="0.3">
      <c r="B276" s="1" t="s">
        <v>53</v>
      </c>
      <c r="C276" s="1" t="s">
        <v>487</v>
      </c>
      <c r="D276" s="1">
        <v>22</v>
      </c>
      <c r="K276" s="8"/>
      <c r="P276" s="1"/>
    </row>
    <row r="277" spans="2:16" x14ac:dyDescent="0.3">
      <c r="B277" s="1" t="s">
        <v>55</v>
      </c>
      <c r="C277" s="1" t="s">
        <v>487</v>
      </c>
      <c r="D277" s="1">
        <v>18</v>
      </c>
      <c r="K277" s="8"/>
      <c r="P277" s="1"/>
    </row>
    <row r="278" spans="2:16" x14ac:dyDescent="0.3">
      <c r="B278" s="1" t="s">
        <v>529</v>
      </c>
      <c r="C278" s="1" t="s">
        <v>487</v>
      </c>
      <c r="D278" s="1">
        <v>13.7</v>
      </c>
      <c r="K278" s="8"/>
      <c r="P278" s="1"/>
    </row>
    <row r="279" spans="2:16" x14ac:dyDescent="0.3">
      <c r="B279" s="1" t="s">
        <v>375</v>
      </c>
      <c r="C279" s="1" t="s">
        <v>487</v>
      </c>
      <c r="D279" s="1">
        <v>21.5</v>
      </c>
      <c r="K279" s="8"/>
      <c r="P279" s="1"/>
    </row>
    <row r="280" spans="2:16" x14ac:dyDescent="0.3">
      <c r="B280" s="1" t="s">
        <v>356</v>
      </c>
      <c r="C280" s="1" t="s">
        <v>487</v>
      </c>
      <c r="D280" s="1">
        <v>10.6</v>
      </c>
      <c r="K280" s="8"/>
      <c r="P280" s="1"/>
    </row>
    <row r="281" spans="2:16" x14ac:dyDescent="0.3">
      <c r="B281" s="1" t="s">
        <v>419</v>
      </c>
      <c r="C281" s="1" t="s">
        <v>487</v>
      </c>
      <c r="D281" s="1">
        <v>19</v>
      </c>
      <c r="K281" s="8"/>
      <c r="P281" s="1"/>
    </row>
    <row r="282" spans="2:16" x14ac:dyDescent="0.3">
      <c r="B282" s="1" t="s">
        <v>49</v>
      </c>
      <c r="C282" s="1" t="s">
        <v>487</v>
      </c>
      <c r="D282" s="1">
        <v>14.3</v>
      </c>
      <c r="K282" s="8"/>
      <c r="P282" s="1"/>
    </row>
    <row r="283" spans="2:16" x14ac:dyDescent="0.3">
      <c r="B283" s="1" t="s">
        <v>351</v>
      </c>
      <c r="C283" s="1" t="s">
        <v>487</v>
      </c>
      <c r="D283" s="1">
        <v>11.2</v>
      </c>
      <c r="K283" s="8"/>
      <c r="P283" s="1"/>
    </row>
    <row r="284" spans="2:16" x14ac:dyDescent="0.3">
      <c r="B284" s="1" t="s">
        <v>18</v>
      </c>
      <c r="C284" s="1" t="s">
        <v>487</v>
      </c>
      <c r="D284" s="1">
        <v>39.6</v>
      </c>
      <c r="K284" s="8"/>
      <c r="P284" s="1"/>
    </row>
    <row r="285" spans="2:16" x14ac:dyDescent="0.3">
      <c r="B285" s="1" t="s">
        <v>57</v>
      </c>
      <c r="C285" s="1" t="s">
        <v>487</v>
      </c>
      <c r="D285" s="1">
        <v>15.3</v>
      </c>
      <c r="K285" s="8"/>
      <c r="P285" s="1"/>
    </row>
    <row r="286" spans="2:16" x14ac:dyDescent="0.3">
      <c r="B286" s="1" t="s">
        <v>420</v>
      </c>
      <c r="C286" s="1" t="s">
        <v>487</v>
      </c>
      <c r="D286" s="1">
        <v>19.399999999999999</v>
      </c>
      <c r="K286" s="8"/>
      <c r="P286" s="1"/>
    </row>
    <row r="287" spans="2:16" x14ac:dyDescent="0.3">
      <c r="B287" s="1" t="s">
        <v>628</v>
      </c>
      <c r="C287" s="1" t="s">
        <v>487</v>
      </c>
      <c r="D287" s="1">
        <v>11.4</v>
      </c>
      <c r="K287" s="8"/>
      <c r="P287" s="1"/>
    </row>
    <row r="288" spans="2:16" x14ac:dyDescent="0.3">
      <c r="B288" s="1" t="s">
        <v>629</v>
      </c>
      <c r="C288" s="1" t="s">
        <v>487</v>
      </c>
      <c r="D288" s="1">
        <v>9.4</v>
      </c>
      <c r="K288" s="8"/>
      <c r="P288" s="1"/>
    </row>
    <row r="289" spans="2:16" x14ac:dyDescent="0.3">
      <c r="B289" s="1" t="s">
        <v>630</v>
      </c>
      <c r="C289" s="1" t="s">
        <v>487</v>
      </c>
      <c r="D289" s="1">
        <v>33.299999999999997</v>
      </c>
      <c r="K289" s="8"/>
      <c r="P289" s="1"/>
    </row>
    <row r="290" spans="2:16" x14ac:dyDescent="0.3">
      <c r="B290" s="1" t="s">
        <v>334</v>
      </c>
      <c r="C290" s="1" t="s">
        <v>487</v>
      </c>
      <c r="D290" s="1">
        <v>23.1</v>
      </c>
      <c r="K290" s="8"/>
      <c r="P290" s="1"/>
    </row>
    <row r="291" spans="2:16" x14ac:dyDescent="0.3">
      <c r="B291" s="1" t="s">
        <v>455</v>
      </c>
      <c r="C291" s="1" t="s">
        <v>487</v>
      </c>
      <c r="D291" s="1">
        <v>11.1</v>
      </c>
      <c r="K291" s="8"/>
      <c r="P291" s="1"/>
    </row>
    <row r="292" spans="2:16" x14ac:dyDescent="0.3">
      <c r="B292" s="1" t="s">
        <v>163</v>
      </c>
      <c r="C292" s="1" t="s">
        <v>487</v>
      </c>
      <c r="D292" s="1">
        <v>33.299999999999997</v>
      </c>
      <c r="K292" s="8"/>
      <c r="P292" s="1"/>
    </row>
    <row r="293" spans="2:16" x14ac:dyDescent="0.3">
      <c r="B293" s="1" t="s">
        <v>345</v>
      </c>
      <c r="C293" s="1" t="s">
        <v>506</v>
      </c>
      <c r="D293" s="1">
        <v>20.6</v>
      </c>
      <c r="K293" s="8"/>
      <c r="P293" s="1"/>
    </row>
    <row r="294" spans="2:16" x14ac:dyDescent="0.3">
      <c r="B294" s="1" t="s">
        <v>456</v>
      </c>
      <c r="C294" s="1" t="s">
        <v>506</v>
      </c>
      <c r="D294" s="1">
        <v>11.6</v>
      </c>
      <c r="K294" s="8"/>
      <c r="P294" s="1"/>
    </row>
    <row r="295" spans="2:16" x14ac:dyDescent="0.3">
      <c r="B295" s="1" t="s">
        <v>77</v>
      </c>
      <c r="C295" s="1" t="s">
        <v>506</v>
      </c>
      <c r="D295" s="1">
        <v>21.9</v>
      </c>
      <c r="K295" s="8"/>
      <c r="P295" s="1"/>
    </row>
    <row r="296" spans="2:16" x14ac:dyDescent="0.3">
      <c r="B296" s="1" t="s">
        <v>121</v>
      </c>
      <c r="C296" s="1" t="s">
        <v>506</v>
      </c>
      <c r="D296" s="1">
        <v>13.4</v>
      </c>
      <c r="K296" s="8"/>
      <c r="P296" s="1"/>
    </row>
    <row r="297" spans="2:16" x14ac:dyDescent="0.3">
      <c r="B297" s="1" t="s">
        <v>466</v>
      </c>
      <c r="C297" s="1" t="s">
        <v>506</v>
      </c>
      <c r="D297" s="1">
        <v>17.600000000000001</v>
      </c>
      <c r="K297" s="8"/>
      <c r="P297" s="1"/>
    </row>
    <row r="298" spans="2:16" x14ac:dyDescent="0.3">
      <c r="B298" s="1" t="s">
        <v>37</v>
      </c>
      <c r="C298" s="1" t="s">
        <v>506</v>
      </c>
      <c r="D298" s="1">
        <v>10.4</v>
      </c>
      <c r="K298" s="8"/>
      <c r="P298" s="1"/>
    </row>
    <row r="299" spans="2:16" x14ac:dyDescent="0.3">
      <c r="B299" s="1" t="s">
        <v>70</v>
      </c>
      <c r="C299" s="1" t="s">
        <v>506</v>
      </c>
      <c r="D299" s="1">
        <v>22.6</v>
      </c>
      <c r="K299" s="8"/>
      <c r="P299" s="1"/>
    </row>
    <row r="300" spans="2:16" x14ac:dyDescent="0.3">
      <c r="B300" s="1" t="s">
        <v>151</v>
      </c>
      <c r="C300" s="1" t="s">
        <v>506</v>
      </c>
      <c r="D300" s="1">
        <v>15.2</v>
      </c>
      <c r="K300" s="8"/>
      <c r="P300" s="1"/>
    </row>
    <row r="301" spans="2:16" x14ac:dyDescent="0.3">
      <c r="B301" s="1" t="s">
        <v>309</v>
      </c>
      <c r="C301" s="1" t="s">
        <v>506</v>
      </c>
      <c r="D301" s="1">
        <v>15.7</v>
      </c>
      <c r="K301" s="8"/>
      <c r="P301" s="1"/>
    </row>
    <row r="302" spans="2:16" x14ac:dyDescent="0.3">
      <c r="B302" s="1" t="s">
        <v>438</v>
      </c>
      <c r="C302" s="1" t="s">
        <v>506</v>
      </c>
      <c r="D302" s="1">
        <v>26.7</v>
      </c>
      <c r="K302" s="8"/>
      <c r="P302" s="1"/>
    </row>
    <row r="303" spans="2:16" x14ac:dyDescent="0.3">
      <c r="B303" s="1" t="s">
        <v>458</v>
      </c>
      <c r="C303" s="1" t="s">
        <v>506</v>
      </c>
      <c r="D303" s="1">
        <v>19.600000000000001</v>
      </c>
      <c r="K303" s="8"/>
      <c r="P303" s="1"/>
    </row>
    <row r="304" spans="2:16" x14ac:dyDescent="0.3">
      <c r="B304" s="1" t="s">
        <v>283</v>
      </c>
      <c r="C304" s="1" t="s">
        <v>506</v>
      </c>
      <c r="D304" s="1">
        <v>19.899999999999999</v>
      </c>
      <c r="K304" s="8"/>
      <c r="P304" s="1"/>
    </row>
    <row r="305" spans="2:16" x14ac:dyDescent="0.3">
      <c r="B305" s="1" t="s">
        <v>249</v>
      </c>
      <c r="C305" s="1" t="s">
        <v>506</v>
      </c>
      <c r="D305" s="1">
        <v>15.8</v>
      </c>
      <c r="K305" s="8"/>
      <c r="P305" s="1"/>
    </row>
    <row r="306" spans="2:16" x14ac:dyDescent="0.3">
      <c r="B306" s="1" t="s">
        <v>403</v>
      </c>
      <c r="C306" s="1" t="s">
        <v>506</v>
      </c>
      <c r="D306" s="1">
        <v>17.899999999999999</v>
      </c>
      <c r="K306" s="8"/>
      <c r="P306" s="1"/>
    </row>
    <row r="307" spans="2:16" x14ac:dyDescent="0.3">
      <c r="B307" s="1" t="s">
        <v>210</v>
      </c>
      <c r="C307" s="1" t="s">
        <v>506</v>
      </c>
      <c r="D307" s="1">
        <v>25.5</v>
      </c>
      <c r="K307" s="8"/>
      <c r="P307" s="1"/>
    </row>
    <row r="308" spans="2:16" x14ac:dyDescent="0.3">
      <c r="B308" s="1" t="s">
        <v>71</v>
      </c>
      <c r="C308" s="1" t="s">
        <v>506</v>
      </c>
      <c r="D308" s="1">
        <v>27.8</v>
      </c>
      <c r="K308" s="8"/>
      <c r="P308" s="1"/>
    </row>
    <row r="309" spans="2:16" x14ac:dyDescent="0.3">
      <c r="B309" s="1" t="s">
        <v>541</v>
      </c>
      <c r="C309" s="1" t="s">
        <v>506</v>
      </c>
      <c r="D309" s="1">
        <v>17.5</v>
      </c>
      <c r="K309" s="8"/>
      <c r="P309" s="1"/>
    </row>
    <row r="310" spans="2:16" x14ac:dyDescent="0.3">
      <c r="B310" s="1" t="s">
        <v>203</v>
      </c>
      <c r="C310" s="1" t="s">
        <v>498</v>
      </c>
      <c r="D310" s="1">
        <v>15</v>
      </c>
      <c r="K310" s="8"/>
      <c r="P310" s="1"/>
    </row>
    <row r="311" spans="2:16" x14ac:dyDescent="0.3">
      <c r="B311" s="1" t="s">
        <v>308</v>
      </c>
      <c r="C311" s="1" t="s">
        <v>498</v>
      </c>
      <c r="D311" s="1">
        <v>23.7</v>
      </c>
      <c r="K311" s="8"/>
      <c r="P311" s="1"/>
    </row>
    <row r="312" spans="2:16" x14ac:dyDescent="0.3">
      <c r="B312" s="1" t="s">
        <v>243</v>
      </c>
      <c r="C312" s="1" t="s">
        <v>498</v>
      </c>
      <c r="D312" s="1">
        <v>13.1</v>
      </c>
      <c r="K312" s="8"/>
      <c r="P312" s="1"/>
    </row>
    <row r="313" spans="2:16" x14ac:dyDescent="0.3">
      <c r="B313" s="1" t="s">
        <v>347</v>
      </c>
      <c r="C313" s="1" t="s">
        <v>498</v>
      </c>
      <c r="D313" s="1">
        <v>19.899999999999999</v>
      </c>
      <c r="K313" s="8"/>
      <c r="P313" s="1"/>
    </row>
    <row r="314" spans="2:16" x14ac:dyDescent="0.3">
      <c r="B314" s="1" t="s">
        <v>209</v>
      </c>
      <c r="C314" s="1" t="s">
        <v>498</v>
      </c>
      <c r="D314" s="1">
        <v>18.5</v>
      </c>
      <c r="K314" s="8"/>
      <c r="P314" s="1"/>
    </row>
    <row r="315" spans="2:16" x14ac:dyDescent="0.3">
      <c r="B315" s="1" t="s">
        <v>284</v>
      </c>
      <c r="C315" s="1" t="s">
        <v>498</v>
      </c>
      <c r="D315" s="1">
        <v>15.9</v>
      </c>
      <c r="K315" s="8"/>
      <c r="P315" s="1"/>
    </row>
    <row r="316" spans="2:16" x14ac:dyDescent="0.3">
      <c r="B316" s="1" t="s">
        <v>397</v>
      </c>
      <c r="C316" s="1" t="s">
        <v>498</v>
      </c>
      <c r="D316" s="1">
        <v>26.6</v>
      </c>
      <c r="K316" s="8"/>
      <c r="P316" s="1"/>
    </row>
    <row r="317" spans="2:16" x14ac:dyDescent="0.3">
      <c r="B317" s="1" t="s">
        <v>175</v>
      </c>
      <c r="C317" s="1" t="s">
        <v>498</v>
      </c>
      <c r="D317" s="1">
        <v>14.5</v>
      </c>
      <c r="K317" s="8"/>
      <c r="P317" s="1"/>
    </row>
    <row r="318" spans="2:16" x14ac:dyDescent="0.3">
      <c r="B318" s="1" t="s">
        <v>537</v>
      </c>
      <c r="C318" s="1" t="s">
        <v>498</v>
      </c>
      <c r="D318" s="1">
        <v>30.8</v>
      </c>
      <c r="K318" s="8"/>
      <c r="P318" s="1"/>
    </row>
    <row r="319" spans="2:16" x14ac:dyDescent="0.3">
      <c r="B319" s="1" t="s">
        <v>135</v>
      </c>
      <c r="C319" s="1" t="s">
        <v>498</v>
      </c>
      <c r="D319" s="1">
        <v>14.1</v>
      </c>
      <c r="K319" s="8"/>
      <c r="P319" s="1"/>
    </row>
    <row r="320" spans="2:16" x14ac:dyDescent="0.3">
      <c r="B320" s="1" t="s">
        <v>271</v>
      </c>
      <c r="C320" s="1" t="s">
        <v>498</v>
      </c>
      <c r="D320" s="1">
        <v>14.8</v>
      </c>
      <c r="K320" s="8"/>
      <c r="P320" s="1"/>
    </row>
    <row r="321" spans="2:16" x14ac:dyDescent="0.3">
      <c r="B321" s="1" t="s">
        <v>241</v>
      </c>
      <c r="C321" s="1" t="s">
        <v>498</v>
      </c>
      <c r="D321" s="1">
        <v>17.100000000000001</v>
      </c>
      <c r="K321" s="8"/>
      <c r="P321" s="1"/>
    </row>
    <row r="322" spans="2:16" x14ac:dyDescent="0.3">
      <c r="B322" s="1" t="s">
        <v>124</v>
      </c>
      <c r="C322" s="1" t="s">
        <v>498</v>
      </c>
      <c r="D322" s="1">
        <v>22.7</v>
      </c>
      <c r="K322" s="8"/>
      <c r="P322" s="1"/>
    </row>
    <row r="323" spans="2:16" x14ac:dyDescent="0.3">
      <c r="B323" s="1" t="s">
        <v>140</v>
      </c>
      <c r="C323" s="1" t="s">
        <v>498</v>
      </c>
      <c r="D323" s="1">
        <v>12</v>
      </c>
      <c r="K323" s="8"/>
      <c r="P323" s="1"/>
    </row>
    <row r="324" spans="2:16" x14ac:dyDescent="0.3">
      <c r="B324" s="1" t="s">
        <v>462</v>
      </c>
      <c r="C324" s="1" t="s">
        <v>498</v>
      </c>
      <c r="D324" s="1">
        <v>14.7</v>
      </c>
      <c r="K324" s="8"/>
      <c r="P324" s="1"/>
    </row>
    <row r="325" spans="2:16" x14ac:dyDescent="0.3">
      <c r="B325" s="1" t="s">
        <v>378</v>
      </c>
      <c r="C325" s="1" t="s">
        <v>498</v>
      </c>
      <c r="D325" s="1">
        <v>18.2</v>
      </c>
      <c r="K325" s="8"/>
      <c r="P325" s="1"/>
    </row>
    <row r="326" spans="2:16" x14ac:dyDescent="0.3">
      <c r="B326" s="1" t="s">
        <v>316</v>
      </c>
      <c r="C326" s="1" t="s">
        <v>498</v>
      </c>
      <c r="D326" s="1">
        <v>10.5</v>
      </c>
      <c r="K326" s="8"/>
      <c r="P326" s="1"/>
    </row>
    <row r="327" spans="2:16" x14ac:dyDescent="0.3">
      <c r="B327" s="1" t="s">
        <v>263</v>
      </c>
      <c r="C327" s="1" t="s">
        <v>498</v>
      </c>
      <c r="D327" s="1">
        <v>17.399999999999999</v>
      </c>
      <c r="K327" s="8"/>
      <c r="P327" s="1"/>
    </row>
    <row r="328" spans="2:16" x14ac:dyDescent="0.3">
      <c r="B328" s="1" t="s">
        <v>162</v>
      </c>
      <c r="C328" s="1" t="s">
        <v>498</v>
      </c>
      <c r="D328" s="1">
        <v>11.5</v>
      </c>
      <c r="K328" s="8"/>
      <c r="P328" s="1"/>
    </row>
    <row r="329" spans="2:16" x14ac:dyDescent="0.3">
      <c r="B329" s="1" t="s">
        <v>184</v>
      </c>
      <c r="C329" s="1" t="s">
        <v>517</v>
      </c>
      <c r="D329" s="1">
        <v>18.399999999999999</v>
      </c>
      <c r="K329" s="8"/>
      <c r="P329" s="1"/>
    </row>
    <row r="330" spans="2:16" x14ac:dyDescent="0.3">
      <c r="B330" s="1" t="s">
        <v>631</v>
      </c>
      <c r="C330" s="1" t="s">
        <v>517</v>
      </c>
      <c r="D330" s="1">
        <v>18.399999999999999</v>
      </c>
      <c r="K330" s="8"/>
      <c r="P330" s="1"/>
    </row>
    <row r="331" spans="2:16" x14ac:dyDescent="0.3">
      <c r="B331" s="1" t="s">
        <v>265</v>
      </c>
      <c r="C331" s="1" t="s">
        <v>517</v>
      </c>
      <c r="D331" s="1">
        <v>22.7</v>
      </c>
      <c r="K331" s="8"/>
      <c r="P331" s="1"/>
    </row>
    <row r="332" spans="2:16" x14ac:dyDescent="0.3">
      <c r="B332" s="1" t="s">
        <v>155</v>
      </c>
      <c r="C332" s="1" t="s">
        <v>517</v>
      </c>
      <c r="D332" s="1">
        <v>15.1</v>
      </c>
      <c r="K332" s="8"/>
      <c r="P332" s="1"/>
    </row>
    <row r="333" spans="2:16" x14ac:dyDescent="0.3">
      <c r="B333" s="1" t="s">
        <v>188</v>
      </c>
      <c r="C333" s="1" t="s">
        <v>517</v>
      </c>
      <c r="D333" s="1">
        <v>19.7</v>
      </c>
      <c r="K333" s="8"/>
      <c r="P333" s="1"/>
    </row>
    <row r="334" spans="2:16" x14ac:dyDescent="0.3">
      <c r="B334" s="1" t="s">
        <v>632</v>
      </c>
      <c r="C334" s="1" t="s">
        <v>517</v>
      </c>
      <c r="D334" s="1">
        <v>10.8</v>
      </c>
      <c r="K334" s="8"/>
      <c r="P334" s="1"/>
    </row>
    <row r="335" spans="2:16" x14ac:dyDescent="0.3">
      <c r="B335" s="1" t="s">
        <v>439</v>
      </c>
      <c r="C335" s="1" t="s">
        <v>517</v>
      </c>
      <c r="D335" s="1">
        <v>15.8</v>
      </c>
      <c r="K335" s="8"/>
      <c r="P335" s="1"/>
    </row>
    <row r="336" spans="2:16" x14ac:dyDescent="0.3">
      <c r="B336" s="1" t="s">
        <v>222</v>
      </c>
      <c r="C336" s="1" t="s">
        <v>517</v>
      </c>
      <c r="D336" s="1">
        <v>13</v>
      </c>
      <c r="K336" s="8"/>
      <c r="P336" s="1"/>
    </row>
    <row r="337" spans="2:16" x14ac:dyDescent="0.3">
      <c r="B337" s="1" t="s">
        <v>448</v>
      </c>
      <c r="C337" s="1" t="s">
        <v>517</v>
      </c>
      <c r="D337" s="1">
        <v>17.5</v>
      </c>
      <c r="K337" s="8"/>
      <c r="P337" s="1"/>
    </row>
    <row r="338" spans="2:16" x14ac:dyDescent="0.3">
      <c r="B338" s="1" t="s">
        <v>133</v>
      </c>
      <c r="C338" s="1" t="s">
        <v>517</v>
      </c>
      <c r="D338" s="1">
        <v>23.3</v>
      </c>
      <c r="K338" s="8"/>
      <c r="P338" s="1"/>
    </row>
    <row r="339" spans="2:16" x14ac:dyDescent="0.3">
      <c r="B339" s="1" t="s">
        <v>12</v>
      </c>
      <c r="C339" s="1" t="s">
        <v>517</v>
      </c>
      <c r="D339" s="1">
        <v>19.7</v>
      </c>
      <c r="K339" s="8"/>
      <c r="P339" s="1"/>
    </row>
    <row r="340" spans="2:16" x14ac:dyDescent="0.3">
      <c r="B340" s="1" t="s">
        <v>35</v>
      </c>
      <c r="C340" s="1" t="s">
        <v>517</v>
      </c>
      <c r="D340" s="1">
        <v>31.1</v>
      </c>
      <c r="K340" s="8"/>
      <c r="P340" s="1"/>
    </row>
    <row r="341" spans="2:16" x14ac:dyDescent="0.3">
      <c r="B341" s="1" t="s">
        <v>80</v>
      </c>
      <c r="C341" s="1" t="s">
        <v>517</v>
      </c>
      <c r="D341" s="1">
        <v>16.7</v>
      </c>
      <c r="K341" s="8"/>
      <c r="P341" s="1"/>
    </row>
    <row r="342" spans="2:16" x14ac:dyDescent="0.3">
      <c r="B342" s="1" t="s">
        <v>83</v>
      </c>
      <c r="C342" s="1" t="s">
        <v>517</v>
      </c>
      <c r="D342" s="1">
        <v>28.8</v>
      </c>
      <c r="K342" s="8"/>
      <c r="P342" s="1"/>
    </row>
    <row r="343" spans="2:16" x14ac:dyDescent="0.3">
      <c r="B343" s="1" t="s">
        <v>389</v>
      </c>
      <c r="C343" s="1" t="s">
        <v>517</v>
      </c>
      <c r="D343" s="1">
        <v>13.8</v>
      </c>
      <c r="K343" s="8"/>
      <c r="P343" s="1"/>
    </row>
    <row r="344" spans="2:16" x14ac:dyDescent="0.3">
      <c r="B344" s="1" t="s">
        <v>88</v>
      </c>
      <c r="C344" s="1" t="s">
        <v>517</v>
      </c>
      <c r="D344" s="1">
        <v>21</v>
      </c>
      <c r="K344" s="8"/>
      <c r="P344" s="1"/>
    </row>
    <row r="345" spans="2:16" x14ac:dyDescent="0.3">
      <c r="B345" s="1" t="s">
        <v>84</v>
      </c>
      <c r="C345" s="1" t="s">
        <v>517</v>
      </c>
      <c r="D345" s="1">
        <v>17.2</v>
      </c>
      <c r="K345" s="8"/>
      <c r="P345" s="1"/>
    </row>
    <row r="346" spans="2:16" x14ac:dyDescent="0.3">
      <c r="B346" s="1" t="s">
        <v>260</v>
      </c>
      <c r="C346" s="1" t="s">
        <v>517</v>
      </c>
      <c r="D346" s="1">
        <v>15.4</v>
      </c>
      <c r="K346" s="8"/>
      <c r="P346" s="1"/>
    </row>
    <row r="347" spans="2:16" x14ac:dyDescent="0.3">
      <c r="B347" s="1" t="s">
        <v>633</v>
      </c>
      <c r="C347" s="1" t="s">
        <v>517</v>
      </c>
      <c r="D347" s="1">
        <v>13</v>
      </c>
      <c r="K347" s="8"/>
      <c r="P347" s="1"/>
    </row>
    <row r="348" spans="2:16" x14ac:dyDescent="0.3">
      <c r="B348" s="1" t="s">
        <v>248</v>
      </c>
      <c r="C348" s="1" t="s">
        <v>517</v>
      </c>
      <c r="D348" s="1">
        <v>8.4</v>
      </c>
      <c r="K348" s="8"/>
      <c r="P348" s="1"/>
    </row>
    <row r="349" spans="2:16" x14ac:dyDescent="0.3">
      <c r="B349" s="1" t="s">
        <v>66</v>
      </c>
      <c r="C349" s="1" t="s">
        <v>495</v>
      </c>
      <c r="D349" s="1">
        <v>16</v>
      </c>
      <c r="K349" s="8"/>
      <c r="P349" s="1"/>
    </row>
    <row r="350" spans="2:16" x14ac:dyDescent="0.3">
      <c r="B350" s="1" t="s">
        <v>401</v>
      </c>
      <c r="C350" s="1" t="s">
        <v>495</v>
      </c>
      <c r="D350" s="1">
        <v>15</v>
      </c>
      <c r="K350" s="8"/>
      <c r="P350" s="1"/>
    </row>
    <row r="351" spans="2:16" x14ac:dyDescent="0.3">
      <c r="B351" s="1" t="s">
        <v>634</v>
      </c>
      <c r="C351" s="1" t="s">
        <v>495</v>
      </c>
      <c r="D351" s="1">
        <v>17.3</v>
      </c>
      <c r="K351" s="8"/>
      <c r="P351" s="1"/>
    </row>
    <row r="352" spans="2:16" x14ac:dyDescent="0.3">
      <c r="B352" s="1" t="s">
        <v>292</v>
      </c>
      <c r="C352" s="1" t="s">
        <v>495</v>
      </c>
      <c r="D352" s="1">
        <v>19.2</v>
      </c>
      <c r="K352" s="8"/>
      <c r="P352" s="1"/>
    </row>
    <row r="353" spans="2:16" x14ac:dyDescent="0.3">
      <c r="B353" s="1" t="s">
        <v>635</v>
      </c>
      <c r="C353" s="1" t="s">
        <v>495</v>
      </c>
      <c r="D353" s="1">
        <v>13</v>
      </c>
      <c r="K353" s="8"/>
      <c r="P353" s="1"/>
    </row>
    <row r="354" spans="2:16" x14ac:dyDescent="0.3">
      <c r="B354" s="1" t="s">
        <v>434</v>
      </c>
      <c r="C354" s="1" t="s">
        <v>495</v>
      </c>
      <c r="D354" s="1">
        <v>17.2</v>
      </c>
      <c r="K354" s="8"/>
      <c r="P354" s="1"/>
    </row>
    <row r="355" spans="2:16" x14ac:dyDescent="0.3">
      <c r="B355" s="1" t="s">
        <v>156</v>
      </c>
      <c r="C355" s="1" t="s">
        <v>495</v>
      </c>
      <c r="D355" s="1">
        <v>20.7</v>
      </c>
      <c r="K355" s="8"/>
      <c r="P355" s="1"/>
    </row>
    <row r="356" spans="2:16" x14ac:dyDescent="0.3">
      <c r="B356" s="1" t="s">
        <v>602</v>
      </c>
      <c r="C356" s="1" t="s">
        <v>495</v>
      </c>
      <c r="D356" s="1">
        <v>22.2</v>
      </c>
      <c r="K356" s="8"/>
      <c r="P356" s="1"/>
    </row>
    <row r="357" spans="2:16" x14ac:dyDescent="0.3">
      <c r="B357" s="1" t="s">
        <v>50</v>
      </c>
      <c r="C357" s="1" t="s">
        <v>495</v>
      </c>
      <c r="D357" s="1">
        <v>16.600000000000001</v>
      </c>
      <c r="K357" s="8"/>
      <c r="P357" s="1"/>
    </row>
    <row r="358" spans="2:16" x14ac:dyDescent="0.3">
      <c r="B358" s="1" t="s">
        <v>526</v>
      </c>
      <c r="C358" s="1" t="s">
        <v>495</v>
      </c>
      <c r="D358" s="1">
        <v>23.1</v>
      </c>
      <c r="K358" s="8"/>
      <c r="P358" s="1"/>
    </row>
    <row r="359" spans="2:16" x14ac:dyDescent="0.3">
      <c r="B359" s="1" t="s">
        <v>293</v>
      </c>
      <c r="C359" s="1" t="s">
        <v>495</v>
      </c>
      <c r="D359" s="1">
        <v>17.2</v>
      </c>
      <c r="K359" s="8"/>
      <c r="P359" s="1"/>
    </row>
    <row r="360" spans="2:16" x14ac:dyDescent="0.3">
      <c r="B360" s="1" t="s">
        <v>245</v>
      </c>
      <c r="C360" s="1" t="s">
        <v>495</v>
      </c>
      <c r="D360" s="1">
        <v>19.100000000000001</v>
      </c>
      <c r="K360" s="8"/>
      <c r="P360" s="1"/>
    </row>
    <row r="361" spans="2:16" x14ac:dyDescent="0.3">
      <c r="B361" s="1" t="s">
        <v>340</v>
      </c>
      <c r="C361" s="1" t="s">
        <v>495</v>
      </c>
      <c r="D361" s="1">
        <v>27.4</v>
      </c>
      <c r="K361" s="8"/>
      <c r="P361" s="1"/>
    </row>
    <row r="362" spans="2:16" x14ac:dyDescent="0.3">
      <c r="B362" s="1" t="s">
        <v>595</v>
      </c>
      <c r="C362" s="1" t="s">
        <v>495</v>
      </c>
      <c r="D362" s="1">
        <v>9.6</v>
      </c>
      <c r="K362" s="8"/>
      <c r="P362" s="1"/>
    </row>
    <row r="363" spans="2:16" x14ac:dyDescent="0.3">
      <c r="B363" s="1" t="s">
        <v>195</v>
      </c>
      <c r="C363" s="1" t="s">
        <v>495</v>
      </c>
      <c r="D363" s="1">
        <v>15.3</v>
      </c>
      <c r="K363" s="8"/>
      <c r="P363" s="1"/>
    </row>
    <row r="364" spans="2:16" x14ac:dyDescent="0.3">
      <c r="B364" s="1" t="s">
        <v>143</v>
      </c>
      <c r="C364" s="1" t="s">
        <v>495</v>
      </c>
      <c r="D364" s="1">
        <v>12.7</v>
      </c>
      <c r="K364" s="8"/>
      <c r="P364" s="1"/>
    </row>
    <row r="365" spans="2:16" x14ac:dyDescent="0.3">
      <c r="B365" s="1" t="s">
        <v>217</v>
      </c>
      <c r="C365" s="1" t="s">
        <v>495</v>
      </c>
      <c r="D365" s="1">
        <v>23.3</v>
      </c>
      <c r="K365" s="8"/>
      <c r="P365" s="1"/>
    </row>
    <row r="366" spans="2:16" x14ac:dyDescent="0.3">
      <c r="B366" s="1" t="s">
        <v>329</v>
      </c>
      <c r="C366" s="1" t="s">
        <v>495</v>
      </c>
      <c r="D366" s="1">
        <v>26.2</v>
      </c>
      <c r="K366" s="8"/>
      <c r="P366" s="1"/>
    </row>
    <row r="367" spans="2:16" x14ac:dyDescent="0.3">
      <c r="B367" s="1" t="s">
        <v>91</v>
      </c>
      <c r="C367" s="1" t="s">
        <v>495</v>
      </c>
      <c r="D367" s="1">
        <v>17</v>
      </c>
      <c r="K367" s="8"/>
      <c r="P367" s="1"/>
    </row>
    <row r="368" spans="2:16" x14ac:dyDescent="0.3">
      <c r="B368" s="1" t="s">
        <v>452</v>
      </c>
      <c r="C368" s="1" t="s">
        <v>495</v>
      </c>
      <c r="D368" s="1">
        <v>18.2</v>
      </c>
      <c r="K368" s="8"/>
      <c r="P368" s="1"/>
    </row>
    <row r="369" spans="2:16" x14ac:dyDescent="0.3">
      <c r="B369" s="1" t="s">
        <v>173</v>
      </c>
      <c r="C369" s="1" t="s">
        <v>495</v>
      </c>
      <c r="D369" s="1">
        <v>19.100000000000001</v>
      </c>
      <c r="K369" s="8"/>
      <c r="P369" s="1"/>
    </row>
    <row r="370" spans="2:16" x14ac:dyDescent="0.3">
      <c r="B370" s="1" t="s">
        <v>119</v>
      </c>
      <c r="C370" s="1" t="s">
        <v>495</v>
      </c>
      <c r="D370" s="1">
        <v>14.8</v>
      </c>
      <c r="K370" s="8"/>
      <c r="P370" s="1"/>
    </row>
    <row r="371" spans="2:16" x14ac:dyDescent="0.3">
      <c r="B371" s="1" t="s">
        <v>367</v>
      </c>
      <c r="C371" s="1" t="s">
        <v>513</v>
      </c>
      <c r="D371" s="1">
        <v>15.7</v>
      </c>
      <c r="K371" s="8"/>
      <c r="P371" s="1"/>
    </row>
    <row r="372" spans="2:16" x14ac:dyDescent="0.3">
      <c r="B372" s="1" t="s">
        <v>539</v>
      </c>
      <c r="C372" s="1" t="s">
        <v>513</v>
      </c>
      <c r="D372" s="1">
        <v>15.1</v>
      </c>
      <c r="K372" s="8"/>
      <c r="P372" s="1"/>
    </row>
    <row r="373" spans="2:16" x14ac:dyDescent="0.3">
      <c r="B373" s="1" t="s">
        <v>139</v>
      </c>
      <c r="C373" s="1" t="s">
        <v>513</v>
      </c>
      <c r="D373" s="1">
        <v>21.3</v>
      </c>
      <c r="K373" s="8"/>
      <c r="P373" s="1"/>
    </row>
    <row r="374" spans="2:16" x14ac:dyDescent="0.3">
      <c r="B374" s="1" t="s">
        <v>252</v>
      </c>
      <c r="C374" s="1" t="s">
        <v>513</v>
      </c>
      <c r="D374" s="1">
        <v>13.4</v>
      </c>
      <c r="K374" s="8"/>
      <c r="P374" s="1"/>
    </row>
    <row r="375" spans="2:16" x14ac:dyDescent="0.3">
      <c r="B375" s="1" t="s">
        <v>45</v>
      </c>
      <c r="C375" s="1" t="s">
        <v>513</v>
      </c>
      <c r="D375" s="1">
        <v>26.9</v>
      </c>
      <c r="K375" s="8"/>
      <c r="P375" s="1"/>
    </row>
    <row r="376" spans="2:16" x14ac:dyDescent="0.3">
      <c r="B376" s="1" t="s">
        <v>636</v>
      </c>
      <c r="C376" s="1" t="s">
        <v>513</v>
      </c>
      <c r="D376" s="1">
        <v>18.3</v>
      </c>
      <c r="K376" s="8"/>
      <c r="P376" s="1"/>
    </row>
    <row r="377" spans="2:16" x14ac:dyDescent="0.3">
      <c r="B377" s="1" t="s">
        <v>160</v>
      </c>
      <c r="C377" s="1" t="s">
        <v>513</v>
      </c>
      <c r="D377" s="1">
        <v>22.4</v>
      </c>
      <c r="K377" s="8"/>
      <c r="P377" s="1"/>
    </row>
    <row r="378" spans="2:16" x14ac:dyDescent="0.3">
      <c r="B378" s="1" t="s">
        <v>287</v>
      </c>
      <c r="C378" s="1" t="s">
        <v>513</v>
      </c>
      <c r="D378" s="1">
        <v>21.5</v>
      </c>
      <c r="K378" s="8"/>
      <c r="P378" s="1"/>
    </row>
    <row r="379" spans="2:16" x14ac:dyDescent="0.3">
      <c r="B379" s="1" t="s">
        <v>75</v>
      </c>
      <c r="C379" s="1" t="s">
        <v>513</v>
      </c>
      <c r="D379" s="1">
        <v>17.7</v>
      </c>
      <c r="K379" s="8"/>
      <c r="P379" s="1"/>
    </row>
    <row r="380" spans="2:16" x14ac:dyDescent="0.3">
      <c r="B380" s="1" t="s">
        <v>21</v>
      </c>
      <c r="C380" s="1" t="s">
        <v>513</v>
      </c>
      <c r="D380" s="1">
        <v>20.3</v>
      </c>
      <c r="K380" s="8"/>
      <c r="P380" s="1"/>
    </row>
    <row r="381" spans="2:16" x14ac:dyDescent="0.3">
      <c r="B381" s="1" t="s">
        <v>157</v>
      </c>
      <c r="C381" s="1" t="s">
        <v>513</v>
      </c>
      <c r="D381" s="1">
        <v>20.6</v>
      </c>
      <c r="K381" s="8"/>
      <c r="P381" s="1"/>
    </row>
    <row r="382" spans="2:16" x14ac:dyDescent="0.3">
      <c r="B382" s="1" t="s">
        <v>371</v>
      </c>
      <c r="C382" s="1" t="s">
        <v>513</v>
      </c>
      <c r="D382" s="1">
        <v>17.5</v>
      </c>
      <c r="K382" s="8"/>
      <c r="P382" s="1"/>
    </row>
    <row r="383" spans="2:16" x14ac:dyDescent="0.3">
      <c r="B383" s="1" t="s">
        <v>94</v>
      </c>
      <c r="C383" s="1" t="s">
        <v>513</v>
      </c>
      <c r="D383" s="1">
        <v>12</v>
      </c>
      <c r="K383" s="8"/>
      <c r="P383" s="1"/>
    </row>
    <row r="384" spans="2:16" x14ac:dyDescent="0.3">
      <c r="B384" s="1" t="s">
        <v>198</v>
      </c>
      <c r="C384" s="1" t="s">
        <v>513</v>
      </c>
      <c r="D384" s="1">
        <v>19.600000000000001</v>
      </c>
      <c r="K384" s="8"/>
      <c r="P384" s="1"/>
    </row>
    <row r="385" spans="2:16" x14ac:dyDescent="0.3">
      <c r="B385" s="1" t="s">
        <v>411</v>
      </c>
      <c r="C385" s="1" t="s">
        <v>513</v>
      </c>
      <c r="D385" s="1">
        <v>13.3</v>
      </c>
      <c r="K385" s="8"/>
      <c r="P385" s="1"/>
    </row>
    <row r="386" spans="2:16" x14ac:dyDescent="0.3">
      <c r="B386" s="1" t="s">
        <v>637</v>
      </c>
      <c r="C386" s="1" t="s">
        <v>485</v>
      </c>
      <c r="D386" s="1">
        <v>17.399999999999999</v>
      </c>
      <c r="K386" s="8"/>
      <c r="P386" s="1"/>
    </row>
    <row r="387" spans="2:16" x14ac:dyDescent="0.3">
      <c r="B387" s="1" t="s">
        <v>281</v>
      </c>
      <c r="C387" s="1" t="s">
        <v>485</v>
      </c>
      <c r="D387" s="1">
        <v>16.5</v>
      </c>
      <c r="K387" s="8"/>
      <c r="P387" s="1"/>
    </row>
    <row r="388" spans="2:16" x14ac:dyDescent="0.3">
      <c r="B388" s="1" t="s">
        <v>44</v>
      </c>
      <c r="C388" s="1" t="s">
        <v>485</v>
      </c>
      <c r="D388" s="1">
        <v>14.1</v>
      </c>
      <c r="K388" s="8"/>
      <c r="P388" s="1"/>
    </row>
    <row r="389" spans="2:16" x14ac:dyDescent="0.3">
      <c r="B389" s="1" t="s">
        <v>447</v>
      </c>
      <c r="C389" s="1" t="s">
        <v>485</v>
      </c>
      <c r="D389" s="1">
        <v>14.5</v>
      </c>
      <c r="K389" s="8"/>
      <c r="P389" s="1"/>
    </row>
    <row r="390" spans="2:16" x14ac:dyDescent="0.3">
      <c r="B390" s="1" t="s">
        <v>467</v>
      </c>
      <c r="C390" s="1" t="s">
        <v>485</v>
      </c>
      <c r="D390" s="1">
        <v>22.5</v>
      </c>
      <c r="K390" s="8"/>
      <c r="P390" s="1"/>
    </row>
    <row r="391" spans="2:16" x14ac:dyDescent="0.3">
      <c r="B391" s="1" t="s">
        <v>257</v>
      </c>
      <c r="C391" s="1" t="s">
        <v>485</v>
      </c>
      <c r="D391" s="1">
        <v>15.1</v>
      </c>
      <c r="K391" s="8"/>
      <c r="P391" s="1"/>
    </row>
    <row r="392" spans="2:16" x14ac:dyDescent="0.3">
      <c r="B392" s="1" t="s">
        <v>79</v>
      </c>
      <c r="C392" s="1" t="s">
        <v>485</v>
      </c>
      <c r="D392" s="1">
        <v>14.7</v>
      </c>
      <c r="K392" s="8"/>
      <c r="P392" s="1"/>
    </row>
    <row r="393" spans="2:16" x14ac:dyDescent="0.3">
      <c r="B393" s="1" t="s">
        <v>363</v>
      </c>
      <c r="C393" s="1" t="s">
        <v>485</v>
      </c>
      <c r="D393" s="1">
        <v>31.4</v>
      </c>
      <c r="K393" s="8"/>
      <c r="P393" s="1"/>
    </row>
    <row r="394" spans="2:16" x14ac:dyDescent="0.3">
      <c r="B394" s="1" t="s">
        <v>90</v>
      </c>
      <c r="C394" s="1" t="s">
        <v>485</v>
      </c>
      <c r="D394" s="1">
        <v>14.7</v>
      </c>
      <c r="K394" s="8"/>
      <c r="P394" s="1"/>
    </row>
    <row r="395" spans="2:16" x14ac:dyDescent="0.3">
      <c r="B395" s="1" t="s">
        <v>357</v>
      </c>
      <c r="C395" s="1" t="s">
        <v>485</v>
      </c>
      <c r="D395" s="1">
        <v>15</v>
      </c>
      <c r="K395" s="8"/>
      <c r="P395" s="1"/>
    </row>
    <row r="396" spans="2:16" x14ac:dyDescent="0.3">
      <c r="B396" s="1" t="s">
        <v>388</v>
      </c>
      <c r="C396" s="1" t="s">
        <v>485</v>
      </c>
      <c r="D396" s="1">
        <v>24.6</v>
      </c>
      <c r="K396" s="8"/>
      <c r="P396" s="1"/>
    </row>
    <row r="397" spans="2:16" x14ac:dyDescent="0.3">
      <c r="B397" s="1" t="s">
        <v>297</v>
      </c>
      <c r="C397" s="1" t="s">
        <v>485</v>
      </c>
      <c r="D397" s="1">
        <v>20.2</v>
      </c>
      <c r="K397" s="8"/>
      <c r="P397" s="1"/>
    </row>
    <row r="398" spans="2:16" x14ac:dyDescent="0.3">
      <c r="B398" s="1" t="s">
        <v>414</v>
      </c>
      <c r="C398" s="1" t="s">
        <v>485</v>
      </c>
      <c r="D398" s="1">
        <v>20.6</v>
      </c>
      <c r="K398" s="8"/>
      <c r="P398" s="1"/>
    </row>
    <row r="399" spans="2:16" x14ac:dyDescent="0.3">
      <c r="B399" s="1" t="s">
        <v>110</v>
      </c>
      <c r="C399" s="1" t="s">
        <v>485</v>
      </c>
      <c r="D399" s="1">
        <v>13</v>
      </c>
      <c r="K399" s="8"/>
      <c r="P399" s="1"/>
    </row>
    <row r="400" spans="2:16" x14ac:dyDescent="0.3">
      <c r="B400" s="1" t="s">
        <v>321</v>
      </c>
      <c r="C400" s="1" t="s">
        <v>485</v>
      </c>
      <c r="D400" s="1">
        <v>15.1</v>
      </c>
      <c r="K400" s="8"/>
      <c r="P400" s="1"/>
    </row>
    <row r="401" spans="2:16" x14ac:dyDescent="0.3">
      <c r="B401" s="1" t="s">
        <v>206</v>
      </c>
      <c r="C401" s="1" t="s">
        <v>485</v>
      </c>
      <c r="D401" s="1">
        <v>14.9</v>
      </c>
      <c r="K401" s="8"/>
      <c r="P401" s="1"/>
    </row>
    <row r="402" spans="2:16" x14ac:dyDescent="0.3">
      <c r="B402" s="1" t="s">
        <v>20</v>
      </c>
      <c r="C402" s="1" t="s">
        <v>485</v>
      </c>
      <c r="D402" s="1">
        <v>13.2</v>
      </c>
      <c r="K402" s="8"/>
      <c r="P402" s="1"/>
    </row>
    <row r="403" spans="2:16" x14ac:dyDescent="0.3">
      <c r="B403" s="1" t="s">
        <v>409</v>
      </c>
      <c r="C403" s="1" t="s">
        <v>485</v>
      </c>
      <c r="D403" s="1">
        <v>12.7</v>
      </c>
      <c r="K403" s="8"/>
      <c r="P403" s="1"/>
    </row>
    <row r="404" spans="2:16" x14ac:dyDescent="0.3">
      <c r="B404" s="1" t="s">
        <v>85</v>
      </c>
      <c r="C404" s="1" t="s">
        <v>489</v>
      </c>
      <c r="D404" s="1">
        <v>24</v>
      </c>
      <c r="K404" s="8"/>
      <c r="P404" s="1"/>
    </row>
    <row r="405" spans="2:16" x14ac:dyDescent="0.3">
      <c r="B405" s="1" t="s">
        <v>261</v>
      </c>
      <c r="C405" s="1" t="s">
        <v>489</v>
      </c>
      <c r="D405" s="1">
        <v>12.1</v>
      </c>
      <c r="K405" s="8"/>
      <c r="P405" s="1"/>
    </row>
    <row r="406" spans="2:16" x14ac:dyDescent="0.3">
      <c r="B406" s="1" t="s">
        <v>224</v>
      </c>
      <c r="C406" s="1" t="s">
        <v>489</v>
      </c>
      <c r="D406" s="1">
        <v>13.8</v>
      </c>
      <c r="K406" s="8"/>
      <c r="P406" s="1"/>
    </row>
    <row r="407" spans="2:16" x14ac:dyDescent="0.3">
      <c r="B407" s="1" t="s">
        <v>234</v>
      </c>
      <c r="C407" s="1" t="s">
        <v>489</v>
      </c>
      <c r="D407" s="1">
        <v>14.1</v>
      </c>
      <c r="K407" s="8"/>
      <c r="P407" s="1"/>
    </row>
    <row r="408" spans="2:16" x14ac:dyDescent="0.3">
      <c r="B408" s="1" t="s">
        <v>402</v>
      </c>
      <c r="C408" s="1" t="s">
        <v>489</v>
      </c>
      <c r="D408" s="1">
        <v>17.2</v>
      </c>
      <c r="K408" s="8"/>
      <c r="P408" s="1"/>
    </row>
    <row r="409" spans="2:16" x14ac:dyDescent="0.3">
      <c r="B409" s="1" t="s">
        <v>159</v>
      </c>
      <c r="C409" s="1" t="s">
        <v>489</v>
      </c>
      <c r="D409" s="1">
        <v>26.1</v>
      </c>
      <c r="K409" s="8"/>
      <c r="P409" s="1"/>
    </row>
    <row r="410" spans="2:16" x14ac:dyDescent="0.3">
      <c r="B410" s="1" t="s">
        <v>460</v>
      </c>
      <c r="C410" s="1" t="s">
        <v>489</v>
      </c>
      <c r="D410" s="1">
        <v>19.399999999999999</v>
      </c>
      <c r="K410" s="8"/>
      <c r="P410" s="1"/>
    </row>
    <row r="411" spans="2:16" x14ac:dyDescent="0.3">
      <c r="B411" s="1" t="s">
        <v>179</v>
      </c>
      <c r="C411" s="1" t="s">
        <v>489</v>
      </c>
      <c r="D411" s="1">
        <v>19.7</v>
      </c>
      <c r="K411" s="8"/>
      <c r="P411" s="1"/>
    </row>
    <row r="412" spans="2:16" x14ac:dyDescent="0.3">
      <c r="B412" s="1" t="s">
        <v>476</v>
      </c>
      <c r="C412" s="1" t="s">
        <v>489</v>
      </c>
      <c r="D412" s="1">
        <v>18.600000000000001</v>
      </c>
      <c r="K412" s="8"/>
      <c r="P412" s="1"/>
    </row>
    <row r="413" spans="2:16" x14ac:dyDescent="0.3">
      <c r="B413" s="1" t="s">
        <v>343</v>
      </c>
      <c r="C413" s="1" t="s">
        <v>489</v>
      </c>
      <c r="D413" s="1">
        <v>17.2</v>
      </c>
      <c r="K413" s="8"/>
      <c r="P413" s="1"/>
    </row>
    <row r="414" spans="2:16" x14ac:dyDescent="0.3">
      <c r="B414" s="1" t="s">
        <v>435</v>
      </c>
      <c r="C414" s="1" t="s">
        <v>489</v>
      </c>
      <c r="D414" s="1">
        <v>14.8</v>
      </c>
      <c r="K414" s="8"/>
      <c r="P414" s="1"/>
    </row>
    <row r="415" spans="2:16" x14ac:dyDescent="0.3">
      <c r="B415" s="1" t="s">
        <v>259</v>
      </c>
      <c r="C415" s="1" t="s">
        <v>489</v>
      </c>
      <c r="D415" s="1">
        <v>28</v>
      </c>
      <c r="K415" s="8"/>
      <c r="P415" s="1"/>
    </row>
    <row r="416" spans="2:16" x14ac:dyDescent="0.3">
      <c r="B416" s="1" t="s">
        <v>147</v>
      </c>
      <c r="C416" s="1" t="s">
        <v>489</v>
      </c>
      <c r="D416" s="1">
        <v>14</v>
      </c>
      <c r="K416" s="8"/>
      <c r="P416" s="1"/>
    </row>
    <row r="417" spans="2:16" x14ac:dyDescent="0.3">
      <c r="B417" s="1" t="s">
        <v>215</v>
      </c>
      <c r="C417" s="1" t="s">
        <v>489</v>
      </c>
      <c r="D417" s="1">
        <v>15.5</v>
      </c>
      <c r="K417" s="8"/>
      <c r="P417" s="1"/>
    </row>
    <row r="418" spans="2:16" x14ac:dyDescent="0.3">
      <c r="B418" s="1" t="s">
        <v>638</v>
      </c>
      <c r="C418" s="1" t="s">
        <v>489</v>
      </c>
      <c r="D418" s="1">
        <v>16.899999999999999</v>
      </c>
      <c r="K418" s="8"/>
      <c r="P418" s="1"/>
    </row>
    <row r="419" spans="2:16" x14ac:dyDescent="0.3">
      <c r="B419" s="1" t="s">
        <v>99</v>
      </c>
      <c r="C419" s="1" t="s">
        <v>489</v>
      </c>
      <c r="D419" s="1">
        <v>15.4</v>
      </c>
      <c r="K419" s="8"/>
      <c r="P419" s="1"/>
    </row>
    <row r="420" spans="2:16" x14ac:dyDescent="0.3">
      <c r="B420" s="1" t="s">
        <v>137</v>
      </c>
      <c r="C420" s="1" t="s">
        <v>489</v>
      </c>
      <c r="D420" s="1">
        <v>16.7</v>
      </c>
      <c r="K420" s="8"/>
      <c r="P420" s="1"/>
    </row>
    <row r="421" spans="2:16" x14ac:dyDescent="0.3">
      <c r="B421" s="1" t="s">
        <v>349</v>
      </c>
      <c r="C421" s="1" t="s">
        <v>489</v>
      </c>
      <c r="D421" s="1">
        <v>13.9</v>
      </c>
      <c r="K421" s="8"/>
      <c r="P421" s="1"/>
    </row>
    <row r="422" spans="2:16" x14ac:dyDescent="0.3">
      <c r="B422" s="1" t="s">
        <v>370</v>
      </c>
      <c r="C422" s="1" t="s">
        <v>564</v>
      </c>
      <c r="D422" s="1">
        <v>17.100000000000001</v>
      </c>
      <c r="K422" s="8"/>
      <c r="P422" s="1"/>
    </row>
    <row r="423" spans="2:16" x14ac:dyDescent="0.3">
      <c r="B423" s="1" t="s">
        <v>148</v>
      </c>
      <c r="C423" s="1" t="s">
        <v>564</v>
      </c>
      <c r="D423" s="1">
        <v>28.8</v>
      </c>
      <c r="K423" s="8"/>
      <c r="P423" s="1"/>
    </row>
    <row r="424" spans="2:16" x14ac:dyDescent="0.3">
      <c r="B424" s="1" t="s">
        <v>417</v>
      </c>
      <c r="C424" s="1" t="s">
        <v>564</v>
      </c>
      <c r="D424" s="1">
        <v>15.5</v>
      </c>
      <c r="K424" s="8"/>
      <c r="P424" s="1"/>
    </row>
    <row r="425" spans="2:16" x14ac:dyDescent="0.3">
      <c r="B425" s="1" t="s">
        <v>353</v>
      </c>
      <c r="C425" s="1" t="s">
        <v>564</v>
      </c>
      <c r="D425" s="1">
        <v>24.7</v>
      </c>
      <c r="K425" s="8"/>
      <c r="P425" s="1"/>
    </row>
    <row r="426" spans="2:16" x14ac:dyDescent="0.3">
      <c r="B426" s="1" t="s">
        <v>594</v>
      </c>
      <c r="C426" s="1" t="s">
        <v>564</v>
      </c>
      <c r="D426" s="1">
        <v>12</v>
      </c>
      <c r="K426" s="8"/>
      <c r="P426" s="1"/>
    </row>
    <row r="427" spans="2:16" x14ac:dyDescent="0.3">
      <c r="B427" s="1" t="s">
        <v>216</v>
      </c>
      <c r="C427" s="1" t="s">
        <v>564</v>
      </c>
      <c r="D427" s="1">
        <v>13.1</v>
      </c>
      <c r="K427" s="8"/>
      <c r="P427" s="1"/>
    </row>
    <row r="428" spans="2:16" x14ac:dyDescent="0.3">
      <c r="B428" s="1" t="s">
        <v>365</v>
      </c>
      <c r="C428" s="1" t="s">
        <v>564</v>
      </c>
      <c r="D428" s="1">
        <v>17</v>
      </c>
      <c r="K428" s="8"/>
      <c r="P428" s="1"/>
    </row>
    <row r="429" spans="2:16" x14ac:dyDescent="0.3">
      <c r="B429" s="1" t="s">
        <v>120</v>
      </c>
      <c r="C429" s="1" t="s">
        <v>564</v>
      </c>
      <c r="D429" s="1">
        <v>17.7</v>
      </c>
      <c r="K429" s="8"/>
      <c r="P429" s="1"/>
    </row>
    <row r="430" spans="2:16" x14ac:dyDescent="0.3">
      <c r="B430" s="1" t="s">
        <v>336</v>
      </c>
      <c r="C430" s="1" t="s">
        <v>564</v>
      </c>
      <c r="D430" s="1">
        <v>17.8</v>
      </c>
      <c r="K430" s="8"/>
      <c r="P430" s="1"/>
    </row>
    <row r="431" spans="2:16" x14ac:dyDescent="0.3">
      <c r="B431" s="1" t="s">
        <v>394</v>
      </c>
      <c r="C431" s="1" t="s">
        <v>564</v>
      </c>
      <c r="D431" s="1">
        <v>18.5</v>
      </c>
      <c r="K431" s="8"/>
      <c r="P431" s="1"/>
    </row>
    <row r="432" spans="2:16" x14ac:dyDescent="0.3">
      <c r="B432" s="1" t="s">
        <v>38</v>
      </c>
      <c r="C432" s="1" t="s">
        <v>564</v>
      </c>
      <c r="D432" s="1">
        <v>19.8</v>
      </c>
      <c r="K432" s="8"/>
      <c r="P432" s="1"/>
    </row>
    <row r="433" spans="2:16" x14ac:dyDescent="0.3">
      <c r="B433" s="1" t="s">
        <v>208</v>
      </c>
      <c r="C433" s="1" t="s">
        <v>564</v>
      </c>
      <c r="D433" s="1">
        <v>16.899999999999999</v>
      </c>
      <c r="K433" s="8"/>
      <c r="P433" s="1"/>
    </row>
    <row r="434" spans="2:16" x14ac:dyDescent="0.3">
      <c r="B434" s="1" t="s">
        <v>19</v>
      </c>
      <c r="C434" s="1" t="s">
        <v>564</v>
      </c>
      <c r="D434" s="1">
        <v>25</v>
      </c>
      <c r="K434" s="8"/>
      <c r="P434" s="1"/>
    </row>
    <row r="435" spans="2:16" x14ac:dyDescent="0.3">
      <c r="B435" s="1" t="s">
        <v>250</v>
      </c>
      <c r="C435" s="1" t="s">
        <v>564</v>
      </c>
      <c r="D435" s="1">
        <v>27.3</v>
      </c>
      <c r="K435" s="8"/>
      <c r="P435" s="1"/>
    </row>
    <row r="436" spans="2:16" x14ac:dyDescent="0.3">
      <c r="B436" s="1" t="s">
        <v>242</v>
      </c>
      <c r="C436" s="1" t="s">
        <v>564</v>
      </c>
      <c r="D436" s="1">
        <v>11.9</v>
      </c>
      <c r="K436" s="8"/>
      <c r="P436" s="1"/>
    </row>
    <row r="437" spans="2:16" x14ac:dyDescent="0.3">
      <c r="B437" s="1" t="s">
        <v>412</v>
      </c>
      <c r="C437" s="1" t="s">
        <v>564</v>
      </c>
      <c r="D437" s="1">
        <v>10.4</v>
      </c>
      <c r="K437" s="8"/>
      <c r="P437" s="1"/>
    </row>
    <row r="438" spans="2:16" x14ac:dyDescent="0.3">
      <c r="B438" s="1" t="s">
        <v>78</v>
      </c>
      <c r="C438" s="1" t="s">
        <v>564</v>
      </c>
      <c r="D438" s="1">
        <v>18.600000000000001</v>
      </c>
      <c r="K438" s="8"/>
      <c r="P438" s="1"/>
    </row>
    <row r="439" spans="2:16" x14ac:dyDescent="0.3">
      <c r="B439" s="1" t="s">
        <v>136</v>
      </c>
      <c r="C439" s="1" t="s">
        <v>556</v>
      </c>
      <c r="D439" s="1">
        <v>20.7</v>
      </c>
      <c r="K439" s="8"/>
      <c r="P439" s="1"/>
    </row>
    <row r="440" spans="2:16" x14ac:dyDescent="0.3">
      <c r="B440" s="1" t="s">
        <v>639</v>
      </c>
      <c r="C440" s="1" t="s">
        <v>556</v>
      </c>
      <c r="D440" s="1">
        <v>21.5</v>
      </c>
      <c r="K440" s="8"/>
      <c r="P440" s="1"/>
    </row>
    <row r="441" spans="2:16" x14ac:dyDescent="0.3">
      <c r="B441" s="1" t="s">
        <v>268</v>
      </c>
      <c r="C441" s="1" t="s">
        <v>556</v>
      </c>
      <c r="D441" s="1">
        <v>16.899999999999999</v>
      </c>
      <c r="K441" s="8"/>
      <c r="P441" s="1"/>
    </row>
    <row r="442" spans="2:16" x14ac:dyDescent="0.3">
      <c r="B442" s="1" t="s">
        <v>73</v>
      </c>
      <c r="C442" s="1" t="s">
        <v>556</v>
      </c>
      <c r="D442" s="1">
        <v>14.8</v>
      </c>
      <c r="K442" s="8"/>
      <c r="P442" s="1"/>
    </row>
    <row r="443" spans="2:16" x14ac:dyDescent="0.3">
      <c r="B443" s="1" t="s">
        <v>477</v>
      </c>
      <c r="C443" s="1" t="s">
        <v>556</v>
      </c>
      <c r="D443" s="1">
        <v>24.2</v>
      </c>
      <c r="K443" s="8"/>
      <c r="P443" s="1"/>
    </row>
    <row r="444" spans="2:16" x14ac:dyDescent="0.3">
      <c r="B444" s="1" t="s">
        <v>197</v>
      </c>
      <c r="C444" s="1" t="s">
        <v>556</v>
      </c>
      <c r="D444" s="1">
        <v>24.8</v>
      </c>
      <c r="K444" s="8"/>
      <c r="P444" s="1"/>
    </row>
    <row r="445" spans="2:16" x14ac:dyDescent="0.3">
      <c r="B445" s="1" t="s">
        <v>240</v>
      </c>
      <c r="C445" s="1" t="s">
        <v>556</v>
      </c>
      <c r="D445" s="1">
        <v>16.3</v>
      </c>
      <c r="K445" s="8"/>
      <c r="P445" s="1"/>
    </row>
    <row r="446" spans="2:16" x14ac:dyDescent="0.3">
      <c r="B446" s="1" t="s">
        <v>422</v>
      </c>
      <c r="C446" s="1" t="s">
        <v>556</v>
      </c>
      <c r="D446" s="1">
        <v>18.600000000000001</v>
      </c>
      <c r="K446" s="8"/>
      <c r="P446" s="1"/>
    </row>
    <row r="447" spans="2:16" x14ac:dyDescent="0.3">
      <c r="B447" s="1" t="s">
        <v>186</v>
      </c>
      <c r="C447" s="1" t="s">
        <v>556</v>
      </c>
      <c r="D447" s="1">
        <v>15.3</v>
      </c>
      <c r="K447" s="8"/>
      <c r="P447" s="1"/>
    </row>
    <row r="448" spans="2:16" x14ac:dyDescent="0.3">
      <c r="B448" s="1" t="s">
        <v>589</v>
      </c>
      <c r="C448" s="1" t="s">
        <v>556</v>
      </c>
      <c r="D448" s="1">
        <v>16</v>
      </c>
      <c r="K448" s="8"/>
      <c r="P448" s="1"/>
    </row>
    <row r="449" spans="2:16" x14ac:dyDescent="0.3">
      <c r="B449" s="1" t="s">
        <v>109</v>
      </c>
      <c r="C449" s="1" t="s">
        <v>556</v>
      </c>
      <c r="D449" s="1">
        <v>19.5</v>
      </c>
      <c r="K449" s="8"/>
      <c r="P449" s="1"/>
    </row>
    <row r="450" spans="2:16" x14ac:dyDescent="0.3">
      <c r="B450" s="1" t="s">
        <v>640</v>
      </c>
      <c r="C450" s="1" t="s">
        <v>556</v>
      </c>
      <c r="D450" s="1">
        <v>21.9</v>
      </c>
      <c r="K450" s="8"/>
      <c r="P450" s="1"/>
    </row>
    <row r="451" spans="2:16" x14ac:dyDescent="0.3">
      <c r="B451" s="1" t="s">
        <v>23</v>
      </c>
      <c r="C451" s="1" t="s">
        <v>556</v>
      </c>
      <c r="D451" s="1">
        <v>12.7</v>
      </c>
      <c r="K451" s="8"/>
      <c r="P451" s="1"/>
    </row>
    <row r="452" spans="2:16" x14ac:dyDescent="0.3">
      <c r="B452" s="1" t="s">
        <v>384</v>
      </c>
      <c r="C452" s="1" t="s">
        <v>556</v>
      </c>
      <c r="D452" s="1">
        <v>17.8</v>
      </c>
      <c r="K452" s="8"/>
      <c r="P452" s="1"/>
    </row>
    <row r="453" spans="2:16" x14ac:dyDescent="0.3">
      <c r="B453" s="1" t="s">
        <v>480</v>
      </c>
      <c r="C453" s="1" t="s">
        <v>556</v>
      </c>
      <c r="D453" s="1">
        <v>20.8</v>
      </c>
      <c r="K453" s="8"/>
      <c r="P453" s="1"/>
    </row>
    <row r="454" spans="2:16" x14ac:dyDescent="0.3">
      <c r="B454" s="1" t="s">
        <v>385</v>
      </c>
      <c r="C454" s="1" t="s">
        <v>556</v>
      </c>
      <c r="D454" s="1">
        <v>11.9</v>
      </c>
      <c r="K454" s="8"/>
      <c r="P454" s="1"/>
    </row>
    <row r="455" spans="2:16" x14ac:dyDescent="0.3">
      <c r="B455" s="1" t="s">
        <v>46</v>
      </c>
      <c r="C455" s="1" t="s">
        <v>556</v>
      </c>
      <c r="D455" s="1">
        <v>14.4</v>
      </c>
      <c r="K455" s="8"/>
      <c r="P455" s="1"/>
    </row>
    <row r="456" spans="2:16" x14ac:dyDescent="0.3">
      <c r="B456" s="1" t="s">
        <v>221</v>
      </c>
      <c r="C456" s="1" t="s">
        <v>486</v>
      </c>
      <c r="D456" s="1">
        <v>14.8</v>
      </c>
      <c r="K456" s="8"/>
      <c r="P456" s="1"/>
    </row>
    <row r="457" spans="2:16" x14ac:dyDescent="0.3">
      <c r="B457" s="1" t="s">
        <v>89</v>
      </c>
      <c r="C457" s="1" t="s">
        <v>486</v>
      </c>
      <c r="D457" s="1">
        <v>12</v>
      </c>
      <c r="K457" s="8"/>
      <c r="P457" s="1"/>
    </row>
    <row r="458" spans="2:16" x14ac:dyDescent="0.3">
      <c r="B458" s="1" t="s">
        <v>211</v>
      </c>
      <c r="C458" s="1" t="s">
        <v>486</v>
      </c>
      <c r="D458" s="1">
        <v>23.8</v>
      </c>
      <c r="K458" s="8"/>
      <c r="P458" s="1"/>
    </row>
    <row r="459" spans="2:16" x14ac:dyDescent="0.3">
      <c r="B459" s="1" t="s">
        <v>40</v>
      </c>
      <c r="C459" s="1" t="s">
        <v>486</v>
      </c>
      <c r="D459" s="1">
        <v>15.9</v>
      </c>
      <c r="K459" s="8"/>
      <c r="P459" s="1"/>
    </row>
    <row r="460" spans="2:16" x14ac:dyDescent="0.3">
      <c r="B460" s="1" t="s">
        <v>641</v>
      </c>
      <c r="C460" s="1" t="s">
        <v>486</v>
      </c>
      <c r="D460" s="1">
        <v>33.299999999999997</v>
      </c>
      <c r="K460" s="8"/>
      <c r="P460" s="1"/>
    </row>
    <row r="461" spans="2:16" x14ac:dyDescent="0.3">
      <c r="B461" s="1" t="s">
        <v>313</v>
      </c>
      <c r="C461" s="1" t="s">
        <v>486</v>
      </c>
      <c r="D461" s="1">
        <v>16</v>
      </c>
      <c r="K461" s="8"/>
      <c r="P461" s="1"/>
    </row>
    <row r="462" spans="2:16" x14ac:dyDescent="0.3">
      <c r="B462" s="1" t="s">
        <v>395</v>
      </c>
      <c r="C462" s="1" t="s">
        <v>486</v>
      </c>
      <c r="D462" s="1">
        <v>14.2</v>
      </c>
      <c r="K462" s="8"/>
      <c r="P462" s="1"/>
    </row>
    <row r="463" spans="2:16" x14ac:dyDescent="0.3">
      <c r="B463" s="1" t="s">
        <v>272</v>
      </c>
      <c r="C463" s="1" t="s">
        <v>486</v>
      </c>
      <c r="D463" s="1">
        <v>15</v>
      </c>
      <c r="K463" s="8"/>
      <c r="P463" s="1"/>
    </row>
    <row r="464" spans="2:16" x14ac:dyDescent="0.3">
      <c r="B464" s="1" t="s">
        <v>264</v>
      </c>
      <c r="C464" s="1" t="s">
        <v>486</v>
      </c>
      <c r="D464" s="1">
        <v>19.100000000000001</v>
      </c>
      <c r="K464" s="8"/>
      <c r="P464" s="1"/>
    </row>
    <row r="465" spans="2:16" x14ac:dyDescent="0.3">
      <c r="B465" s="1" t="s">
        <v>379</v>
      </c>
      <c r="C465" s="1" t="s">
        <v>486</v>
      </c>
      <c r="D465" s="1">
        <v>13.7</v>
      </c>
      <c r="K465" s="8"/>
      <c r="P465" s="1"/>
    </row>
    <row r="466" spans="2:16" x14ac:dyDescent="0.3">
      <c r="B466" s="1" t="s">
        <v>62</v>
      </c>
      <c r="C466" s="1" t="s">
        <v>486</v>
      </c>
      <c r="D466" s="1">
        <v>11.8</v>
      </c>
      <c r="K466" s="8"/>
      <c r="P466" s="1"/>
    </row>
    <row r="467" spans="2:16" x14ac:dyDescent="0.3">
      <c r="B467" s="1" t="s">
        <v>464</v>
      </c>
      <c r="C467" s="1" t="s">
        <v>486</v>
      </c>
      <c r="D467" s="1">
        <v>28.5</v>
      </c>
      <c r="K467" s="8"/>
      <c r="P467" s="1"/>
    </row>
    <row r="468" spans="2:16" x14ac:dyDescent="0.3">
      <c r="B468" s="1" t="s">
        <v>355</v>
      </c>
      <c r="C468" s="1" t="s">
        <v>486</v>
      </c>
      <c r="D468" s="1">
        <v>16.5</v>
      </c>
      <c r="K468" s="8"/>
      <c r="P468" s="1"/>
    </row>
    <row r="469" spans="2:16" x14ac:dyDescent="0.3">
      <c r="B469" s="1" t="s">
        <v>168</v>
      </c>
      <c r="C469" s="1" t="s">
        <v>486</v>
      </c>
      <c r="D469" s="1">
        <v>30.1</v>
      </c>
      <c r="K469" s="8"/>
      <c r="P469" s="1"/>
    </row>
    <row r="470" spans="2:16" x14ac:dyDescent="0.3">
      <c r="B470" s="1" t="s">
        <v>358</v>
      </c>
      <c r="C470" s="1" t="s">
        <v>486</v>
      </c>
      <c r="D470" s="1">
        <v>16</v>
      </c>
      <c r="K470" s="8"/>
      <c r="P470" s="1"/>
    </row>
    <row r="471" spans="2:16" x14ac:dyDescent="0.3">
      <c r="B471" s="1" t="s">
        <v>229</v>
      </c>
      <c r="C471" s="1" t="s">
        <v>486</v>
      </c>
      <c r="D471" s="1">
        <v>10.4</v>
      </c>
      <c r="K471" s="8"/>
      <c r="P471" s="1"/>
    </row>
    <row r="472" spans="2:16" x14ac:dyDescent="0.3">
      <c r="B472" s="1" t="s">
        <v>127</v>
      </c>
      <c r="C472" s="1" t="s">
        <v>486</v>
      </c>
      <c r="D472" s="1">
        <v>33.299999999999997</v>
      </c>
      <c r="K472" s="8"/>
      <c r="P472" s="1"/>
    </row>
    <row r="473" spans="2:16" x14ac:dyDescent="0.3">
      <c r="B473" s="1" t="s">
        <v>246</v>
      </c>
      <c r="C473" s="1" t="s">
        <v>508</v>
      </c>
      <c r="D473" s="1">
        <v>21.3</v>
      </c>
      <c r="K473" s="8"/>
      <c r="P473" s="1"/>
    </row>
    <row r="474" spans="2:16" x14ac:dyDescent="0.3">
      <c r="B474" s="1" t="s">
        <v>338</v>
      </c>
      <c r="C474" s="1" t="s">
        <v>508</v>
      </c>
      <c r="D474" s="1">
        <v>12.5</v>
      </c>
      <c r="K474" s="8"/>
      <c r="P474" s="1"/>
    </row>
    <row r="475" spans="2:16" x14ac:dyDescent="0.3">
      <c r="B475" s="1" t="s">
        <v>232</v>
      </c>
      <c r="C475" s="1" t="s">
        <v>508</v>
      </c>
      <c r="D475" s="1">
        <v>16.899999999999999</v>
      </c>
      <c r="K475" s="8"/>
      <c r="P475" s="1"/>
    </row>
    <row r="476" spans="2:16" x14ac:dyDescent="0.3">
      <c r="B476" s="1" t="s">
        <v>285</v>
      </c>
      <c r="C476" s="1" t="s">
        <v>508</v>
      </c>
      <c r="D476" s="1">
        <v>21.7</v>
      </c>
      <c r="K476" s="8"/>
      <c r="P476" s="1"/>
    </row>
    <row r="477" spans="2:16" x14ac:dyDescent="0.3">
      <c r="B477" s="1" t="s">
        <v>406</v>
      </c>
      <c r="C477" s="1" t="s">
        <v>508</v>
      </c>
      <c r="D477" s="1">
        <v>13.9</v>
      </c>
      <c r="K477" s="8"/>
      <c r="P477" s="1"/>
    </row>
    <row r="478" spans="2:16" x14ac:dyDescent="0.3">
      <c r="B478" s="1" t="s">
        <v>275</v>
      </c>
      <c r="C478" s="1" t="s">
        <v>508</v>
      </c>
      <c r="D478" s="1">
        <v>15.3</v>
      </c>
      <c r="K478" s="8"/>
      <c r="P478" s="1"/>
    </row>
    <row r="479" spans="2:16" x14ac:dyDescent="0.3">
      <c r="B479" s="1" t="s">
        <v>178</v>
      </c>
      <c r="C479" s="1" t="s">
        <v>508</v>
      </c>
      <c r="D479" s="1">
        <v>13</v>
      </c>
      <c r="K479" s="8"/>
      <c r="P479" s="1"/>
    </row>
    <row r="480" spans="2:16" x14ac:dyDescent="0.3">
      <c r="B480" s="1" t="s">
        <v>181</v>
      </c>
      <c r="C480" s="1" t="s">
        <v>508</v>
      </c>
      <c r="D480" s="1">
        <v>16</v>
      </c>
      <c r="K480" s="8"/>
      <c r="P480" s="1"/>
    </row>
    <row r="481" spans="2:16" x14ac:dyDescent="0.3">
      <c r="B481" s="1" t="s">
        <v>335</v>
      </c>
      <c r="C481" s="1" t="s">
        <v>508</v>
      </c>
      <c r="D481" s="1">
        <v>13.6</v>
      </c>
      <c r="K481" s="8"/>
      <c r="P481" s="1"/>
    </row>
    <row r="482" spans="2:16" x14ac:dyDescent="0.3">
      <c r="B482" s="1" t="s">
        <v>278</v>
      </c>
      <c r="C482" s="1" t="s">
        <v>508</v>
      </c>
      <c r="D482" s="1">
        <v>18.899999999999999</v>
      </c>
      <c r="K482" s="8"/>
      <c r="P482" s="1"/>
    </row>
    <row r="483" spans="2:16" x14ac:dyDescent="0.3">
      <c r="B483" s="1" t="s">
        <v>642</v>
      </c>
      <c r="C483" s="1" t="s">
        <v>508</v>
      </c>
      <c r="D483" s="1">
        <v>20.5</v>
      </c>
      <c r="K483" s="8"/>
      <c r="P483" s="1"/>
    </row>
    <row r="484" spans="2:16" x14ac:dyDescent="0.3">
      <c r="B484" s="1" t="s">
        <v>223</v>
      </c>
      <c r="C484" s="1" t="s">
        <v>508</v>
      </c>
      <c r="D484" s="1">
        <v>17.600000000000001</v>
      </c>
      <c r="K484" s="8"/>
      <c r="P484" s="1"/>
    </row>
    <row r="485" spans="2:16" x14ac:dyDescent="0.3">
      <c r="B485" s="1" t="s">
        <v>643</v>
      </c>
      <c r="C485" s="1" t="s">
        <v>508</v>
      </c>
      <c r="D485" s="1">
        <v>17.399999999999999</v>
      </c>
      <c r="K485" s="8"/>
      <c r="P485" s="1"/>
    </row>
    <row r="486" spans="2:16" x14ac:dyDescent="0.3">
      <c r="B486" s="1" t="s">
        <v>376</v>
      </c>
      <c r="C486" s="1" t="s">
        <v>508</v>
      </c>
      <c r="D486" s="1">
        <v>27.6</v>
      </c>
      <c r="K486" s="8"/>
      <c r="P486" s="1"/>
    </row>
    <row r="487" spans="2:16" x14ac:dyDescent="0.3">
      <c r="B487" s="1" t="s">
        <v>244</v>
      </c>
      <c r="C487" s="1" t="s">
        <v>508</v>
      </c>
      <c r="D487" s="1">
        <v>23</v>
      </c>
      <c r="K487" s="8"/>
      <c r="P487" s="1"/>
    </row>
    <row r="488" spans="2:16" x14ac:dyDescent="0.3">
      <c r="B488" s="1" t="s">
        <v>350</v>
      </c>
      <c r="C488" s="1" t="s">
        <v>508</v>
      </c>
      <c r="D488" s="1">
        <v>21.6</v>
      </c>
      <c r="K488" s="8"/>
      <c r="P488" s="1"/>
    </row>
    <row r="489" spans="2:16" x14ac:dyDescent="0.3">
      <c r="B489" s="1" t="s">
        <v>421</v>
      </c>
      <c r="C489" s="1" t="s">
        <v>508</v>
      </c>
      <c r="D489" s="1">
        <v>12.5</v>
      </c>
      <c r="K489" s="8"/>
      <c r="P489" s="1"/>
    </row>
    <row r="490" spans="2:16" x14ac:dyDescent="0.3">
      <c r="B490" s="1" t="s">
        <v>277</v>
      </c>
      <c r="C490" s="1" t="s">
        <v>488</v>
      </c>
      <c r="D490" s="1">
        <v>16.899999999999999</v>
      </c>
      <c r="K490" s="8"/>
      <c r="P490" s="1"/>
    </row>
    <row r="491" spans="2:16" x14ac:dyDescent="0.3">
      <c r="B491" s="1" t="s">
        <v>101</v>
      </c>
      <c r="C491" s="1" t="s">
        <v>488</v>
      </c>
      <c r="D491" s="1">
        <v>21.5</v>
      </c>
      <c r="K491" s="8"/>
      <c r="P491" s="1"/>
    </row>
    <row r="492" spans="2:16" x14ac:dyDescent="0.3">
      <c r="B492" s="1" t="s">
        <v>22</v>
      </c>
      <c r="C492" s="1" t="s">
        <v>488</v>
      </c>
      <c r="D492" s="1">
        <v>22.2</v>
      </c>
      <c r="K492" s="8"/>
      <c r="P492" s="1"/>
    </row>
    <row r="493" spans="2:16" x14ac:dyDescent="0.3">
      <c r="B493" s="1" t="s">
        <v>180</v>
      </c>
      <c r="C493" s="1" t="s">
        <v>488</v>
      </c>
      <c r="D493" s="1">
        <v>18.2</v>
      </c>
      <c r="K493" s="8"/>
      <c r="P493" s="1"/>
    </row>
    <row r="494" spans="2:16" x14ac:dyDescent="0.3">
      <c r="B494" s="1" t="s">
        <v>235</v>
      </c>
      <c r="C494" s="1" t="s">
        <v>488</v>
      </c>
      <c r="D494" s="1">
        <v>17.399999999999999</v>
      </c>
      <c r="K494" s="8"/>
      <c r="P494" s="1"/>
    </row>
    <row r="495" spans="2:16" x14ac:dyDescent="0.3">
      <c r="B495" s="1" t="s">
        <v>410</v>
      </c>
      <c r="C495" s="1" t="s">
        <v>488</v>
      </c>
      <c r="D495" s="1">
        <v>21.1</v>
      </c>
      <c r="K495" s="8"/>
      <c r="P495" s="1"/>
    </row>
    <row r="496" spans="2:16" x14ac:dyDescent="0.3">
      <c r="B496" s="1" t="s">
        <v>644</v>
      </c>
      <c r="C496" s="1" t="s">
        <v>488</v>
      </c>
      <c r="D496" s="1">
        <v>11.5</v>
      </c>
      <c r="K496" s="8"/>
      <c r="P496" s="1"/>
    </row>
    <row r="497" spans="2:16" x14ac:dyDescent="0.3">
      <c r="B497" s="1" t="s">
        <v>527</v>
      </c>
      <c r="C497" s="1" t="s">
        <v>488</v>
      </c>
      <c r="D497" s="1">
        <v>20.9</v>
      </c>
      <c r="K497" s="8"/>
      <c r="P497" s="1"/>
    </row>
    <row r="498" spans="2:16" x14ac:dyDescent="0.3">
      <c r="B498" s="1" t="s">
        <v>534</v>
      </c>
      <c r="C498" s="1" t="s">
        <v>488</v>
      </c>
      <c r="D498" s="1">
        <v>12.5</v>
      </c>
      <c r="K498" s="8"/>
      <c r="P498" s="1"/>
    </row>
    <row r="499" spans="2:16" x14ac:dyDescent="0.3">
      <c r="B499" s="1" t="s">
        <v>172</v>
      </c>
      <c r="C499" s="1" t="s">
        <v>488</v>
      </c>
      <c r="D499" s="1">
        <v>21.8</v>
      </c>
      <c r="K499" s="8"/>
      <c r="P499" s="1"/>
    </row>
    <row r="500" spans="2:16" x14ac:dyDescent="0.3">
      <c r="B500" s="1" t="s">
        <v>437</v>
      </c>
      <c r="C500" s="1" t="s">
        <v>488</v>
      </c>
      <c r="D500" s="1">
        <v>32.700000000000003</v>
      </c>
      <c r="K500" s="8"/>
      <c r="P500" s="1"/>
    </row>
    <row r="501" spans="2:16" x14ac:dyDescent="0.3">
      <c r="B501" s="1" t="s">
        <v>131</v>
      </c>
      <c r="C501" s="1" t="s">
        <v>488</v>
      </c>
      <c r="D501" s="1">
        <v>13.1</v>
      </c>
      <c r="K501" s="8"/>
      <c r="P501" s="1"/>
    </row>
    <row r="502" spans="2:16" x14ac:dyDescent="0.3">
      <c r="B502" s="1" t="s">
        <v>158</v>
      </c>
      <c r="C502" s="1" t="s">
        <v>488</v>
      </c>
      <c r="D502" s="1">
        <v>18.2</v>
      </c>
      <c r="K502" s="8"/>
      <c r="P502" s="1"/>
    </row>
    <row r="503" spans="2:16" x14ac:dyDescent="0.3">
      <c r="B503" s="1" t="s">
        <v>193</v>
      </c>
      <c r="C503" s="1" t="s">
        <v>488</v>
      </c>
      <c r="D503" s="1">
        <v>14</v>
      </c>
      <c r="K503" s="8"/>
      <c r="P503" s="1"/>
    </row>
    <row r="504" spans="2:16" x14ac:dyDescent="0.3">
      <c r="B504" s="1" t="s">
        <v>320</v>
      </c>
      <c r="C504" s="1" t="s">
        <v>488</v>
      </c>
      <c r="D504" s="1">
        <v>13.9</v>
      </c>
      <c r="K504" s="8"/>
      <c r="P504" s="1"/>
    </row>
    <row r="505" spans="2:16" x14ac:dyDescent="0.3">
      <c r="B505" s="1" t="s">
        <v>253</v>
      </c>
      <c r="C505" s="1" t="s">
        <v>488</v>
      </c>
      <c r="D505" s="1">
        <v>14.7</v>
      </c>
      <c r="K505" s="8"/>
      <c r="P505" s="1"/>
    </row>
    <row r="506" spans="2:16" x14ac:dyDescent="0.3">
      <c r="B506" s="1" t="s">
        <v>362</v>
      </c>
      <c r="C506" s="1" t="s">
        <v>488</v>
      </c>
      <c r="D506" s="1">
        <v>14.8</v>
      </c>
      <c r="K506" s="8"/>
      <c r="P506" s="1"/>
    </row>
    <row r="507" spans="2:16" x14ac:dyDescent="0.3">
      <c r="B507" s="1" t="s">
        <v>115</v>
      </c>
      <c r="C507" s="1" t="s">
        <v>488</v>
      </c>
      <c r="D507" s="1">
        <v>22.5</v>
      </c>
      <c r="K507" s="8"/>
      <c r="P507" s="1"/>
    </row>
    <row r="508" spans="2:16" x14ac:dyDescent="0.3">
      <c r="B508" s="1" t="s">
        <v>344</v>
      </c>
      <c r="C508" s="1" t="s">
        <v>488</v>
      </c>
      <c r="D508" s="1">
        <v>16.600000000000001</v>
      </c>
      <c r="K508" s="8"/>
      <c r="P508" s="1"/>
    </row>
    <row r="509" spans="2:16" x14ac:dyDescent="0.3">
      <c r="B509" s="1" t="s">
        <v>107</v>
      </c>
      <c r="C509" s="1" t="s">
        <v>515</v>
      </c>
      <c r="D509" s="1">
        <v>14.7</v>
      </c>
      <c r="K509" s="8"/>
      <c r="P509" s="1"/>
    </row>
    <row r="510" spans="2:16" x14ac:dyDescent="0.3">
      <c r="B510" s="1" t="s">
        <v>161</v>
      </c>
      <c r="C510" s="1" t="s">
        <v>515</v>
      </c>
      <c r="D510" s="1">
        <v>21</v>
      </c>
      <c r="K510" s="8"/>
      <c r="P510" s="1"/>
    </row>
    <row r="511" spans="2:16" x14ac:dyDescent="0.3">
      <c r="B511" s="1" t="s">
        <v>327</v>
      </c>
      <c r="C511" s="1" t="s">
        <v>515</v>
      </c>
      <c r="D511" s="1">
        <v>32</v>
      </c>
      <c r="K511" s="8"/>
      <c r="P511" s="1"/>
    </row>
    <row r="512" spans="2:16" x14ac:dyDescent="0.3">
      <c r="B512" s="1" t="s">
        <v>39</v>
      </c>
      <c r="C512" s="1" t="s">
        <v>515</v>
      </c>
      <c r="D512" s="1">
        <v>13</v>
      </c>
      <c r="K512" s="8"/>
      <c r="P512" s="1"/>
    </row>
    <row r="513" spans="2:16" x14ac:dyDescent="0.3">
      <c r="B513" s="1" t="s">
        <v>323</v>
      </c>
      <c r="C513" s="1" t="s">
        <v>515</v>
      </c>
      <c r="D513" s="1">
        <v>16.8</v>
      </c>
      <c r="K513" s="8"/>
      <c r="P513" s="1"/>
    </row>
    <row r="514" spans="2:16" x14ac:dyDescent="0.3">
      <c r="B514" s="1" t="s">
        <v>276</v>
      </c>
      <c r="C514" s="1" t="s">
        <v>515</v>
      </c>
      <c r="D514" s="1">
        <v>0</v>
      </c>
      <c r="K514" s="8"/>
      <c r="P514" s="1"/>
    </row>
    <row r="515" spans="2:16" x14ac:dyDescent="0.3">
      <c r="B515" s="1" t="s">
        <v>65</v>
      </c>
      <c r="C515" s="1" t="s">
        <v>515</v>
      </c>
      <c r="D515" s="1">
        <v>19.8</v>
      </c>
      <c r="K515" s="8"/>
      <c r="P515" s="1"/>
    </row>
    <row r="516" spans="2:16" x14ac:dyDescent="0.3">
      <c r="B516" s="1" t="s">
        <v>596</v>
      </c>
      <c r="C516" s="1" t="s">
        <v>515</v>
      </c>
      <c r="D516" s="1">
        <v>24.2</v>
      </c>
      <c r="K516" s="8"/>
      <c r="P516" s="1"/>
    </row>
    <row r="517" spans="2:16" x14ac:dyDescent="0.3">
      <c r="B517" s="1" t="s">
        <v>482</v>
      </c>
      <c r="C517" s="1" t="s">
        <v>515</v>
      </c>
      <c r="D517" s="1">
        <v>23.4</v>
      </c>
      <c r="K517" s="8"/>
      <c r="P517" s="1"/>
    </row>
    <row r="518" spans="2:16" x14ac:dyDescent="0.3">
      <c r="B518" s="1" t="s">
        <v>528</v>
      </c>
      <c r="C518" s="1" t="s">
        <v>515</v>
      </c>
      <c r="D518" s="1">
        <v>22.3</v>
      </c>
      <c r="K518" s="8"/>
      <c r="P518" s="1"/>
    </row>
    <row r="519" spans="2:16" x14ac:dyDescent="0.3">
      <c r="B519" s="1" t="s">
        <v>369</v>
      </c>
      <c r="C519" s="1" t="s">
        <v>515</v>
      </c>
      <c r="D519" s="1">
        <v>11.9</v>
      </c>
      <c r="K519" s="8"/>
      <c r="P519" s="1"/>
    </row>
    <row r="520" spans="2:16" x14ac:dyDescent="0.3">
      <c r="B520" s="1" t="s">
        <v>645</v>
      </c>
      <c r="C520" s="1" t="s">
        <v>515</v>
      </c>
      <c r="D520" s="1">
        <v>8.8000000000000007</v>
      </c>
      <c r="K520" s="8"/>
      <c r="P520" s="1"/>
    </row>
    <row r="521" spans="2:16" x14ac:dyDescent="0.3">
      <c r="B521" s="1" t="s">
        <v>34</v>
      </c>
      <c r="C521" s="1" t="s">
        <v>515</v>
      </c>
      <c r="D521" s="1">
        <v>16.399999999999999</v>
      </c>
      <c r="K521" s="8"/>
      <c r="P521" s="1"/>
    </row>
    <row r="522" spans="2:16" x14ac:dyDescent="0.3">
      <c r="B522" s="1" t="s">
        <v>174</v>
      </c>
      <c r="C522" s="1" t="s">
        <v>515</v>
      </c>
      <c r="D522" s="1">
        <v>17.399999999999999</v>
      </c>
      <c r="K522" s="8"/>
      <c r="P522" s="1"/>
    </row>
    <row r="523" spans="2:16" x14ac:dyDescent="0.3">
      <c r="B523" s="1" t="s">
        <v>270</v>
      </c>
      <c r="C523" s="1" t="s">
        <v>515</v>
      </c>
      <c r="D523" s="1">
        <v>22.1</v>
      </c>
      <c r="K523" s="8"/>
      <c r="P523" s="1"/>
    </row>
    <row r="524" spans="2:16" x14ac:dyDescent="0.3">
      <c r="B524" s="1" t="s">
        <v>474</v>
      </c>
      <c r="C524" s="1" t="s">
        <v>515</v>
      </c>
      <c r="D524" s="1">
        <v>17.100000000000001</v>
      </c>
      <c r="K524" s="8"/>
      <c r="P524" s="1"/>
    </row>
    <row r="525" spans="2:16" x14ac:dyDescent="0.3">
      <c r="B525" s="1" t="s">
        <v>105</v>
      </c>
      <c r="C525" s="1" t="s">
        <v>515</v>
      </c>
      <c r="D525" s="1">
        <v>18</v>
      </c>
      <c r="K525" s="8"/>
      <c r="P525" s="1"/>
    </row>
    <row r="526" spans="2:16" x14ac:dyDescent="0.3">
      <c r="B526" s="1" t="s">
        <v>61</v>
      </c>
      <c r="C526" s="1" t="s">
        <v>492</v>
      </c>
      <c r="D526" s="1">
        <v>13.4</v>
      </c>
      <c r="K526" s="8"/>
      <c r="P526" s="1"/>
    </row>
    <row r="527" spans="2:16" x14ac:dyDescent="0.3">
      <c r="B527" s="1" t="s">
        <v>17</v>
      </c>
      <c r="C527" s="1" t="s">
        <v>492</v>
      </c>
      <c r="D527" s="1">
        <v>24</v>
      </c>
      <c r="K527" s="8"/>
      <c r="P527" s="1"/>
    </row>
    <row r="528" spans="2:16" x14ac:dyDescent="0.3">
      <c r="B528" s="1" t="s">
        <v>524</v>
      </c>
      <c r="C528" s="1" t="s">
        <v>492</v>
      </c>
      <c r="D528" s="1">
        <v>24.8</v>
      </c>
      <c r="K528" s="8"/>
      <c r="P528" s="1"/>
    </row>
    <row r="529" spans="2:16" x14ac:dyDescent="0.3">
      <c r="B529" s="1" t="s">
        <v>330</v>
      </c>
      <c r="C529" s="1" t="s">
        <v>492</v>
      </c>
      <c r="D529" s="1">
        <v>28.1</v>
      </c>
      <c r="K529" s="8"/>
      <c r="P529" s="1"/>
    </row>
    <row r="530" spans="2:16" x14ac:dyDescent="0.3">
      <c r="B530" s="1" t="s">
        <v>473</v>
      </c>
      <c r="C530" s="1" t="s">
        <v>492</v>
      </c>
      <c r="D530" s="1">
        <v>21.9</v>
      </c>
      <c r="K530" s="8"/>
      <c r="P530" s="1"/>
    </row>
    <row r="531" spans="2:16" x14ac:dyDescent="0.3">
      <c r="B531" s="1" t="s">
        <v>213</v>
      </c>
      <c r="C531" s="1" t="s">
        <v>492</v>
      </c>
      <c r="D531" s="1">
        <v>15.8</v>
      </c>
      <c r="K531" s="8"/>
      <c r="P531" s="1"/>
    </row>
    <row r="532" spans="2:16" x14ac:dyDescent="0.3">
      <c r="B532" s="1" t="s">
        <v>269</v>
      </c>
      <c r="C532" s="1" t="s">
        <v>492</v>
      </c>
      <c r="D532" s="1">
        <v>21.3</v>
      </c>
      <c r="K532" s="8"/>
      <c r="P532" s="1"/>
    </row>
    <row r="533" spans="2:16" x14ac:dyDescent="0.3">
      <c r="B533" s="1" t="s">
        <v>239</v>
      </c>
      <c r="C533" s="1" t="s">
        <v>492</v>
      </c>
      <c r="D533" s="1">
        <v>15.6</v>
      </c>
      <c r="K533" s="8"/>
      <c r="P533" s="1"/>
    </row>
    <row r="534" spans="2:16" x14ac:dyDescent="0.3">
      <c r="B534" s="1" t="s">
        <v>294</v>
      </c>
      <c r="C534" s="1" t="s">
        <v>492</v>
      </c>
      <c r="D534" s="1">
        <v>24.1</v>
      </c>
      <c r="K534" s="8"/>
      <c r="P534" s="1"/>
    </row>
    <row r="535" spans="2:16" x14ac:dyDescent="0.3">
      <c r="B535" s="1" t="s">
        <v>306</v>
      </c>
      <c r="C535" s="1" t="s">
        <v>492</v>
      </c>
      <c r="D535" s="1">
        <v>13.5</v>
      </c>
      <c r="K535" s="8"/>
      <c r="P535" s="1"/>
    </row>
    <row r="536" spans="2:16" x14ac:dyDescent="0.3">
      <c r="B536" s="1" t="s">
        <v>444</v>
      </c>
      <c r="C536" s="1" t="s">
        <v>492</v>
      </c>
      <c r="D536" s="1">
        <v>14.9</v>
      </c>
      <c r="K536" s="8"/>
      <c r="P536" s="1"/>
    </row>
    <row r="537" spans="2:16" x14ac:dyDescent="0.3">
      <c r="B537" s="1" t="s">
        <v>280</v>
      </c>
      <c r="C537" s="1" t="s">
        <v>492</v>
      </c>
      <c r="D537" s="1">
        <v>17.8</v>
      </c>
      <c r="K537" s="8"/>
      <c r="P537" s="1"/>
    </row>
    <row r="538" spans="2:16" x14ac:dyDescent="0.3">
      <c r="B538" s="1" t="s">
        <v>10</v>
      </c>
      <c r="C538" s="1" t="s">
        <v>492</v>
      </c>
      <c r="D538" s="1">
        <v>16.399999999999999</v>
      </c>
      <c r="K538" s="8"/>
      <c r="P538" s="1"/>
    </row>
    <row r="539" spans="2:16" x14ac:dyDescent="0.3">
      <c r="B539" s="1" t="s">
        <v>200</v>
      </c>
      <c r="C539" s="1" t="s">
        <v>492</v>
      </c>
      <c r="D539" s="1">
        <v>15.4</v>
      </c>
      <c r="K539" s="8"/>
      <c r="P539" s="1"/>
    </row>
    <row r="540" spans="2:16" x14ac:dyDescent="0.3">
      <c r="B540" s="1" t="s">
        <v>547</v>
      </c>
      <c r="C540" s="1" t="s">
        <v>492</v>
      </c>
      <c r="D540" s="1">
        <v>22.7</v>
      </c>
      <c r="K540" s="8"/>
      <c r="P540" s="1"/>
    </row>
    <row r="541" spans="2:16" x14ac:dyDescent="0.3">
      <c r="B541" s="1" t="s">
        <v>125</v>
      </c>
      <c r="C541" s="1" t="s">
        <v>492</v>
      </c>
      <c r="D541" s="1">
        <v>16.600000000000001</v>
      </c>
      <c r="K541" s="8"/>
      <c r="P541" s="1"/>
    </row>
    <row r="542" spans="2:16" x14ac:dyDescent="0.3">
      <c r="B542" s="1" t="s">
        <v>360</v>
      </c>
      <c r="C542" s="1" t="s">
        <v>497</v>
      </c>
      <c r="D542" s="1">
        <v>18.5</v>
      </c>
      <c r="K542" s="8"/>
      <c r="P542" s="1"/>
    </row>
    <row r="543" spans="2:16" x14ac:dyDescent="0.3">
      <c r="B543" s="1" t="s">
        <v>646</v>
      </c>
      <c r="C543" s="1" t="s">
        <v>497</v>
      </c>
      <c r="D543" s="1">
        <v>17.8</v>
      </c>
      <c r="K543" s="8"/>
      <c r="P543" s="1"/>
    </row>
    <row r="544" spans="2:16" x14ac:dyDescent="0.3">
      <c r="B544" s="1" t="s">
        <v>236</v>
      </c>
      <c r="C544" s="1" t="s">
        <v>497</v>
      </c>
      <c r="D544" s="1">
        <v>18.5</v>
      </c>
      <c r="K544" s="8"/>
      <c r="P544" s="1"/>
    </row>
    <row r="545" spans="2:16" x14ac:dyDescent="0.3">
      <c r="B545" s="1" t="s">
        <v>475</v>
      </c>
      <c r="C545" s="1" t="s">
        <v>497</v>
      </c>
      <c r="D545" s="1">
        <v>22</v>
      </c>
      <c r="K545" s="8"/>
      <c r="P545" s="1"/>
    </row>
    <row r="546" spans="2:16" x14ac:dyDescent="0.3">
      <c r="B546" s="1" t="s">
        <v>202</v>
      </c>
      <c r="C546" s="1" t="s">
        <v>497</v>
      </c>
      <c r="D546" s="1">
        <v>24.3</v>
      </c>
      <c r="K546" s="8"/>
      <c r="P546" s="1"/>
    </row>
    <row r="547" spans="2:16" x14ac:dyDescent="0.3">
      <c r="B547" s="1" t="s">
        <v>318</v>
      </c>
      <c r="C547" s="1" t="s">
        <v>497</v>
      </c>
      <c r="D547" s="1">
        <v>17</v>
      </c>
      <c r="K547" s="8"/>
      <c r="P547" s="1"/>
    </row>
    <row r="548" spans="2:16" x14ac:dyDescent="0.3">
      <c r="B548" s="1" t="s">
        <v>554</v>
      </c>
      <c r="C548" s="1" t="s">
        <v>497</v>
      </c>
      <c r="D548" s="1">
        <v>13</v>
      </c>
      <c r="K548" s="8"/>
      <c r="P548" s="1"/>
    </row>
    <row r="549" spans="2:16" x14ac:dyDescent="0.3">
      <c r="B549" s="1" t="s">
        <v>86</v>
      </c>
      <c r="C549" s="1" t="s">
        <v>497</v>
      </c>
      <c r="D549" s="1">
        <v>23.8</v>
      </c>
      <c r="K549" s="8"/>
      <c r="P549" s="1"/>
    </row>
    <row r="550" spans="2:16" x14ac:dyDescent="0.3">
      <c r="B550" s="1" t="s">
        <v>647</v>
      </c>
      <c r="C550" s="1" t="s">
        <v>497</v>
      </c>
      <c r="D550" s="1">
        <v>21.3</v>
      </c>
      <c r="K550" s="8"/>
      <c r="P550" s="1"/>
    </row>
    <row r="551" spans="2:16" x14ac:dyDescent="0.3">
      <c r="B551" s="1" t="s">
        <v>341</v>
      </c>
      <c r="C551" s="1" t="s">
        <v>497</v>
      </c>
      <c r="D551" s="1">
        <v>20.2</v>
      </c>
      <c r="K551" s="8"/>
      <c r="P551" s="1"/>
    </row>
    <row r="552" spans="2:16" x14ac:dyDescent="0.3">
      <c r="B552" s="1" t="s">
        <v>598</v>
      </c>
      <c r="C552" s="1" t="s">
        <v>497</v>
      </c>
      <c r="D552" s="1">
        <v>22.7</v>
      </c>
      <c r="K552" s="8"/>
      <c r="P552" s="1"/>
    </row>
    <row r="553" spans="2:16" x14ac:dyDescent="0.3">
      <c r="B553" s="1" t="s">
        <v>149</v>
      </c>
      <c r="C553" s="1" t="s">
        <v>497</v>
      </c>
      <c r="D553" s="1">
        <v>15</v>
      </c>
      <c r="K553" s="8"/>
      <c r="P553" s="1"/>
    </row>
    <row r="554" spans="2:16" x14ac:dyDescent="0.3">
      <c r="B554" s="1" t="s">
        <v>553</v>
      </c>
      <c r="C554" s="1" t="s">
        <v>497</v>
      </c>
      <c r="D554" s="1">
        <v>23.7</v>
      </c>
      <c r="K554" s="8"/>
      <c r="P554" s="1"/>
    </row>
    <row r="555" spans="2:16" x14ac:dyDescent="0.3">
      <c r="B555" s="1" t="s">
        <v>72</v>
      </c>
      <c r="C555" s="1" t="s">
        <v>497</v>
      </c>
      <c r="D555" s="1">
        <v>16.2</v>
      </c>
      <c r="K555" s="8"/>
      <c r="P555" s="1"/>
    </row>
    <row r="556" spans="2:16" x14ac:dyDescent="0.3">
      <c r="B556" s="1" t="s">
        <v>301</v>
      </c>
      <c r="C556" s="1" t="s">
        <v>497</v>
      </c>
      <c r="D556" s="1">
        <v>14.4</v>
      </c>
      <c r="K556" s="8"/>
      <c r="P556" s="1"/>
    </row>
    <row r="557" spans="2:16" x14ac:dyDescent="0.3">
      <c r="B557" s="1" t="s">
        <v>483</v>
      </c>
      <c r="C557" s="1" t="s">
        <v>497</v>
      </c>
      <c r="D557" s="1">
        <v>17.3</v>
      </c>
      <c r="K557" s="8"/>
      <c r="P557" s="1"/>
    </row>
    <row r="558" spans="2:16" x14ac:dyDescent="0.3">
      <c r="B558" s="1" t="s">
        <v>459</v>
      </c>
      <c r="C558" s="1" t="s">
        <v>497</v>
      </c>
      <c r="D558" s="1">
        <v>16</v>
      </c>
      <c r="K558" s="8"/>
      <c r="P558" s="1"/>
    </row>
    <row r="559" spans="2:16" x14ac:dyDescent="0.3">
      <c r="B559" s="1" t="s">
        <v>152</v>
      </c>
      <c r="C559" s="1" t="s">
        <v>557</v>
      </c>
      <c r="D559" s="1">
        <v>17.100000000000001</v>
      </c>
      <c r="K559" s="8"/>
      <c r="P559" s="1"/>
    </row>
    <row r="560" spans="2:16" x14ac:dyDescent="0.3">
      <c r="B560" s="1" t="s">
        <v>286</v>
      </c>
      <c r="C560" s="1" t="s">
        <v>557</v>
      </c>
      <c r="D560" s="1">
        <v>22.3</v>
      </c>
      <c r="K560" s="8"/>
      <c r="P560" s="1"/>
    </row>
    <row r="561" spans="2:16" x14ac:dyDescent="0.3">
      <c r="B561" s="1" t="s">
        <v>300</v>
      </c>
      <c r="C561" s="1" t="s">
        <v>557</v>
      </c>
      <c r="D561" s="1">
        <v>8.6</v>
      </c>
      <c r="K561" s="8"/>
      <c r="P561" s="1"/>
    </row>
    <row r="562" spans="2:16" x14ac:dyDescent="0.3">
      <c r="B562" s="1" t="s">
        <v>368</v>
      </c>
      <c r="C562" s="1" t="s">
        <v>557</v>
      </c>
      <c r="D562" s="1">
        <v>13.5</v>
      </c>
      <c r="K562" s="8"/>
      <c r="P562" s="1"/>
    </row>
    <row r="563" spans="2:16" x14ac:dyDescent="0.3">
      <c r="B563" s="1" t="s">
        <v>81</v>
      </c>
      <c r="C563" s="1" t="s">
        <v>557</v>
      </c>
      <c r="D563" s="1">
        <v>27.7</v>
      </c>
      <c r="K563" s="8"/>
      <c r="P563" s="1"/>
    </row>
    <row r="564" spans="2:16" x14ac:dyDescent="0.3">
      <c r="B564" s="1" t="s">
        <v>27</v>
      </c>
      <c r="C564" s="1" t="s">
        <v>557</v>
      </c>
      <c r="D564" s="1">
        <v>17.8</v>
      </c>
      <c r="K564" s="8"/>
      <c r="P564" s="1"/>
    </row>
    <row r="565" spans="2:16" x14ac:dyDescent="0.3">
      <c r="B565" s="1" t="s">
        <v>648</v>
      </c>
      <c r="C565" s="1" t="s">
        <v>557</v>
      </c>
      <c r="D565" s="1">
        <v>32.299999999999997</v>
      </c>
      <c r="K565" s="8"/>
      <c r="P565" s="1"/>
    </row>
    <row r="566" spans="2:16" x14ac:dyDescent="0.3">
      <c r="B566" s="1" t="s">
        <v>3</v>
      </c>
      <c r="C566" s="1" t="s">
        <v>557</v>
      </c>
      <c r="D566" s="1">
        <v>14.8</v>
      </c>
      <c r="K566" s="8"/>
      <c r="P566" s="1"/>
    </row>
    <row r="567" spans="2:16" x14ac:dyDescent="0.3">
      <c r="B567" s="1" t="s">
        <v>122</v>
      </c>
      <c r="C567" s="1" t="s">
        <v>557</v>
      </c>
      <c r="D567" s="1">
        <v>12.5</v>
      </c>
      <c r="K567" s="8"/>
      <c r="P567" s="1"/>
    </row>
    <row r="568" spans="2:16" x14ac:dyDescent="0.3">
      <c r="B568" s="1" t="s">
        <v>114</v>
      </c>
      <c r="C568" s="1" t="s">
        <v>557</v>
      </c>
      <c r="D568" s="1">
        <v>26.8</v>
      </c>
      <c r="K568" s="8"/>
      <c r="P568" s="1"/>
    </row>
    <row r="569" spans="2:16" x14ac:dyDescent="0.3">
      <c r="B569" s="1" t="s">
        <v>592</v>
      </c>
      <c r="C569" s="1" t="s">
        <v>557</v>
      </c>
      <c r="D569" s="1">
        <v>19.600000000000001</v>
      </c>
      <c r="K569" s="8"/>
      <c r="P569" s="1"/>
    </row>
    <row r="570" spans="2:16" x14ac:dyDescent="0.3">
      <c r="B570" s="1" t="s">
        <v>380</v>
      </c>
      <c r="C570" s="1" t="s">
        <v>557</v>
      </c>
      <c r="D570" s="1">
        <v>18.7</v>
      </c>
      <c r="K570" s="8"/>
      <c r="P570" s="1"/>
    </row>
    <row r="571" spans="2:16" x14ac:dyDescent="0.3">
      <c r="B571" s="1" t="s">
        <v>331</v>
      </c>
      <c r="C571" s="1" t="s">
        <v>557</v>
      </c>
      <c r="D571" s="1">
        <v>17.5</v>
      </c>
      <c r="K571" s="8"/>
      <c r="P571" s="1"/>
    </row>
    <row r="572" spans="2:16" x14ac:dyDescent="0.3">
      <c r="B572" s="1" t="s">
        <v>314</v>
      </c>
      <c r="C572" s="1" t="s">
        <v>557</v>
      </c>
      <c r="D572" s="1">
        <v>12.9</v>
      </c>
      <c r="K572" s="8"/>
      <c r="P572" s="1"/>
    </row>
    <row r="573" spans="2:16" x14ac:dyDescent="0.3">
      <c r="B573" s="1" t="s">
        <v>207</v>
      </c>
      <c r="C573" s="1" t="s">
        <v>557</v>
      </c>
      <c r="D573" s="1">
        <v>21.6</v>
      </c>
      <c r="K573" s="8"/>
      <c r="P573" s="1"/>
    </row>
    <row r="574" spans="2:16" x14ac:dyDescent="0.3">
      <c r="B574" s="1" t="s">
        <v>256</v>
      </c>
      <c r="C574" s="1" t="s">
        <v>516</v>
      </c>
      <c r="D574" s="1">
        <v>21.4</v>
      </c>
      <c r="K574" s="8"/>
      <c r="P574" s="1"/>
    </row>
    <row r="575" spans="2:16" x14ac:dyDescent="0.3">
      <c r="B575" s="1" t="s">
        <v>187</v>
      </c>
      <c r="C575" s="1" t="s">
        <v>516</v>
      </c>
      <c r="D575" s="1">
        <v>13.9</v>
      </c>
      <c r="K575" s="8"/>
      <c r="P575" s="1"/>
    </row>
    <row r="576" spans="2:16" x14ac:dyDescent="0.3">
      <c r="B576" s="1" t="s">
        <v>390</v>
      </c>
      <c r="C576" s="1" t="s">
        <v>516</v>
      </c>
      <c r="D576" s="1">
        <v>11.7</v>
      </c>
      <c r="K576" s="8"/>
      <c r="P576" s="1"/>
    </row>
    <row r="577" spans="2:16" x14ac:dyDescent="0.3">
      <c r="B577" s="1" t="s">
        <v>337</v>
      </c>
      <c r="C577" s="1" t="s">
        <v>516</v>
      </c>
      <c r="D577" s="1">
        <v>17.7</v>
      </c>
      <c r="K577" s="8"/>
      <c r="P577" s="1"/>
    </row>
    <row r="578" spans="2:16" x14ac:dyDescent="0.3">
      <c r="B578" s="1" t="s">
        <v>310</v>
      </c>
      <c r="C578" s="1" t="s">
        <v>516</v>
      </c>
      <c r="D578" s="1">
        <v>21.3</v>
      </c>
      <c r="K578" s="8"/>
      <c r="P578" s="1"/>
    </row>
    <row r="579" spans="2:16" x14ac:dyDescent="0.3">
      <c r="B579" s="1" t="s">
        <v>212</v>
      </c>
      <c r="C579" s="1" t="s">
        <v>516</v>
      </c>
      <c r="D579" s="1">
        <v>16.899999999999999</v>
      </c>
      <c r="K579" s="8"/>
      <c r="P579" s="1"/>
    </row>
    <row r="580" spans="2:16" x14ac:dyDescent="0.3">
      <c r="B580" s="1" t="s">
        <v>408</v>
      </c>
      <c r="C580" s="1" t="s">
        <v>516</v>
      </c>
      <c r="D580" s="1">
        <v>15.9</v>
      </c>
      <c r="K580" s="8"/>
      <c r="P580" s="1"/>
    </row>
    <row r="581" spans="2:16" x14ac:dyDescent="0.3">
      <c r="B581" s="1" t="s">
        <v>317</v>
      </c>
      <c r="C581" s="1" t="s">
        <v>516</v>
      </c>
      <c r="D581" s="1">
        <v>30</v>
      </c>
      <c r="K581" s="8"/>
      <c r="P581" s="1"/>
    </row>
    <row r="582" spans="2:16" x14ac:dyDescent="0.3">
      <c r="B582" s="1" t="s">
        <v>392</v>
      </c>
      <c r="C582" s="1" t="s">
        <v>516</v>
      </c>
      <c r="D582" s="1">
        <v>19.100000000000001</v>
      </c>
      <c r="K582" s="8"/>
      <c r="P582" s="1"/>
    </row>
    <row r="583" spans="2:16" x14ac:dyDescent="0.3">
      <c r="B583" s="1" t="s">
        <v>24</v>
      </c>
      <c r="C583" s="1" t="s">
        <v>516</v>
      </c>
      <c r="D583" s="1">
        <v>16.7</v>
      </c>
      <c r="K583" s="8"/>
      <c r="P583" s="1"/>
    </row>
    <row r="584" spans="2:16" x14ac:dyDescent="0.3">
      <c r="B584" s="1" t="s">
        <v>31</v>
      </c>
      <c r="C584" s="1" t="s">
        <v>516</v>
      </c>
      <c r="D584" s="1">
        <v>14.2</v>
      </c>
      <c r="K584" s="8"/>
      <c r="P584" s="1"/>
    </row>
    <row r="585" spans="2:16" x14ac:dyDescent="0.3">
      <c r="B585" s="1" t="s">
        <v>649</v>
      </c>
      <c r="C585" s="1" t="s">
        <v>516</v>
      </c>
      <c r="D585" s="1">
        <v>18</v>
      </c>
      <c r="K585" s="8"/>
      <c r="P585" s="1"/>
    </row>
    <row r="586" spans="2:16" x14ac:dyDescent="0.3">
      <c r="B586" s="1" t="s">
        <v>227</v>
      </c>
      <c r="C586" s="1" t="s">
        <v>516</v>
      </c>
      <c r="D586" s="1">
        <v>21</v>
      </c>
      <c r="K586" s="8"/>
      <c r="P586" s="1"/>
    </row>
    <row r="587" spans="2:16" x14ac:dyDescent="0.3">
      <c r="B587" s="1" t="s">
        <v>416</v>
      </c>
      <c r="C587" s="1" t="s">
        <v>516</v>
      </c>
      <c r="D587" s="1">
        <v>18.2</v>
      </c>
      <c r="K587" s="8"/>
      <c r="P587" s="1"/>
    </row>
    <row r="588" spans="2:16" x14ac:dyDescent="0.3">
      <c r="B588" s="1" t="s">
        <v>366</v>
      </c>
      <c r="C588" s="1" t="s">
        <v>516</v>
      </c>
      <c r="D588" s="1">
        <v>14.8</v>
      </c>
      <c r="K588" s="8"/>
      <c r="P588" s="1"/>
    </row>
    <row r="589" spans="2:16" x14ac:dyDescent="0.3">
      <c r="B589" s="1" t="s">
        <v>291</v>
      </c>
      <c r="C589" s="1" t="s">
        <v>516</v>
      </c>
      <c r="D589" s="1">
        <v>20.5</v>
      </c>
      <c r="K589" s="8"/>
      <c r="P589" s="1"/>
    </row>
    <row r="590" spans="2:16" x14ac:dyDescent="0.3">
      <c r="B590" s="1" t="s">
        <v>563</v>
      </c>
      <c r="C590" s="1" t="s">
        <v>516</v>
      </c>
      <c r="D590" s="1">
        <v>9.3000000000000007</v>
      </c>
      <c r="K590" s="8"/>
      <c r="P590" s="1"/>
    </row>
    <row r="591" spans="2:16" x14ac:dyDescent="0.3">
      <c r="B591" s="1" t="s">
        <v>154</v>
      </c>
      <c r="C591" s="1" t="s">
        <v>516</v>
      </c>
      <c r="D591" s="1">
        <v>22.7</v>
      </c>
      <c r="K591" s="8"/>
      <c r="P591" s="1"/>
    </row>
    <row r="592" spans="2:16" x14ac:dyDescent="0.3">
      <c r="B592" s="1" t="s">
        <v>441</v>
      </c>
      <c r="C592" s="1" t="s">
        <v>496</v>
      </c>
      <c r="D592" s="1">
        <v>20.7</v>
      </c>
      <c r="K592" s="8"/>
      <c r="P592" s="1"/>
    </row>
    <row r="593" spans="2:16" x14ac:dyDescent="0.3">
      <c r="B593" s="1" t="s">
        <v>220</v>
      </c>
      <c r="C593" s="1" t="s">
        <v>496</v>
      </c>
      <c r="D593" s="1">
        <v>18.8</v>
      </c>
      <c r="K593" s="8"/>
      <c r="P593" s="1"/>
    </row>
    <row r="594" spans="2:16" x14ac:dyDescent="0.3">
      <c r="B594" s="1" t="s">
        <v>130</v>
      </c>
      <c r="C594" s="1" t="s">
        <v>496</v>
      </c>
      <c r="D594" s="1">
        <v>30.9</v>
      </c>
      <c r="K594" s="8"/>
      <c r="P594" s="1"/>
    </row>
    <row r="595" spans="2:16" x14ac:dyDescent="0.3">
      <c r="B595" s="1" t="s">
        <v>342</v>
      </c>
      <c r="C595" s="1" t="s">
        <v>496</v>
      </c>
      <c r="D595" s="1">
        <v>12.8</v>
      </c>
      <c r="K595" s="8"/>
      <c r="P595" s="1"/>
    </row>
    <row r="596" spans="2:16" x14ac:dyDescent="0.3">
      <c r="B596" s="1" t="s">
        <v>218</v>
      </c>
      <c r="C596" s="1" t="s">
        <v>496</v>
      </c>
      <c r="D596" s="1">
        <v>17</v>
      </c>
      <c r="K596" s="8"/>
      <c r="P596" s="1"/>
    </row>
    <row r="597" spans="2:16" x14ac:dyDescent="0.3">
      <c r="B597" s="1" t="s">
        <v>32</v>
      </c>
      <c r="C597" s="1" t="s">
        <v>496</v>
      </c>
      <c r="D597" s="1">
        <v>23.8</v>
      </c>
      <c r="K597" s="8"/>
      <c r="P597" s="1"/>
    </row>
    <row r="598" spans="2:16" x14ac:dyDescent="0.3">
      <c r="B598" s="1" t="s">
        <v>427</v>
      </c>
      <c r="C598" s="1" t="s">
        <v>496</v>
      </c>
      <c r="D598" s="1">
        <v>18.3</v>
      </c>
      <c r="K598" s="8"/>
      <c r="P598" s="1"/>
    </row>
    <row r="599" spans="2:16" x14ac:dyDescent="0.3">
      <c r="B599" s="1" t="s">
        <v>92</v>
      </c>
      <c r="C599" s="1" t="s">
        <v>496</v>
      </c>
      <c r="D599" s="1">
        <v>17</v>
      </c>
      <c r="K599" s="8"/>
      <c r="P599" s="1"/>
    </row>
    <row r="600" spans="2:16" x14ac:dyDescent="0.3">
      <c r="B600" s="1" t="s">
        <v>302</v>
      </c>
      <c r="C600" s="1" t="s">
        <v>496</v>
      </c>
      <c r="D600" s="1">
        <v>17.399999999999999</v>
      </c>
      <c r="K600" s="8"/>
      <c r="P600" s="1"/>
    </row>
    <row r="601" spans="2:16" x14ac:dyDescent="0.3">
      <c r="B601" s="1" t="s">
        <v>650</v>
      </c>
      <c r="C601" s="1" t="s">
        <v>496</v>
      </c>
      <c r="D601" s="1">
        <v>13.9</v>
      </c>
      <c r="K601" s="8"/>
      <c r="P601" s="1"/>
    </row>
    <row r="602" spans="2:16" x14ac:dyDescent="0.3">
      <c r="B602" s="1" t="s">
        <v>170</v>
      </c>
      <c r="C602" s="1" t="s">
        <v>496</v>
      </c>
      <c r="D602" s="1">
        <v>18.399999999999999</v>
      </c>
      <c r="K602" s="8"/>
      <c r="P602" s="1"/>
    </row>
    <row r="603" spans="2:16" x14ac:dyDescent="0.3">
      <c r="B603" s="1" t="s">
        <v>332</v>
      </c>
      <c r="C603" s="1" t="s">
        <v>496</v>
      </c>
      <c r="D603" s="1">
        <v>22.1</v>
      </c>
      <c r="K603" s="8"/>
      <c r="P603" s="1"/>
    </row>
    <row r="604" spans="2:16" x14ac:dyDescent="0.3">
      <c r="B604" s="1" t="s">
        <v>113</v>
      </c>
      <c r="C604" s="1" t="s">
        <v>496</v>
      </c>
      <c r="D604" s="1">
        <v>10.8</v>
      </c>
      <c r="K604" s="8"/>
      <c r="P604" s="1"/>
    </row>
    <row r="605" spans="2:16" x14ac:dyDescent="0.3">
      <c r="B605" s="1" t="s">
        <v>82</v>
      </c>
      <c r="C605" s="1" t="s">
        <v>496</v>
      </c>
      <c r="D605" s="1">
        <v>17.5</v>
      </c>
      <c r="K605" s="8"/>
      <c r="P605" s="1"/>
    </row>
    <row r="606" spans="2:16" x14ac:dyDescent="0.3">
      <c r="B606" s="1" t="s">
        <v>63</v>
      </c>
      <c r="C606" s="1" t="s">
        <v>496</v>
      </c>
      <c r="D606" s="1">
        <v>12.9</v>
      </c>
      <c r="K606" s="8"/>
      <c r="P606" s="1"/>
    </row>
    <row r="607" spans="2:16" x14ac:dyDescent="0.3">
      <c r="B607" s="1" t="s">
        <v>69</v>
      </c>
      <c r="C607" s="1" t="s">
        <v>496</v>
      </c>
      <c r="D607" s="1">
        <v>20</v>
      </c>
      <c r="K607" s="8"/>
      <c r="P607" s="1"/>
    </row>
    <row r="608" spans="2:16" x14ac:dyDescent="0.3">
      <c r="B608" s="1" t="s">
        <v>442</v>
      </c>
      <c r="C608" s="1" t="s">
        <v>496</v>
      </c>
      <c r="D608" s="1">
        <v>11.8</v>
      </c>
      <c r="K608" s="8"/>
      <c r="P608" s="1"/>
    </row>
    <row r="609" spans="2:16" x14ac:dyDescent="0.3">
      <c r="B609" s="1" t="s">
        <v>251</v>
      </c>
      <c r="C609" s="1" t="s">
        <v>523</v>
      </c>
      <c r="D609" s="1">
        <v>24.1</v>
      </c>
      <c r="K609" s="8"/>
      <c r="P609" s="1"/>
    </row>
    <row r="610" spans="2:16" x14ac:dyDescent="0.3">
      <c r="B610" s="1" t="s">
        <v>192</v>
      </c>
      <c r="C610" s="1" t="s">
        <v>523</v>
      </c>
      <c r="D610" s="1">
        <v>27.7</v>
      </c>
      <c r="K610" s="8"/>
      <c r="P610" s="1"/>
    </row>
    <row r="611" spans="2:16" x14ac:dyDescent="0.3">
      <c r="B611" s="1" t="s">
        <v>387</v>
      </c>
      <c r="C611" s="1" t="s">
        <v>523</v>
      </c>
      <c r="D611" s="1">
        <v>16</v>
      </c>
      <c r="K611" s="8"/>
      <c r="P611" s="1"/>
    </row>
    <row r="612" spans="2:16" x14ac:dyDescent="0.3">
      <c r="B612" s="1" t="s">
        <v>237</v>
      </c>
      <c r="C612" s="1" t="s">
        <v>523</v>
      </c>
      <c r="D612" s="1">
        <v>17.600000000000001</v>
      </c>
      <c r="K612" s="8"/>
      <c r="P612" s="1"/>
    </row>
    <row r="613" spans="2:16" x14ac:dyDescent="0.3">
      <c r="B613" s="1" t="s">
        <v>322</v>
      </c>
      <c r="C613" s="1" t="s">
        <v>523</v>
      </c>
      <c r="D613" s="1">
        <v>19.3</v>
      </c>
      <c r="K613" s="8"/>
      <c r="P613" s="1"/>
    </row>
    <row r="614" spans="2:16" x14ac:dyDescent="0.3">
      <c r="B614" s="1" t="s">
        <v>651</v>
      </c>
      <c r="C614" s="1" t="s">
        <v>523</v>
      </c>
      <c r="D614" s="1">
        <v>21.4</v>
      </c>
      <c r="K614" s="8"/>
      <c r="P614" s="1"/>
    </row>
    <row r="615" spans="2:16" x14ac:dyDescent="0.3">
      <c r="B615" s="1" t="s">
        <v>267</v>
      </c>
      <c r="C615" s="1" t="s">
        <v>523</v>
      </c>
      <c r="D615" s="1">
        <v>12.8</v>
      </c>
      <c r="K615" s="8"/>
      <c r="P615" s="1"/>
    </row>
    <row r="616" spans="2:16" x14ac:dyDescent="0.3">
      <c r="B616" s="1" t="s">
        <v>469</v>
      </c>
      <c r="C616" s="1" t="s">
        <v>523</v>
      </c>
      <c r="D616" s="1">
        <v>23.6</v>
      </c>
      <c r="K616" s="8"/>
      <c r="P616" s="1"/>
    </row>
    <row r="617" spans="2:16" x14ac:dyDescent="0.3">
      <c r="B617" s="1" t="s">
        <v>48</v>
      </c>
      <c r="C617" s="1" t="s">
        <v>523</v>
      </c>
      <c r="D617" s="1">
        <v>17.399999999999999</v>
      </c>
      <c r="K617" s="8"/>
      <c r="P617" s="1"/>
    </row>
    <row r="618" spans="2:16" x14ac:dyDescent="0.3">
      <c r="B618" s="1" t="s">
        <v>47</v>
      </c>
      <c r="C618" s="1" t="s">
        <v>523</v>
      </c>
      <c r="D618" s="1">
        <v>28.6</v>
      </c>
      <c r="K618" s="8"/>
      <c r="P618" s="1"/>
    </row>
    <row r="619" spans="2:16" x14ac:dyDescent="0.3">
      <c r="B619" s="1" t="s">
        <v>443</v>
      </c>
      <c r="C619" s="1" t="s">
        <v>523</v>
      </c>
      <c r="D619" s="1">
        <v>19.100000000000001</v>
      </c>
      <c r="K619" s="8"/>
      <c r="P619" s="1"/>
    </row>
    <row r="620" spans="2:16" x14ac:dyDescent="0.3">
      <c r="B620" s="1" t="s">
        <v>56</v>
      </c>
      <c r="C620" s="1" t="s">
        <v>523</v>
      </c>
      <c r="D620" s="1">
        <v>10.5</v>
      </c>
      <c r="K620" s="8"/>
      <c r="P620" s="1"/>
    </row>
    <row r="621" spans="2:16" x14ac:dyDescent="0.3">
      <c r="B621" s="1" t="s">
        <v>6</v>
      </c>
      <c r="C621" s="1" t="s">
        <v>523</v>
      </c>
      <c r="D621" s="1">
        <v>7.5</v>
      </c>
      <c r="K621" s="8"/>
      <c r="P621" s="1"/>
    </row>
    <row r="622" spans="2:16" x14ac:dyDescent="0.3">
      <c r="B622" s="1" t="s">
        <v>305</v>
      </c>
      <c r="C622" s="1" t="s">
        <v>523</v>
      </c>
      <c r="D622" s="1">
        <v>15.7</v>
      </c>
      <c r="K622" s="8"/>
      <c r="P622" s="1"/>
    </row>
    <row r="623" spans="2:16" x14ac:dyDescent="0.3">
      <c r="B623" s="1" t="s">
        <v>165</v>
      </c>
      <c r="C623" s="1" t="s">
        <v>523</v>
      </c>
      <c r="D623" s="1">
        <v>17</v>
      </c>
      <c r="K623" s="8"/>
      <c r="P623" s="1"/>
    </row>
    <row r="624" spans="2:16" x14ac:dyDescent="0.3">
      <c r="B624" s="1" t="s">
        <v>33</v>
      </c>
      <c r="C624" s="1" t="s">
        <v>523</v>
      </c>
      <c r="D624" s="1">
        <v>13.9</v>
      </c>
      <c r="K624" s="8"/>
      <c r="P624" s="1"/>
    </row>
    <row r="625" spans="2:16" x14ac:dyDescent="0.3">
      <c r="B625" s="1" t="s">
        <v>141</v>
      </c>
      <c r="C625" s="1" t="s">
        <v>523</v>
      </c>
      <c r="D625" s="1">
        <v>16.399999999999999</v>
      </c>
      <c r="K625" s="8"/>
      <c r="P625" s="1"/>
    </row>
    <row r="626" spans="2:16" x14ac:dyDescent="0.3">
      <c r="B626" s="1" t="s">
        <v>288</v>
      </c>
      <c r="C626" s="1" t="s">
        <v>523</v>
      </c>
      <c r="D626" s="1">
        <v>15.8</v>
      </c>
      <c r="K626" s="8"/>
      <c r="P626" s="1"/>
    </row>
    <row r="627" spans="2:16" x14ac:dyDescent="0.3">
      <c r="B627" s="1" t="s">
        <v>328</v>
      </c>
      <c r="C627" s="1" t="s">
        <v>523</v>
      </c>
      <c r="D627" s="1">
        <v>11.5</v>
      </c>
      <c r="K627" s="8"/>
      <c r="P627" s="1"/>
    </row>
  </sheetData>
  <sortState ref="B2:R62">
    <sortCondition descending="1" ref="P2:P62"/>
  </sortState>
  <pageMargins left="0.7" right="0.7" top="0.75" bottom="0.75" header="0.3" footer="0.3"/>
  <pageSetup orientation="portrait" horizontalDpi="200" verticalDpi="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1" sqref="A11"/>
    </sheetView>
  </sheetViews>
  <sheetFormatPr defaultRowHeight="14.4" x14ac:dyDescent="0.3"/>
  <cols>
    <col min="1" max="1" width="7.5546875" style="1" customWidth="1"/>
    <col min="2" max="2" width="23.6640625" style="1" customWidth="1"/>
    <col min="3" max="3" width="8.6640625" style="1" customWidth="1"/>
    <col min="4" max="4" width="10.77734375" style="1" customWidth="1"/>
    <col min="5" max="5" width="8.88671875" style="1" customWidth="1"/>
    <col min="6" max="6" width="9.109375" style="1" customWidth="1"/>
    <col min="7" max="7" width="8.88671875" style="1" customWidth="1"/>
    <col min="8" max="8" width="10.77734375" style="1" customWidth="1"/>
    <col min="9" max="13" width="8.88671875" style="1" customWidth="1"/>
    <col min="14" max="14" width="10.21875" style="1" customWidth="1"/>
    <col min="15" max="15" width="9.5546875" style="1" customWidth="1"/>
    <col min="16" max="16" width="8.88671875" style="1" customWidth="1"/>
    <col min="17" max="17" width="13.109375" style="1" customWidth="1"/>
    <col min="18" max="18" width="8.88671875" style="8" customWidth="1"/>
    <col min="19" max="19" width="10.88671875" style="1" customWidth="1"/>
    <col min="20" max="20" width="10.5546875" style="1" customWidth="1"/>
    <col min="21" max="16384" width="8.88671875" style="1"/>
  </cols>
  <sheetData>
    <row r="1" spans="1:20" x14ac:dyDescent="0.3">
      <c r="A1" s="6" t="s">
        <v>548</v>
      </c>
      <c r="B1" s="6" t="s">
        <v>522</v>
      </c>
      <c r="C1" s="6" t="s">
        <v>0</v>
      </c>
      <c r="D1" s="6" t="s">
        <v>608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666</v>
      </c>
      <c r="K1" s="6" t="s">
        <v>667</v>
      </c>
      <c r="L1" s="6" t="s">
        <v>560</v>
      </c>
      <c r="M1" s="6" t="s">
        <v>570</v>
      </c>
      <c r="N1" s="6" t="s">
        <v>569</v>
      </c>
      <c r="O1" s="6" t="s">
        <v>571</v>
      </c>
      <c r="P1" s="6" t="s">
        <v>599</v>
      </c>
      <c r="Q1" s="6" t="s">
        <v>562</v>
      </c>
      <c r="R1" s="7" t="s">
        <v>502</v>
      </c>
      <c r="S1" s="6" t="s">
        <v>503</v>
      </c>
      <c r="T1" s="6" t="s">
        <v>600</v>
      </c>
    </row>
    <row r="2" spans="1:20" x14ac:dyDescent="0.3">
      <c r="A2" s="1">
        <v>1</v>
      </c>
      <c r="B2" s="1" t="s">
        <v>304</v>
      </c>
      <c r="C2" s="1" t="s">
        <v>493</v>
      </c>
      <c r="D2" s="1" t="s">
        <v>545</v>
      </c>
      <c r="E2" s="1">
        <v>3300</v>
      </c>
      <c r="F2" s="3" t="s">
        <v>520</v>
      </c>
      <c r="G2" s="1">
        <v>24</v>
      </c>
      <c r="H2" s="3">
        <v>105</v>
      </c>
      <c r="I2" s="3">
        <f>AVERAGE(J2:K2)</f>
        <v>19.149999999999999</v>
      </c>
      <c r="J2" s="3">
        <f>VLOOKUP(B2,$B$219:$D$748,3,FALSE)</f>
        <v>21.6</v>
      </c>
      <c r="K2" s="3">
        <v>16.7</v>
      </c>
      <c r="L2" s="3">
        <v>108.88</v>
      </c>
      <c r="M2" s="3">
        <f t="shared" ref="M2:M33" si="0">VLOOKUP(F2,$B$187:$E$216,2,FALSE)</f>
        <v>98.5</v>
      </c>
      <c r="N2" s="3">
        <f t="shared" ref="N2:N33" si="1">VLOOKUP(C2,$B$187:$E$216,4,FALSE)</f>
        <v>112.2</v>
      </c>
      <c r="O2" s="3">
        <f t="shared" ref="O2:O33" si="2">VLOOKUP(F2,$B$187:$E$216,3,FALSE)</f>
        <v>109.8</v>
      </c>
      <c r="P2" s="1">
        <v>3600</v>
      </c>
      <c r="R2" s="4">
        <f>IF(E2&gt;8000,(-87.868852+(LN(E2))*9.365713+G2*0.73241+I2*0.27241+H2*0.0924+((L2+M2)/2)*0.015315+((N2+O2)/2)*-0.032803)*(1+(E2-8000)/10000),-87.868852+(LN(E2))*9.365713+G2*0.73241+I2*0.27241+H2*0.0924+((L2+M2)/2)*0.015315+((N2+O2)/2)*-0.032803)</f>
        <v>18.452507451145998</v>
      </c>
      <c r="S2" s="5">
        <f t="shared" ref="S2:S65" si="3">R2-Q2</f>
        <v>18.452507451145998</v>
      </c>
      <c r="T2" s="5">
        <f t="shared" ref="T2:T65" si="4">R2/(P2/1000)</f>
        <v>5.1256965142072213</v>
      </c>
    </row>
    <row r="3" spans="1:20" x14ac:dyDescent="0.3">
      <c r="A3" s="1">
        <f>A2+1</f>
        <v>2</v>
      </c>
      <c r="B3" s="1" t="s">
        <v>454</v>
      </c>
      <c r="C3" s="1" t="s">
        <v>493</v>
      </c>
      <c r="D3" s="1" t="s">
        <v>542</v>
      </c>
      <c r="E3" s="1">
        <v>3200</v>
      </c>
      <c r="F3" s="3" t="s">
        <v>520</v>
      </c>
      <c r="G3" s="1">
        <v>26</v>
      </c>
      <c r="H3" s="3">
        <v>105</v>
      </c>
      <c r="I3" s="3">
        <f t="shared" ref="I3:I66" si="5">AVERAGE(J3:K3)</f>
        <v>18.25</v>
      </c>
      <c r="J3" s="3">
        <f t="shared" ref="J3:J66" si="6">VLOOKUP(B3,$B$219:$D$748,3,FALSE)</f>
        <v>14.7</v>
      </c>
      <c r="K3" s="3">
        <v>21.8</v>
      </c>
      <c r="L3" s="3">
        <v>108.88</v>
      </c>
      <c r="M3" s="3">
        <f t="shared" si="0"/>
        <v>98.5</v>
      </c>
      <c r="N3" s="3">
        <f t="shared" si="1"/>
        <v>112.2</v>
      </c>
      <c r="O3" s="3">
        <f t="shared" si="2"/>
        <v>109.8</v>
      </c>
      <c r="P3" s="1">
        <v>3500</v>
      </c>
      <c r="R3" s="4">
        <f t="shared" ref="R3:R66" si="7">IF(E3&gt;8000,(-87.868852+(LN(E3))*9.365713+G3*0.73241+I3*0.27241+H3*0.0924+((L3+M3)/2)*0.015315+((N3+O3)/2)*-0.032803)*(1+(E3-8000)/10000),-87.868852+(LN(E3))*9.365713+G3*0.73241+I3*0.27241+H3*0.0924+((L3+M3)/2)*0.015315+((N3+O3)/2)*-0.032803)</f>
        <v>19.38395992753922</v>
      </c>
      <c r="S3" s="5">
        <f t="shared" si="3"/>
        <v>19.38395992753922</v>
      </c>
      <c r="T3" s="5">
        <f t="shared" si="4"/>
        <v>5.5382742650112053</v>
      </c>
    </row>
    <row r="4" spans="1:20" x14ac:dyDescent="0.3">
      <c r="A4" s="1">
        <f t="shared" ref="A4:A67" si="8">A3+1</f>
        <v>3</v>
      </c>
      <c r="B4" s="1" t="s">
        <v>117</v>
      </c>
      <c r="C4" s="1" t="s">
        <v>519</v>
      </c>
      <c r="D4" s="1" t="s">
        <v>545</v>
      </c>
      <c r="E4" s="1">
        <v>3200</v>
      </c>
      <c r="F4" s="3" t="s">
        <v>516</v>
      </c>
      <c r="G4" s="1">
        <v>24</v>
      </c>
      <c r="H4" s="3">
        <v>109</v>
      </c>
      <c r="I4" s="3">
        <f t="shared" si="5"/>
        <v>13.094999999999999</v>
      </c>
      <c r="J4" s="3">
        <f t="shared" si="6"/>
        <v>15</v>
      </c>
      <c r="K4" s="3">
        <v>11.19</v>
      </c>
      <c r="L4" s="3">
        <v>103</v>
      </c>
      <c r="M4" s="3">
        <f t="shared" si="0"/>
        <v>104.83</v>
      </c>
      <c r="N4" s="3">
        <f t="shared" si="1"/>
        <v>104.9</v>
      </c>
      <c r="O4" s="3">
        <f t="shared" si="2"/>
        <v>110.9</v>
      </c>
      <c r="P4" s="1">
        <v>3500</v>
      </c>
      <c r="R4" s="4">
        <f t="shared" si="7"/>
        <v>16.989601552539217</v>
      </c>
      <c r="S4" s="5">
        <f t="shared" si="3"/>
        <v>16.989601552539217</v>
      </c>
      <c r="T4" s="5">
        <f t="shared" si="4"/>
        <v>4.8541718721540619</v>
      </c>
    </row>
    <row r="5" spans="1:20" x14ac:dyDescent="0.3">
      <c r="A5" s="1">
        <f t="shared" si="8"/>
        <v>4</v>
      </c>
      <c r="B5" s="1" t="s">
        <v>174</v>
      </c>
      <c r="C5" s="1" t="s">
        <v>497</v>
      </c>
      <c r="D5" s="1" t="s">
        <v>545</v>
      </c>
      <c r="E5" s="1">
        <v>3400</v>
      </c>
      <c r="F5" s="3" t="s">
        <v>492</v>
      </c>
      <c r="G5" s="1">
        <v>22</v>
      </c>
      <c r="H5" s="3">
        <v>112.25</v>
      </c>
      <c r="I5" s="3">
        <f t="shared" si="5"/>
        <v>13.154999999999999</v>
      </c>
      <c r="J5" s="3">
        <f t="shared" si="6"/>
        <v>17.399999999999999</v>
      </c>
      <c r="K5" s="3">
        <v>8.91</v>
      </c>
      <c r="L5" s="3">
        <v>98.62</v>
      </c>
      <c r="M5" s="3">
        <f t="shared" si="0"/>
        <v>102.33</v>
      </c>
      <c r="N5" s="3">
        <f t="shared" si="1"/>
        <v>108.7</v>
      </c>
      <c r="O5" s="3">
        <f t="shared" si="2"/>
        <v>111.4</v>
      </c>
      <c r="P5" s="1">
        <v>3700</v>
      </c>
      <c r="R5" s="4">
        <f t="shared" si="7"/>
        <v>16.286008911205471</v>
      </c>
      <c r="S5" s="5">
        <f t="shared" si="3"/>
        <v>16.286008911205471</v>
      </c>
      <c r="T5" s="5">
        <f t="shared" si="4"/>
        <v>4.4016240300555323</v>
      </c>
    </row>
    <row r="6" spans="1:20" x14ac:dyDescent="0.3">
      <c r="A6" s="1">
        <f t="shared" si="8"/>
        <v>5</v>
      </c>
      <c r="B6" s="1" t="s">
        <v>368</v>
      </c>
      <c r="C6" s="1" t="s">
        <v>523</v>
      </c>
      <c r="D6" s="1" t="s">
        <v>546</v>
      </c>
      <c r="E6" s="1">
        <v>3300</v>
      </c>
      <c r="F6" s="3" t="s">
        <v>486</v>
      </c>
      <c r="G6" s="1">
        <v>26</v>
      </c>
      <c r="H6" s="1">
        <v>106.25</v>
      </c>
      <c r="I6" s="3">
        <f t="shared" si="5"/>
        <v>13.309999999999999</v>
      </c>
      <c r="J6" s="3">
        <f t="shared" si="6"/>
        <v>13.5</v>
      </c>
      <c r="K6" s="3">
        <v>13.12</v>
      </c>
      <c r="L6" s="3">
        <v>104.5</v>
      </c>
      <c r="M6" s="3">
        <f t="shared" si="0"/>
        <v>102.83</v>
      </c>
      <c r="N6" s="3">
        <f t="shared" si="1"/>
        <v>111.3</v>
      </c>
      <c r="O6" s="3">
        <f t="shared" si="2"/>
        <v>107.6</v>
      </c>
      <c r="P6" s="1">
        <v>3900</v>
      </c>
      <c r="R6" s="4">
        <f t="shared" si="7"/>
        <v>18.492414826146</v>
      </c>
      <c r="S6" s="5">
        <f t="shared" si="3"/>
        <v>18.492414826146</v>
      </c>
      <c r="T6" s="5">
        <f t="shared" si="4"/>
        <v>4.7416448272169234</v>
      </c>
    </row>
    <row r="7" spans="1:20" x14ac:dyDescent="0.3">
      <c r="A7" s="1">
        <f t="shared" si="8"/>
        <v>6</v>
      </c>
      <c r="B7" s="1" t="s">
        <v>72</v>
      </c>
      <c r="C7" s="1" t="s">
        <v>497</v>
      </c>
      <c r="D7" s="1" t="s">
        <v>546</v>
      </c>
      <c r="E7" s="1">
        <v>3600</v>
      </c>
      <c r="F7" s="3" t="s">
        <v>492</v>
      </c>
      <c r="G7" s="1">
        <v>26</v>
      </c>
      <c r="H7" s="3">
        <v>112.25</v>
      </c>
      <c r="I7" s="3">
        <f t="shared" si="5"/>
        <v>15.51</v>
      </c>
      <c r="J7" s="3">
        <f t="shared" si="6"/>
        <v>16.2</v>
      </c>
      <c r="K7" s="3">
        <v>14.82</v>
      </c>
      <c r="L7" s="3">
        <v>98.62</v>
      </c>
      <c r="M7" s="3">
        <f t="shared" si="0"/>
        <v>102.33</v>
      </c>
      <c r="N7" s="3">
        <f t="shared" si="1"/>
        <v>108.7</v>
      </c>
      <c r="O7" s="3">
        <f t="shared" si="2"/>
        <v>111.4</v>
      </c>
      <c r="P7" s="1">
        <v>3700</v>
      </c>
      <c r="R7" s="4">
        <f t="shared" si="7"/>
        <v>20.39250376076566</v>
      </c>
      <c r="S7" s="5">
        <f t="shared" si="3"/>
        <v>20.39250376076566</v>
      </c>
      <c r="T7" s="5">
        <f t="shared" si="4"/>
        <v>5.5114875029096373</v>
      </c>
    </row>
    <row r="8" spans="1:20" x14ac:dyDescent="0.3">
      <c r="A8" s="1">
        <f t="shared" si="8"/>
        <v>7</v>
      </c>
      <c r="B8" s="1" t="s">
        <v>144</v>
      </c>
      <c r="C8" s="1" t="s">
        <v>520</v>
      </c>
      <c r="D8" s="1" t="s">
        <v>542</v>
      </c>
      <c r="E8" s="1">
        <v>9300</v>
      </c>
      <c r="F8" s="3" t="s">
        <v>493</v>
      </c>
      <c r="G8" s="1">
        <v>33</v>
      </c>
      <c r="H8" s="3">
        <v>116.5</v>
      </c>
      <c r="I8" s="3">
        <f t="shared" si="5"/>
        <v>29.900000000000002</v>
      </c>
      <c r="J8" s="3">
        <f t="shared" si="6"/>
        <v>27.1</v>
      </c>
      <c r="K8" s="3">
        <v>32.700000000000003</v>
      </c>
      <c r="L8" s="3">
        <v>98.5</v>
      </c>
      <c r="M8" s="3">
        <f t="shared" si="0"/>
        <v>108.88</v>
      </c>
      <c r="N8" s="3">
        <f t="shared" si="1"/>
        <v>106.8</v>
      </c>
      <c r="O8" s="3">
        <f t="shared" si="2"/>
        <v>103.6</v>
      </c>
      <c r="P8" s="1">
        <v>10800</v>
      </c>
      <c r="R8" s="4">
        <f t="shared" si="7"/>
        <v>43.989998288182136</v>
      </c>
      <c r="S8" s="5">
        <f t="shared" si="3"/>
        <v>43.989998288182136</v>
      </c>
      <c r="T8" s="5">
        <f t="shared" si="4"/>
        <v>4.0731479896464942</v>
      </c>
    </row>
    <row r="9" spans="1:20" x14ac:dyDescent="0.3">
      <c r="A9" s="1">
        <f t="shared" si="8"/>
        <v>8</v>
      </c>
      <c r="B9" s="1" t="s">
        <v>449</v>
      </c>
      <c r="C9" s="1" t="s">
        <v>489</v>
      </c>
      <c r="D9" s="1" t="s">
        <v>543</v>
      </c>
      <c r="E9" s="1">
        <v>3200</v>
      </c>
      <c r="F9" s="3" t="s">
        <v>514</v>
      </c>
      <c r="G9" s="1">
        <v>19</v>
      </c>
      <c r="H9" s="3">
        <v>116.75</v>
      </c>
      <c r="I9" s="3">
        <f t="shared" si="5"/>
        <v>23.625</v>
      </c>
      <c r="J9" s="3">
        <f t="shared" si="6"/>
        <v>23.4</v>
      </c>
      <c r="K9" s="3">
        <v>23.85</v>
      </c>
      <c r="L9" s="3">
        <v>100.67</v>
      </c>
      <c r="M9" s="3">
        <f t="shared" si="0"/>
        <v>103.83</v>
      </c>
      <c r="N9" s="3">
        <f t="shared" si="1"/>
        <v>110.2</v>
      </c>
      <c r="O9" s="3">
        <f t="shared" si="2"/>
        <v>108.3</v>
      </c>
      <c r="P9" s="1">
        <v>3500</v>
      </c>
      <c r="R9" s="4">
        <f t="shared" si="7"/>
        <v>16.842345327539213</v>
      </c>
      <c r="S9" s="5">
        <f t="shared" si="3"/>
        <v>16.842345327539213</v>
      </c>
      <c r="T9" s="5">
        <f t="shared" si="4"/>
        <v>4.8120986650112041</v>
      </c>
    </row>
    <row r="10" spans="1:20" x14ac:dyDescent="0.3">
      <c r="A10" s="1">
        <f t="shared" si="8"/>
        <v>9</v>
      </c>
      <c r="B10" s="1" t="s">
        <v>470</v>
      </c>
      <c r="C10" s="1" t="s">
        <v>497</v>
      </c>
      <c r="D10" s="1" t="s">
        <v>542</v>
      </c>
      <c r="E10" s="1">
        <v>4100</v>
      </c>
      <c r="F10" s="3" t="s">
        <v>492</v>
      </c>
      <c r="G10" s="1">
        <v>24</v>
      </c>
      <c r="H10" s="3">
        <v>112.25</v>
      </c>
      <c r="I10" s="3">
        <f t="shared" si="5"/>
        <v>16.414999999999999</v>
      </c>
      <c r="J10" s="3">
        <f t="shared" si="6"/>
        <v>16.600000000000001</v>
      </c>
      <c r="K10" s="3">
        <v>16.23</v>
      </c>
      <c r="L10" s="3">
        <v>98.62</v>
      </c>
      <c r="M10" s="3">
        <f t="shared" si="0"/>
        <v>102.33</v>
      </c>
      <c r="N10" s="3">
        <f t="shared" si="1"/>
        <v>108.7</v>
      </c>
      <c r="O10" s="3">
        <f t="shared" si="2"/>
        <v>111.4</v>
      </c>
      <c r="P10" s="1">
        <v>4500</v>
      </c>
      <c r="R10" s="4">
        <f t="shared" si="7"/>
        <v>20.392255084690476</v>
      </c>
      <c r="S10" s="5">
        <f t="shared" si="3"/>
        <v>20.392255084690476</v>
      </c>
      <c r="T10" s="5">
        <f t="shared" si="4"/>
        <v>4.5316122410423283</v>
      </c>
    </row>
    <row r="11" spans="1:20" x14ac:dyDescent="0.3">
      <c r="A11" s="1">
        <f t="shared" si="8"/>
        <v>10</v>
      </c>
      <c r="B11" s="1" t="s">
        <v>429</v>
      </c>
      <c r="C11" s="1" t="s">
        <v>499</v>
      </c>
      <c r="D11" s="1" t="s">
        <v>543</v>
      </c>
      <c r="E11" s="1">
        <v>3400</v>
      </c>
      <c r="F11" s="3" t="s">
        <v>495</v>
      </c>
      <c r="G11" s="1">
        <v>22</v>
      </c>
      <c r="H11" s="1">
        <v>111.5</v>
      </c>
      <c r="I11" s="3">
        <f t="shared" si="5"/>
        <v>17.065000000000001</v>
      </c>
      <c r="J11" s="3">
        <f t="shared" si="6"/>
        <v>19.8</v>
      </c>
      <c r="K11" s="3">
        <v>14.33</v>
      </c>
      <c r="L11" s="3">
        <v>102.5</v>
      </c>
      <c r="M11" s="3">
        <f t="shared" si="0"/>
        <v>100.33</v>
      </c>
      <c r="N11" s="3">
        <f t="shared" si="1"/>
        <v>110.9</v>
      </c>
      <c r="O11" s="3">
        <f t="shared" si="2"/>
        <v>103.8</v>
      </c>
      <c r="P11" s="1">
        <v>5200</v>
      </c>
      <c r="R11" s="4">
        <f t="shared" si="7"/>
        <v>17.384796211205472</v>
      </c>
      <c r="S11" s="5">
        <f t="shared" si="3"/>
        <v>17.384796211205472</v>
      </c>
      <c r="T11" s="5">
        <f t="shared" si="4"/>
        <v>3.343230040616437</v>
      </c>
    </row>
    <row r="12" spans="1:20" x14ac:dyDescent="0.3">
      <c r="A12" s="1">
        <f t="shared" si="8"/>
        <v>11</v>
      </c>
      <c r="B12" s="1" t="s">
        <v>603</v>
      </c>
      <c r="C12" s="1" t="s">
        <v>519</v>
      </c>
      <c r="D12" s="1" t="s">
        <v>542</v>
      </c>
      <c r="E12" s="1">
        <v>3200</v>
      </c>
      <c r="F12" s="3" t="s">
        <v>516</v>
      </c>
      <c r="G12" s="1">
        <v>20</v>
      </c>
      <c r="H12" s="3">
        <v>109</v>
      </c>
      <c r="I12" s="3">
        <f t="shared" si="5"/>
        <v>14.725000000000001</v>
      </c>
      <c r="J12" s="3">
        <f t="shared" si="6"/>
        <v>10.1</v>
      </c>
      <c r="K12" s="3">
        <v>19.350000000000001</v>
      </c>
      <c r="L12" s="3">
        <v>103</v>
      </c>
      <c r="M12" s="3">
        <f t="shared" si="0"/>
        <v>104.83</v>
      </c>
      <c r="N12" s="3">
        <f t="shared" si="1"/>
        <v>104.9</v>
      </c>
      <c r="O12" s="3">
        <f t="shared" si="2"/>
        <v>110.9</v>
      </c>
      <c r="P12" s="1">
        <v>3700</v>
      </c>
      <c r="R12" s="4">
        <f t="shared" si="7"/>
        <v>14.503989852539217</v>
      </c>
      <c r="S12" s="5">
        <f t="shared" si="3"/>
        <v>14.503989852539217</v>
      </c>
      <c r="T12" s="5">
        <f t="shared" si="4"/>
        <v>3.9199972574430313</v>
      </c>
    </row>
    <row r="13" spans="1:20" x14ac:dyDescent="0.3">
      <c r="A13" s="1">
        <f t="shared" si="8"/>
        <v>12</v>
      </c>
      <c r="B13" s="1" t="s">
        <v>259</v>
      </c>
      <c r="C13" s="1" t="s">
        <v>489</v>
      </c>
      <c r="D13" s="1" t="s">
        <v>542</v>
      </c>
      <c r="E13" s="1">
        <v>10800</v>
      </c>
      <c r="F13" s="3" t="s">
        <v>514</v>
      </c>
      <c r="G13" s="1">
        <v>35</v>
      </c>
      <c r="H13" s="3">
        <v>116.75</v>
      </c>
      <c r="I13" s="3">
        <f t="shared" si="5"/>
        <v>29.259999999999998</v>
      </c>
      <c r="J13" s="3">
        <f t="shared" si="6"/>
        <v>28</v>
      </c>
      <c r="K13" s="3">
        <v>30.52</v>
      </c>
      <c r="L13" s="3">
        <v>100.67</v>
      </c>
      <c r="M13" s="3">
        <f t="shared" si="0"/>
        <v>103.83</v>
      </c>
      <c r="N13" s="3">
        <f t="shared" si="1"/>
        <v>110.2</v>
      </c>
      <c r="O13" s="3">
        <f t="shared" si="2"/>
        <v>108.3</v>
      </c>
      <c r="P13" s="1">
        <v>11500</v>
      </c>
      <c r="R13" s="4">
        <f t="shared" si="7"/>
        <v>53.105081830021554</v>
      </c>
      <c r="S13" s="5">
        <f t="shared" si="3"/>
        <v>53.105081830021554</v>
      </c>
      <c r="T13" s="5">
        <f t="shared" si="4"/>
        <v>4.6178332026105702</v>
      </c>
    </row>
    <row r="14" spans="1:20" x14ac:dyDescent="0.3">
      <c r="A14" s="1">
        <f t="shared" si="8"/>
        <v>13</v>
      </c>
      <c r="B14" s="1" t="s">
        <v>349</v>
      </c>
      <c r="C14" s="1" t="s">
        <v>495</v>
      </c>
      <c r="D14" s="1" t="s">
        <v>543</v>
      </c>
      <c r="E14" s="1">
        <v>3600</v>
      </c>
      <c r="F14" s="3" t="s">
        <v>499</v>
      </c>
      <c r="G14" s="1">
        <v>23</v>
      </c>
      <c r="H14" s="3">
        <v>110</v>
      </c>
      <c r="I14" s="3">
        <f t="shared" si="5"/>
        <v>22.344999999999999</v>
      </c>
      <c r="J14" s="3">
        <f t="shared" si="6"/>
        <v>13.9</v>
      </c>
      <c r="K14" s="3">
        <v>30.79</v>
      </c>
      <c r="L14" s="3">
        <v>100.33</v>
      </c>
      <c r="M14" s="3">
        <f t="shared" si="0"/>
        <v>102.5</v>
      </c>
      <c r="N14" s="3">
        <f t="shared" si="1"/>
        <v>106.2</v>
      </c>
      <c r="O14" s="3">
        <f t="shared" si="2"/>
        <v>102.5</v>
      </c>
      <c r="P14" s="1">
        <v>5500</v>
      </c>
      <c r="R14" s="4">
        <f t="shared" si="7"/>
        <v>20.05066931076566</v>
      </c>
      <c r="S14" s="5">
        <f t="shared" si="3"/>
        <v>20.05066931076566</v>
      </c>
      <c r="T14" s="5">
        <f t="shared" si="4"/>
        <v>3.6455762383210288</v>
      </c>
    </row>
    <row r="15" spans="1:20" x14ac:dyDescent="0.3">
      <c r="A15" s="1">
        <f t="shared" si="8"/>
        <v>14</v>
      </c>
      <c r="B15" s="1" t="s">
        <v>296</v>
      </c>
      <c r="C15" s="1" t="s">
        <v>514</v>
      </c>
      <c r="D15" s="1" t="s">
        <v>543</v>
      </c>
      <c r="E15" s="1">
        <v>4600</v>
      </c>
      <c r="F15" s="3" t="s">
        <v>489</v>
      </c>
      <c r="G15" s="1">
        <v>27</v>
      </c>
      <c r="H15" s="3">
        <v>111.75</v>
      </c>
      <c r="I15" s="3">
        <f t="shared" si="5"/>
        <v>18.520000000000003</v>
      </c>
      <c r="J15" s="3">
        <f t="shared" si="6"/>
        <v>16.600000000000001</v>
      </c>
      <c r="K15" s="3">
        <v>20.440000000000001</v>
      </c>
      <c r="L15" s="3">
        <v>103.83</v>
      </c>
      <c r="M15" s="3">
        <f t="shared" si="0"/>
        <v>100.67</v>
      </c>
      <c r="N15" s="3">
        <f t="shared" si="1"/>
        <v>110.2</v>
      </c>
      <c r="O15" s="3">
        <f t="shared" si="2"/>
        <v>108.4</v>
      </c>
      <c r="P15" s="1">
        <v>5100</v>
      </c>
      <c r="R15" s="4">
        <f t="shared" si="7"/>
        <v>24.246200827557157</v>
      </c>
      <c r="S15" s="5">
        <f t="shared" si="3"/>
        <v>24.246200827557157</v>
      </c>
      <c r="T15" s="5">
        <f t="shared" si="4"/>
        <v>4.7541570250112075</v>
      </c>
    </row>
    <row r="16" spans="1:20" x14ac:dyDescent="0.3">
      <c r="A16" s="1">
        <f t="shared" si="8"/>
        <v>15</v>
      </c>
      <c r="B16" s="1" t="s">
        <v>146</v>
      </c>
      <c r="C16" s="1" t="s">
        <v>518</v>
      </c>
      <c r="D16" s="1" t="s">
        <v>545</v>
      </c>
      <c r="E16" s="1">
        <v>3700</v>
      </c>
      <c r="F16" s="3" t="s">
        <v>564</v>
      </c>
      <c r="G16" s="1">
        <v>25</v>
      </c>
      <c r="H16" s="3">
        <v>112.75</v>
      </c>
      <c r="I16" s="3">
        <f t="shared" si="5"/>
        <v>10.274999999999999</v>
      </c>
      <c r="J16" s="3">
        <f t="shared" si="6"/>
        <v>13.2</v>
      </c>
      <c r="K16" s="3">
        <v>7.35</v>
      </c>
      <c r="L16" s="3">
        <v>100.62</v>
      </c>
      <c r="M16" s="3">
        <f t="shared" si="0"/>
        <v>103.33</v>
      </c>
      <c r="N16" s="3">
        <f t="shared" si="1"/>
        <v>108.3</v>
      </c>
      <c r="O16" s="3">
        <f t="shared" si="2"/>
        <v>108.6</v>
      </c>
      <c r="P16" s="1">
        <v>4400</v>
      </c>
      <c r="R16" s="4">
        <f t="shared" si="7"/>
        <v>18.612295639505945</v>
      </c>
      <c r="S16" s="5">
        <f t="shared" si="3"/>
        <v>18.612295639505945</v>
      </c>
      <c r="T16" s="5">
        <f t="shared" si="4"/>
        <v>4.230067190796805</v>
      </c>
    </row>
    <row r="17" spans="1:20" x14ac:dyDescent="0.3">
      <c r="A17" s="1">
        <f t="shared" si="8"/>
        <v>16</v>
      </c>
      <c r="B17" s="1" t="s">
        <v>155</v>
      </c>
      <c r="C17" s="1" t="s">
        <v>523</v>
      </c>
      <c r="D17" s="1" t="s">
        <v>546</v>
      </c>
      <c r="E17" s="1">
        <v>3400</v>
      </c>
      <c r="F17" s="3" t="s">
        <v>486</v>
      </c>
      <c r="G17" s="1">
        <v>24</v>
      </c>
      <c r="H17" s="1">
        <v>106.25</v>
      </c>
      <c r="I17" s="3">
        <f t="shared" si="5"/>
        <v>13.75</v>
      </c>
      <c r="J17" s="3">
        <f t="shared" si="6"/>
        <v>15.1</v>
      </c>
      <c r="K17" s="3">
        <v>12.4</v>
      </c>
      <c r="L17" s="3">
        <v>104.5</v>
      </c>
      <c r="M17" s="3">
        <f t="shared" si="0"/>
        <v>102.83</v>
      </c>
      <c r="N17" s="3">
        <f t="shared" si="1"/>
        <v>111.3</v>
      </c>
      <c r="O17" s="3">
        <f t="shared" si="2"/>
        <v>107.6</v>
      </c>
      <c r="P17" s="1">
        <v>4200</v>
      </c>
      <c r="R17" s="4">
        <f t="shared" si="7"/>
        <v>17.427049511205475</v>
      </c>
      <c r="S17" s="5">
        <f t="shared" si="3"/>
        <v>17.427049511205475</v>
      </c>
      <c r="T17" s="5">
        <f t="shared" si="4"/>
        <v>4.1492975026679702</v>
      </c>
    </row>
    <row r="18" spans="1:20" x14ac:dyDescent="0.3">
      <c r="A18" s="1">
        <f t="shared" si="8"/>
        <v>17</v>
      </c>
      <c r="B18" s="1" t="s">
        <v>471</v>
      </c>
      <c r="C18" s="1" t="s">
        <v>520</v>
      </c>
      <c r="D18" s="1" t="s">
        <v>544</v>
      </c>
      <c r="E18" s="1">
        <v>4700</v>
      </c>
      <c r="F18" s="3" t="s">
        <v>493</v>
      </c>
      <c r="G18" s="1">
        <v>33</v>
      </c>
      <c r="H18" s="1">
        <v>116.5</v>
      </c>
      <c r="I18" s="3">
        <f t="shared" si="5"/>
        <v>19.085000000000001</v>
      </c>
      <c r="J18" s="3">
        <f t="shared" si="6"/>
        <v>19.5</v>
      </c>
      <c r="K18" s="3">
        <v>18.670000000000002</v>
      </c>
      <c r="L18" s="3">
        <v>98.5</v>
      </c>
      <c r="M18" s="3">
        <f t="shared" si="0"/>
        <v>108.88</v>
      </c>
      <c r="N18" s="3">
        <f t="shared" si="1"/>
        <v>106.8</v>
      </c>
      <c r="O18" s="3">
        <f t="shared" si="2"/>
        <v>103.6</v>
      </c>
      <c r="P18" s="1">
        <v>5200</v>
      </c>
      <c r="R18" s="4">
        <f t="shared" si="7"/>
        <v>29.591439323375784</v>
      </c>
      <c r="S18" s="5">
        <f t="shared" si="3"/>
        <v>29.591439323375784</v>
      </c>
      <c r="T18" s="5">
        <f t="shared" si="4"/>
        <v>5.690661408341497</v>
      </c>
    </row>
    <row r="19" spans="1:20" x14ac:dyDescent="0.3">
      <c r="A19" s="1">
        <f t="shared" si="8"/>
        <v>18</v>
      </c>
      <c r="B19" s="1" t="s">
        <v>11</v>
      </c>
      <c r="C19" s="1" t="s">
        <v>518</v>
      </c>
      <c r="D19" s="1" t="s">
        <v>546</v>
      </c>
      <c r="E19" s="1">
        <v>3400</v>
      </c>
      <c r="F19" s="3" t="s">
        <v>564</v>
      </c>
      <c r="G19" s="1">
        <v>26</v>
      </c>
      <c r="H19" s="3">
        <v>112.75</v>
      </c>
      <c r="I19" s="3">
        <f t="shared" si="5"/>
        <v>11.625</v>
      </c>
      <c r="J19" s="3">
        <f t="shared" si="6"/>
        <v>13.5</v>
      </c>
      <c r="K19" s="3">
        <v>9.75</v>
      </c>
      <c r="L19" s="3">
        <v>100.62</v>
      </c>
      <c r="M19" s="3">
        <f t="shared" si="0"/>
        <v>103.33</v>
      </c>
      <c r="N19" s="3">
        <f t="shared" si="1"/>
        <v>108.3</v>
      </c>
      <c r="O19" s="3">
        <f t="shared" si="2"/>
        <v>108.6</v>
      </c>
      <c r="P19" s="1">
        <v>4100</v>
      </c>
      <c r="R19" s="4">
        <f t="shared" si="7"/>
        <v>18.920518911205473</v>
      </c>
      <c r="S19" s="5">
        <f t="shared" si="3"/>
        <v>18.920518911205473</v>
      </c>
      <c r="T19" s="5">
        <f t="shared" si="4"/>
        <v>4.614760710050116</v>
      </c>
    </row>
    <row r="20" spans="1:20" x14ac:dyDescent="0.3">
      <c r="A20" s="1">
        <f t="shared" si="8"/>
        <v>19</v>
      </c>
      <c r="B20" s="1" t="s">
        <v>120</v>
      </c>
      <c r="C20" s="1" t="s">
        <v>556</v>
      </c>
      <c r="D20" s="1" t="s">
        <v>543</v>
      </c>
      <c r="E20" s="1">
        <v>4600</v>
      </c>
      <c r="F20" s="3" t="s">
        <v>512</v>
      </c>
      <c r="G20" s="1">
        <v>28</v>
      </c>
      <c r="H20" s="3">
        <v>108.25</v>
      </c>
      <c r="I20" s="3">
        <f t="shared" si="5"/>
        <v>18.46</v>
      </c>
      <c r="J20" s="3">
        <f t="shared" si="6"/>
        <v>17.7</v>
      </c>
      <c r="K20" s="3">
        <v>19.22</v>
      </c>
      <c r="L20" s="3">
        <v>99.75</v>
      </c>
      <c r="M20" s="3">
        <f t="shared" si="0"/>
        <v>113.5</v>
      </c>
      <c r="N20" s="3">
        <f t="shared" si="1"/>
        <v>110.9</v>
      </c>
      <c r="O20" s="3">
        <f t="shared" si="2"/>
        <v>106.9</v>
      </c>
      <c r="P20" s="1">
        <v>5700</v>
      </c>
      <c r="R20" s="4">
        <f t="shared" si="7"/>
        <v>24.718990552557159</v>
      </c>
      <c r="S20" s="5">
        <f t="shared" si="3"/>
        <v>24.718990552557159</v>
      </c>
      <c r="T20" s="5">
        <f t="shared" si="4"/>
        <v>4.3366650092205541</v>
      </c>
    </row>
    <row r="21" spans="1:20" x14ac:dyDescent="0.3">
      <c r="A21" s="1">
        <f t="shared" si="8"/>
        <v>20</v>
      </c>
      <c r="B21" s="1" t="s">
        <v>211</v>
      </c>
      <c r="C21" s="1" t="s">
        <v>486</v>
      </c>
      <c r="D21" s="1" t="s">
        <v>544</v>
      </c>
      <c r="E21" s="1">
        <v>4800</v>
      </c>
      <c r="F21" s="3" t="s">
        <v>523</v>
      </c>
      <c r="G21" s="1">
        <v>28</v>
      </c>
      <c r="H21" s="3">
        <v>114.25</v>
      </c>
      <c r="I21" s="3">
        <f t="shared" si="5"/>
        <v>19.28</v>
      </c>
      <c r="J21" s="3">
        <f t="shared" si="6"/>
        <v>23.8</v>
      </c>
      <c r="K21" s="3">
        <v>14.76</v>
      </c>
      <c r="L21" s="3">
        <v>102.83</v>
      </c>
      <c r="M21" s="3">
        <f t="shared" si="0"/>
        <v>104.5</v>
      </c>
      <c r="N21" s="3">
        <f t="shared" si="1"/>
        <v>104.7</v>
      </c>
      <c r="O21" s="3">
        <f t="shared" si="2"/>
        <v>108.6</v>
      </c>
      <c r="P21" s="1">
        <v>5100</v>
      </c>
      <c r="R21" s="4">
        <f t="shared" si="7"/>
        <v>25.923842236594254</v>
      </c>
      <c r="S21" s="5">
        <f t="shared" si="3"/>
        <v>25.923842236594254</v>
      </c>
      <c r="T21" s="5">
        <f t="shared" si="4"/>
        <v>5.0831063209008347</v>
      </c>
    </row>
    <row r="22" spans="1:20" x14ac:dyDescent="0.3">
      <c r="A22" s="1">
        <f t="shared" si="8"/>
        <v>21</v>
      </c>
      <c r="B22" s="1" t="s">
        <v>35</v>
      </c>
      <c r="C22" s="1" t="s">
        <v>517</v>
      </c>
      <c r="D22" s="1" t="s">
        <v>546</v>
      </c>
      <c r="E22" s="1">
        <v>9500</v>
      </c>
      <c r="F22" s="3" t="s">
        <v>496</v>
      </c>
      <c r="G22" s="1">
        <v>36</v>
      </c>
      <c r="H22" s="1">
        <v>110.5</v>
      </c>
      <c r="I22" s="3">
        <f t="shared" si="5"/>
        <v>31.33</v>
      </c>
      <c r="J22" s="3">
        <f t="shared" si="6"/>
        <v>31.1</v>
      </c>
      <c r="K22" s="3">
        <v>31.56</v>
      </c>
      <c r="L22" s="3">
        <v>114</v>
      </c>
      <c r="M22" s="3">
        <f t="shared" si="0"/>
        <v>96.83</v>
      </c>
      <c r="N22" s="3">
        <f t="shared" si="1"/>
        <v>107.3</v>
      </c>
      <c r="O22" s="3">
        <f t="shared" si="2"/>
        <v>108.8</v>
      </c>
      <c r="P22" s="1">
        <v>11200</v>
      </c>
      <c r="R22" s="4">
        <f t="shared" si="7"/>
        <v>47.257854080761412</v>
      </c>
      <c r="S22" s="5">
        <f t="shared" si="3"/>
        <v>47.257854080761412</v>
      </c>
      <c r="T22" s="5">
        <f t="shared" si="4"/>
        <v>4.2194512572108405</v>
      </c>
    </row>
    <row r="23" spans="1:20" x14ac:dyDescent="0.3">
      <c r="A23" s="1">
        <f t="shared" si="8"/>
        <v>22</v>
      </c>
      <c r="B23" s="1" t="s">
        <v>461</v>
      </c>
      <c r="C23" s="1" t="s">
        <v>518</v>
      </c>
      <c r="D23" s="1" t="s">
        <v>543</v>
      </c>
      <c r="E23" s="1">
        <v>9200</v>
      </c>
      <c r="F23" s="3" t="s">
        <v>564</v>
      </c>
      <c r="G23" s="1">
        <v>34</v>
      </c>
      <c r="H23" s="3">
        <v>112.75</v>
      </c>
      <c r="I23" s="3">
        <f t="shared" si="5"/>
        <v>32.405000000000001</v>
      </c>
      <c r="J23" s="3">
        <f t="shared" si="6"/>
        <v>29.6</v>
      </c>
      <c r="K23" s="3">
        <v>35.21</v>
      </c>
      <c r="L23" s="3">
        <v>100.62</v>
      </c>
      <c r="M23" s="3">
        <f t="shared" si="0"/>
        <v>103.33</v>
      </c>
      <c r="N23" s="3">
        <f t="shared" si="1"/>
        <v>108.3</v>
      </c>
      <c r="O23" s="3">
        <f t="shared" si="2"/>
        <v>108.6</v>
      </c>
      <c r="P23" s="1">
        <v>10000</v>
      </c>
      <c r="R23" s="4">
        <f t="shared" si="7"/>
        <v>44.534976821933682</v>
      </c>
      <c r="S23" s="5">
        <f t="shared" si="3"/>
        <v>44.534976821933682</v>
      </c>
      <c r="T23" s="5">
        <f t="shared" si="4"/>
        <v>4.4534976821933681</v>
      </c>
    </row>
    <row r="24" spans="1:20" x14ac:dyDescent="0.3">
      <c r="A24" s="1">
        <f t="shared" si="8"/>
        <v>23</v>
      </c>
      <c r="B24" s="1" t="s">
        <v>201</v>
      </c>
      <c r="C24" s="1" t="s">
        <v>520</v>
      </c>
      <c r="D24" s="1" t="s">
        <v>543</v>
      </c>
      <c r="E24" s="1">
        <v>6300</v>
      </c>
      <c r="F24" s="3" t="s">
        <v>493</v>
      </c>
      <c r="G24" s="1">
        <v>33</v>
      </c>
      <c r="H24" s="3">
        <v>116.5</v>
      </c>
      <c r="I24" s="3">
        <f t="shared" si="5"/>
        <v>23.734999999999999</v>
      </c>
      <c r="J24" s="3">
        <f t="shared" si="6"/>
        <v>24.1</v>
      </c>
      <c r="K24" s="3">
        <v>23.37</v>
      </c>
      <c r="L24" s="3">
        <v>98.5</v>
      </c>
      <c r="M24" s="3">
        <f t="shared" si="0"/>
        <v>108.88</v>
      </c>
      <c r="N24" s="3">
        <f t="shared" si="1"/>
        <v>106.8</v>
      </c>
      <c r="O24" s="3">
        <f t="shared" si="2"/>
        <v>103.6</v>
      </c>
      <c r="P24" s="1">
        <v>7100</v>
      </c>
      <c r="R24" s="4">
        <f t="shared" si="7"/>
        <v>33.602179145837695</v>
      </c>
      <c r="S24" s="5">
        <f t="shared" si="3"/>
        <v>33.602179145837695</v>
      </c>
      <c r="T24" s="5">
        <f t="shared" si="4"/>
        <v>4.7327012881461545</v>
      </c>
    </row>
    <row r="25" spans="1:20" x14ac:dyDescent="0.3">
      <c r="A25" s="1">
        <f t="shared" si="8"/>
        <v>24</v>
      </c>
      <c r="B25" s="1" t="s">
        <v>433</v>
      </c>
      <c r="C25" s="1" t="s">
        <v>520</v>
      </c>
      <c r="D25" s="1" t="s">
        <v>545</v>
      </c>
      <c r="E25" s="1">
        <v>5300</v>
      </c>
      <c r="F25" s="3" t="s">
        <v>493</v>
      </c>
      <c r="G25" s="1">
        <v>29</v>
      </c>
      <c r="H25" s="3">
        <v>116.5</v>
      </c>
      <c r="I25" s="3">
        <f t="shared" si="5"/>
        <v>16.815000000000001</v>
      </c>
      <c r="J25" s="3">
        <f t="shared" si="6"/>
        <v>19.100000000000001</v>
      </c>
      <c r="K25" s="3">
        <v>14.53</v>
      </c>
      <c r="L25" s="3">
        <v>98.5</v>
      </c>
      <c r="M25" s="3">
        <f t="shared" si="0"/>
        <v>108.88</v>
      </c>
      <c r="N25" s="3">
        <f t="shared" si="1"/>
        <v>106.8</v>
      </c>
      <c r="O25" s="3">
        <f t="shared" si="2"/>
        <v>103.6</v>
      </c>
      <c r="P25" s="1">
        <v>6300</v>
      </c>
      <c r="R25" s="4">
        <f t="shared" si="7"/>
        <v>27.168665766671051</v>
      </c>
      <c r="S25" s="5">
        <f t="shared" si="3"/>
        <v>27.168665766671051</v>
      </c>
      <c r="T25" s="5">
        <f t="shared" si="4"/>
        <v>4.3124866296303255</v>
      </c>
    </row>
    <row r="26" spans="1:20" x14ac:dyDescent="0.3">
      <c r="A26" s="1">
        <f t="shared" si="8"/>
        <v>25</v>
      </c>
      <c r="B26" s="1" t="s">
        <v>364</v>
      </c>
      <c r="C26" s="1" t="s">
        <v>518</v>
      </c>
      <c r="D26" s="1" t="s">
        <v>543</v>
      </c>
      <c r="E26" s="1">
        <v>3500</v>
      </c>
      <c r="F26" s="3" t="s">
        <v>564</v>
      </c>
      <c r="G26" s="1">
        <v>22</v>
      </c>
      <c r="H26" s="3">
        <v>112.75</v>
      </c>
      <c r="I26" s="3">
        <f t="shared" si="5"/>
        <v>23.07</v>
      </c>
      <c r="J26" s="3">
        <f t="shared" si="6"/>
        <v>18.600000000000001</v>
      </c>
      <c r="K26" s="3">
        <v>27.54</v>
      </c>
      <c r="L26" s="3">
        <v>100.62</v>
      </c>
      <c r="M26" s="3">
        <f t="shared" si="0"/>
        <v>103.33</v>
      </c>
      <c r="N26" s="3">
        <f t="shared" si="1"/>
        <v>108.3</v>
      </c>
      <c r="O26" s="3">
        <f t="shared" si="2"/>
        <v>108.6</v>
      </c>
      <c r="P26" s="1">
        <v>4000</v>
      </c>
      <c r="R26" s="4">
        <f t="shared" si="7"/>
        <v>19.38010031213728</v>
      </c>
      <c r="S26" s="5">
        <f t="shared" si="3"/>
        <v>19.38010031213728</v>
      </c>
      <c r="T26" s="5">
        <f t="shared" si="4"/>
        <v>4.84502507803432</v>
      </c>
    </row>
    <row r="27" spans="1:20" x14ac:dyDescent="0.3">
      <c r="A27" s="1">
        <f t="shared" si="8"/>
        <v>26</v>
      </c>
      <c r="B27" s="1" t="s">
        <v>337</v>
      </c>
      <c r="C27" s="1" t="s">
        <v>516</v>
      </c>
      <c r="D27" s="1" t="s">
        <v>544</v>
      </c>
      <c r="E27" s="1">
        <v>5700</v>
      </c>
      <c r="F27" s="3" t="s">
        <v>519</v>
      </c>
      <c r="G27" s="1">
        <v>34</v>
      </c>
      <c r="H27" s="3">
        <v>106</v>
      </c>
      <c r="I27" s="3">
        <f t="shared" si="5"/>
        <v>20.100000000000001</v>
      </c>
      <c r="J27" s="3">
        <f t="shared" si="6"/>
        <v>17.7</v>
      </c>
      <c r="K27" s="3">
        <v>22.5</v>
      </c>
      <c r="L27" s="3">
        <v>104.83</v>
      </c>
      <c r="M27" s="3">
        <f t="shared" si="0"/>
        <v>103</v>
      </c>
      <c r="N27" s="3">
        <f t="shared" si="1"/>
        <v>104.3</v>
      </c>
      <c r="O27" s="3">
        <f t="shared" si="2"/>
        <v>110.1</v>
      </c>
      <c r="P27" s="1">
        <v>6600</v>
      </c>
      <c r="R27" s="4">
        <f t="shared" si="7"/>
        <v>31.374665721945597</v>
      </c>
      <c r="S27" s="5">
        <f t="shared" si="3"/>
        <v>31.374665721945597</v>
      </c>
      <c r="T27" s="5">
        <f t="shared" si="4"/>
        <v>4.7537372305978183</v>
      </c>
    </row>
    <row r="28" spans="1:20" x14ac:dyDescent="0.3">
      <c r="A28" s="1">
        <f t="shared" si="8"/>
        <v>27</v>
      </c>
      <c r="B28" s="1" t="s">
        <v>524</v>
      </c>
      <c r="C28" s="1" t="s">
        <v>492</v>
      </c>
      <c r="D28" s="1" t="s">
        <v>544</v>
      </c>
      <c r="E28" s="1">
        <v>6200</v>
      </c>
      <c r="F28" s="3" t="s">
        <v>497</v>
      </c>
      <c r="G28" s="1">
        <v>35</v>
      </c>
      <c r="H28" s="3">
        <v>114.75</v>
      </c>
      <c r="I28" s="3">
        <f t="shared" si="5"/>
        <v>25.79</v>
      </c>
      <c r="J28" s="3">
        <f t="shared" si="6"/>
        <v>24.8</v>
      </c>
      <c r="K28" s="3">
        <v>26.78</v>
      </c>
      <c r="L28" s="3">
        <v>102.33</v>
      </c>
      <c r="M28" s="3">
        <f t="shared" si="0"/>
        <v>98.62</v>
      </c>
      <c r="N28" s="3">
        <f t="shared" si="1"/>
        <v>108.1</v>
      </c>
      <c r="O28" s="3">
        <f t="shared" si="2"/>
        <v>108.3</v>
      </c>
      <c r="P28" s="1">
        <v>6700</v>
      </c>
      <c r="R28" s="4">
        <f t="shared" si="7"/>
        <v>35.167600365884894</v>
      </c>
      <c r="S28" s="5">
        <f t="shared" si="3"/>
        <v>35.167600365884894</v>
      </c>
      <c r="T28" s="5">
        <f t="shared" si="4"/>
        <v>5.2488955769977457</v>
      </c>
    </row>
    <row r="29" spans="1:20" x14ac:dyDescent="0.3">
      <c r="A29" s="1">
        <f t="shared" si="8"/>
        <v>28</v>
      </c>
      <c r="B29" s="1" t="s">
        <v>475</v>
      </c>
      <c r="C29" s="1" t="s">
        <v>497</v>
      </c>
      <c r="D29" s="1" t="s">
        <v>544</v>
      </c>
      <c r="E29" s="1">
        <v>4600</v>
      </c>
      <c r="F29" s="3" t="s">
        <v>492</v>
      </c>
      <c r="G29" s="1">
        <v>28</v>
      </c>
      <c r="H29" s="3">
        <v>112.25</v>
      </c>
      <c r="I29" s="3">
        <f t="shared" si="5"/>
        <v>21.564999999999998</v>
      </c>
      <c r="J29" s="3">
        <f t="shared" si="6"/>
        <v>22</v>
      </c>
      <c r="K29" s="3">
        <v>21.13</v>
      </c>
      <c r="L29" s="3">
        <v>98.62</v>
      </c>
      <c r="M29" s="3">
        <f t="shared" si="0"/>
        <v>102.33</v>
      </c>
      <c r="N29" s="3">
        <f t="shared" si="1"/>
        <v>108.7</v>
      </c>
      <c r="O29" s="3">
        <f t="shared" si="2"/>
        <v>111.4</v>
      </c>
      <c r="P29" s="1">
        <v>5000</v>
      </c>
      <c r="R29" s="4">
        <f t="shared" si="7"/>
        <v>25.802512902557158</v>
      </c>
      <c r="S29" s="5">
        <f t="shared" si="3"/>
        <v>25.802512902557158</v>
      </c>
      <c r="T29" s="5">
        <f t="shared" si="4"/>
        <v>5.160502580511432</v>
      </c>
    </row>
    <row r="30" spans="1:20" x14ac:dyDescent="0.3">
      <c r="A30" s="1">
        <f t="shared" si="8"/>
        <v>29</v>
      </c>
      <c r="B30" s="1" t="s">
        <v>332</v>
      </c>
      <c r="C30" s="1" t="s">
        <v>493</v>
      </c>
      <c r="D30" s="1" t="s">
        <v>543</v>
      </c>
      <c r="E30" s="1">
        <v>5600</v>
      </c>
      <c r="F30" s="3" t="s">
        <v>520</v>
      </c>
      <c r="G30" s="1">
        <v>32</v>
      </c>
      <c r="H30" s="1">
        <v>105</v>
      </c>
      <c r="I30" s="3">
        <f t="shared" si="5"/>
        <v>25.465</v>
      </c>
      <c r="J30" s="3">
        <f t="shared" si="6"/>
        <v>22.1</v>
      </c>
      <c r="K30" s="3">
        <v>28.83</v>
      </c>
      <c r="L30" s="3">
        <v>108.88</v>
      </c>
      <c r="M30" s="3">
        <f t="shared" si="0"/>
        <v>98.5</v>
      </c>
      <c r="N30" s="3">
        <f t="shared" si="1"/>
        <v>112.2</v>
      </c>
      <c r="O30" s="3">
        <f t="shared" si="2"/>
        <v>109.8</v>
      </c>
      <c r="P30" s="1">
        <v>7000</v>
      </c>
      <c r="R30" s="4">
        <f t="shared" si="7"/>
        <v>30.985058937611253</v>
      </c>
      <c r="S30" s="5">
        <f t="shared" si="3"/>
        <v>30.985058937611253</v>
      </c>
      <c r="T30" s="5">
        <f t="shared" si="4"/>
        <v>4.4264369910873222</v>
      </c>
    </row>
    <row r="31" spans="1:20" x14ac:dyDescent="0.3">
      <c r="A31" s="1">
        <f t="shared" si="8"/>
        <v>30</v>
      </c>
      <c r="B31" s="1" t="s">
        <v>92</v>
      </c>
      <c r="C31" s="1" t="s">
        <v>496</v>
      </c>
      <c r="D31" s="1" t="s">
        <v>546</v>
      </c>
      <c r="E31" s="1">
        <v>4600</v>
      </c>
      <c r="F31" s="3" t="s">
        <v>517</v>
      </c>
      <c r="G31" s="1">
        <v>30</v>
      </c>
      <c r="H31" s="3">
        <v>107</v>
      </c>
      <c r="I31" s="3">
        <f t="shared" si="5"/>
        <v>14.215</v>
      </c>
      <c r="J31" s="3">
        <f t="shared" si="6"/>
        <v>17</v>
      </c>
      <c r="K31" s="3">
        <v>11.43</v>
      </c>
      <c r="L31" s="3">
        <v>96.83</v>
      </c>
      <c r="M31" s="3">
        <f t="shared" si="0"/>
        <v>114</v>
      </c>
      <c r="N31" s="3">
        <f t="shared" si="1"/>
        <v>103.2</v>
      </c>
      <c r="O31" s="3">
        <f t="shared" si="2"/>
        <v>105.2</v>
      </c>
      <c r="P31" s="1">
        <v>5100</v>
      </c>
      <c r="R31" s="4">
        <f t="shared" si="7"/>
        <v>25.047573052557158</v>
      </c>
      <c r="S31" s="5">
        <f t="shared" si="3"/>
        <v>25.047573052557158</v>
      </c>
      <c r="T31" s="5">
        <f t="shared" si="4"/>
        <v>4.9112888338347371</v>
      </c>
    </row>
    <row r="32" spans="1:20" x14ac:dyDescent="0.3">
      <c r="A32" s="1">
        <f t="shared" si="8"/>
        <v>31</v>
      </c>
      <c r="B32" s="1" t="s">
        <v>194</v>
      </c>
      <c r="C32" s="1" t="s">
        <v>519</v>
      </c>
      <c r="D32" s="1" t="s">
        <v>544</v>
      </c>
      <c r="E32" s="1">
        <v>4500</v>
      </c>
      <c r="F32" s="3" t="s">
        <v>516</v>
      </c>
      <c r="G32" s="1">
        <v>29</v>
      </c>
      <c r="H32" s="3">
        <v>109</v>
      </c>
      <c r="I32" s="3">
        <f t="shared" si="5"/>
        <v>13.645</v>
      </c>
      <c r="J32" s="3">
        <f t="shared" si="6"/>
        <v>14.4</v>
      </c>
      <c r="K32" s="3">
        <v>12.89</v>
      </c>
      <c r="L32" s="3">
        <v>103</v>
      </c>
      <c r="M32" s="3">
        <f t="shared" si="0"/>
        <v>104.83</v>
      </c>
      <c r="N32" s="3">
        <f t="shared" si="1"/>
        <v>104.9</v>
      </c>
      <c r="O32" s="3">
        <f t="shared" si="2"/>
        <v>110.9</v>
      </c>
      <c r="P32" s="1">
        <v>5000</v>
      </c>
      <c r="R32" s="4">
        <f t="shared" si="7"/>
        <v>23.994497620175327</v>
      </c>
      <c r="S32" s="5">
        <f t="shared" si="3"/>
        <v>23.994497620175327</v>
      </c>
      <c r="T32" s="5">
        <f t="shared" si="4"/>
        <v>4.7988995240350656</v>
      </c>
    </row>
    <row r="33" spans="1:20" x14ac:dyDescent="0.3">
      <c r="A33" s="1">
        <f t="shared" si="8"/>
        <v>32</v>
      </c>
      <c r="B33" s="1" t="s">
        <v>341</v>
      </c>
      <c r="C33" s="1" t="s">
        <v>497</v>
      </c>
      <c r="D33" s="1" t="s">
        <v>546</v>
      </c>
      <c r="E33" s="1">
        <v>4800</v>
      </c>
      <c r="F33" s="3" t="s">
        <v>492</v>
      </c>
      <c r="G33" s="1">
        <v>33</v>
      </c>
      <c r="H33" s="3">
        <v>112.25</v>
      </c>
      <c r="I33" s="3">
        <f t="shared" si="5"/>
        <v>21.134999999999998</v>
      </c>
      <c r="J33" s="3">
        <f t="shared" si="6"/>
        <v>20.2</v>
      </c>
      <c r="K33" s="3">
        <v>22.07</v>
      </c>
      <c r="L33" s="3">
        <v>98.62</v>
      </c>
      <c r="M33" s="3">
        <f t="shared" si="0"/>
        <v>102.33</v>
      </c>
      <c r="N33" s="3">
        <f t="shared" si="1"/>
        <v>108.7</v>
      </c>
      <c r="O33" s="3">
        <f t="shared" si="2"/>
        <v>111.4</v>
      </c>
      <c r="P33" s="1">
        <v>5000</v>
      </c>
      <c r="R33" s="4">
        <f t="shared" si="7"/>
        <v>29.746027736594254</v>
      </c>
      <c r="S33" s="5">
        <f t="shared" si="3"/>
        <v>29.746027736594254</v>
      </c>
      <c r="T33" s="5">
        <f t="shared" si="4"/>
        <v>5.9492055473188508</v>
      </c>
    </row>
    <row r="34" spans="1:20" x14ac:dyDescent="0.3">
      <c r="A34" s="1">
        <f t="shared" si="8"/>
        <v>33</v>
      </c>
      <c r="B34" s="1" t="s">
        <v>319</v>
      </c>
      <c r="C34" s="1" t="s">
        <v>519</v>
      </c>
      <c r="D34" s="1" t="s">
        <v>543</v>
      </c>
      <c r="E34" s="1">
        <v>7800</v>
      </c>
      <c r="F34" s="3" t="s">
        <v>516</v>
      </c>
      <c r="G34" s="1">
        <v>35</v>
      </c>
      <c r="H34" s="3">
        <v>109</v>
      </c>
      <c r="I34" s="3">
        <f t="shared" si="5"/>
        <v>29.075000000000003</v>
      </c>
      <c r="J34" s="3">
        <f t="shared" si="6"/>
        <v>30.8</v>
      </c>
      <c r="K34" s="3">
        <v>27.35</v>
      </c>
      <c r="L34" s="3">
        <v>103</v>
      </c>
      <c r="M34" s="3">
        <f t="shared" ref="M34:M65" si="9">VLOOKUP(F34,$B$187:$E$216,2,FALSE)</f>
        <v>104.83</v>
      </c>
      <c r="N34" s="3">
        <f t="shared" ref="N34:N65" si="10">VLOOKUP(C34,$B$187:$E$216,4,FALSE)</f>
        <v>104.9</v>
      </c>
      <c r="O34" s="3">
        <f t="shared" ref="O34:O65" si="11">VLOOKUP(F34,$B$187:$E$216,3,FALSE)</f>
        <v>110.9</v>
      </c>
      <c r="P34" s="1">
        <v>8200</v>
      </c>
      <c r="R34" s="4">
        <f t="shared" si="7"/>
        <v>37.743820048462531</v>
      </c>
      <c r="S34" s="5">
        <f t="shared" si="3"/>
        <v>37.743820048462531</v>
      </c>
      <c r="T34" s="5">
        <f t="shared" si="4"/>
        <v>4.6029048839588453</v>
      </c>
    </row>
    <row r="35" spans="1:20" x14ac:dyDescent="0.3">
      <c r="A35" s="1">
        <f t="shared" si="8"/>
        <v>34</v>
      </c>
      <c r="B35" s="1" t="s">
        <v>476</v>
      </c>
      <c r="C35" s="1" t="s">
        <v>489</v>
      </c>
      <c r="D35" s="1" t="s">
        <v>543</v>
      </c>
      <c r="E35" s="1">
        <v>5600</v>
      </c>
      <c r="F35" s="3" t="s">
        <v>514</v>
      </c>
      <c r="G35" s="1">
        <v>31</v>
      </c>
      <c r="H35" s="3">
        <v>116.75</v>
      </c>
      <c r="I35" s="3">
        <f t="shared" si="5"/>
        <v>17.445</v>
      </c>
      <c r="J35" s="3">
        <f t="shared" si="6"/>
        <v>18.600000000000001</v>
      </c>
      <c r="K35" s="3">
        <v>16.29</v>
      </c>
      <c r="L35" s="3">
        <v>100.67</v>
      </c>
      <c r="M35" s="3">
        <f t="shared" si="9"/>
        <v>103.83</v>
      </c>
      <c r="N35" s="3">
        <f t="shared" si="10"/>
        <v>110.2</v>
      </c>
      <c r="O35" s="3">
        <f t="shared" si="11"/>
        <v>108.3</v>
      </c>
      <c r="P35" s="1">
        <v>6200</v>
      </c>
      <c r="R35" s="4">
        <f t="shared" si="7"/>
        <v>29.188972387611251</v>
      </c>
      <c r="S35" s="5">
        <f t="shared" si="3"/>
        <v>29.188972387611251</v>
      </c>
      <c r="T35" s="5">
        <f t="shared" si="4"/>
        <v>4.7078987721953629</v>
      </c>
    </row>
    <row r="36" spans="1:20" x14ac:dyDescent="0.3">
      <c r="A36" s="1">
        <f t="shared" si="8"/>
        <v>35</v>
      </c>
      <c r="B36" s="1" t="s">
        <v>280</v>
      </c>
      <c r="C36" s="1" t="s">
        <v>492</v>
      </c>
      <c r="D36" s="1" t="s">
        <v>546</v>
      </c>
      <c r="E36" s="1">
        <v>3800</v>
      </c>
      <c r="F36" s="3" t="s">
        <v>497</v>
      </c>
      <c r="G36" s="1">
        <v>30</v>
      </c>
      <c r="H36" s="1">
        <v>114.75</v>
      </c>
      <c r="I36" s="3">
        <f t="shared" si="5"/>
        <v>17.094999999999999</v>
      </c>
      <c r="J36" s="3">
        <f t="shared" si="6"/>
        <v>17.8</v>
      </c>
      <c r="K36" s="3">
        <v>16.39</v>
      </c>
      <c r="L36" s="3">
        <v>102.33</v>
      </c>
      <c r="M36" s="3">
        <f t="shared" si="9"/>
        <v>98.62</v>
      </c>
      <c r="N36" s="3">
        <f t="shared" si="10"/>
        <v>108.1</v>
      </c>
      <c r="O36" s="3">
        <f t="shared" si="11"/>
        <v>108.3</v>
      </c>
      <c r="P36" s="1">
        <v>4200</v>
      </c>
      <c r="R36" s="4">
        <f t="shared" si="7"/>
        <v>24.551977237890565</v>
      </c>
      <c r="S36" s="5">
        <f t="shared" si="3"/>
        <v>24.551977237890565</v>
      </c>
      <c r="T36" s="5">
        <f t="shared" si="4"/>
        <v>5.8457088661644203</v>
      </c>
    </row>
    <row r="37" spans="1:20" x14ac:dyDescent="0.3">
      <c r="A37" s="1">
        <f t="shared" si="8"/>
        <v>36</v>
      </c>
      <c r="B37" s="1" t="s">
        <v>53</v>
      </c>
      <c r="C37" s="1" t="s">
        <v>486</v>
      </c>
      <c r="D37" s="1" t="s">
        <v>543</v>
      </c>
      <c r="E37" s="1">
        <v>7200</v>
      </c>
      <c r="F37" s="3" t="s">
        <v>523</v>
      </c>
      <c r="G37" s="1">
        <v>31</v>
      </c>
      <c r="H37" s="3">
        <v>114.25</v>
      </c>
      <c r="I37" s="3">
        <f t="shared" si="5"/>
        <v>23.45</v>
      </c>
      <c r="J37" s="3">
        <f t="shared" si="6"/>
        <v>22</v>
      </c>
      <c r="K37" s="3">
        <v>24.9</v>
      </c>
      <c r="L37" s="3">
        <v>102.83</v>
      </c>
      <c r="M37" s="3">
        <f t="shared" si="9"/>
        <v>104.5</v>
      </c>
      <c r="N37" s="3">
        <f t="shared" si="10"/>
        <v>104.7</v>
      </c>
      <c r="O37" s="3">
        <f t="shared" si="11"/>
        <v>108.6</v>
      </c>
      <c r="P37" s="1">
        <v>8400</v>
      </c>
      <c r="R37" s="4">
        <f t="shared" si="7"/>
        <v>33.054491770649285</v>
      </c>
      <c r="S37" s="5">
        <f t="shared" si="3"/>
        <v>33.054491770649285</v>
      </c>
      <c r="T37" s="5">
        <f t="shared" si="4"/>
        <v>3.9350585441249146</v>
      </c>
    </row>
    <row r="38" spans="1:20" x14ac:dyDescent="0.3">
      <c r="A38" s="1">
        <f t="shared" si="8"/>
        <v>37</v>
      </c>
      <c r="B38" s="1" t="s">
        <v>111</v>
      </c>
      <c r="C38" s="1" t="s">
        <v>512</v>
      </c>
      <c r="D38" s="1" t="s">
        <v>543</v>
      </c>
      <c r="E38" s="1">
        <v>4800</v>
      </c>
      <c r="F38" s="3" t="s">
        <v>556</v>
      </c>
      <c r="G38" s="1">
        <v>25</v>
      </c>
      <c r="H38" s="3">
        <v>117.25</v>
      </c>
      <c r="I38" s="3">
        <f t="shared" si="5"/>
        <v>33.164999999999999</v>
      </c>
      <c r="J38" s="3">
        <f t="shared" si="6"/>
        <v>24.2</v>
      </c>
      <c r="K38" s="3">
        <v>42.13</v>
      </c>
      <c r="L38" s="3">
        <v>113.5</v>
      </c>
      <c r="M38" s="3">
        <f t="shared" si="9"/>
        <v>99.75</v>
      </c>
      <c r="N38" s="3">
        <f t="shared" si="10"/>
        <v>107</v>
      </c>
      <c r="O38" s="3">
        <f t="shared" si="11"/>
        <v>102.1</v>
      </c>
      <c r="P38" s="1">
        <v>5100</v>
      </c>
      <c r="R38" s="4">
        <f t="shared" si="7"/>
        <v>27.900443786594252</v>
      </c>
      <c r="S38" s="5">
        <f t="shared" si="3"/>
        <v>27.900443786594252</v>
      </c>
      <c r="T38" s="5">
        <f t="shared" si="4"/>
        <v>5.4706752522733835</v>
      </c>
    </row>
    <row r="39" spans="1:20" x14ac:dyDescent="0.3">
      <c r="A39" s="1">
        <f t="shared" si="8"/>
        <v>38</v>
      </c>
      <c r="B39" s="1" t="s">
        <v>330</v>
      </c>
      <c r="C39" s="1" t="s">
        <v>492</v>
      </c>
      <c r="D39" s="1" t="s">
        <v>543</v>
      </c>
      <c r="E39" s="1">
        <v>8800</v>
      </c>
      <c r="F39" s="3" t="s">
        <v>497</v>
      </c>
      <c r="G39" s="1">
        <v>36</v>
      </c>
      <c r="H39" s="3">
        <v>114.75</v>
      </c>
      <c r="I39" s="3">
        <f t="shared" si="5"/>
        <v>30.465</v>
      </c>
      <c r="J39" s="3">
        <f t="shared" si="6"/>
        <v>28.1</v>
      </c>
      <c r="K39" s="3">
        <v>32.83</v>
      </c>
      <c r="L39" s="3">
        <v>102.33</v>
      </c>
      <c r="M39" s="3">
        <f t="shared" si="9"/>
        <v>98.62</v>
      </c>
      <c r="N39" s="3">
        <f t="shared" si="10"/>
        <v>108.1</v>
      </c>
      <c r="O39" s="3">
        <f t="shared" si="11"/>
        <v>108.3</v>
      </c>
      <c r="P39" s="1">
        <v>9600</v>
      </c>
      <c r="R39" s="4">
        <f t="shared" si="7"/>
        <v>43.689696366806878</v>
      </c>
      <c r="S39" s="5">
        <f t="shared" si="3"/>
        <v>43.689696366806878</v>
      </c>
      <c r="T39" s="5">
        <f t="shared" si="4"/>
        <v>4.5510100382090499</v>
      </c>
    </row>
    <row r="40" spans="1:20" x14ac:dyDescent="0.3">
      <c r="A40" s="1">
        <f t="shared" si="8"/>
        <v>39</v>
      </c>
      <c r="B40" s="1" t="s">
        <v>165</v>
      </c>
      <c r="C40" s="1" t="s">
        <v>523</v>
      </c>
      <c r="D40" s="1" t="s">
        <v>542</v>
      </c>
      <c r="E40" s="1">
        <v>6600</v>
      </c>
      <c r="F40" s="3" t="s">
        <v>486</v>
      </c>
      <c r="G40" s="1">
        <v>32</v>
      </c>
      <c r="H40" s="3">
        <v>106.25</v>
      </c>
      <c r="I40" s="3">
        <f t="shared" si="5"/>
        <v>18.664999999999999</v>
      </c>
      <c r="J40" s="3">
        <f t="shared" si="6"/>
        <v>17</v>
      </c>
      <c r="K40" s="3">
        <v>20.329999999999998</v>
      </c>
      <c r="L40" s="3">
        <v>104.5</v>
      </c>
      <c r="M40" s="3">
        <f t="shared" si="9"/>
        <v>102.83</v>
      </c>
      <c r="N40" s="3">
        <f t="shared" si="10"/>
        <v>111.3</v>
      </c>
      <c r="O40" s="3">
        <f t="shared" si="11"/>
        <v>107.6</v>
      </c>
      <c r="P40" s="1">
        <v>6700</v>
      </c>
      <c r="R40" s="4">
        <f t="shared" si="7"/>
        <v>30.837447936029616</v>
      </c>
      <c r="S40" s="5">
        <f t="shared" si="3"/>
        <v>30.837447936029616</v>
      </c>
      <c r="T40" s="5">
        <f t="shared" si="4"/>
        <v>4.6026041695566589</v>
      </c>
    </row>
    <row r="41" spans="1:20" x14ac:dyDescent="0.3">
      <c r="A41" s="1">
        <f t="shared" si="8"/>
        <v>40</v>
      </c>
      <c r="B41" s="1" t="s">
        <v>392</v>
      </c>
      <c r="C41" s="1" t="s">
        <v>516</v>
      </c>
      <c r="D41" s="1" t="s">
        <v>543</v>
      </c>
      <c r="E41" s="1">
        <v>7000</v>
      </c>
      <c r="F41" s="3" t="s">
        <v>519</v>
      </c>
      <c r="G41" s="1">
        <v>35</v>
      </c>
      <c r="H41" s="1">
        <v>106</v>
      </c>
      <c r="I41" s="3">
        <f t="shared" si="5"/>
        <v>21.42</v>
      </c>
      <c r="J41" s="3">
        <f t="shared" si="6"/>
        <v>19.100000000000001</v>
      </c>
      <c r="K41" s="3">
        <v>23.74</v>
      </c>
      <c r="L41" s="3">
        <v>104.83</v>
      </c>
      <c r="M41" s="3">
        <f t="shared" si="9"/>
        <v>103</v>
      </c>
      <c r="N41" s="3">
        <f t="shared" si="10"/>
        <v>104.3</v>
      </c>
      <c r="O41" s="3">
        <f t="shared" si="11"/>
        <v>110.1</v>
      </c>
      <c r="P41" s="1">
        <v>7600</v>
      </c>
      <c r="R41" s="4">
        <f t="shared" si="7"/>
        <v>34.390786222020914</v>
      </c>
      <c r="S41" s="5">
        <f t="shared" si="3"/>
        <v>34.390786222020914</v>
      </c>
      <c r="T41" s="5">
        <f t="shared" si="4"/>
        <v>4.5251034502659095</v>
      </c>
    </row>
    <row r="42" spans="1:20" x14ac:dyDescent="0.3">
      <c r="A42" s="1">
        <f t="shared" si="8"/>
        <v>41</v>
      </c>
      <c r="B42" s="1" t="s">
        <v>85</v>
      </c>
      <c r="C42" s="1" t="s">
        <v>489</v>
      </c>
      <c r="D42" s="1" t="s">
        <v>544</v>
      </c>
      <c r="E42" s="1">
        <v>6000</v>
      </c>
      <c r="F42" s="3" t="s">
        <v>514</v>
      </c>
      <c r="G42" s="1">
        <v>34</v>
      </c>
      <c r="H42" s="3">
        <v>116.75</v>
      </c>
      <c r="I42" s="3">
        <f t="shared" si="5"/>
        <v>27.945</v>
      </c>
      <c r="J42" s="3">
        <f t="shared" si="6"/>
        <v>24</v>
      </c>
      <c r="K42" s="3">
        <v>31.89</v>
      </c>
      <c r="L42" s="3">
        <v>100.67</v>
      </c>
      <c r="M42" s="3">
        <f t="shared" si="9"/>
        <v>103.83</v>
      </c>
      <c r="N42" s="3">
        <f t="shared" si="10"/>
        <v>110.2</v>
      </c>
      <c r="O42" s="3">
        <f t="shared" si="11"/>
        <v>108.3</v>
      </c>
      <c r="P42" s="1">
        <v>6700</v>
      </c>
      <c r="R42" s="4">
        <f t="shared" si="7"/>
        <v>34.892674821003901</v>
      </c>
      <c r="S42" s="5">
        <f t="shared" si="3"/>
        <v>34.892674821003901</v>
      </c>
      <c r="T42" s="5">
        <f t="shared" si="4"/>
        <v>5.207861913582672</v>
      </c>
    </row>
    <row r="43" spans="1:20" x14ac:dyDescent="0.3">
      <c r="A43" s="1">
        <f t="shared" si="8"/>
        <v>42</v>
      </c>
      <c r="B43" s="1" t="s">
        <v>74</v>
      </c>
      <c r="C43" s="1" t="s">
        <v>499</v>
      </c>
      <c r="D43" s="1" t="s">
        <v>545</v>
      </c>
      <c r="E43" s="1">
        <v>8000</v>
      </c>
      <c r="F43" s="3" t="s">
        <v>495</v>
      </c>
      <c r="G43" s="1">
        <v>34</v>
      </c>
      <c r="H43" s="3">
        <v>111.5</v>
      </c>
      <c r="I43" s="3">
        <f t="shared" si="5"/>
        <v>30.324999999999999</v>
      </c>
      <c r="J43" s="3">
        <f t="shared" si="6"/>
        <v>24.5</v>
      </c>
      <c r="K43" s="3">
        <v>36.15</v>
      </c>
      <c r="L43" s="3">
        <v>102.5</v>
      </c>
      <c r="M43" s="3">
        <f t="shared" si="9"/>
        <v>100.33</v>
      </c>
      <c r="N43" s="3">
        <f t="shared" si="10"/>
        <v>110.9</v>
      </c>
      <c r="O43" s="3">
        <f t="shared" si="11"/>
        <v>103.8</v>
      </c>
      <c r="P43" s="1">
        <v>8200</v>
      </c>
      <c r="R43" s="4">
        <f t="shared" si="7"/>
        <v>37.799796021832499</v>
      </c>
      <c r="S43" s="5">
        <f t="shared" si="3"/>
        <v>37.799796021832499</v>
      </c>
      <c r="T43" s="5">
        <f t="shared" si="4"/>
        <v>4.6097312221746956</v>
      </c>
    </row>
    <row r="44" spans="1:20" x14ac:dyDescent="0.3">
      <c r="A44" s="1">
        <f t="shared" si="8"/>
        <v>43</v>
      </c>
      <c r="B44" s="1" t="s">
        <v>262</v>
      </c>
      <c r="C44" s="1" t="s">
        <v>512</v>
      </c>
      <c r="D44" s="1" t="s">
        <v>546</v>
      </c>
      <c r="E44" s="1">
        <v>4700</v>
      </c>
      <c r="F44" s="3" t="s">
        <v>556</v>
      </c>
      <c r="G44" s="1">
        <v>33</v>
      </c>
      <c r="H44" s="3">
        <v>117.25</v>
      </c>
      <c r="I44" s="3">
        <f t="shared" si="5"/>
        <v>14.285</v>
      </c>
      <c r="J44" s="3">
        <f t="shared" si="6"/>
        <v>16.7</v>
      </c>
      <c r="K44" s="3">
        <v>11.87</v>
      </c>
      <c r="L44" s="3">
        <v>113.5</v>
      </c>
      <c r="M44" s="3">
        <f t="shared" si="9"/>
        <v>99.75</v>
      </c>
      <c r="N44" s="3">
        <f t="shared" si="10"/>
        <v>107</v>
      </c>
      <c r="O44" s="3">
        <f t="shared" si="11"/>
        <v>102.1</v>
      </c>
      <c r="P44" s="1">
        <v>4600</v>
      </c>
      <c r="R44" s="4">
        <f t="shared" si="7"/>
        <v>28.419442798375787</v>
      </c>
      <c r="S44" s="5">
        <f t="shared" si="3"/>
        <v>28.419442798375787</v>
      </c>
      <c r="T44" s="5">
        <f t="shared" si="4"/>
        <v>6.1781397387773458</v>
      </c>
    </row>
    <row r="45" spans="1:20" x14ac:dyDescent="0.3">
      <c r="A45" s="1">
        <f t="shared" si="8"/>
        <v>44</v>
      </c>
      <c r="B45" s="1" t="s">
        <v>148</v>
      </c>
      <c r="C45" s="1" t="s">
        <v>517</v>
      </c>
      <c r="D45" s="1" t="s">
        <v>545</v>
      </c>
      <c r="E45" s="1">
        <v>10000</v>
      </c>
      <c r="F45" s="3" t="s">
        <v>496</v>
      </c>
      <c r="G45" s="1">
        <v>36</v>
      </c>
      <c r="H45" s="1">
        <v>110.5</v>
      </c>
      <c r="I45" s="3">
        <f t="shared" si="5"/>
        <v>31.435000000000002</v>
      </c>
      <c r="J45" s="3">
        <f t="shared" si="6"/>
        <v>28.8</v>
      </c>
      <c r="K45" s="3">
        <v>34.07</v>
      </c>
      <c r="L45" s="3">
        <v>114</v>
      </c>
      <c r="M45" s="3">
        <f t="shared" si="9"/>
        <v>96.83</v>
      </c>
      <c r="N45" s="3">
        <f t="shared" si="10"/>
        <v>107.3</v>
      </c>
      <c r="O45" s="3">
        <f t="shared" si="11"/>
        <v>108.8</v>
      </c>
      <c r="P45" s="1">
        <v>12000</v>
      </c>
      <c r="R45" s="4">
        <f t="shared" si="7"/>
        <v>49.923344977490594</v>
      </c>
      <c r="S45" s="5">
        <f t="shared" si="3"/>
        <v>49.923344977490594</v>
      </c>
      <c r="T45" s="5">
        <f t="shared" si="4"/>
        <v>4.1602787481242158</v>
      </c>
    </row>
    <row r="46" spans="1:20" x14ac:dyDescent="0.3">
      <c r="A46" s="1">
        <f t="shared" si="8"/>
        <v>45</v>
      </c>
      <c r="B46" s="1" t="s">
        <v>43</v>
      </c>
      <c r="C46" s="1" t="s">
        <v>492</v>
      </c>
      <c r="D46" s="1" t="s">
        <v>546</v>
      </c>
      <c r="E46" s="1">
        <v>3700</v>
      </c>
      <c r="F46" s="3" t="s">
        <v>497</v>
      </c>
      <c r="G46" s="1">
        <v>25</v>
      </c>
      <c r="H46" s="3">
        <v>114.75</v>
      </c>
      <c r="I46" s="3">
        <f t="shared" si="5"/>
        <v>17.175000000000001</v>
      </c>
      <c r="J46" s="3">
        <f t="shared" si="6"/>
        <v>21.5</v>
      </c>
      <c r="K46" s="3">
        <v>12.85</v>
      </c>
      <c r="L46" s="3">
        <v>102.33</v>
      </c>
      <c r="M46" s="3">
        <f t="shared" si="9"/>
        <v>98.62</v>
      </c>
      <c r="N46" s="3">
        <f t="shared" si="10"/>
        <v>108.1</v>
      </c>
      <c r="O46" s="3">
        <f t="shared" si="11"/>
        <v>108.3</v>
      </c>
      <c r="P46" s="1">
        <v>4400</v>
      </c>
      <c r="R46" s="4">
        <f t="shared" si="7"/>
        <v>20.661952889505944</v>
      </c>
      <c r="S46" s="5">
        <f t="shared" si="3"/>
        <v>20.661952889505944</v>
      </c>
      <c r="T46" s="5">
        <f t="shared" si="4"/>
        <v>4.6958983839786228</v>
      </c>
    </row>
    <row r="47" spans="1:20" x14ac:dyDescent="0.3">
      <c r="A47" s="1">
        <f t="shared" si="8"/>
        <v>46</v>
      </c>
      <c r="B47" s="1" t="s">
        <v>527</v>
      </c>
      <c r="C47" s="1" t="s">
        <v>564</v>
      </c>
      <c r="D47" s="1" t="s">
        <v>544</v>
      </c>
      <c r="E47" s="1">
        <v>4700</v>
      </c>
      <c r="F47" s="3" t="s">
        <v>518</v>
      </c>
      <c r="G47" s="1">
        <v>29</v>
      </c>
      <c r="H47" s="3">
        <v>115.25</v>
      </c>
      <c r="I47" s="3">
        <f t="shared" si="5"/>
        <v>19.564999999999998</v>
      </c>
      <c r="J47" s="3">
        <f t="shared" si="6"/>
        <v>20.9</v>
      </c>
      <c r="K47" s="3">
        <v>18.23</v>
      </c>
      <c r="L47" s="3">
        <v>103.33</v>
      </c>
      <c r="M47" s="3">
        <f t="shared" si="9"/>
        <v>100.62</v>
      </c>
      <c r="N47" s="3">
        <f t="shared" si="10"/>
        <v>110.4</v>
      </c>
      <c r="O47" s="3">
        <f t="shared" si="11"/>
        <v>106.6</v>
      </c>
      <c r="P47" s="1">
        <v>4900</v>
      </c>
      <c r="R47" s="4">
        <f t="shared" si="7"/>
        <v>26.542540998375781</v>
      </c>
      <c r="S47" s="5">
        <f t="shared" si="3"/>
        <v>26.542540998375781</v>
      </c>
      <c r="T47" s="5">
        <f t="shared" si="4"/>
        <v>5.4168451017093426</v>
      </c>
    </row>
    <row r="48" spans="1:20" x14ac:dyDescent="0.3">
      <c r="A48" s="1">
        <f t="shared" si="8"/>
        <v>47</v>
      </c>
      <c r="B48" s="1" t="s">
        <v>202</v>
      </c>
      <c r="C48" s="1" t="s">
        <v>497</v>
      </c>
      <c r="D48" s="1" t="s">
        <v>544</v>
      </c>
      <c r="E48" s="1">
        <v>6700</v>
      </c>
      <c r="F48" s="3" t="s">
        <v>492</v>
      </c>
      <c r="G48" s="1">
        <v>34</v>
      </c>
      <c r="H48" s="3">
        <v>112.25</v>
      </c>
      <c r="I48" s="3">
        <f t="shared" si="5"/>
        <v>28.54</v>
      </c>
      <c r="J48" s="3">
        <f t="shared" si="6"/>
        <v>24.3</v>
      </c>
      <c r="K48" s="3">
        <v>32.78</v>
      </c>
      <c r="L48" s="3">
        <v>98.62</v>
      </c>
      <c r="M48" s="3">
        <f t="shared" si="9"/>
        <v>102.33</v>
      </c>
      <c r="N48" s="3">
        <f t="shared" si="10"/>
        <v>108.7</v>
      </c>
      <c r="O48" s="3">
        <f t="shared" si="11"/>
        <v>111.4</v>
      </c>
      <c r="P48" s="1">
        <v>7000</v>
      </c>
      <c r="R48" s="4">
        <f t="shared" si="7"/>
        <v>35.619020479555083</v>
      </c>
      <c r="S48" s="5">
        <f t="shared" si="3"/>
        <v>35.619020479555083</v>
      </c>
      <c r="T48" s="5">
        <f t="shared" si="4"/>
        <v>5.0884314970792976</v>
      </c>
    </row>
    <row r="49" spans="1:20" x14ac:dyDescent="0.3">
      <c r="A49" s="1">
        <f t="shared" si="8"/>
        <v>48</v>
      </c>
      <c r="B49" s="1" t="s">
        <v>9</v>
      </c>
      <c r="C49" s="1" t="s">
        <v>518</v>
      </c>
      <c r="D49" s="1" t="s">
        <v>546</v>
      </c>
      <c r="E49" s="1">
        <v>3500</v>
      </c>
      <c r="F49" s="3" t="s">
        <v>564</v>
      </c>
      <c r="G49" s="1">
        <v>21</v>
      </c>
      <c r="H49" s="3">
        <v>112.75</v>
      </c>
      <c r="I49" s="3">
        <f t="shared" si="5"/>
        <v>19.145</v>
      </c>
      <c r="J49" s="3">
        <f t="shared" si="6"/>
        <v>24.6</v>
      </c>
      <c r="K49" s="3">
        <v>13.69</v>
      </c>
      <c r="L49" s="3">
        <v>100.62</v>
      </c>
      <c r="M49" s="3">
        <f t="shared" si="9"/>
        <v>103.33</v>
      </c>
      <c r="N49" s="3">
        <f t="shared" si="10"/>
        <v>108.3</v>
      </c>
      <c r="O49" s="3">
        <f t="shared" si="11"/>
        <v>108.6</v>
      </c>
      <c r="P49" s="1">
        <v>4000</v>
      </c>
      <c r="R49" s="4">
        <f t="shared" si="7"/>
        <v>17.578481062137282</v>
      </c>
      <c r="S49" s="5">
        <f t="shared" si="3"/>
        <v>17.578481062137282</v>
      </c>
      <c r="T49" s="5">
        <f t="shared" si="4"/>
        <v>4.3946202655343205</v>
      </c>
    </row>
    <row r="50" spans="1:20" x14ac:dyDescent="0.3">
      <c r="A50" s="1">
        <f t="shared" si="8"/>
        <v>49</v>
      </c>
      <c r="B50" s="1" t="s">
        <v>250</v>
      </c>
      <c r="C50" s="1" t="s">
        <v>556</v>
      </c>
      <c r="D50" s="1" t="s">
        <v>545</v>
      </c>
      <c r="E50" s="1">
        <v>8100</v>
      </c>
      <c r="F50" s="3" t="s">
        <v>512</v>
      </c>
      <c r="G50" s="1">
        <v>34</v>
      </c>
      <c r="H50" s="3">
        <v>108.25</v>
      </c>
      <c r="I50" s="3">
        <f t="shared" si="5"/>
        <v>26.995000000000001</v>
      </c>
      <c r="J50" s="3">
        <f t="shared" si="6"/>
        <v>27.3</v>
      </c>
      <c r="K50" s="3">
        <v>26.69</v>
      </c>
      <c r="L50" s="3">
        <v>99.75</v>
      </c>
      <c r="M50" s="3">
        <f t="shared" si="9"/>
        <v>113.5</v>
      </c>
      <c r="N50" s="3">
        <f t="shared" si="10"/>
        <v>110.9</v>
      </c>
      <c r="O50" s="3">
        <f t="shared" si="11"/>
        <v>106.9</v>
      </c>
      <c r="P50" s="1">
        <v>8800</v>
      </c>
      <c r="R50" s="4">
        <f t="shared" si="7"/>
        <v>37.105039608664505</v>
      </c>
      <c r="S50" s="5">
        <f t="shared" si="3"/>
        <v>37.105039608664505</v>
      </c>
      <c r="T50" s="5">
        <f t="shared" si="4"/>
        <v>4.2164817737118749</v>
      </c>
    </row>
    <row r="51" spans="1:20" x14ac:dyDescent="0.3">
      <c r="A51" s="1">
        <f t="shared" si="8"/>
        <v>50</v>
      </c>
      <c r="B51" s="1" t="s">
        <v>7</v>
      </c>
      <c r="C51" s="1" t="s">
        <v>512</v>
      </c>
      <c r="D51" s="1" t="s">
        <v>543</v>
      </c>
      <c r="E51" s="1">
        <v>9000</v>
      </c>
      <c r="F51" s="3" t="s">
        <v>556</v>
      </c>
      <c r="G51" s="1">
        <v>33</v>
      </c>
      <c r="H51" s="3">
        <v>117.25</v>
      </c>
      <c r="I51" s="3">
        <f t="shared" si="5"/>
        <v>35.105000000000004</v>
      </c>
      <c r="J51" s="3">
        <f t="shared" si="6"/>
        <v>28.6</v>
      </c>
      <c r="K51" s="3">
        <v>41.61</v>
      </c>
      <c r="L51" s="3">
        <v>113.5</v>
      </c>
      <c r="M51" s="3">
        <f t="shared" si="9"/>
        <v>99.75</v>
      </c>
      <c r="N51" s="3">
        <f t="shared" si="10"/>
        <v>107</v>
      </c>
      <c r="O51" s="3">
        <f t="shared" si="11"/>
        <v>102.1</v>
      </c>
      <c r="P51" s="1">
        <v>9700</v>
      </c>
      <c r="R51" s="4">
        <f t="shared" si="7"/>
        <v>44.193124228064853</v>
      </c>
      <c r="S51" s="5">
        <f t="shared" si="3"/>
        <v>44.193124228064853</v>
      </c>
      <c r="T51" s="5">
        <f t="shared" si="4"/>
        <v>4.5559921884602943</v>
      </c>
    </row>
    <row r="52" spans="1:20" x14ac:dyDescent="0.3">
      <c r="A52" s="1">
        <f t="shared" si="8"/>
        <v>51</v>
      </c>
      <c r="B52" s="1" t="s">
        <v>227</v>
      </c>
      <c r="C52" s="1" t="s">
        <v>516</v>
      </c>
      <c r="D52" s="1" t="s">
        <v>542</v>
      </c>
      <c r="E52" s="1">
        <v>5300</v>
      </c>
      <c r="F52" s="3" t="s">
        <v>519</v>
      </c>
      <c r="G52" s="1">
        <v>28</v>
      </c>
      <c r="H52" s="3">
        <v>106</v>
      </c>
      <c r="I52" s="3">
        <f t="shared" si="5"/>
        <v>16.62</v>
      </c>
      <c r="J52" s="3">
        <f t="shared" si="6"/>
        <v>21</v>
      </c>
      <c r="K52" s="3">
        <v>12.24</v>
      </c>
      <c r="L52" s="3">
        <v>104.83</v>
      </c>
      <c r="M52" s="3">
        <f t="shared" si="9"/>
        <v>103</v>
      </c>
      <c r="N52" s="3">
        <f t="shared" si="10"/>
        <v>104.3</v>
      </c>
      <c r="O52" s="3">
        <f t="shared" si="11"/>
        <v>110.1</v>
      </c>
      <c r="P52" s="1">
        <v>6100</v>
      </c>
      <c r="R52" s="4">
        <f t="shared" si="7"/>
        <v>25.350775691671053</v>
      </c>
      <c r="S52" s="5">
        <f t="shared" si="3"/>
        <v>25.350775691671053</v>
      </c>
      <c r="T52" s="5">
        <f t="shared" si="4"/>
        <v>4.1558648674870584</v>
      </c>
    </row>
    <row r="53" spans="1:20" x14ac:dyDescent="0.3">
      <c r="A53" s="1">
        <f t="shared" si="8"/>
        <v>52</v>
      </c>
      <c r="B53" s="1" t="s">
        <v>315</v>
      </c>
      <c r="C53" s="1" t="s">
        <v>514</v>
      </c>
      <c r="D53" s="1" t="s">
        <v>543</v>
      </c>
      <c r="E53" s="1">
        <v>6600</v>
      </c>
      <c r="F53" s="3" t="s">
        <v>489</v>
      </c>
      <c r="G53" s="1">
        <v>32</v>
      </c>
      <c r="H53" s="3">
        <v>111.75</v>
      </c>
      <c r="I53" s="3">
        <f t="shared" si="5"/>
        <v>19.855</v>
      </c>
      <c r="J53" s="3">
        <f t="shared" si="6"/>
        <v>18.100000000000001</v>
      </c>
      <c r="K53" s="3">
        <v>21.61</v>
      </c>
      <c r="L53" s="3">
        <v>103.83</v>
      </c>
      <c r="M53" s="3">
        <f t="shared" si="9"/>
        <v>100.67</v>
      </c>
      <c r="N53" s="3">
        <f t="shared" si="10"/>
        <v>110.2</v>
      </c>
      <c r="O53" s="3">
        <f t="shared" si="11"/>
        <v>108.4</v>
      </c>
      <c r="P53" s="1">
        <v>6600</v>
      </c>
      <c r="R53" s="4">
        <f t="shared" si="7"/>
        <v>31.653065561029607</v>
      </c>
      <c r="S53" s="5">
        <f t="shared" si="3"/>
        <v>31.653065561029607</v>
      </c>
      <c r="T53" s="5">
        <f t="shared" si="4"/>
        <v>4.7959190243984251</v>
      </c>
    </row>
    <row r="54" spans="1:20" x14ac:dyDescent="0.3">
      <c r="A54" s="1">
        <f t="shared" si="8"/>
        <v>53</v>
      </c>
      <c r="B54" s="1" t="s">
        <v>404</v>
      </c>
      <c r="C54" s="1" t="s">
        <v>520</v>
      </c>
      <c r="D54" s="1" t="s">
        <v>546</v>
      </c>
      <c r="E54" s="1">
        <v>5200</v>
      </c>
      <c r="F54" s="3" t="s">
        <v>493</v>
      </c>
      <c r="G54" s="1">
        <v>30</v>
      </c>
      <c r="H54" s="3">
        <v>116.5</v>
      </c>
      <c r="I54" s="3">
        <f t="shared" si="5"/>
        <v>19.255000000000003</v>
      </c>
      <c r="J54" s="3">
        <f t="shared" si="6"/>
        <v>19.5</v>
      </c>
      <c r="K54" s="3">
        <v>19.010000000000002</v>
      </c>
      <c r="L54" s="3">
        <v>98.5</v>
      </c>
      <c r="M54" s="3">
        <f t="shared" si="9"/>
        <v>108.88</v>
      </c>
      <c r="N54" s="3">
        <f t="shared" si="10"/>
        <v>106.8</v>
      </c>
      <c r="O54" s="3">
        <f t="shared" si="11"/>
        <v>103.6</v>
      </c>
      <c r="P54" s="1">
        <v>5400</v>
      </c>
      <c r="R54" s="4">
        <f t="shared" si="7"/>
        <v>28.387356239407499</v>
      </c>
      <c r="S54" s="5">
        <f t="shared" si="3"/>
        <v>28.387356239407499</v>
      </c>
      <c r="T54" s="5">
        <f t="shared" si="4"/>
        <v>5.2569178221124995</v>
      </c>
    </row>
    <row r="55" spans="1:20" x14ac:dyDescent="0.3">
      <c r="A55" s="1">
        <f t="shared" si="8"/>
        <v>54</v>
      </c>
      <c r="B55" s="1" t="s">
        <v>251</v>
      </c>
      <c r="C55" s="1" t="s">
        <v>556</v>
      </c>
      <c r="D55" s="1" t="s">
        <v>542</v>
      </c>
      <c r="E55" s="1">
        <v>5300</v>
      </c>
      <c r="F55" s="3" t="s">
        <v>512</v>
      </c>
      <c r="G55" s="1">
        <v>26</v>
      </c>
      <c r="H55" s="1">
        <v>108.25</v>
      </c>
      <c r="I55" s="3">
        <f t="shared" si="5"/>
        <v>19.965</v>
      </c>
      <c r="J55" s="3">
        <f t="shared" si="6"/>
        <v>24.1</v>
      </c>
      <c r="K55" s="3">
        <v>15.83</v>
      </c>
      <c r="L55" s="3">
        <v>99.75</v>
      </c>
      <c r="M55" s="3">
        <f t="shared" si="9"/>
        <v>113.5</v>
      </c>
      <c r="N55" s="3">
        <f t="shared" si="10"/>
        <v>110.9</v>
      </c>
      <c r="O55" s="3">
        <f t="shared" si="11"/>
        <v>106.9</v>
      </c>
      <c r="P55" s="1">
        <v>5200</v>
      </c>
      <c r="R55" s="4">
        <f t="shared" si="7"/>
        <v>24.990805691671049</v>
      </c>
      <c r="S55" s="5">
        <f t="shared" si="3"/>
        <v>24.990805691671049</v>
      </c>
      <c r="T55" s="5">
        <f t="shared" si="4"/>
        <v>4.8059241714752012</v>
      </c>
    </row>
    <row r="56" spans="1:20" x14ac:dyDescent="0.3">
      <c r="A56" s="1">
        <f t="shared" si="8"/>
        <v>55</v>
      </c>
      <c r="B56" s="1" t="s">
        <v>413</v>
      </c>
      <c r="C56" s="1" t="s">
        <v>489</v>
      </c>
      <c r="D56" s="1" t="s">
        <v>544</v>
      </c>
      <c r="E56" s="1">
        <v>3300</v>
      </c>
      <c r="F56" s="3" t="s">
        <v>514</v>
      </c>
      <c r="G56" s="1">
        <v>27</v>
      </c>
      <c r="H56" s="3">
        <v>116.75</v>
      </c>
      <c r="I56" s="3">
        <f t="shared" si="5"/>
        <v>14.685</v>
      </c>
      <c r="J56" s="3">
        <f t="shared" si="6"/>
        <v>12.3</v>
      </c>
      <c r="K56" s="3">
        <v>17.07</v>
      </c>
      <c r="L56" s="3">
        <v>100.67</v>
      </c>
      <c r="M56" s="3">
        <f t="shared" si="9"/>
        <v>103.83</v>
      </c>
      <c r="N56" s="3">
        <f t="shared" si="10"/>
        <v>110.2</v>
      </c>
      <c r="O56" s="3">
        <f t="shared" si="11"/>
        <v>108.3</v>
      </c>
      <c r="P56" s="1">
        <v>4200</v>
      </c>
      <c r="R56" s="4">
        <f t="shared" si="7"/>
        <v>20.554478451145997</v>
      </c>
      <c r="S56" s="5">
        <f t="shared" si="3"/>
        <v>20.554478451145997</v>
      </c>
      <c r="T56" s="5">
        <f t="shared" si="4"/>
        <v>4.8939234407490462</v>
      </c>
    </row>
    <row r="57" spans="1:20" x14ac:dyDescent="0.3">
      <c r="A57" s="1">
        <f t="shared" si="8"/>
        <v>56</v>
      </c>
      <c r="B57" s="1" t="s">
        <v>366</v>
      </c>
      <c r="C57" s="1" t="s">
        <v>516</v>
      </c>
      <c r="D57" s="1" t="s">
        <v>546</v>
      </c>
      <c r="E57" s="1">
        <v>4300</v>
      </c>
      <c r="F57" s="3" t="s">
        <v>519</v>
      </c>
      <c r="G57" s="1">
        <v>31</v>
      </c>
      <c r="H57" s="1">
        <v>106</v>
      </c>
      <c r="I57" s="3">
        <f t="shared" si="5"/>
        <v>14.91</v>
      </c>
      <c r="J57" s="3">
        <f t="shared" si="6"/>
        <v>14.8</v>
      </c>
      <c r="K57" s="3">
        <v>15.02</v>
      </c>
      <c r="L57" s="3">
        <v>104.83</v>
      </c>
      <c r="M57" s="3">
        <f t="shared" si="9"/>
        <v>103</v>
      </c>
      <c r="N57" s="3">
        <f t="shared" si="10"/>
        <v>104.3</v>
      </c>
      <c r="O57" s="3">
        <f t="shared" si="11"/>
        <v>110.1</v>
      </c>
      <c r="P57" s="1">
        <v>4700</v>
      </c>
      <c r="R57" s="4">
        <f t="shared" si="7"/>
        <v>25.123890822273779</v>
      </c>
      <c r="S57" s="5">
        <f t="shared" si="3"/>
        <v>25.123890822273779</v>
      </c>
      <c r="T57" s="5">
        <f t="shared" si="4"/>
        <v>5.3455086855901657</v>
      </c>
    </row>
    <row r="58" spans="1:20" x14ac:dyDescent="0.3">
      <c r="A58" s="1">
        <f t="shared" si="8"/>
        <v>57</v>
      </c>
      <c r="B58" s="1" t="s">
        <v>192</v>
      </c>
      <c r="C58" s="1" t="s">
        <v>523</v>
      </c>
      <c r="D58" s="1" t="s">
        <v>544</v>
      </c>
      <c r="E58" s="1">
        <v>8600</v>
      </c>
      <c r="F58" s="3" t="s">
        <v>486</v>
      </c>
      <c r="G58" s="1">
        <v>35</v>
      </c>
      <c r="H58" s="3">
        <v>106.25</v>
      </c>
      <c r="I58" s="3">
        <f t="shared" si="5"/>
        <v>34.39</v>
      </c>
      <c r="J58" s="3">
        <f t="shared" si="6"/>
        <v>27.7</v>
      </c>
      <c r="K58" s="3">
        <v>41.08</v>
      </c>
      <c r="L58" s="3">
        <v>104.5</v>
      </c>
      <c r="M58" s="3">
        <f t="shared" si="9"/>
        <v>102.83</v>
      </c>
      <c r="N58" s="3">
        <f t="shared" si="10"/>
        <v>111.3</v>
      </c>
      <c r="O58" s="3">
        <f t="shared" si="11"/>
        <v>107.6</v>
      </c>
      <c r="P58" s="1">
        <v>9500</v>
      </c>
      <c r="R58" s="4">
        <f t="shared" si="7"/>
        <v>42.185201263086846</v>
      </c>
      <c r="S58" s="5">
        <f t="shared" si="3"/>
        <v>42.185201263086846</v>
      </c>
      <c r="T58" s="5">
        <f t="shared" si="4"/>
        <v>4.440547501377563</v>
      </c>
    </row>
    <row r="59" spans="1:20" x14ac:dyDescent="0.3">
      <c r="A59" s="1">
        <f t="shared" si="8"/>
        <v>58</v>
      </c>
      <c r="B59" s="1" t="s">
        <v>526</v>
      </c>
      <c r="C59" s="1" t="s">
        <v>495</v>
      </c>
      <c r="D59" s="1" t="s">
        <v>545</v>
      </c>
      <c r="E59" s="1">
        <v>6600</v>
      </c>
      <c r="F59" s="3" t="s">
        <v>499</v>
      </c>
      <c r="G59" s="1">
        <v>32</v>
      </c>
      <c r="H59" s="3">
        <v>110</v>
      </c>
      <c r="I59" s="3">
        <f t="shared" si="5"/>
        <v>24.22</v>
      </c>
      <c r="J59" s="3">
        <f t="shared" si="6"/>
        <v>23.1</v>
      </c>
      <c r="K59" s="3">
        <v>25.34</v>
      </c>
      <c r="L59" s="3">
        <v>100.33</v>
      </c>
      <c r="M59" s="3">
        <f t="shared" si="9"/>
        <v>102.5</v>
      </c>
      <c r="N59" s="3">
        <f t="shared" si="10"/>
        <v>106.2</v>
      </c>
      <c r="O59" s="3">
        <f t="shared" si="11"/>
        <v>102.5</v>
      </c>
      <c r="P59" s="1">
        <v>7400</v>
      </c>
      <c r="R59" s="4">
        <f t="shared" si="7"/>
        <v>32.830022036029611</v>
      </c>
      <c r="S59" s="5">
        <f t="shared" si="3"/>
        <v>32.830022036029611</v>
      </c>
      <c r="T59" s="5">
        <f t="shared" si="4"/>
        <v>4.4364894643283259</v>
      </c>
    </row>
    <row r="60" spans="1:20" x14ac:dyDescent="0.3">
      <c r="A60" s="1">
        <f t="shared" si="8"/>
        <v>59</v>
      </c>
      <c r="B60" s="1" t="s">
        <v>378</v>
      </c>
      <c r="C60" s="1" t="s">
        <v>486</v>
      </c>
      <c r="D60" s="1" t="s">
        <v>544</v>
      </c>
      <c r="E60" s="1">
        <v>6500</v>
      </c>
      <c r="F60" s="3" t="s">
        <v>523</v>
      </c>
      <c r="G60" s="1">
        <v>35</v>
      </c>
      <c r="H60" s="3">
        <v>114.25</v>
      </c>
      <c r="I60" s="3">
        <f t="shared" si="5"/>
        <v>23.77</v>
      </c>
      <c r="J60" s="3">
        <f t="shared" si="6"/>
        <v>18.2</v>
      </c>
      <c r="K60" s="3">
        <v>29.34</v>
      </c>
      <c r="L60" s="3">
        <v>102.83</v>
      </c>
      <c r="M60" s="3">
        <f t="shared" si="9"/>
        <v>104.5</v>
      </c>
      <c r="N60" s="3">
        <f t="shared" si="10"/>
        <v>104.7</v>
      </c>
      <c r="O60" s="3">
        <f t="shared" si="11"/>
        <v>108.6</v>
      </c>
      <c r="P60" s="1">
        <v>6800</v>
      </c>
      <c r="R60" s="4">
        <f t="shared" si="7"/>
        <v>35.113388623817151</v>
      </c>
      <c r="S60" s="5">
        <f t="shared" si="3"/>
        <v>35.113388623817151</v>
      </c>
      <c r="T60" s="5">
        <f t="shared" si="4"/>
        <v>5.1637336211495812</v>
      </c>
    </row>
    <row r="61" spans="1:20" x14ac:dyDescent="0.3">
      <c r="A61" s="1">
        <f t="shared" si="8"/>
        <v>60</v>
      </c>
      <c r="B61" s="1" t="s">
        <v>403</v>
      </c>
      <c r="C61" s="1" t="s">
        <v>499</v>
      </c>
      <c r="D61" s="1" t="s">
        <v>545</v>
      </c>
      <c r="E61" s="1">
        <v>4400</v>
      </c>
      <c r="F61" s="3" t="s">
        <v>495</v>
      </c>
      <c r="G61" s="1">
        <v>25</v>
      </c>
      <c r="H61" s="3">
        <v>111.5</v>
      </c>
      <c r="I61" s="3">
        <f t="shared" si="5"/>
        <v>18.920000000000002</v>
      </c>
      <c r="J61" s="3">
        <f t="shared" si="6"/>
        <v>17.899999999999999</v>
      </c>
      <c r="K61" s="3">
        <v>19.940000000000001</v>
      </c>
      <c r="L61" s="3">
        <v>102.5</v>
      </c>
      <c r="M61" s="3">
        <f t="shared" si="9"/>
        <v>100.33</v>
      </c>
      <c r="N61" s="3">
        <f t="shared" si="10"/>
        <v>110.9</v>
      </c>
      <c r="O61" s="3">
        <f t="shared" si="11"/>
        <v>103.8</v>
      </c>
      <c r="P61" s="1">
        <v>5000</v>
      </c>
      <c r="R61" s="4">
        <f t="shared" si="7"/>
        <v>22.502100201974592</v>
      </c>
      <c r="S61" s="5">
        <f t="shared" si="3"/>
        <v>22.502100201974592</v>
      </c>
      <c r="T61" s="5">
        <f t="shared" si="4"/>
        <v>4.5004200403949186</v>
      </c>
    </row>
    <row r="62" spans="1:20" x14ac:dyDescent="0.3">
      <c r="A62" s="1">
        <f t="shared" si="8"/>
        <v>61</v>
      </c>
      <c r="B62" s="1" t="s">
        <v>93</v>
      </c>
      <c r="C62" s="1" t="s">
        <v>519</v>
      </c>
      <c r="D62" s="1" t="s">
        <v>546</v>
      </c>
      <c r="E62" s="1">
        <v>6100</v>
      </c>
      <c r="F62" s="3" t="s">
        <v>516</v>
      </c>
      <c r="G62" s="1">
        <v>33</v>
      </c>
      <c r="H62" s="3">
        <v>109</v>
      </c>
      <c r="I62" s="3">
        <f t="shared" si="5"/>
        <v>21.375</v>
      </c>
      <c r="J62" s="3">
        <f t="shared" si="6"/>
        <v>18.3</v>
      </c>
      <c r="K62" s="3">
        <v>24.45</v>
      </c>
      <c r="L62" s="3">
        <v>103</v>
      </c>
      <c r="M62" s="3">
        <f t="shared" si="9"/>
        <v>104.83</v>
      </c>
      <c r="N62" s="3">
        <f t="shared" si="10"/>
        <v>104.9</v>
      </c>
      <c r="O62" s="3">
        <f t="shared" si="11"/>
        <v>110.9</v>
      </c>
      <c r="P62" s="1">
        <v>6800</v>
      </c>
      <c r="R62" s="4">
        <f t="shared" si="7"/>
        <v>31.879023344169291</v>
      </c>
      <c r="S62" s="5">
        <f t="shared" si="3"/>
        <v>31.879023344169291</v>
      </c>
      <c r="T62" s="5">
        <f t="shared" si="4"/>
        <v>4.6880916682601903</v>
      </c>
    </row>
    <row r="63" spans="1:20" x14ac:dyDescent="0.3">
      <c r="A63" s="1">
        <f t="shared" si="8"/>
        <v>62</v>
      </c>
      <c r="B63" s="1" t="s">
        <v>398</v>
      </c>
      <c r="C63" s="1" t="s">
        <v>514</v>
      </c>
      <c r="D63" s="1" t="s">
        <v>544</v>
      </c>
      <c r="E63" s="1">
        <v>4400</v>
      </c>
      <c r="F63" s="3" t="s">
        <v>489</v>
      </c>
      <c r="G63" s="1">
        <v>23</v>
      </c>
      <c r="H63" s="3">
        <v>111.75</v>
      </c>
      <c r="I63" s="3">
        <f t="shared" si="5"/>
        <v>20.18</v>
      </c>
      <c r="J63" s="3">
        <f t="shared" si="6"/>
        <v>23.6</v>
      </c>
      <c r="K63" s="3">
        <v>16.760000000000002</v>
      </c>
      <c r="L63" s="3">
        <v>103.83</v>
      </c>
      <c r="M63" s="3">
        <f t="shared" si="9"/>
        <v>100.67</v>
      </c>
      <c r="N63" s="3">
        <f t="shared" si="10"/>
        <v>110.2</v>
      </c>
      <c r="O63" s="3">
        <f t="shared" si="11"/>
        <v>108.4</v>
      </c>
      <c r="P63" s="1">
        <v>4200</v>
      </c>
      <c r="R63" s="4">
        <f t="shared" si="7"/>
        <v>21.352438976974589</v>
      </c>
      <c r="S63" s="5">
        <f t="shared" si="3"/>
        <v>21.352438976974589</v>
      </c>
      <c r="T63" s="5">
        <f t="shared" si="4"/>
        <v>5.083914042136807</v>
      </c>
    </row>
    <row r="64" spans="1:20" x14ac:dyDescent="0.3">
      <c r="A64" s="1">
        <f t="shared" si="8"/>
        <v>63</v>
      </c>
      <c r="B64" s="1" t="s">
        <v>32</v>
      </c>
      <c r="C64" s="1" t="s">
        <v>495</v>
      </c>
      <c r="D64" s="1" t="s">
        <v>544</v>
      </c>
      <c r="E64" s="1">
        <v>3200</v>
      </c>
      <c r="F64" s="3" t="s">
        <v>499</v>
      </c>
      <c r="G64" s="1">
        <v>20</v>
      </c>
      <c r="H64" s="3">
        <v>110</v>
      </c>
      <c r="I64" s="3">
        <f t="shared" si="5"/>
        <v>20.225000000000001</v>
      </c>
      <c r="J64" s="3">
        <f t="shared" si="6"/>
        <v>23.8</v>
      </c>
      <c r="K64" s="3">
        <v>16.649999999999999</v>
      </c>
      <c r="L64" s="3">
        <v>100.33</v>
      </c>
      <c r="M64" s="3">
        <f t="shared" si="9"/>
        <v>102.5</v>
      </c>
      <c r="N64" s="3">
        <f t="shared" si="10"/>
        <v>106.2</v>
      </c>
      <c r="O64" s="3">
        <f t="shared" si="11"/>
        <v>102.5</v>
      </c>
      <c r="P64" s="1">
        <v>3500</v>
      </c>
      <c r="R64" s="4">
        <f t="shared" si="7"/>
        <v>16.172808002539217</v>
      </c>
      <c r="S64" s="5">
        <f t="shared" si="3"/>
        <v>16.172808002539217</v>
      </c>
      <c r="T64" s="5">
        <f t="shared" si="4"/>
        <v>4.6208022864397762</v>
      </c>
    </row>
    <row r="65" spans="1:20" x14ac:dyDescent="0.3">
      <c r="A65" s="1">
        <f t="shared" si="8"/>
        <v>64</v>
      </c>
      <c r="B65" s="1" t="s">
        <v>287</v>
      </c>
      <c r="C65" s="1" t="s">
        <v>492</v>
      </c>
      <c r="D65" s="1" t="s">
        <v>542</v>
      </c>
      <c r="E65" s="1">
        <v>7200</v>
      </c>
      <c r="F65" s="3" t="s">
        <v>497</v>
      </c>
      <c r="G65" s="1">
        <v>27</v>
      </c>
      <c r="H65" s="3">
        <v>114.75</v>
      </c>
      <c r="I65" s="3">
        <f t="shared" si="5"/>
        <v>20.545000000000002</v>
      </c>
      <c r="J65" s="3">
        <f t="shared" si="6"/>
        <v>21.5</v>
      </c>
      <c r="K65" s="3">
        <v>19.59</v>
      </c>
      <c r="L65" s="3">
        <v>102.33</v>
      </c>
      <c r="M65" s="3">
        <f t="shared" si="9"/>
        <v>98.62</v>
      </c>
      <c r="N65" s="3">
        <f t="shared" si="10"/>
        <v>108.1</v>
      </c>
      <c r="O65" s="3">
        <f t="shared" si="11"/>
        <v>108.3</v>
      </c>
      <c r="P65" s="1">
        <v>8000</v>
      </c>
      <c r="R65" s="4">
        <f t="shared" si="7"/>
        <v>29.280001220649289</v>
      </c>
      <c r="S65" s="5">
        <f t="shared" si="3"/>
        <v>29.280001220649289</v>
      </c>
      <c r="T65" s="5">
        <f t="shared" si="4"/>
        <v>3.6600001525811612</v>
      </c>
    </row>
    <row r="66" spans="1:20" x14ac:dyDescent="0.3">
      <c r="A66" s="1">
        <f t="shared" si="8"/>
        <v>65</v>
      </c>
      <c r="B66" s="1" t="s">
        <v>619</v>
      </c>
      <c r="C66" s="1" t="s">
        <v>556</v>
      </c>
      <c r="D66" s="1" t="s">
        <v>546</v>
      </c>
      <c r="E66" s="1">
        <v>5200</v>
      </c>
      <c r="F66" s="1" t="s">
        <v>512</v>
      </c>
      <c r="G66" s="1">
        <v>33</v>
      </c>
      <c r="H66" s="1">
        <v>108.25</v>
      </c>
      <c r="I66" s="3">
        <f t="shared" si="5"/>
        <v>21.12</v>
      </c>
      <c r="J66" s="3">
        <f t="shared" si="6"/>
        <v>20.3</v>
      </c>
      <c r="K66" s="3">
        <v>21.94</v>
      </c>
      <c r="L66" s="3">
        <v>99.75</v>
      </c>
      <c r="M66" s="3">
        <f t="shared" ref="M66:M97" si="12">VLOOKUP(F66,$B$187:$E$216,2,FALSE)</f>
        <v>113.5</v>
      </c>
      <c r="N66" s="3">
        <f t="shared" ref="N66:N97" si="13">VLOOKUP(C66,$B$187:$E$216,4,FALSE)</f>
        <v>110.9</v>
      </c>
      <c r="O66" s="3">
        <f t="shared" ref="O66:O97" si="14">VLOOKUP(F66,$B$187:$E$216,3,FALSE)</f>
        <v>106.9</v>
      </c>
      <c r="P66" s="1">
        <v>5500</v>
      </c>
      <c r="R66" s="4">
        <f t="shared" si="7"/>
        <v>30.253909314407494</v>
      </c>
      <c r="S66" s="5">
        <f t="shared" ref="S66:S129" si="15">R66-Q66</f>
        <v>30.253909314407494</v>
      </c>
      <c r="T66" s="5">
        <f t="shared" ref="T66:T129" si="16">R66/(P66/1000)</f>
        <v>5.5007107844377261</v>
      </c>
    </row>
    <row r="67" spans="1:20" x14ac:dyDescent="0.3">
      <c r="A67" s="1">
        <f t="shared" si="8"/>
        <v>66</v>
      </c>
      <c r="B67" s="1" t="s">
        <v>254</v>
      </c>
      <c r="C67" s="1" t="s">
        <v>514</v>
      </c>
      <c r="D67" s="1" t="s">
        <v>544</v>
      </c>
      <c r="E67" s="1">
        <v>5700</v>
      </c>
      <c r="F67" s="3" t="s">
        <v>489</v>
      </c>
      <c r="G67" s="1">
        <v>34</v>
      </c>
      <c r="H67" s="3">
        <v>111.75</v>
      </c>
      <c r="I67" s="3">
        <f t="shared" ref="I67:I130" si="17">AVERAGE(J67:K67)</f>
        <v>24.439999999999998</v>
      </c>
      <c r="J67" s="3">
        <f t="shared" ref="J67:J129" si="18">VLOOKUP(B67,$B$219:$D$748,3,FALSE)</f>
        <v>16.7</v>
      </c>
      <c r="K67" s="3">
        <v>32.18</v>
      </c>
      <c r="L67" s="3">
        <v>103.83</v>
      </c>
      <c r="M67" s="3">
        <f t="shared" si="12"/>
        <v>100.67</v>
      </c>
      <c r="N67" s="3">
        <f t="shared" si="13"/>
        <v>110.2</v>
      </c>
      <c r="O67" s="3">
        <f t="shared" si="14"/>
        <v>108.4</v>
      </c>
      <c r="P67" s="1">
        <v>6100</v>
      </c>
      <c r="R67" s="4">
        <f t="shared" ref="R67:R130" si="19">IF(E67&gt;8000,(-87.868852+(LN(E67))*9.365713+G67*0.73241+I67*0.27241+H67*0.0924+((L67+M67)/2)*0.015315+((N67+O67)/2)*-0.032803)*(1+(E67-8000)/10000),-87.868852+(LN(E67))*9.365713+G67*0.73241+I67*0.27241+H67*0.0924+((L67+M67)/2)*0.015315+((N67+O67)/2)*-0.032803)</f>
        <v>32.993839346945599</v>
      </c>
      <c r="S67" s="5">
        <f t="shared" si="15"/>
        <v>32.993839346945599</v>
      </c>
      <c r="T67" s="5">
        <f t="shared" si="16"/>
        <v>5.4088261224500984</v>
      </c>
    </row>
    <row r="68" spans="1:20" x14ac:dyDescent="0.3">
      <c r="A68" s="1">
        <f t="shared" ref="A68:A131" si="20">A67+1</f>
        <v>67</v>
      </c>
      <c r="B68" s="1" t="s">
        <v>129</v>
      </c>
      <c r="C68" s="1" t="s">
        <v>519</v>
      </c>
      <c r="D68" s="1" t="s">
        <v>545</v>
      </c>
      <c r="E68" s="1">
        <v>6700</v>
      </c>
      <c r="F68" s="3" t="s">
        <v>516</v>
      </c>
      <c r="G68" s="1">
        <v>35</v>
      </c>
      <c r="H68" s="1">
        <v>109</v>
      </c>
      <c r="I68" s="3">
        <f t="shared" si="17"/>
        <v>25.935000000000002</v>
      </c>
      <c r="J68" s="3">
        <f t="shared" si="18"/>
        <v>21.8</v>
      </c>
      <c r="K68" s="3">
        <v>30.07</v>
      </c>
      <c r="L68" s="3">
        <v>103</v>
      </c>
      <c r="M68" s="3">
        <f t="shared" si="12"/>
        <v>104.83</v>
      </c>
      <c r="N68" s="3">
        <f t="shared" si="13"/>
        <v>104.9</v>
      </c>
      <c r="O68" s="3">
        <f t="shared" si="14"/>
        <v>110.9</v>
      </c>
      <c r="P68" s="1">
        <v>7600</v>
      </c>
      <c r="R68" s="4">
        <f t="shared" si="19"/>
        <v>35.464712479555082</v>
      </c>
      <c r="S68" s="5">
        <f t="shared" si="15"/>
        <v>35.464712479555082</v>
      </c>
      <c r="T68" s="5">
        <f t="shared" si="16"/>
        <v>4.6664095367835641</v>
      </c>
    </row>
    <row r="69" spans="1:20" x14ac:dyDescent="0.3">
      <c r="A69" s="1">
        <f t="shared" si="20"/>
        <v>68</v>
      </c>
      <c r="B69" s="1" t="s">
        <v>308</v>
      </c>
      <c r="C69" s="1" t="s">
        <v>486</v>
      </c>
      <c r="D69" s="1" t="s">
        <v>546</v>
      </c>
      <c r="E69" s="1">
        <v>7100</v>
      </c>
      <c r="F69" s="3" t="s">
        <v>523</v>
      </c>
      <c r="G69" s="1">
        <v>31</v>
      </c>
      <c r="H69" s="3">
        <v>114.25</v>
      </c>
      <c r="I69" s="3">
        <f t="shared" si="17"/>
        <v>23.744999999999997</v>
      </c>
      <c r="J69" s="3">
        <f t="shared" si="18"/>
        <v>23.7</v>
      </c>
      <c r="K69" s="3">
        <v>23.79</v>
      </c>
      <c r="L69" s="3">
        <v>102.83</v>
      </c>
      <c r="M69" s="3">
        <f t="shared" si="12"/>
        <v>104.5</v>
      </c>
      <c r="N69" s="3">
        <f t="shared" si="13"/>
        <v>104.7</v>
      </c>
      <c r="O69" s="3">
        <f t="shared" si="14"/>
        <v>108.6</v>
      </c>
      <c r="P69" s="1">
        <v>7900</v>
      </c>
      <c r="R69" s="4">
        <f t="shared" si="19"/>
        <v>33.003861592365318</v>
      </c>
      <c r="S69" s="5">
        <f t="shared" si="15"/>
        <v>33.003861592365318</v>
      </c>
      <c r="T69" s="5">
        <f t="shared" si="16"/>
        <v>4.177703999033584</v>
      </c>
    </row>
    <row r="70" spans="1:20" x14ac:dyDescent="0.3">
      <c r="A70" s="1">
        <f t="shared" si="20"/>
        <v>69</v>
      </c>
      <c r="B70" s="1" t="s">
        <v>359</v>
      </c>
      <c r="C70" s="1" t="s">
        <v>512</v>
      </c>
      <c r="D70" s="1" t="s">
        <v>544</v>
      </c>
      <c r="E70" s="1">
        <v>6500</v>
      </c>
      <c r="F70" s="3" t="s">
        <v>556</v>
      </c>
      <c r="G70" s="1">
        <v>32</v>
      </c>
      <c r="H70" s="3">
        <v>117.25</v>
      </c>
      <c r="I70" s="3">
        <f t="shared" si="17"/>
        <v>26.27</v>
      </c>
      <c r="J70" s="3">
        <f t="shared" si="18"/>
        <v>23.5</v>
      </c>
      <c r="K70" s="3">
        <v>29.04</v>
      </c>
      <c r="L70" s="3">
        <v>113.5</v>
      </c>
      <c r="M70" s="3">
        <f t="shared" si="12"/>
        <v>99.75</v>
      </c>
      <c r="N70" s="3">
        <f t="shared" si="13"/>
        <v>107</v>
      </c>
      <c r="O70" s="3">
        <f t="shared" si="14"/>
        <v>102.1</v>
      </c>
      <c r="P70" s="1">
        <v>6900</v>
      </c>
      <c r="R70" s="4">
        <f t="shared" si="19"/>
        <v>33.98860232381714</v>
      </c>
      <c r="S70" s="5">
        <f t="shared" si="15"/>
        <v>33.98860232381714</v>
      </c>
      <c r="T70" s="5">
        <f t="shared" si="16"/>
        <v>4.9258843947561068</v>
      </c>
    </row>
    <row r="71" spans="1:20" x14ac:dyDescent="0.3">
      <c r="A71" s="1">
        <f t="shared" si="20"/>
        <v>70</v>
      </c>
      <c r="B71" s="1" t="s">
        <v>99</v>
      </c>
      <c r="C71" s="1" t="s">
        <v>489</v>
      </c>
      <c r="D71" s="1" t="s">
        <v>545</v>
      </c>
      <c r="E71" s="1">
        <v>5600</v>
      </c>
      <c r="F71" s="3" t="s">
        <v>514</v>
      </c>
      <c r="G71" s="1">
        <v>33</v>
      </c>
      <c r="H71" s="3">
        <v>116.75</v>
      </c>
      <c r="I71" s="3">
        <f t="shared" si="17"/>
        <v>15.65</v>
      </c>
      <c r="J71" s="3">
        <f t="shared" si="18"/>
        <v>15.4</v>
      </c>
      <c r="K71" s="3">
        <v>15.9</v>
      </c>
      <c r="L71" s="3">
        <v>100.67</v>
      </c>
      <c r="M71" s="3">
        <f t="shared" si="12"/>
        <v>103.83</v>
      </c>
      <c r="N71" s="3">
        <f t="shared" si="13"/>
        <v>110.2</v>
      </c>
      <c r="O71" s="3">
        <f t="shared" si="14"/>
        <v>108.3</v>
      </c>
      <c r="P71" s="1">
        <v>6400</v>
      </c>
      <c r="R71" s="4">
        <f t="shared" si="19"/>
        <v>30.164816437611258</v>
      </c>
      <c r="S71" s="5">
        <f t="shared" si="15"/>
        <v>30.164816437611258</v>
      </c>
      <c r="T71" s="5">
        <f t="shared" si="16"/>
        <v>4.7132525683767588</v>
      </c>
    </row>
    <row r="72" spans="1:20" x14ac:dyDescent="0.3">
      <c r="A72" s="1">
        <f t="shared" si="20"/>
        <v>71</v>
      </c>
      <c r="B72" s="1" t="s">
        <v>166</v>
      </c>
      <c r="C72" s="1" t="s">
        <v>512</v>
      </c>
      <c r="D72" s="1" t="s">
        <v>546</v>
      </c>
      <c r="E72" s="1">
        <v>5600</v>
      </c>
      <c r="F72" s="3" t="s">
        <v>556</v>
      </c>
      <c r="G72" s="1">
        <v>33</v>
      </c>
      <c r="H72" s="3">
        <v>117.25</v>
      </c>
      <c r="I72" s="3">
        <f t="shared" si="17"/>
        <v>16.555</v>
      </c>
      <c r="J72" s="3">
        <f t="shared" si="18"/>
        <v>19</v>
      </c>
      <c r="K72" s="3">
        <v>14.11</v>
      </c>
      <c r="L72" s="3">
        <v>113.5</v>
      </c>
      <c r="M72" s="3">
        <f t="shared" si="12"/>
        <v>99.75</v>
      </c>
      <c r="N72" s="3">
        <f t="shared" si="13"/>
        <v>107</v>
      </c>
      <c r="O72" s="3">
        <f t="shared" si="14"/>
        <v>102.1</v>
      </c>
      <c r="P72" s="1">
        <v>5600</v>
      </c>
      <c r="R72" s="4">
        <f t="shared" si="19"/>
        <v>30.67872471261126</v>
      </c>
      <c r="S72" s="5">
        <f t="shared" si="15"/>
        <v>30.67872471261126</v>
      </c>
      <c r="T72" s="5">
        <f t="shared" si="16"/>
        <v>5.4783436986805825</v>
      </c>
    </row>
    <row r="73" spans="1:20" x14ac:dyDescent="0.3">
      <c r="A73" s="1">
        <f t="shared" si="20"/>
        <v>72</v>
      </c>
      <c r="B73" s="1" t="s">
        <v>427</v>
      </c>
      <c r="C73" s="1" t="s">
        <v>495</v>
      </c>
      <c r="D73" s="1" t="s">
        <v>546</v>
      </c>
      <c r="E73" s="1">
        <v>4800</v>
      </c>
      <c r="F73" s="3" t="s">
        <v>499</v>
      </c>
      <c r="G73" s="1">
        <v>30</v>
      </c>
      <c r="H73" s="3">
        <v>110</v>
      </c>
      <c r="I73" s="3">
        <f t="shared" si="17"/>
        <v>19.255000000000003</v>
      </c>
      <c r="J73" s="3">
        <f t="shared" si="18"/>
        <v>18.3</v>
      </c>
      <c r="K73" s="3">
        <v>20.21</v>
      </c>
      <c r="L73" s="3">
        <v>100.33</v>
      </c>
      <c r="M73" s="3">
        <f t="shared" si="12"/>
        <v>102.5</v>
      </c>
      <c r="N73" s="3">
        <f t="shared" si="13"/>
        <v>106.2</v>
      </c>
      <c r="O73" s="3">
        <f t="shared" si="14"/>
        <v>102.5</v>
      </c>
      <c r="P73" s="1">
        <v>5200</v>
      </c>
      <c r="R73" s="4">
        <f t="shared" si="19"/>
        <v>27.030140136594259</v>
      </c>
      <c r="S73" s="5">
        <f t="shared" si="15"/>
        <v>27.030140136594259</v>
      </c>
      <c r="T73" s="5">
        <f t="shared" si="16"/>
        <v>5.1981038724219726</v>
      </c>
    </row>
    <row r="74" spans="1:20" x14ac:dyDescent="0.3">
      <c r="A74" s="1">
        <f t="shared" si="20"/>
        <v>73</v>
      </c>
      <c r="B74" s="1" t="s">
        <v>303</v>
      </c>
      <c r="C74" s="1" t="s">
        <v>512</v>
      </c>
      <c r="D74" s="1" t="s">
        <v>545</v>
      </c>
      <c r="E74" s="1">
        <v>5700</v>
      </c>
      <c r="F74" s="3" t="s">
        <v>556</v>
      </c>
      <c r="G74" s="1">
        <v>29</v>
      </c>
      <c r="H74" s="1">
        <v>117.25</v>
      </c>
      <c r="I74" s="3">
        <f t="shared" si="17"/>
        <v>12.350000000000001</v>
      </c>
      <c r="J74" s="3">
        <f t="shared" si="18"/>
        <v>15.8</v>
      </c>
      <c r="K74" s="3">
        <v>8.9</v>
      </c>
      <c r="L74" s="3">
        <v>113.5</v>
      </c>
      <c r="M74" s="3">
        <f t="shared" si="12"/>
        <v>99.75</v>
      </c>
      <c r="N74" s="3">
        <f t="shared" si="13"/>
        <v>107</v>
      </c>
      <c r="O74" s="3">
        <f t="shared" si="14"/>
        <v>102.1</v>
      </c>
      <c r="P74" s="1">
        <v>6800</v>
      </c>
      <c r="R74" s="4">
        <f t="shared" si="19"/>
        <v>26.769369821945602</v>
      </c>
      <c r="S74" s="5">
        <f t="shared" si="15"/>
        <v>26.769369821945602</v>
      </c>
      <c r="T74" s="5">
        <f t="shared" si="16"/>
        <v>3.9366720326390592</v>
      </c>
    </row>
    <row r="75" spans="1:20" x14ac:dyDescent="0.3">
      <c r="A75" s="1">
        <f t="shared" si="20"/>
        <v>74</v>
      </c>
      <c r="B75" s="1" t="s">
        <v>19</v>
      </c>
      <c r="C75" s="1" t="s">
        <v>564</v>
      </c>
      <c r="D75" s="1" t="s">
        <v>544</v>
      </c>
      <c r="E75" s="1">
        <v>8500</v>
      </c>
      <c r="F75" s="3" t="s">
        <v>518</v>
      </c>
      <c r="G75" s="1">
        <v>36</v>
      </c>
      <c r="H75" s="3">
        <v>115.25</v>
      </c>
      <c r="I75" s="3">
        <f t="shared" si="17"/>
        <v>23.630000000000003</v>
      </c>
      <c r="J75" s="3">
        <f t="shared" si="18"/>
        <v>25</v>
      </c>
      <c r="K75" s="3">
        <v>22.26</v>
      </c>
      <c r="L75" s="3">
        <v>103.33</v>
      </c>
      <c r="M75" s="3">
        <f t="shared" si="12"/>
        <v>100.62</v>
      </c>
      <c r="N75" s="3">
        <f t="shared" si="13"/>
        <v>110.4</v>
      </c>
      <c r="O75" s="3">
        <f t="shared" si="14"/>
        <v>106.6</v>
      </c>
      <c r="P75" s="1">
        <v>8700</v>
      </c>
      <c r="R75" s="4">
        <f t="shared" si="19"/>
        <v>40.242275672023716</v>
      </c>
      <c r="S75" s="5">
        <f t="shared" si="15"/>
        <v>40.242275672023716</v>
      </c>
      <c r="T75" s="5">
        <f t="shared" si="16"/>
        <v>4.6255489278188184</v>
      </c>
    </row>
    <row r="76" spans="1:20" x14ac:dyDescent="0.3">
      <c r="A76" s="1">
        <f t="shared" si="20"/>
        <v>75</v>
      </c>
      <c r="B76" s="1" t="s">
        <v>611</v>
      </c>
      <c r="C76" s="1" t="s">
        <v>556</v>
      </c>
      <c r="D76" s="1" t="s">
        <v>544</v>
      </c>
      <c r="E76" s="1">
        <v>5900</v>
      </c>
      <c r="F76" s="3" t="s">
        <v>512</v>
      </c>
      <c r="G76" s="1">
        <v>35</v>
      </c>
      <c r="H76" s="3">
        <v>108.25</v>
      </c>
      <c r="I76" s="3">
        <f t="shared" si="17"/>
        <v>19.925000000000001</v>
      </c>
      <c r="J76" s="3">
        <v>20</v>
      </c>
      <c r="K76" s="3">
        <v>19.850000000000001</v>
      </c>
      <c r="L76" s="3">
        <v>99.75</v>
      </c>
      <c r="M76" s="3">
        <f t="shared" si="12"/>
        <v>113.5</v>
      </c>
      <c r="N76" s="3">
        <f t="shared" si="13"/>
        <v>110.9</v>
      </c>
      <c r="O76" s="3">
        <f t="shared" si="14"/>
        <v>106.9</v>
      </c>
      <c r="P76" s="1">
        <v>6200</v>
      </c>
      <c r="R76" s="4">
        <f t="shared" si="19"/>
        <v>32.576030149495637</v>
      </c>
      <c r="S76" s="5">
        <f t="shared" si="15"/>
        <v>32.576030149495637</v>
      </c>
      <c r="T76" s="5">
        <f t="shared" si="16"/>
        <v>5.2541984112089732</v>
      </c>
    </row>
    <row r="77" spans="1:20" x14ac:dyDescent="0.3">
      <c r="A77" s="1">
        <f t="shared" si="20"/>
        <v>76</v>
      </c>
      <c r="B77" s="1" t="s">
        <v>125</v>
      </c>
      <c r="C77" s="1" t="s">
        <v>492</v>
      </c>
      <c r="D77" s="1" t="s">
        <v>545</v>
      </c>
      <c r="E77" s="1">
        <v>5400</v>
      </c>
      <c r="F77" s="3" t="s">
        <v>497</v>
      </c>
      <c r="G77" s="1">
        <v>31</v>
      </c>
      <c r="H77" s="3">
        <v>114.75</v>
      </c>
      <c r="I77" s="3">
        <f t="shared" si="17"/>
        <v>15.515000000000001</v>
      </c>
      <c r="J77" s="3">
        <f t="shared" si="18"/>
        <v>16.600000000000001</v>
      </c>
      <c r="K77" s="3">
        <v>14.43</v>
      </c>
      <c r="L77" s="3">
        <v>102.33</v>
      </c>
      <c r="M77" s="3">
        <f t="shared" si="12"/>
        <v>98.62</v>
      </c>
      <c r="N77" s="3">
        <f t="shared" si="13"/>
        <v>108.1</v>
      </c>
      <c r="O77" s="3">
        <f t="shared" si="14"/>
        <v>108.3</v>
      </c>
      <c r="P77" s="1">
        <v>5100</v>
      </c>
      <c r="R77" s="4">
        <f t="shared" si="19"/>
        <v>28.145071194820705</v>
      </c>
      <c r="S77" s="5">
        <f t="shared" si="15"/>
        <v>28.145071194820705</v>
      </c>
      <c r="T77" s="5">
        <f t="shared" si="16"/>
        <v>5.5186414107491579</v>
      </c>
    </row>
    <row r="78" spans="1:20" x14ac:dyDescent="0.3">
      <c r="A78" s="1">
        <f t="shared" si="20"/>
        <v>77</v>
      </c>
      <c r="B78" s="1" t="s">
        <v>291</v>
      </c>
      <c r="C78" s="1" t="s">
        <v>516</v>
      </c>
      <c r="D78" s="1" t="s">
        <v>546</v>
      </c>
      <c r="E78" s="1">
        <v>8100</v>
      </c>
      <c r="F78" s="3" t="s">
        <v>519</v>
      </c>
      <c r="G78" s="1">
        <v>35</v>
      </c>
      <c r="H78" s="3">
        <v>106</v>
      </c>
      <c r="I78" s="3">
        <f t="shared" si="17"/>
        <v>29.38</v>
      </c>
      <c r="J78" s="3">
        <f t="shared" si="18"/>
        <v>20.5</v>
      </c>
      <c r="K78" s="3">
        <v>38.26</v>
      </c>
      <c r="L78" s="3">
        <v>104.83</v>
      </c>
      <c r="M78" s="3">
        <f t="shared" si="12"/>
        <v>103</v>
      </c>
      <c r="N78" s="3">
        <f t="shared" si="13"/>
        <v>104.3</v>
      </c>
      <c r="O78" s="3">
        <f t="shared" si="14"/>
        <v>110.1</v>
      </c>
      <c r="P78" s="1">
        <v>8900</v>
      </c>
      <c r="R78" s="4">
        <f t="shared" si="19"/>
        <v>38.305393601664505</v>
      </c>
      <c r="S78" s="5">
        <f t="shared" si="15"/>
        <v>38.305393601664505</v>
      </c>
      <c r="T78" s="5">
        <f t="shared" si="16"/>
        <v>4.3039768091757873</v>
      </c>
    </row>
    <row r="79" spans="1:20" x14ac:dyDescent="0.3">
      <c r="A79" s="1">
        <f t="shared" si="20"/>
        <v>78</v>
      </c>
      <c r="B79" s="1" t="s">
        <v>80</v>
      </c>
      <c r="C79" s="1" t="s">
        <v>564</v>
      </c>
      <c r="D79" s="1" t="s">
        <v>543</v>
      </c>
      <c r="E79" s="1">
        <v>6000</v>
      </c>
      <c r="F79" s="3" t="s">
        <v>518</v>
      </c>
      <c r="G79" s="1">
        <v>28</v>
      </c>
      <c r="H79" s="3">
        <v>115.25</v>
      </c>
      <c r="I79" s="3">
        <f t="shared" si="17"/>
        <v>16.829999999999998</v>
      </c>
      <c r="J79" s="3">
        <f t="shared" si="18"/>
        <v>16.7</v>
      </c>
      <c r="K79" s="3">
        <v>16.96</v>
      </c>
      <c r="L79" s="3">
        <v>103.33</v>
      </c>
      <c r="M79" s="3">
        <f t="shared" si="12"/>
        <v>100.62</v>
      </c>
      <c r="N79" s="3">
        <f t="shared" si="13"/>
        <v>110.4</v>
      </c>
      <c r="O79" s="3">
        <f t="shared" si="14"/>
        <v>106.6</v>
      </c>
      <c r="P79" s="1">
        <v>6800</v>
      </c>
      <c r="R79" s="4">
        <f t="shared" si="19"/>
        <v>27.352168296003907</v>
      </c>
      <c r="S79" s="5">
        <f t="shared" si="15"/>
        <v>27.352168296003907</v>
      </c>
      <c r="T79" s="5">
        <f t="shared" si="16"/>
        <v>4.0223776905888098</v>
      </c>
    </row>
    <row r="80" spans="1:20" x14ac:dyDescent="0.3">
      <c r="A80" s="1">
        <f t="shared" si="20"/>
        <v>79</v>
      </c>
      <c r="B80" s="1" t="s">
        <v>10</v>
      </c>
      <c r="C80" s="1" t="s">
        <v>518</v>
      </c>
      <c r="D80" s="1" t="s">
        <v>543</v>
      </c>
      <c r="E80" s="1">
        <v>3300</v>
      </c>
      <c r="F80" s="3" t="s">
        <v>564</v>
      </c>
      <c r="G80" s="1">
        <v>20</v>
      </c>
      <c r="H80" s="3">
        <v>112.75</v>
      </c>
      <c r="I80" s="3">
        <f t="shared" si="17"/>
        <v>17.574999999999999</v>
      </c>
      <c r="J80" s="3">
        <f t="shared" si="18"/>
        <v>16.399999999999999</v>
      </c>
      <c r="K80" s="3">
        <v>18.75</v>
      </c>
      <c r="L80" s="3">
        <v>100.62</v>
      </c>
      <c r="M80" s="3">
        <f t="shared" si="12"/>
        <v>103.33</v>
      </c>
      <c r="N80" s="3">
        <f t="shared" si="13"/>
        <v>108.3</v>
      </c>
      <c r="O80" s="3">
        <f t="shared" si="14"/>
        <v>108.6</v>
      </c>
      <c r="P80" s="1">
        <v>3600</v>
      </c>
      <c r="R80" s="4">
        <f t="shared" si="19"/>
        <v>15.867304126145996</v>
      </c>
      <c r="S80" s="5">
        <f t="shared" si="15"/>
        <v>15.867304126145996</v>
      </c>
      <c r="T80" s="5">
        <f t="shared" si="16"/>
        <v>4.4075844794849983</v>
      </c>
    </row>
    <row r="81" spans="1:20" x14ac:dyDescent="0.3">
      <c r="A81" s="1">
        <f t="shared" si="20"/>
        <v>80</v>
      </c>
      <c r="B81" s="1" t="s">
        <v>222</v>
      </c>
      <c r="C81" s="1" t="s">
        <v>564</v>
      </c>
      <c r="D81" s="1" t="s">
        <v>544</v>
      </c>
      <c r="E81" s="1">
        <v>3200</v>
      </c>
      <c r="F81" s="3" t="s">
        <v>518</v>
      </c>
      <c r="G81" s="1">
        <v>20</v>
      </c>
      <c r="H81" s="3">
        <v>115.25</v>
      </c>
      <c r="I81" s="3">
        <f t="shared" si="17"/>
        <v>15.085000000000001</v>
      </c>
      <c r="J81" s="3">
        <f t="shared" si="18"/>
        <v>13</v>
      </c>
      <c r="K81" s="3">
        <v>17.170000000000002</v>
      </c>
      <c r="L81" s="3">
        <v>103.33</v>
      </c>
      <c r="M81" s="3">
        <f t="shared" si="12"/>
        <v>100.62</v>
      </c>
      <c r="N81" s="3">
        <f t="shared" si="13"/>
        <v>110.4</v>
      </c>
      <c r="O81" s="3">
        <f t="shared" si="14"/>
        <v>106.6</v>
      </c>
      <c r="P81" s="1">
        <v>4400</v>
      </c>
      <c r="R81" s="4">
        <f t="shared" si="19"/>
        <v>15.130164552539213</v>
      </c>
      <c r="S81" s="5">
        <f t="shared" si="15"/>
        <v>15.130164552539213</v>
      </c>
      <c r="T81" s="5">
        <f t="shared" si="16"/>
        <v>3.4386737619407302</v>
      </c>
    </row>
    <row r="82" spans="1:20" x14ac:dyDescent="0.3">
      <c r="A82" s="1">
        <f t="shared" si="20"/>
        <v>81</v>
      </c>
      <c r="B82" s="1" t="s">
        <v>299</v>
      </c>
      <c r="C82" s="1" t="s">
        <v>499</v>
      </c>
      <c r="D82" s="1" t="s">
        <v>544</v>
      </c>
      <c r="E82" s="1">
        <v>7400</v>
      </c>
      <c r="F82" s="3" t="s">
        <v>495</v>
      </c>
      <c r="G82" s="1">
        <v>33</v>
      </c>
      <c r="H82" s="3">
        <v>111.5</v>
      </c>
      <c r="I82" s="3">
        <f t="shared" si="17"/>
        <v>31.4</v>
      </c>
      <c r="J82" s="3">
        <f t="shared" si="18"/>
        <v>29.8</v>
      </c>
      <c r="K82" s="3">
        <v>33</v>
      </c>
      <c r="L82" s="3">
        <v>102.5</v>
      </c>
      <c r="M82" s="3">
        <f t="shared" si="12"/>
        <v>100.33</v>
      </c>
      <c r="N82" s="3">
        <f t="shared" si="13"/>
        <v>110.9</v>
      </c>
      <c r="O82" s="3">
        <f t="shared" si="14"/>
        <v>103.8</v>
      </c>
      <c r="P82" s="1">
        <v>8000</v>
      </c>
      <c r="R82" s="4">
        <f t="shared" si="19"/>
        <v>36.630061349389578</v>
      </c>
      <c r="S82" s="5">
        <f t="shared" si="15"/>
        <v>36.630061349389578</v>
      </c>
      <c r="T82" s="5">
        <f t="shared" si="16"/>
        <v>4.5787576686736973</v>
      </c>
    </row>
    <row r="83" spans="1:20" x14ac:dyDescent="0.3">
      <c r="A83" s="1">
        <f t="shared" si="20"/>
        <v>82</v>
      </c>
      <c r="B83" s="1" t="s">
        <v>150</v>
      </c>
      <c r="C83" s="1" t="s">
        <v>518</v>
      </c>
      <c r="D83" s="1" t="s">
        <v>545</v>
      </c>
      <c r="E83" s="1">
        <v>7600</v>
      </c>
      <c r="F83" s="3" t="s">
        <v>564</v>
      </c>
      <c r="G83" s="1">
        <v>31</v>
      </c>
      <c r="H83" s="1">
        <v>112.75</v>
      </c>
      <c r="I83" s="3">
        <f t="shared" si="17"/>
        <v>26.27</v>
      </c>
      <c r="J83" s="3">
        <v>20</v>
      </c>
      <c r="K83" s="3">
        <v>32.54</v>
      </c>
      <c r="L83" s="3">
        <v>100.62</v>
      </c>
      <c r="M83" s="3">
        <f t="shared" si="12"/>
        <v>103.33</v>
      </c>
      <c r="N83" s="3">
        <f t="shared" si="13"/>
        <v>108.3</v>
      </c>
      <c r="O83" s="3">
        <f t="shared" si="14"/>
        <v>108.6</v>
      </c>
      <c r="P83" s="1">
        <v>8500</v>
      </c>
      <c r="R83" s="4">
        <f t="shared" si="19"/>
        <v>34.105538297774189</v>
      </c>
      <c r="S83" s="5">
        <f t="shared" si="15"/>
        <v>34.105538297774189</v>
      </c>
      <c r="T83" s="5">
        <f t="shared" si="16"/>
        <v>4.0124162703263755</v>
      </c>
    </row>
    <row r="84" spans="1:20" x14ac:dyDescent="0.3">
      <c r="A84" s="1">
        <f t="shared" si="20"/>
        <v>83</v>
      </c>
      <c r="B84" s="1" t="s">
        <v>550</v>
      </c>
      <c r="C84" s="1" t="s">
        <v>523</v>
      </c>
      <c r="D84" s="1" t="s">
        <v>543</v>
      </c>
      <c r="E84" s="1">
        <v>4900</v>
      </c>
      <c r="F84" s="3" t="s">
        <v>486</v>
      </c>
      <c r="G84" s="1">
        <v>28</v>
      </c>
      <c r="H84" s="1">
        <v>106.25</v>
      </c>
      <c r="I84" s="3">
        <f t="shared" si="17"/>
        <v>19.810000000000002</v>
      </c>
      <c r="J84" s="3">
        <f t="shared" si="18"/>
        <v>19.3</v>
      </c>
      <c r="K84" s="3">
        <v>20.32</v>
      </c>
      <c r="L84" s="3">
        <v>104.5</v>
      </c>
      <c r="M84" s="3">
        <f t="shared" si="12"/>
        <v>102.83</v>
      </c>
      <c r="N84" s="3">
        <f t="shared" si="13"/>
        <v>111.3</v>
      </c>
      <c r="O84" s="3">
        <f t="shared" si="14"/>
        <v>107.6</v>
      </c>
      <c r="P84" s="1">
        <v>5100</v>
      </c>
      <c r="R84" s="4">
        <f t="shared" si="19"/>
        <v>25.43028546279966</v>
      </c>
      <c r="S84" s="5">
        <f t="shared" si="15"/>
        <v>25.43028546279966</v>
      </c>
      <c r="T84" s="5">
        <f t="shared" si="16"/>
        <v>4.9863304829018942</v>
      </c>
    </row>
    <row r="85" spans="1:20" x14ac:dyDescent="0.3">
      <c r="A85" s="1">
        <f t="shared" si="20"/>
        <v>84</v>
      </c>
      <c r="B85" s="1" t="s">
        <v>130</v>
      </c>
      <c r="C85" s="1" t="s">
        <v>496</v>
      </c>
      <c r="D85" s="1" t="s">
        <v>544</v>
      </c>
      <c r="E85" s="1">
        <v>7700</v>
      </c>
      <c r="F85" s="3" t="s">
        <v>517</v>
      </c>
      <c r="G85" s="1">
        <v>35</v>
      </c>
      <c r="H85" s="3">
        <v>107</v>
      </c>
      <c r="I85" s="3">
        <f t="shared" si="17"/>
        <v>29.6</v>
      </c>
      <c r="J85" s="3">
        <f t="shared" si="18"/>
        <v>30.9</v>
      </c>
      <c r="K85" s="3">
        <v>28.3</v>
      </c>
      <c r="L85" s="3">
        <v>96.83</v>
      </c>
      <c r="M85" s="3">
        <f t="shared" si="12"/>
        <v>114</v>
      </c>
      <c r="N85" s="3">
        <f t="shared" si="13"/>
        <v>103.2</v>
      </c>
      <c r="O85" s="3">
        <f t="shared" si="14"/>
        <v>105.2</v>
      </c>
      <c r="P85" s="1">
        <v>8500</v>
      </c>
      <c r="R85" s="4">
        <f t="shared" si="19"/>
        <v>37.725529312046611</v>
      </c>
      <c r="S85" s="5">
        <f t="shared" si="15"/>
        <v>37.725529312046611</v>
      </c>
      <c r="T85" s="5">
        <f t="shared" si="16"/>
        <v>4.438297566123131</v>
      </c>
    </row>
    <row r="86" spans="1:20" x14ac:dyDescent="0.3">
      <c r="A86" s="1">
        <f t="shared" si="20"/>
        <v>85</v>
      </c>
      <c r="B86" s="1" t="s">
        <v>77</v>
      </c>
      <c r="C86" s="1" t="s">
        <v>496</v>
      </c>
      <c r="D86" s="1" t="s">
        <v>546</v>
      </c>
      <c r="E86" s="1">
        <v>5100</v>
      </c>
      <c r="F86" s="3" t="s">
        <v>517</v>
      </c>
      <c r="G86" s="1">
        <v>30</v>
      </c>
      <c r="H86" s="3">
        <v>107</v>
      </c>
      <c r="I86" s="3">
        <f t="shared" si="17"/>
        <v>23.77</v>
      </c>
      <c r="J86" s="3">
        <f t="shared" si="18"/>
        <v>21.9</v>
      </c>
      <c r="K86" s="3">
        <v>25.64</v>
      </c>
      <c r="L86" s="3">
        <v>96.83</v>
      </c>
      <c r="M86" s="3">
        <f t="shared" si="12"/>
        <v>114</v>
      </c>
      <c r="N86" s="3">
        <f t="shared" si="13"/>
        <v>103.2</v>
      </c>
      <c r="O86" s="3">
        <f t="shared" si="14"/>
        <v>105.2</v>
      </c>
      <c r="P86" s="1">
        <v>5300</v>
      </c>
      <c r="R86" s="4">
        <f t="shared" si="19"/>
        <v>28.616844545260523</v>
      </c>
      <c r="S86" s="5">
        <f t="shared" si="15"/>
        <v>28.616844545260523</v>
      </c>
      <c r="T86" s="5">
        <f t="shared" si="16"/>
        <v>5.3994046311812314</v>
      </c>
    </row>
    <row r="87" spans="1:20" x14ac:dyDescent="0.3">
      <c r="A87" s="1">
        <f t="shared" si="20"/>
        <v>86</v>
      </c>
      <c r="B87" s="1" t="s">
        <v>609</v>
      </c>
      <c r="C87" s="1" t="s">
        <v>495</v>
      </c>
      <c r="D87" s="1" t="s">
        <v>543</v>
      </c>
      <c r="E87" s="1">
        <v>6400</v>
      </c>
      <c r="F87" s="3" t="s">
        <v>499</v>
      </c>
      <c r="G87" s="1">
        <v>28</v>
      </c>
      <c r="H87" s="3">
        <v>110</v>
      </c>
      <c r="I87" s="3">
        <f t="shared" si="17"/>
        <v>26.765000000000001</v>
      </c>
      <c r="J87" s="3">
        <v>20</v>
      </c>
      <c r="K87" s="3">
        <v>33.53</v>
      </c>
      <c r="L87" s="3">
        <v>100.33</v>
      </c>
      <c r="M87" s="3">
        <f t="shared" si="12"/>
        <v>102.5</v>
      </c>
      <c r="N87" s="3">
        <f t="shared" si="13"/>
        <v>106.2</v>
      </c>
      <c r="O87" s="3">
        <f t="shared" si="14"/>
        <v>102.5</v>
      </c>
      <c r="P87" s="1">
        <v>7100</v>
      </c>
      <c r="R87" s="4">
        <f t="shared" si="19"/>
        <v>30.30546696242283</v>
      </c>
      <c r="S87" s="5">
        <f t="shared" si="15"/>
        <v>30.30546696242283</v>
      </c>
      <c r="T87" s="5">
        <f t="shared" si="16"/>
        <v>4.2683756285102579</v>
      </c>
    </row>
    <row r="88" spans="1:20" x14ac:dyDescent="0.3">
      <c r="A88" s="1">
        <f t="shared" si="20"/>
        <v>87</v>
      </c>
      <c r="B88" s="1" t="s">
        <v>430</v>
      </c>
      <c r="C88" s="1" t="s">
        <v>514</v>
      </c>
      <c r="D88" s="1" t="s">
        <v>545</v>
      </c>
      <c r="E88" s="1">
        <v>3400</v>
      </c>
      <c r="F88" s="3" t="s">
        <v>489</v>
      </c>
      <c r="G88" s="1">
        <v>20</v>
      </c>
      <c r="H88" s="3">
        <v>111.75</v>
      </c>
      <c r="I88" s="3">
        <f t="shared" si="17"/>
        <v>18.405000000000001</v>
      </c>
      <c r="J88" s="3">
        <f t="shared" si="18"/>
        <v>14.7</v>
      </c>
      <c r="K88" s="3">
        <v>22.11</v>
      </c>
      <c r="L88" s="3">
        <v>103.83</v>
      </c>
      <c r="M88" s="3">
        <f t="shared" si="12"/>
        <v>100.67</v>
      </c>
      <c r="N88" s="3">
        <f t="shared" si="13"/>
        <v>110.2</v>
      </c>
      <c r="O88" s="3">
        <f t="shared" si="14"/>
        <v>108.4</v>
      </c>
      <c r="P88" s="1">
        <v>3700</v>
      </c>
      <c r="R88" s="4">
        <f t="shared" si="19"/>
        <v>16.256927786205466</v>
      </c>
      <c r="S88" s="5">
        <f t="shared" si="15"/>
        <v>16.256927786205466</v>
      </c>
      <c r="T88" s="5">
        <f t="shared" si="16"/>
        <v>4.3937642665420178</v>
      </c>
    </row>
    <row r="89" spans="1:20" x14ac:dyDescent="0.3">
      <c r="A89" s="1">
        <f t="shared" si="20"/>
        <v>88</v>
      </c>
      <c r="B89" s="1" t="s">
        <v>656</v>
      </c>
      <c r="C89" s="1" t="s">
        <v>499</v>
      </c>
      <c r="D89" s="1" t="s">
        <v>543</v>
      </c>
      <c r="E89" s="1">
        <v>4500</v>
      </c>
      <c r="F89" s="3" t="s">
        <v>495</v>
      </c>
      <c r="G89" s="1">
        <v>25</v>
      </c>
      <c r="H89" s="3">
        <v>111.5</v>
      </c>
      <c r="I89" s="3">
        <f t="shared" si="17"/>
        <v>23.634999999999998</v>
      </c>
      <c r="J89" s="3">
        <v>20</v>
      </c>
      <c r="K89" s="3">
        <v>27.27</v>
      </c>
      <c r="L89" s="3">
        <v>102.5</v>
      </c>
      <c r="M89" s="3">
        <f t="shared" si="12"/>
        <v>100.33</v>
      </c>
      <c r="N89" s="3">
        <f t="shared" si="13"/>
        <v>110.9</v>
      </c>
      <c r="O89" s="3">
        <f t="shared" si="14"/>
        <v>103.8</v>
      </c>
      <c r="P89" s="1">
        <v>4700</v>
      </c>
      <c r="R89" s="4">
        <f t="shared" si="19"/>
        <v>23.996987670175329</v>
      </c>
      <c r="S89" s="5">
        <f t="shared" si="15"/>
        <v>23.996987670175329</v>
      </c>
      <c r="T89" s="5">
        <f t="shared" si="16"/>
        <v>5.1057420574841128</v>
      </c>
    </row>
    <row r="90" spans="1:20" x14ac:dyDescent="0.3">
      <c r="A90" s="1">
        <f t="shared" si="20"/>
        <v>89</v>
      </c>
      <c r="B90" s="1" t="s">
        <v>238</v>
      </c>
      <c r="C90" s="1" t="s">
        <v>514</v>
      </c>
      <c r="D90" s="1" t="s">
        <v>542</v>
      </c>
      <c r="E90" s="1">
        <v>5800</v>
      </c>
      <c r="F90" s="3" t="s">
        <v>489</v>
      </c>
      <c r="G90" s="1">
        <v>30</v>
      </c>
      <c r="H90" s="3">
        <v>111.75</v>
      </c>
      <c r="I90" s="3">
        <f t="shared" si="17"/>
        <v>15.98</v>
      </c>
      <c r="J90" s="3">
        <f t="shared" si="18"/>
        <v>15.9</v>
      </c>
      <c r="K90" s="3">
        <v>16.059999999999999</v>
      </c>
      <c r="L90" s="3">
        <v>103.83</v>
      </c>
      <c r="M90" s="3">
        <f t="shared" si="12"/>
        <v>100.67</v>
      </c>
      <c r="N90" s="3">
        <f t="shared" si="13"/>
        <v>110.2</v>
      </c>
      <c r="O90" s="3">
        <f t="shared" si="14"/>
        <v>108.4</v>
      </c>
      <c r="P90" s="1">
        <v>6600</v>
      </c>
      <c r="R90" s="4">
        <f t="shared" si="19"/>
        <v>27.922496817754812</v>
      </c>
      <c r="S90" s="5">
        <f t="shared" si="15"/>
        <v>27.922496817754812</v>
      </c>
      <c r="T90" s="5">
        <f t="shared" si="16"/>
        <v>4.2306813360234568</v>
      </c>
    </row>
    <row r="91" spans="1:20" x14ac:dyDescent="0.3">
      <c r="A91" s="1">
        <f t="shared" si="20"/>
        <v>90</v>
      </c>
      <c r="B91" s="1" t="s">
        <v>621</v>
      </c>
      <c r="C91" s="1" t="s">
        <v>499</v>
      </c>
      <c r="D91" s="1" t="s">
        <v>546</v>
      </c>
      <c r="E91" s="1">
        <v>5500</v>
      </c>
      <c r="F91" s="3" t="s">
        <v>495</v>
      </c>
      <c r="G91" s="1">
        <v>30</v>
      </c>
      <c r="H91" s="3">
        <v>111.5</v>
      </c>
      <c r="I91" s="3">
        <f t="shared" si="17"/>
        <v>17.34</v>
      </c>
      <c r="J91" s="3">
        <f t="shared" si="18"/>
        <v>18.5</v>
      </c>
      <c r="K91" s="3">
        <v>16.18</v>
      </c>
      <c r="L91" s="3">
        <v>102.5</v>
      </c>
      <c r="M91" s="3">
        <f t="shared" si="12"/>
        <v>100.33</v>
      </c>
      <c r="N91" s="3">
        <f t="shared" si="13"/>
        <v>110.9</v>
      </c>
      <c r="O91" s="3">
        <f t="shared" si="14"/>
        <v>103.8</v>
      </c>
      <c r="P91" s="1">
        <v>6500</v>
      </c>
      <c r="R91" s="4">
        <f t="shared" si="19"/>
        <v>27.823640861384241</v>
      </c>
      <c r="S91" s="5">
        <f t="shared" si="15"/>
        <v>27.823640861384241</v>
      </c>
      <c r="T91" s="5">
        <f t="shared" si="16"/>
        <v>4.2805601325206526</v>
      </c>
    </row>
    <row r="92" spans="1:20" x14ac:dyDescent="0.3">
      <c r="A92" s="1">
        <f t="shared" si="20"/>
        <v>91</v>
      </c>
      <c r="B92" s="1" t="s">
        <v>450</v>
      </c>
      <c r="C92" s="1" t="s">
        <v>519</v>
      </c>
      <c r="D92" s="1" t="s">
        <v>544</v>
      </c>
      <c r="E92" s="1">
        <v>5100</v>
      </c>
      <c r="F92" s="3" t="s">
        <v>516</v>
      </c>
      <c r="G92" s="1">
        <v>30</v>
      </c>
      <c r="H92" s="3">
        <v>109</v>
      </c>
      <c r="I92" s="3">
        <f t="shared" si="17"/>
        <v>18.725000000000001</v>
      </c>
      <c r="J92" s="3">
        <f t="shared" si="18"/>
        <v>21.5</v>
      </c>
      <c r="K92" s="3">
        <v>15.95</v>
      </c>
      <c r="L92" s="3">
        <v>103</v>
      </c>
      <c r="M92" s="3">
        <f t="shared" si="12"/>
        <v>104.83</v>
      </c>
      <c r="N92" s="3">
        <f t="shared" si="13"/>
        <v>104.9</v>
      </c>
      <c r="O92" s="3">
        <f t="shared" si="14"/>
        <v>110.9</v>
      </c>
      <c r="P92" s="1">
        <v>5500</v>
      </c>
      <c r="R92" s="4">
        <f t="shared" si="19"/>
        <v>27.282992495260523</v>
      </c>
      <c r="S92" s="5">
        <f t="shared" si="15"/>
        <v>27.282992495260523</v>
      </c>
      <c r="T92" s="5">
        <f t="shared" si="16"/>
        <v>4.9605440900473674</v>
      </c>
    </row>
    <row r="93" spans="1:20" x14ac:dyDescent="0.3">
      <c r="A93" s="1">
        <f t="shared" si="20"/>
        <v>92</v>
      </c>
      <c r="B93" s="1" t="s">
        <v>528</v>
      </c>
      <c r="C93" s="1" t="s">
        <v>493</v>
      </c>
      <c r="D93" s="1" t="s">
        <v>546</v>
      </c>
      <c r="E93" s="1">
        <v>5700</v>
      </c>
      <c r="F93" s="3" t="s">
        <v>520</v>
      </c>
      <c r="G93" s="1">
        <v>32</v>
      </c>
      <c r="H93" s="3">
        <v>105</v>
      </c>
      <c r="I93" s="3">
        <f t="shared" si="17"/>
        <v>25.175000000000001</v>
      </c>
      <c r="J93" s="3">
        <f t="shared" si="18"/>
        <v>22.3</v>
      </c>
      <c r="K93" s="3">
        <v>28.05</v>
      </c>
      <c r="L93" s="3">
        <v>108.88</v>
      </c>
      <c r="M93" s="3">
        <f t="shared" si="12"/>
        <v>98.5</v>
      </c>
      <c r="N93" s="3">
        <f t="shared" si="13"/>
        <v>112.2</v>
      </c>
      <c r="O93" s="3">
        <f t="shared" si="14"/>
        <v>109.8</v>
      </c>
      <c r="P93" s="1">
        <v>6400</v>
      </c>
      <c r="R93" s="4">
        <f t="shared" si="19"/>
        <v>31.071829196945604</v>
      </c>
      <c r="S93" s="5">
        <f t="shared" si="15"/>
        <v>31.071829196945604</v>
      </c>
      <c r="T93" s="5">
        <f t="shared" si="16"/>
        <v>4.8549733120227501</v>
      </c>
    </row>
    <row r="94" spans="1:20" x14ac:dyDescent="0.3">
      <c r="A94" s="1">
        <f t="shared" si="20"/>
        <v>93</v>
      </c>
      <c r="B94" s="1" t="s">
        <v>156</v>
      </c>
      <c r="C94" s="1" t="s">
        <v>495</v>
      </c>
      <c r="D94" s="1" t="s">
        <v>544</v>
      </c>
      <c r="E94" s="1">
        <v>4000</v>
      </c>
      <c r="F94" s="3" t="s">
        <v>499</v>
      </c>
      <c r="G94" s="1">
        <v>26</v>
      </c>
      <c r="H94" s="3">
        <v>110</v>
      </c>
      <c r="I94" s="3">
        <f t="shared" si="17"/>
        <v>20.619999999999997</v>
      </c>
      <c r="J94" s="3">
        <f t="shared" si="18"/>
        <v>20.7</v>
      </c>
      <c r="K94" s="3">
        <v>20.54</v>
      </c>
      <c r="L94" s="3">
        <v>100.33</v>
      </c>
      <c r="M94" s="3">
        <f t="shared" si="12"/>
        <v>102.5</v>
      </c>
      <c r="N94" s="3">
        <f t="shared" si="13"/>
        <v>106.2</v>
      </c>
      <c r="O94" s="3">
        <f t="shared" si="14"/>
        <v>102.5</v>
      </c>
      <c r="P94" s="1">
        <v>4300</v>
      </c>
      <c r="R94" s="4">
        <f t="shared" si="19"/>
        <v>22.764768411948872</v>
      </c>
      <c r="S94" s="5">
        <f t="shared" si="15"/>
        <v>22.764768411948872</v>
      </c>
      <c r="T94" s="5">
        <f t="shared" si="16"/>
        <v>5.2941321888253192</v>
      </c>
    </row>
    <row r="95" spans="1:20" x14ac:dyDescent="0.3">
      <c r="A95" s="1">
        <f t="shared" si="20"/>
        <v>94</v>
      </c>
      <c r="B95" s="1" t="s">
        <v>113</v>
      </c>
      <c r="C95" s="1" t="s">
        <v>496</v>
      </c>
      <c r="D95" s="1" t="s">
        <v>545</v>
      </c>
      <c r="E95" s="1">
        <v>3700</v>
      </c>
      <c r="F95" s="3" t="s">
        <v>517</v>
      </c>
      <c r="G95" s="1">
        <v>30</v>
      </c>
      <c r="H95" s="3">
        <v>107</v>
      </c>
      <c r="I95" s="3">
        <f t="shared" si="17"/>
        <v>10.050000000000001</v>
      </c>
      <c r="J95" s="3">
        <f t="shared" si="18"/>
        <v>10.8</v>
      </c>
      <c r="K95" s="3">
        <v>9.3000000000000007</v>
      </c>
      <c r="L95" s="3">
        <v>96.83</v>
      </c>
      <c r="M95" s="3">
        <f t="shared" si="12"/>
        <v>114</v>
      </c>
      <c r="N95" s="3">
        <f t="shared" si="13"/>
        <v>103.2</v>
      </c>
      <c r="O95" s="3">
        <f t="shared" si="14"/>
        <v>105.2</v>
      </c>
      <c r="P95" s="1">
        <v>4300</v>
      </c>
      <c r="R95" s="4">
        <f t="shared" si="19"/>
        <v>21.873849739505946</v>
      </c>
      <c r="S95" s="5">
        <f t="shared" si="15"/>
        <v>21.873849739505946</v>
      </c>
      <c r="T95" s="5">
        <f t="shared" si="16"/>
        <v>5.0869417998851043</v>
      </c>
    </row>
    <row r="96" spans="1:20" x14ac:dyDescent="0.3">
      <c r="A96" s="1">
        <f t="shared" si="20"/>
        <v>95</v>
      </c>
      <c r="B96" s="1" t="s">
        <v>416</v>
      </c>
      <c r="C96" s="1" t="s">
        <v>516</v>
      </c>
      <c r="D96" s="1" t="s">
        <v>544</v>
      </c>
      <c r="E96" s="1">
        <v>4400</v>
      </c>
      <c r="F96" s="3" t="s">
        <v>519</v>
      </c>
      <c r="G96" s="1">
        <v>27</v>
      </c>
      <c r="H96" s="3">
        <v>106</v>
      </c>
      <c r="I96" s="3">
        <f t="shared" si="17"/>
        <v>15.85</v>
      </c>
      <c r="J96" s="3">
        <f t="shared" si="18"/>
        <v>18.2</v>
      </c>
      <c r="K96" s="3">
        <v>13.5</v>
      </c>
      <c r="L96" s="3">
        <v>104.83</v>
      </c>
      <c r="M96" s="3">
        <f t="shared" si="12"/>
        <v>103</v>
      </c>
      <c r="N96" s="3">
        <f t="shared" si="13"/>
        <v>104.3</v>
      </c>
      <c r="O96" s="3">
        <f t="shared" si="14"/>
        <v>110.1</v>
      </c>
      <c r="P96" s="1">
        <v>4200</v>
      </c>
      <c r="R96" s="4">
        <f t="shared" si="19"/>
        <v>22.665629451974588</v>
      </c>
      <c r="S96" s="5">
        <f t="shared" si="15"/>
        <v>22.665629451974588</v>
      </c>
      <c r="T96" s="5">
        <f t="shared" si="16"/>
        <v>5.39657844094633</v>
      </c>
    </row>
    <row r="97" spans="1:20" x14ac:dyDescent="0.3">
      <c r="A97" s="1">
        <f t="shared" si="20"/>
        <v>96</v>
      </c>
      <c r="B97" s="1" t="s">
        <v>329</v>
      </c>
      <c r="C97" s="1" t="s">
        <v>496</v>
      </c>
      <c r="D97" s="1" t="s">
        <v>543</v>
      </c>
      <c r="E97" s="1">
        <v>6800</v>
      </c>
      <c r="F97" s="3" t="s">
        <v>517</v>
      </c>
      <c r="G97" s="1">
        <v>32</v>
      </c>
      <c r="H97" s="3">
        <v>107</v>
      </c>
      <c r="I97" s="3">
        <f t="shared" si="17"/>
        <v>29.125</v>
      </c>
      <c r="J97" s="3">
        <f t="shared" si="18"/>
        <v>26.2</v>
      </c>
      <c r="K97" s="3">
        <v>32.049999999999997</v>
      </c>
      <c r="L97" s="3">
        <v>96.83</v>
      </c>
      <c r="M97" s="3">
        <f t="shared" si="12"/>
        <v>114</v>
      </c>
      <c r="N97" s="3">
        <f t="shared" si="13"/>
        <v>103.2</v>
      </c>
      <c r="O97" s="3">
        <f t="shared" si="14"/>
        <v>105.2</v>
      </c>
      <c r="P97" s="1">
        <v>7300</v>
      </c>
      <c r="R97" s="4">
        <f t="shared" si="19"/>
        <v>34.234767821089093</v>
      </c>
      <c r="S97" s="5">
        <f t="shared" si="15"/>
        <v>34.234767821089093</v>
      </c>
      <c r="T97" s="5">
        <f t="shared" si="16"/>
        <v>4.6896942220669988</v>
      </c>
    </row>
    <row r="98" spans="1:20" x14ac:dyDescent="0.3">
      <c r="A98" s="1">
        <f t="shared" si="20"/>
        <v>97</v>
      </c>
      <c r="B98" s="1" t="s">
        <v>657</v>
      </c>
      <c r="C98" s="1" t="s">
        <v>523</v>
      </c>
      <c r="D98" s="1" t="s">
        <v>545</v>
      </c>
      <c r="E98" s="1">
        <v>5000</v>
      </c>
      <c r="F98" s="3" t="s">
        <v>486</v>
      </c>
      <c r="G98" s="1">
        <v>28</v>
      </c>
      <c r="H98" s="1">
        <v>106.25</v>
      </c>
      <c r="I98" s="3">
        <f t="shared" si="17"/>
        <v>22.07</v>
      </c>
      <c r="J98" s="3">
        <v>20</v>
      </c>
      <c r="K98" s="3">
        <v>24.14</v>
      </c>
      <c r="L98" s="3">
        <v>104.5</v>
      </c>
      <c r="M98" s="3">
        <f t="shared" ref="M98:M129" si="21">VLOOKUP(F98,$B$187:$E$216,2,FALSE)</f>
        <v>102.83</v>
      </c>
      <c r="N98" s="3">
        <f t="shared" ref="N98:N129" si="22">VLOOKUP(C98,$B$187:$E$216,4,FALSE)</f>
        <v>111.3</v>
      </c>
      <c r="O98" s="3">
        <f t="shared" ref="O98:O129" si="23">VLOOKUP(F98,$B$187:$E$216,3,FALSE)</f>
        <v>107.6</v>
      </c>
      <c r="P98" s="1">
        <v>5400</v>
      </c>
      <c r="R98" s="4">
        <f t="shared" si="19"/>
        <v>26.235144821358539</v>
      </c>
      <c r="S98" s="5">
        <f t="shared" si="15"/>
        <v>26.235144821358539</v>
      </c>
      <c r="T98" s="5">
        <f t="shared" si="16"/>
        <v>4.8583601521034323</v>
      </c>
    </row>
    <row r="99" spans="1:20" x14ac:dyDescent="0.3">
      <c r="A99" s="1">
        <f t="shared" si="20"/>
        <v>98</v>
      </c>
      <c r="B99" s="1" t="s">
        <v>265</v>
      </c>
      <c r="C99" s="1" t="s">
        <v>564</v>
      </c>
      <c r="D99" s="1" t="s">
        <v>546</v>
      </c>
      <c r="E99" s="1">
        <v>7100</v>
      </c>
      <c r="F99" s="3" t="s">
        <v>518</v>
      </c>
      <c r="G99" s="1">
        <v>34</v>
      </c>
      <c r="H99" s="3">
        <v>115.25</v>
      </c>
      <c r="I99" s="3">
        <f t="shared" si="17"/>
        <v>25.259999999999998</v>
      </c>
      <c r="J99" s="3">
        <f t="shared" si="18"/>
        <v>22.7</v>
      </c>
      <c r="K99" s="3">
        <v>27.82</v>
      </c>
      <c r="L99" s="3">
        <v>103.33</v>
      </c>
      <c r="M99" s="3">
        <f t="shared" si="21"/>
        <v>100.62</v>
      </c>
      <c r="N99" s="3">
        <f t="shared" si="22"/>
        <v>110.4</v>
      </c>
      <c r="O99" s="3">
        <f t="shared" si="23"/>
        <v>106.6</v>
      </c>
      <c r="P99" s="1">
        <v>7500</v>
      </c>
      <c r="R99" s="4">
        <f t="shared" si="19"/>
        <v>35.619624842365319</v>
      </c>
      <c r="S99" s="5">
        <f t="shared" si="15"/>
        <v>35.619624842365319</v>
      </c>
      <c r="T99" s="5">
        <f t="shared" si="16"/>
        <v>4.7492833123153755</v>
      </c>
    </row>
    <row r="100" spans="1:20" x14ac:dyDescent="0.3">
      <c r="A100" s="1">
        <f t="shared" si="20"/>
        <v>99</v>
      </c>
      <c r="B100" s="1" t="s">
        <v>327</v>
      </c>
      <c r="C100" s="1" t="s">
        <v>493</v>
      </c>
      <c r="D100" s="1" t="s">
        <v>544</v>
      </c>
      <c r="E100" s="1">
        <v>8400</v>
      </c>
      <c r="F100" s="3" t="s">
        <v>520</v>
      </c>
      <c r="G100" s="1">
        <v>35</v>
      </c>
      <c r="H100" s="3">
        <v>105</v>
      </c>
      <c r="I100" s="3">
        <f t="shared" si="17"/>
        <v>30.7</v>
      </c>
      <c r="J100" s="3">
        <f t="shared" si="18"/>
        <v>32</v>
      </c>
      <c r="K100" s="3">
        <v>29.4</v>
      </c>
      <c r="L100" s="3">
        <v>108.88</v>
      </c>
      <c r="M100" s="3">
        <f t="shared" si="21"/>
        <v>98.5</v>
      </c>
      <c r="N100" s="3">
        <f t="shared" si="22"/>
        <v>112.2</v>
      </c>
      <c r="O100" s="3">
        <f t="shared" si="23"/>
        <v>109.8</v>
      </c>
      <c r="P100" s="1">
        <v>8800</v>
      </c>
      <c r="R100" s="4">
        <f t="shared" si="19"/>
        <v>39.942058126532935</v>
      </c>
      <c r="S100" s="5">
        <f t="shared" si="15"/>
        <v>39.942058126532935</v>
      </c>
      <c r="T100" s="5">
        <f t="shared" si="16"/>
        <v>4.5388702416514697</v>
      </c>
    </row>
    <row r="101" spans="1:20" x14ac:dyDescent="0.3">
      <c r="A101" s="1">
        <f t="shared" si="20"/>
        <v>100</v>
      </c>
      <c r="B101" s="1" t="s">
        <v>66</v>
      </c>
      <c r="C101" s="1" t="s">
        <v>517</v>
      </c>
      <c r="D101" s="1" t="s">
        <v>544</v>
      </c>
      <c r="E101" s="1">
        <v>3500</v>
      </c>
      <c r="F101" s="3" t="s">
        <v>496</v>
      </c>
      <c r="G101" s="1">
        <v>26</v>
      </c>
      <c r="H101" s="1">
        <v>110.5</v>
      </c>
      <c r="I101" s="3">
        <f t="shared" si="17"/>
        <v>15.49</v>
      </c>
      <c r="J101" s="3">
        <f t="shared" si="18"/>
        <v>16</v>
      </c>
      <c r="K101" s="3">
        <v>14.98</v>
      </c>
      <c r="L101" s="3">
        <v>114</v>
      </c>
      <c r="M101" s="3">
        <f t="shared" si="21"/>
        <v>96.83</v>
      </c>
      <c r="N101" s="3">
        <f t="shared" si="22"/>
        <v>107.3</v>
      </c>
      <c r="O101" s="3">
        <f t="shared" si="23"/>
        <v>108.8</v>
      </c>
      <c r="P101" s="1">
        <v>3700</v>
      </c>
      <c r="R101" s="4">
        <f t="shared" si="19"/>
        <v>20.102777312137281</v>
      </c>
      <c r="S101" s="5">
        <f t="shared" si="15"/>
        <v>20.102777312137281</v>
      </c>
      <c r="T101" s="5">
        <f t="shared" si="16"/>
        <v>5.4331830573344</v>
      </c>
    </row>
    <row r="102" spans="1:20" x14ac:dyDescent="0.3">
      <c r="A102" s="1">
        <f t="shared" si="20"/>
        <v>101</v>
      </c>
      <c r="B102" s="1" t="s">
        <v>358</v>
      </c>
      <c r="C102" s="1" t="s">
        <v>486</v>
      </c>
      <c r="D102" s="1" t="s">
        <v>542</v>
      </c>
      <c r="E102" s="1">
        <v>6800</v>
      </c>
      <c r="F102" s="3" t="s">
        <v>523</v>
      </c>
      <c r="G102" s="1">
        <v>32</v>
      </c>
      <c r="H102" s="3">
        <v>114.25</v>
      </c>
      <c r="I102" s="3">
        <f t="shared" si="17"/>
        <v>17.605</v>
      </c>
      <c r="J102" s="3">
        <f t="shared" si="18"/>
        <v>16</v>
      </c>
      <c r="K102" s="3">
        <v>19.21</v>
      </c>
      <c r="L102" s="3">
        <v>102.83</v>
      </c>
      <c r="M102" s="3">
        <f t="shared" si="21"/>
        <v>104.5</v>
      </c>
      <c r="N102" s="3">
        <f t="shared" si="22"/>
        <v>104.7</v>
      </c>
      <c r="O102" s="3">
        <f t="shared" si="23"/>
        <v>108.6</v>
      </c>
      <c r="P102" s="1">
        <v>7200</v>
      </c>
      <c r="R102" s="4">
        <f t="shared" si="19"/>
        <v>31.659336021089096</v>
      </c>
      <c r="S102" s="5">
        <f t="shared" si="15"/>
        <v>31.659336021089096</v>
      </c>
      <c r="T102" s="5">
        <f t="shared" si="16"/>
        <v>4.3971300029290408</v>
      </c>
    </row>
    <row r="103" spans="1:20" x14ac:dyDescent="0.3">
      <c r="A103" s="1">
        <f t="shared" si="20"/>
        <v>102</v>
      </c>
      <c r="B103" s="1" t="s">
        <v>33</v>
      </c>
      <c r="C103" s="1" t="s">
        <v>499</v>
      </c>
      <c r="D103" s="1" t="s">
        <v>543</v>
      </c>
      <c r="E103" s="1">
        <v>4700</v>
      </c>
      <c r="F103" s="3" t="s">
        <v>495</v>
      </c>
      <c r="G103" s="1">
        <v>28</v>
      </c>
      <c r="H103" s="1">
        <v>111.5</v>
      </c>
      <c r="I103" s="3">
        <f t="shared" si="17"/>
        <v>11.865</v>
      </c>
      <c r="J103" s="3">
        <f t="shared" si="18"/>
        <v>13.9</v>
      </c>
      <c r="K103" s="3">
        <v>9.83</v>
      </c>
      <c r="L103" s="3">
        <v>102.5</v>
      </c>
      <c r="M103" s="3">
        <f t="shared" si="21"/>
        <v>100.33</v>
      </c>
      <c r="N103" s="3">
        <f t="shared" si="22"/>
        <v>110.9</v>
      </c>
      <c r="O103" s="3">
        <f t="shared" si="23"/>
        <v>103.8</v>
      </c>
      <c r="P103" s="1">
        <v>4300</v>
      </c>
      <c r="R103" s="4">
        <f t="shared" si="19"/>
        <v>23.395221048375788</v>
      </c>
      <c r="S103" s="5">
        <f t="shared" si="15"/>
        <v>23.395221048375788</v>
      </c>
      <c r="T103" s="5">
        <f t="shared" si="16"/>
        <v>5.4407490810176258</v>
      </c>
    </row>
    <row r="104" spans="1:20" x14ac:dyDescent="0.3">
      <c r="A104" s="1">
        <f t="shared" si="20"/>
        <v>103</v>
      </c>
      <c r="B104" s="1" t="s">
        <v>480</v>
      </c>
      <c r="C104" s="1" t="s">
        <v>492</v>
      </c>
      <c r="D104" s="1" t="s">
        <v>546</v>
      </c>
      <c r="E104" s="1">
        <v>3300</v>
      </c>
      <c r="F104" s="3" t="s">
        <v>497</v>
      </c>
      <c r="G104" s="1">
        <v>20</v>
      </c>
      <c r="H104" s="3">
        <v>114.75</v>
      </c>
      <c r="I104" s="3">
        <f t="shared" si="17"/>
        <v>14.71</v>
      </c>
      <c r="J104" s="3">
        <f t="shared" si="18"/>
        <v>20.8</v>
      </c>
      <c r="K104" s="3">
        <v>8.6199999999999992</v>
      </c>
      <c r="L104" s="3">
        <v>102.33</v>
      </c>
      <c r="M104" s="3">
        <f t="shared" si="21"/>
        <v>98.62</v>
      </c>
      <c r="N104" s="3">
        <f t="shared" si="22"/>
        <v>108.1</v>
      </c>
      <c r="O104" s="3">
        <f t="shared" si="23"/>
        <v>108.3</v>
      </c>
      <c r="P104" s="1">
        <v>3600</v>
      </c>
      <c r="R104" s="4">
        <f t="shared" si="19"/>
        <v>15.256877726145994</v>
      </c>
      <c r="S104" s="5">
        <f t="shared" si="15"/>
        <v>15.256877726145994</v>
      </c>
      <c r="T104" s="5">
        <f t="shared" si="16"/>
        <v>4.2380215905961096</v>
      </c>
    </row>
    <row r="105" spans="1:20" x14ac:dyDescent="0.3">
      <c r="A105" s="1">
        <f t="shared" si="20"/>
        <v>104</v>
      </c>
      <c r="B105" s="1" t="s">
        <v>239</v>
      </c>
      <c r="C105" s="1" t="s">
        <v>489</v>
      </c>
      <c r="D105" s="1" t="s">
        <v>546</v>
      </c>
      <c r="E105" s="1">
        <v>3400</v>
      </c>
      <c r="F105" s="3" t="s">
        <v>514</v>
      </c>
      <c r="G105" s="1">
        <v>21</v>
      </c>
      <c r="H105" s="3">
        <v>116.75</v>
      </c>
      <c r="I105" s="3">
        <f t="shared" si="17"/>
        <v>14.26</v>
      </c>
      <c r="J105" s="3">
        <f t="shared" si="18"/>
        <v>15.6</v>
      </c>
      <c r="K105" s="3">
        <v>12.92</v>
      </c>
      <c r="L105" s="3">
        <v>100.67</v>
      </c>
      <c r="M105" s="3">
        <f t="shared" si="21"/>
        <v>103.83</v>
      </c>
      <c r="N105" s="3">
        <f t="shared" si="22"/>
        <v>110.2</v>
      </c>
      <c r="O105" s="3">
        <f t="shared" si="23"/>
        <v>108.3</v>
      </c>
      <c r="P105" s="1">
        <v>3700</v>
      </c>
      <c r="R105" s="4">
        <f t="shared" si="19"/>
        <v>16.323838486205467</v>
      </c>
      <c r="S105" s="5">
        <f t="shared" si="15"/>
        <v>16.323838486205467</v>
      </c>
      <c r="T105" s="5">
        <f t="shared" si="16"/>
        <v>4.4118482395149909</v>
      </c>
    </row>
    <row r="106" spans="1:20" x14ac:dyDescent="0.3">
      <c r="A106" s="1">
        <f t="shared" si="20"/>
        <v>105</v>
      </c>
      <c r="B106" s="1" t="s">
        <v>73</v>
      </c>
      <c r="C106" s="1" t="s">
        <v>512</v>
      </c>
      <c r="D106" s="1" t="s">
        <v>542</v>
      </c>
      <c r="E106" s="1">
        <v>4400</v>
      </c>
      <c r="F106" s="3" t="s">
        <v>556</v>
      </c>
      <c r="G106" s="1">
        <v>19</v>
      </c>
      <c r="H106" s="1">
        <v>117.25</v>
      </c>
      <c r="I106" s="3">
        <f t="shared" si="17"/>
        <v>11.26</v>
      </c>
      <c r="J106" s="3">
        <f t="shared" si="18"/>
        <v>14.8</v>
      </c>
      <c r="K106" s="3">
        <v>7.72</v>
      </c>
      <c r="L106" s="3">
        <v>113.5</v>
      </c>
      <c r="M106" s="3">
        <f t="shared" si="21"/>
        <v>99.75</v>
      </c>
      <c r="N106" s="3">
        <f t="shared" si="22"/>
        <v>107</v>
      </c>
      <c r="O106" s="3">
        <f t="shared" si="23"/>
        <v>102.1</v>
      </c>
      <c r="P106" s="1">
        <v>4500</v>
      </c>
      <c r="R106" s="4">
        <f t="shared" si="19"/>
        <v>16.723919151974588</v>
      </c>
      <c r="S106" s="5">
        <f t="shared" si="15"/>
        <v>16.723919151974588</v>
      </c>
      <c r="T106" s="5">
        <f t="shared" si="16"/>
        <v>3.716426478216575</v>
      </c>
    </row>
    <row r="107" spans="1:20" x14ac:dyDescent="0.3">
      <c r="A107" s="1">
        <f t="shared" si="20"/>
        <v>106</v>
      </c>
      <c r="B107" s="1" t="s">
        <v>143</v>
      </c>
      <c r="C107" s="1" t="s">
        <v>495</v>
      </c>
      <c r="D107" s="1" t="s">
        <v>544</v>
      </c>
      <c r="E107" s="1">
        <v>3800</v>
      </c>
      <c r="F107" s="3" t="s">
        <v>499</v>
      </c>
      <c r="G107" s="1">
        <v>21</v>
      </c>
      <c r="H107" s="3">
        <v>110</v>
      </c>
      <c r="I107" s="3">
        <f t="shared" si="17"/>
        <v>11.149999999999999</v>
      </c>
      <c r="J107" s="3">
        <f t="shared" si="18"/>
        <v>12.7</v>
      </c>
      <c r="K107" s="3">
        <v>9.6</v>
      </c>
      <c r="L107" s="3">
        <v>100.33</v>
      </c>
      <c r="M107" s="3">
        <f t="shared" si="21"/>
        <v>102.5</v>
      </c>
      <c r="N107" s="3">
        <f t="shared" si="22"/>
        <v>106.2</v>
      </c>
      <c r="O107" s="3">
        <f t="shared" si="23"/>
        <v>102.5</v>
      </c>
      <c r="P107" s="1">
        <v>4700</v>
      </c>
      <c r="R107" s="4">
        <f t="shared" si="19"/>
        <v>16.042597437890567</v>
      </c>
      <c r="S107" s="5">
        <f t="shared" si="15"/>
        <v>16.042597437890567</v>
      </c>
      <c r="T107" s="5">
        <f t="shared" si="16"/>
        <v>3.4133186038065033</v>
      </c>
    </row>
    <row r="108" spans="1:20" x14ac:dyDescent="0.3">
      <c r="A108" s="1">
        <f t="shared" si="20"/>
        <v>107</v>
      </c>
      <c r="B108" s="1" t="s">
        <v>479</v>
      </c>
      <c r="C108" s="1" t="s">
        <v>514</v>
      </c>
      <c r="D108" s="1" t="s">
        <v>546</v>
      </c>
      <c r="E108" s="1">
        <v>5900</v>
      </c>
      <c r="F108" s="3" t="s">
        <v>489</v>
      </c>
      <c r="G108" s="1">
        <v>32</v>
      </c>
      <c r="H108" s="1">
        <v>111.75</v>
      </c>
      <c r="I108" s="3">
        <f t="shared" si="17"/>
        <v>14.285</v>
      </c>
      <c r="J108" s="3">
        <f t="shared" si="18"/>
        <v>14.7</v>
      </c>
      <c r="K108" s="3">
        <v>13.87</v>
      </c>
      <c r="L108" s="3">
        <v>103.83</v>
      </c>
      <c r="M108" s="3">
        <f t="shared" si="21"/>
        <v>100.67</v>
      </c>
      <c r="N108" s="3">
        <f t="shared" si="22"/>
        <v>110.2</v>
      </c>
      <c r="O108" s="3">
        <f t="shared" si="23"/>
        <v>108.4</v>
      </c>
      <c r="P108" s="1">
        <v>6200</v>
      </c>
      <c r="R108" s="4">
        <f t="shared" si="19"/>
        <v>29.085683424495635</v>
      </c>
      <c r="S108" s="5">
        <f t="shared" si="15"/>
        <v>29.085683424495635</v>
      </c>
      <c r="T108" s="5">
        <f t="shared" si="16"/>
        <v>4.6912392620154248</v>
      </c>
    </row>
    <row r="109" spans="1:20" x14ac:dyDescent="0.3">
      <c r="A109" s="1">
        <f t="shared" si="20"/>
        <v>108</v>
      </c>
      <c r="B109" s="1" t="s">
        <v>658</v>
      </c>
      <c r="C109" s="1" t="s">
        <v>514</v>
      </c>
      <c r="D109" s="1" t="s">
        <v>545</v>
      </c>
      <c r="E109" s="1">
        <v>6400</v>
      </c>
      <c r="F109" s="3" t="s">
        <v>489</v>
      </c>
      <c r="G109" s="1">
        <v>34</v>
      </c>
      <c r="H109" s="3">
        <v>111.75</v>
      </c>
      <c r="I109" s="3">
        <f t="shared" si="17"/>
        <v>21.810000000000002</v>
      </c>
      <c r="J109" s="3">
        <v>20</v>
      </c>
      <c r="K109" s="3">
        <v>23.62</v>
      </c>
      <c r="L109" s="3">
        <v>103.83</v>
      </c>
      <c r="M109" s="3">
        <f t="shared" si="21"/>
        <v>100.67</v>
      </c>
      <c r="N109" s="3">
        <f t="shared" si="22"/>
        <v>110.2</v>
      </c>
      <c r="O109" s="3">
        <f t="shared" si="23"/>
        <v>108.4</v>
      </c>
      <c r="P109" s="1">
        <v>6600</v>
      </c>
      <c r="R109" s="4">
        <f t="shared" si="19"/>
        <v>33.362248587422826</v>
      </c>
      <c r="S109" s="5">
        <f t="shared" si="15"/>
        <v>33.362248587422826</v>
      </c>
      <c r="T109" s="5">
        <f t="shared" si="16"/>
        <v>5.0548861496095192</v>
      </c>
    </row>
    <row r="110" spans="1:20" x14ac:dyDescent="0.3">
      <c r="A110" s="1">
        <f t="shared" si="20"/>
        <v>109</v>
      </c>
      <c r="B110" s="1" t="s">
        <v>82</v>
      </c>
      <c r="C110" s="1" t="s">
        <v>496</v>
      </c>
      <c r="D110" s="1" t="s">
        <v>542</v>
      </c>
      <c r="E110" s="1">
        <v>8200</v>
      </c>
      <c r="F110" s="3" t="s">
        <v>517</v>
      </c>
      <c r="G110" s="1">
        <v>34</v>
      </c>
      <c r="H110" s="3">
        <v>107</v>
      </c>
      <c r="I110" s="3">
        <f t="shared" si="17"/>
        <v>14.719999999999999</v>
      </c>
      <c r="J110" s="3">
        <f t="shared" si="18"/>
        <v>17.5</v>
      </c>
      <c r="K110" s="3">
        <v>11.94</v>
      </c>
      <c r="L110" s="3">
        <v>96.83</v>
      </c>
      <c r="M110" s="3">
        <f t="shared" si="21"/>
        <v>114</v>
      </c>
      <c r="N110" s="3">
        <f t="shared" si="22"/>
        <v>103.2</v>
      </c>
      <c r="O110" s="3">
        <f t="shared" si="23"/>
        <v>105.2</v>
      </c>
      <c r="P110" s="1">
        <v>8800</v>
      </c>
      <c r="R110" s="4">
        <f t="shared" si="19"/>
        <v>34.19946917146558</v>
      </c>
      <c r="S110" s="5">
        <f t="shared" si="15"/>
        <v>34.19946917146558</v>
      </c>
      <c r="T110" s="5">
        <f t="shared" si="16"/>
        <v>3.8863033149392701</v>
      </c>
    </row>
    <row r="111" spans="1:20" x14ac:dyDescent="0.3">
      <c r="A111" s="1">
        <f t="shared" si="20"/>
        <v>110</v>
      </c>
      <c r="B111" s="1" t="s">
        <v>220</v>
      </c>
      <c r="C111" s="1" t="s">
        <v>564</v>
      </c>
      <c r="D111" s="1" t="s">
        <v>542</v>
      </c>
      <c r="E111" s="1">
        <v>5700</v>
      </c>
      <c r="F111" s="3" t="s">
        <v>518</v>
      </c>
      <c r="G111" s="1">
        <v>25</v>
      </c>
      <c r="H111" s="3">
        <v>115.25</v>
      </c>
      <c r="I111" s="3">
        <f t="shared" si="17"/>
        <v>16.774999999999999</v>
      </c>
      <c r="J111" s="3">
        <f t="shared" si="18"/>
        <v>18.8</v>
      </c>
      <c r="K111" s="3">
        <v>14.75</v>
      </c>
      <c r="L111" s="3">
        <v>103.33</v>
      </c>
      <c r="M111" s="3">
        <f t="shared" si="21"/>
        <v>100.62</v>
      </c>
      <c r="N111" s="3">
        <f t="shared" si="22"/>
        <v>110.4</v>
      </c>
      <c r="O111" s="3">
        <f t="shared" si="23"/>
        <v>106.6</v>
      </c>
      <c r="P111" s="1">
        <v>6400</v>
      </c>
      <c r="R111" s="4">
        <f t="shared" si="19"/>
        <v>24.6595574719456</v>
      </c>
      <c r="S111" s="5">
        <f t="shared" si="15"/>
        <v>24.6595574719456</v>
      </c>
      <c r="T111" s="5">
        <f t="shared" si="16"/>
        <v>3.8530558549914997</v>
      </c>
    </row>
    <row r="112" spans="1:20" x14ac:dyDescent="0.3">
      <c r="A112" s="1">
        <f t="shared" si="20"/>
        <v>111</v>
      </c>
      <c r="B112" s="1" t="s">
        <v>402</v>
      </c>
      <c r="C112" s="1" t="s">
        <v>493</v>
      </c>
      <c r="D112" s="1" t="s">
        <v>545</v>
      </c>
      <c r="E112" s="1">
        <v>4700</v>
      </c>
      <c r="F112" s="3" t="s">
        <v>520</v>
      </c>
      <c r="G112" s="1">
        <v>26</v>
      </c>
      <c r="H112" s="3">
        <v>105</v>
      </c>
      <c r="I112" s="3">
        <f t="shared" si="17"/>
        <v>16.009999999999998</v>
      </c>
      <c r="J112" s="3">
        <f t="shared" si="18"/>
        <v>17.2</v>
      </c>
      <c r="K112" s="3">
        <v>14.82</v>
      </c>
      <c r="L112" s="3">
        <v>108.88</v>
      </c>
      <c r="M112" s="3">
        <f t="shared" si="21"/>
        <v>98.5</v>
      </c>
      <c r="N112" s="3">
        <f t="shared" si="22"/>
        <v>112.2</v>
      </c>
      <c r="O112" s="3">
        <f t="shared" si="23"/>
        <v>109.8</v>
      </c>
      <c r="P112" s="1">
        <v>4600</v>
      </c>
      <c r="R112" s="4">
        <f t="shared" si="19"/>
        <v>22.374051173375786</v>
      </c>
      <c r="S112" s="5">
        <f t="shared" si="15"/>
        <v>22.374051173375786</v>
      </c>
      <c r="T112" s="5">
        <f t="shared" si="16"/>
        <v>4.8639241681251715</v>
      </c>
    </row>
    <row r="113" spans="1:20" x14ac:dyDescent="0.3">
      <c r="A113" s="1">
        <f t="shared" si="20"/>
        <v>112</v>
      </c>
      <c r="B113" s="1" t="s">
        <v>434</v>
      </c>
      <c r="C113" s="1" t="s">
        <v>518</v>
      </c>
      <c r="D113" s="1" t="s">
        <v>544</v>
      </c>
      <c r="E113" s="1">
        <v>4800</v>
      </c>
      <c r="F113" s="3" t="s">
        <v>564</v>
      </c>
      <c r="G113" s="1">
        <v>25</v>
      </c>
      <c r="H113" s="3">
        <v>112.75</v>
      </c>
      <c r="I113" s="3">
        <f t="shared" si="17"/>
        <v>12.205</v>
      </c>
      <c r="J113" s="3">
        <f t="shared" si="18"/>
        <v>17.2</v>
      </c>
      <c r="K113" s="3">
        <v>7.21</v>
      </c>
      <c r="L113" s="3">
        <v>100.62</v>
      </c>
      <c r="M113" s="3">
        <f t="shared" si="21"/>
        <v>103.33</v>
      </c>
      <c r="N113" s="3">
        <f t="shared" si="22"/>
        <v>108.3</v>
      </c>
      <c r="O113" s="3">
        <f t="shared" si="23"/>
        <v>108.6</v>
      </c>
      <c r="P113" s="1">
        <v>5400</v>
      </c>
      <c r="R113" s="4">
        <f t="shared" si="19"/>
        <v>21.57578373659425</v>
      </c>
      <c r="S113" s="5">
        <f t="shared" si="15"/>
        <v>21.57578373659425</v>
      </c>
      <c r="T113" s="5">
        <f t="shared" si="16"/>
        <v>3.9955155067767127</v>
      </c>
    </row>
    <row r="114" spans="1:20" x14ac:dyDescent="0.3">
      <c r="A114" s="1">
        <f t="shared" si="20"/>
        <v>113</v>
      </c>
      <c r="B114" s="1" t="s">
        <v>86</v>
      </c>
      <c r="C114" s="1" t="s">
        <v>497</v>
      </c>
      <c r="D114" s="1" t="s">
        <v>543</v>
      </c>
      <c r="E114" s="1">
        <v>7900</v>
      </c>
      <c r="F114" s="3" t="s">
        <v>492</v>
      </c>
      <c r="G114" s="1">
        <v>33</v>
      </c>
      <c r="H114" s="3">
        <v>112.25</v>
      </c>
      <c r="I114" s="3">
        <f t="shared" si="17"/>
        <v>23.509999999999998</v>
      </c>
      <c r="J114" s="3">
        <f t="shared" si="18"/>
        <v>23.8</v>
      </c>
      <c r="K114" s="3">
        <v>23.22</v>
      </c>
      <c r="L114" s="3">
        <v>98.62</v>
      </c>
      <c r="M114" s="3">
        <f t="shared" si="21"/>
        <v>102.33</v>
      </c>
      <c r="N114" s="3">
        <f t="shared" si="22"/>
        <v>108.7</v>
      </c>
      <c r="O114" s="3">
        <f t="shared" si="23"/>
        <v>111.4</v>
      </c>
      <c r="P114" s="1">
        <v>8000</v>
      </c>
      <c r="R114" s="4">
        <f t="shared" si="19"/>
        <v>35.059438407793543</v>
      </c>
      <c r="S114" s="5">
        <f t="shared" si="15"/>
        <v>35.059438407793543</v>
      </c>
      <c r="T114" s="5">
        <f t="shared" si="16"/>
        <v>4.3824298009741929</v>
      </c>
    </row>
    <row r="115" spans="1:20" x14ac:dyDescent="0.3">
      <c r="A115" s="1">
        <f t="shared" si="20"/>
        <v>114</v>
      </c>
      <c r="B115" s="1" t="s">
        <v>59</v>
      </c>
      <c r="C115" s="1" t="s">
        <v>499</v>
      </c>
      <c r="D115" s="1" t="s">
        <v>542</v>
      </c>
      <c r="E115" s="1">
        <v>5700</v>
      </c>
      <c r="F115" s="3" t="s">
        <v>495</v>
      </c>
      <c r="G115" s="1">
        <v>28</v>
      </c>
      <c r="H115" s="3">
        <v>111.5</v>
      </c>
      <c r="I115" s="3">
        <f t="shared" si="17"/>
        <v>18.355</v>
      </c>
      <c r="J115" s="3">
        <f t="shared" si="18"/>
        <v>19.2</v>
      </c>
      <c r="K115" s="3">
        <v>17.510000000000002</v>
      </c>
      <c r="L115" s="3">
        <v>102.5</v>
      </c>
      <c r="M115" s="3">
        <f t="shared" si="21"/>
        <v>100.33</v>
      </c>
      <c r="N115" s="3">
        <f t="shared" si="22"/>
        <v>110.9</v>
      </c>
      <c r="O115" s="3">
        <f t="shared" si="23"/>
        <v>103.8</v>
      </c>
      <c r="P115" s="1">
        <v>6500</v>
      </c>
      <c r="R115" s="4">
        <f t="shared" si="19"/>
        <v>26.969842321945606</v>
      </c>
      <c r="S115" s="5">
        <f t="shared" si="15"/>
        <v>26.969842321945606</v>
      </c>
      <c r="T115" s="5">
        <f t="shared" si="16"/>
        <v>4.149206511068555</v>
      </c>
    </row>
    <row r="116" spans="1:20" x14ac:dyDescent="0.3">
      <c r="A116" s="1">
        <f t="shared" si="20"/>
        <v>115</v>
      </c>
      <c r="B116" s="1" t="s">
        <v>322</v>
      </c>
      <c r="C116" s="1" t="s">
        <v>517</v>
      </c>
      <c r="D116" s="1" t="s">
        <v>542</v>
      </c>
      <c r="E116" s="1">
        <v>4200</v>
      </c>
      <c r="F116" s="3" t="s">
        <v>496</v>
      </c>
      <c r="G116" s="1">
        <v>19</v>
      </c>
      <c r="H116" s="3">
        <v>110.5</v>
      </c>
      <c r="I116" s="3">
        <f t="shared" si="17"/>
        <v>13.61</v>
      </c>
      <c r="J116" s="3">
        <f t="shared" si="18"/>
        <v>19.3</v>
      </c>
      <c r="K116" s="3">
        <v>7.92</v>
      </c>
      <c r="L116" s="3">
        <v>114</v>
      </c>
      <c r="M116" s="3">
        <f t="shared" si="21"/>
        <v>96.83</v>
      </c>
      <c r="N116" s="3">
        <f t="shared" si="22"/>
        <v>107.3</v>
      </c>
      <c r="O116" s="3">
        <f t="shared" si="23"/>
        <v>108.8</v>
      </c>
      <c r="P116" s="1">
        <v>4700</v>
      </c>
      <c r="R116" s="4">
        <f t="shared" si="19"/>
        <v>16.171347886782662</v>
      </c>
      <c r="S116" s="5">
        <f t="shared" si="15"/>
        <v>16.171347886782662</v>
      </c>
      <c r="T116" s="5">
        <f t="shared" si="16"/>
        <v>3.4407123163367364</v>
      </c>
    </row>
    <row r="117" spans="1:20" x14ac:dyDescent="0.3">
      <c r="A117" s="1">
        <f t="shared" si="20"/>
        <v>116</v>
      </c>
      <c r="B117" s="1" t="s">
        <v>88</v>
      </c>
      <c r="C117" s="1" t="s">
        <v>523</v>
      </c>
      <c r="D117" s="1" t="s">
        <v>542</v>
      </c>
      <c r="E117" s="1">
        <v>3300</v>
      </c>
      <c r="F117" s="3" t="s">
        <v>486</v>
      </c>
      <c r="G117" s="1">
        <v>17</v>
      </c>
      <c r="H117" s="3">
        <v>106.25</v>
      </c>
      <c r="I117" s="3">
        <f t="shared" si="17"/>
        <v>23.585000000000001</v>
      </c>
      <c r="J117" s="3">
        <f t="shared" si="18"/>
        <v>21</v>
      </c>
      <c r="K117" s="3">
        <v>26.17</v>
      </c>
      <c r="L117" s="3">
        <v>104.5</v>
      </c>
      <c r="M117" s="3">
        <f t="shared" si="21"/>
        <v>102.83</v>
      </c>
      <c r="N117" s="3">
        <f t="shared" si="22"/>
        <v>111.3</v>
      </c>
      <c r="O117" s="3">
        <f t="shared" si="23"/>
        <v>107.6</v>
      </c>
      <c r="P117" s="1">
        <v>3500</v>
      </c>
      <c r="R117" s="4">
        <f t="shared" si="19"/>
        <v>14.699737576145994</v>
      </c>
      <c r="S117" s="5">
        <f t="shared" si="15"/>
        <v>14.699737576145994</v>
      </c>
      <c r="T117" s="5">
        <f t="shared" si="16"/>
        <v>4.1999250217559982</v>
      </c>
    </row>
    <row r="118" spans="1:20" x14ac:dyDescent="0.3">
      <c r="A118" s="1">
        <f t="shared" si="20"/>
        <v>117</v>
      </c>
      <c r="B118" s="1" t="s">
        <v>340</v>
      </c>
      <c r="C118" s="1" t="s">
        <v>495</v>
      </c>
      <c r="D118" s="1" t="s">
        <v>542</v>
      </c>
      <c r="E118" s="1">
        <v>6600</v>
      </c>
      <c r="F118" s="3" t="s">
        <v>499</v>
      </c>
      <c r="G118" s="1">
        <v>24</v>
      </c>
      <c r="H118" s="3">
        <v>110</v>
      </c>
      <c r="I118" s="3">
        <f t="shared" si="17"/>
        <v>27.58</v>
      </c>
      <c r="J118" s="3">
        <f t="shared" si="18"/>
        <v>27.4</v>
      </c>
      <c r="K118" s="3">
        <v>27.76</v>
      </c>
      <c r="L118" s="3">
        <v>100.33</v>
      </c>
      <c r="M118" s="3">
        <f t="shared" si="21"/>
        <v>102.5</v>
      </c>
      <c r="N118" s="3">
        <f t="shared" si="22"/>
        <v>106.2</v>
      </c>
      <c r="O118" s="3">
        <f t="shared" si="23"/>
        <v>102.5</v>
      </c>
      <c r="P118" s="1">
        <v>6600</v>
      </c>
      <c r="R118" s="4">
        <f t="shared" si="19"/>
        <v>27.886039636029611</v>
      </c>
      <c r="S118" s="5">
        <f t="shared" si="15"/>
        <v>27.886039636029611</v>
      </c>
      <c r="T118" s="5">
        <f t="shared" si="16"/>
        <v>4.2251575206105478</v>
      </c>
    </row>
    <row r="119" spans="1:20" x14ac:dyDescent="0.3">
      <c r="A119" s="1">
        <f t="shared" si="20"/>
        <v>118</v>
      </c>
      <c r="B119" s="1" t="s">
        <v>188</v>
      </c>
      <c r="C119" s="1" t="s">
        <v>517</v>
      </c>
      <c r="D119" s="1" t="s">
        <v>542</v>
      </c>
      <c r="E119" s="1">
        <v>5200</v>
      </c>
      <c r="F119" s="3" t="s">
        <v>496</v>
      </c>
      <c r="G119" s="1">
        <v>23</v>
      </c>
      <c r="H119" s="3">
        <v>110.5</v>
      </c>
      <c r="I119" s="3">
        <f t="shared" si="17"/>
        <v>14.465</v>
      </c>
      <c r="J119" s="3">
        <f t="shared" si="18"/>
        <v>19.7</v>
      </c>
      <c r="K119" s="3">
        <v>9.23</v>
      </c>
      <c r="L119" s="3">
        <v>114</v>
      </c>
      <c r="M119" s="3">
        <f t="shared" si="21"/>
        <v>96.83</v>
      </c>
      <c r="N119" s="3">
        <f t="shared" si="22"/>
        <v>107.3</v>
      </c>
      <c r="O119" s="3">
        <f t="shared" si="23"/>
        <v>108.8</v>
      </c>
      <c r="P119" s="1">
        <v>5600</v>
      </c>
      <c r="R119" s="4">
        <f t="shared" si="19"/>
        <v>21.334172164407494</v>
      </c>
      <c r="S119" s="5">
        <f t="shared" si="15"/>
        <v>21.334172164407494</v>
      </c>
      <c r="T119" s="5">
        <f t="shared" si="16"/>
        <v>3.8096736007870526</v>
      </c>
    </row>
    <row r="120" spans="1:20" x14ac:dyDescent="0.3">
      <c r="A120" s="1">
        <f t="shared" si="20"/>
        <v>119</v>
      </c>
      <c r="B120" s="1" t="s">
        <v>141</v>
      </c>
      <c r="C120" s="1" t="s">
        <v>497</v>
      </c>
      <c r="D120" s="1" t="s">
        <v>546</v>
      </c>
      <c r="E120" s="1">
        <v>3600</v>
      </c>
      <c r="F120" s="3" t="s">
        <v>492</v>
      </c>
      <c r="G120" s="1">
        <v>22</v>
      </c>
      <c r="H120" s="3">
        <v>112.25</v>
      </c>
      <c r="I120" s="3">
        <f t="shared" si="17"/>
        <v>14.684999999999999</v>
      </c>
      <c r="J120" s="3">
        <f t="shared" si="18"/>
        <v>16.399999999999999</v>
      </c>
      <c r="K120" s="3">
        <v>12.97</v>
      </c>
      <c r="L120" s="3">
        <v>98.62</v>
      </c>
      <c r="M120" s="3">
        <f t="shared" si="21"/>
        <v>102.33</v>
      </c>
      <c r="N120" s="3">
        <f t="shared" si="22"/>
        <v>108.7</v>
      </c>
      <c r="O120" s="3">
        <f t="shared" si="23"/>
        <v>111.4</v>
      </c>
      <c r="P120" s="1">
        <v>3700</v>
      </c>
      <c r="R120" s="4">
        <f t="shared" si="19"/>
        <v>17.238125510765659</v>
      </c>
      <c r="S120" s="5">
        <f t="shared" si="15"/>
        <v>17.238125510765659</v>
      </c>
      <c r="T120" s="5">
        <f t="shared" si="16"/>
        <v>4.6589528407474754</v>
      </c>
    </row>
    <row r="121" spans="1:20" x14ac:dyDescent="0.3">
      <c r="A121" s="1">
        <f t="shared" si="20"/>
        <v>120</v>
      </c>
      <c r="B121" s="1" t="s">
        <v>84</v>
      </c>
      <c r="C121" s="1" t="s">
        <v>517</v>
      </c>
      <c r="D121" s="1" t="s">
        <v>543</v>
      </c>
      <c r="E121" s="1">
        <v>4900</v>
      </c>
      <c r="F121" s="3" t="s">
        <v>496</v>
      </c>
      <c r="G121" s="1">
        <v>26</v>
      </c>
      <c r="H121" s="3">
        <v>110.5</v>
      </c>
      <c r="I121" s="3">
        <f t="shared" si="17"/>
        <v>8.6</v>
      </c>
      <c r="J121" s="3">
        <f t="shared" si="18"/>
        <v>17.2</v>
      </c>
      <c r="K121" s="3">
        <v>0</v>
      </c>
      <c r="L121" s="3">
        <v>114</v>
      </c>
      <c r="M121" s="3">
        <f t="shared" si="21"/>
        <v>96.83</v>
      </c>
      <c r="N121" s="3">
        <f t="shared" si="22"/>
        <v>107.3</v>
      </c>
      <c r="O121" s="3">
        <f t="shared" si="23"/>
        <v>108.8</v>
      </c>
      <c r="P121" s="1">
        <v>4500</v>
      </c>
      <c r="R121" s="4">
        <f t="shared" si="19"/>
        <v>21.377174812799655</v>
      </c>
      <c r="S121" s="5">
        <f t="shared" si="15"/>
        <v>21.377174812799655</v>
      </c>
      <c r="T121" s="5">
        <f t="shared" si="16"/>
        <v>4.7504832917332571</v>
      </c>
    </row>
    <row r="122" spans="1:20" x14ac:dyDescent="0.3">
      <c r="A122" s="1">
        <f t="shared" si="20"/>
        <v>121</v>
      </c>
      <c r="B122" s="1" t="s">
        <v>229</v>
      </c>
      <c r="C122" s="1" t="s">
        <v>486</v>
      </c>
      <c r="D122" s="1" t="s">
        <v>544</v>
      </c>
      <c r="E122" s="1">
        <v>3200</v>
      </c>
      <c r="F122" s="3" t="s">
        <v>523</v>
      </c>
      <c r="G122" s="1">
        <v>26</v>
      </c>
      <c r="H122" s="3">
        <v>114.25</v>
      </c>
      <c r="I122" s="3">
        <f t="shared" si="17"/>
        <v>7.0549999999999997</v>
      </c>
      <c r="J122" s="3">
        <f t="shared" si="18"/>
        <v>10.4</v>
      </c>
      <c r="K122" s="3">
        <v>3.71</v>
      </c>
      <c r="L122" s="3">
        <v>102.83</v>
      </c>
      <c r="M122" s="3">
        <f t="shared" si="21"/>
        <v>104.5</v>
      </c>
      <c r="N122" s="3">
        <f t="shared" si="22"/>
        <v>104.7</v>
      </c>
      <c r="O122" s="3">
        <f t="shared" si="23"/>
        <v>108.6</v>
      </c>
      <c r="P122" s="1">
        <v>3500</v>
      </c>
      <c r="R122" s="4">
        <f t="shared" si="19"/>
        <v>17.331340152539219</v>
      </c>
      <c r="S122" s="5">
        <f t="shared" si="15"/>
        <v>17.331340152539219</v>
      </c>
      <c r="T122" s="5">
        <f t="shared" si="16"/>
        <v>4.9518114721540627</v>
      </c>
    </row>
    <row r="123" spans="1:20" x14ac:dyDescent="0.3">
      <c r="A123" s="1">
        <f t="shared" si="20"/>
        <v>122</v>
      </c>
      <c r="B123" s="1" t="s">
        <v>385</v>
      </c>
      <c r="C123" s="1" t="s">
        <v>556</v>
      </c>
      <c r="D123" s="1" t="s">
        <v>542</v>
      </c>
      <c r="E123" s="1">
        <v>5500</v>
      </c>
      <c r="F123" s="3" t="s">
        <v>512</v>
      </c>
      <c r="G123" s="1">
        <v>25</v>
      </c>
      <c r="H123" s="3">
        <v>108.25</v>
      </c>
      <c r="I123" s="3">
        <f t="shared" si="17"/>
        <v>5.95</v>
      </c>
      <c r="J123" s="3">
        <f t="shared" si="18"/>
        <v>11.9</v>
      </c>
      <c r="K123" s="3">
        <v>0</v>
      </c>
      <c r="L123" s="3">
        <v>99.75</v>
      </c>
      <c r="M123" s="3">
        <f t="shared" si="21"/>
        <v>113.5</v>
      </c>
      <c r="N123" s="3">
        <f t="shared" si="22"/>
        <v>110.9</v>
      </c>
      <c r="O123" s="3">
        <f t="shared" si="23"/>
        <v>106.9</v>
      </c>
      <c r="P123" s="1">
        <v>7000</v>
      </c>
      <c r="R123" s="4">
        <f t="shared" si="19"/>
        <v>20.787487461384242</v>
      </c>
      <c r="S123" s="5">
        <f t="shared" si="15"/>
        <v>20.787487461384242</v>
      </c>
      <c r="T123" s="5">
        <f t="shared" si="16"/>
        <v>2.9696410659120347</v>
      </c>
    </row>
    <row r="124" spans="1:20" x14ac:dyDescent="0.3">
      <c r="A124" s="1">
        <f t="shared" si="20"/>
        <v>123</v>
      </c>
      <c r="B124" s="1" t="s">
        <v>187</v>
      </c>
      <c r="C124" s="1" t="s">
        <v>517</v>
      </c>
      <c r="D124" s="1" t="s">
        <v>544</v>
      </c>
      <c r="E124" s="1">
        <v>4600</v>
      </c>
      <c r="F124" s="3" t="s">
        <v>496</v>
      </c>
      <c r="G124" s="1">
        <v>30</v>
      </c>
      <c r="H124" s="3">
        <v>110.5</v>
      </c>
      <c r="I124" s="3">
        <f t="shared" si="17"/>
        <v>15.885000000000002</v>
      </c>
      <c r="J124" s="3">
        <f t="shared" si="18"/>
        <v>13.9</v>
      </c>
      <c r="K124" s="3">
        <v>17.87</v>
      </c>
      <c r="L124" s="3">
        <v>114</v>
      </c>
      <c r="M124" s="3">
        <f t="shared" si="21"/>
        <v>96.83</v>
      </c>
      <c r="N124" s="3">
        <f t="shared" si="22"/>
        <v>107.3</v>
      </c>
      <c r="O124" s="3">
        <f t="shared" si="23"/>
        <v>108.8</v>
      </c>
      <c r="P124" s="1">
        <v>4800</v>
      </c>
      <c r="R124" s="4">
        <f t="shared" si="19"/>
        <v>25.69960620255716</v>
      </c>
      <c r="S124" s="5">
        <f t="shared" si="15"/>
        <v>25.69960620255716</v>
      </c>
      <c r="T124" s="5">
        <f t="shared" si="16"/>
        <v>5.3540846255327414</v>
      </c>
    </row>
    <row r="125" spans="1:20" x14ac:dyDescent="0.3">
      <c r="A125" s="1">
        <f t="shared" si="20"/>
        <v>124</v>
      </c>
      <c r="B125" s="1" t="s">
        <v>612</v>
      </c>
      <c r="C125" s="1" t="s">
        <v>495</v>
      </c>
      <c r="D125" s="1" t="s">
        <v>545</v>
      </c>
      <c r="E125" s="1">
        <v>4200</v>
      </c>
      <c r="F125" s="3" t="s">
        <v>499</v>
      </c>
      <c r="G125" s="1">
        <v>20</v>
      </c>
      <c r="H125" s="3">
        <v>110</v>
      </c>
      <c r="I125" s="3">
        <f t="shared" si="17"/>
        <v>11.875</v>
      </c>
      <c r="J125" s="3">
        <v>12</v>
      </c>
      <c r="K125" s="3">
        <v>11.75</v>
      </c>
      <c r="L125" s="3">
        <v>100.33</v>
      </c>
      <c r="M125" s="3">
        <f t="shared" si="21"/>
        <v>102.5</v>
      </c>
      <c r="N125" s="3">
        <f t="shared" si="22"/>
        <v>106.2</v>
      </c>
      <c r="O125" s="3">
        <f t="shared" si="23"/>
        <v>102.5</v>
      </c>
      <c r="P125" s="1">
        <v>5000</v>
      </c>
      <c r="R125" s="4">
        <f t="shared" si="19"/>
        <v>16.445037636782668</v>
      </c>
      <c r="S125" s="5">
        <f t="shared" si="15"/>
        <v>16.445037636782668</v>
      </c>
      <c r="T125" s="5">
        <f t="shared" si="16"/>
        <v>3.2890075273565338</v>
      </c>
    </row>
    <row r="126" spans="1:20" x14ac:dyDescent="0.3">
      <c r="A126" s="1">
        <f t="shared" si="20"/>
        <v>125</v>
      </c>
      <c r="B126" s="1" t="s">
        <v>604</v>
      </c>
      <c r="C126" s="1" t="s">
        <v>564</v>
      </c>
      <c r="D126" s="1" t="s">
        <v>545</v>
      </c>
      <c r="E126" s="1">
        <v>3400</v>
      </c>
      <c r="F126" s="3" t="s">
        <v>518</v>
      </c>
      <c r="G126" s="1">
        <v>18</v>
      </c>
      <c r="H126" s="1">
        <v>115.25</v>
      </c>
      <c r="I126" s="3">
        <f t="shared" si="17"/>
        <v>19.844999999999999</v>
      </c>
      <c r="J126" s="3">
        <v>20</v>
      </c>
      <c r="K126" s="3">
        <v>19.690000000000001</v>
      </c>
      <c r="L126" s="3">
        <v>103.33</v>
      </c>
      <c r="M126" s="3">
        <f t="shared" si="21"/>
        <v>100.62</v>
      </c>
      <c r="N126" s="3">
        <f t="shared" si="22"/>
        <v>110.4</v>
      </c>
      <c r="O126" s="3">
        <f t="shared" si="23"/>
        <v>106.6</v>
      </c>
      <c r="P126" s="1">
        <v>4200</v>
      </c>
      <c r="R126" s="4">
        <f t="shared" si="19"/>
        <v>15.529808961205468</v>
      </c>
      <c r="S126" s="5">
        <f t="shared" si="15"/>
        <v>15.529808961205468</v>
      </c>
      <c r="T126" s="5">
        <f t="shared" si="16"/>
        <v>3.6975735621917778</v>
      </c>
    </row>
    <row r="127" spans="1:20" x14ac:dyDescent="0.3">
      <c r="A127" s="1">
        <f t="shared" si="20"/>
        <v>126</v>
      </c>
      <c r="B127" s="1" t="s">
        <v>154</v>
      </c>
      <c r="C127" s="1" t="s">
        <v>516</v>
      </c>
      <c r="D127" s="1" t="s">
        <v>545</v>
      </c>
      <c r="E127" s="1">
        <v>5600</v>
      </c>
      <c r="F127" s="3" t="s">
        <v>519</v>
      </c>
      <c r="G127" s="1">
        <v>25</v>
      </c>
      <c r="H127" s="3">
        <v>106</v>
      </c>
      <c r="I127" s="3">
        <f t="shared" si="17"/>
        <v>23.38</v>
      </c>
      <c r="J127" s="3">
        <f t="shared" si="18"/>
        <v>22.7</v>
      </c>
      <c r="K127" s="3">
        <v>24.06</v>
      </c>
      <c r="L127" s="3">
        <v>104.83</v>
      </c>
      <c r="M127" s="3">
        <f t="shared" si="21"/>
        <v>103</v>
      </c>
      <c r="N127" s="3">
        <f t="shared" si="22"/>
        <v>104.3</v>
      </c>
      <c r="O127" s="3">
        <f t="shared" si="23"/>
        <v>110.1</v>
      </c>
      <c r="P127" s="1">
        <v>5800</v>
      </c>
      <c r="R127" s="4">
        <f t="shared" si="19"/>
        <v>25.510711362611257</v>
      </c>
      <c r="S127" s="5">
        <f t="shared" si="15"/>
        <v>25.510711362611257</v>
      </c>
      <c r="T127" s="5">
        <f t="shared" si="16"/>
        <v>4.3983985107950447</v>
      </c>
    </row>
    <row r="128" spans="1:20" x14ac:dyDescent="0.3">
      <c r="A128" s="1">
        <f t="shared" si="20"/>
        <v>127</v>
      </c>
      <c r="B128" s="1" t="s">
        <v>369</v>
      </c>
      <c r="C128" s="1" t="s">
        <v>493</v>
      </c>
      <c r="D128" s="1" t="s">
        <v>546</v>
      </c>
      <c r="E128" s="1">
        <v>3600</v>
      </c>
      <c r="F128" s="3" t="s">
        <v>520</v>
      </c>
      <c r="G128" s="1">
        <v>25</v>
      </c>
      <c r="H128" s="3">
        <v>105</v>
      </c>
      <c r="I128" s="3">
        <f t="shared" si="17"/>
        <v>11.2</v>
      </c>
      <c r="J128" s="3">
        <f t="shared" si="18"/>
        <v>11.9</v>
      </c>
      <c r="K128" s="3">
        <v>10.5</v>
      </c>
      <c r="L128" s="3">
        <v>108.88</v>
      </c>
      <c r="M128" s="3">
        <f t="shared" si="21"/>
        <v>98.5</v>
      </c>
      <c r="N128" s="3">
        <f t="shared" si="22"/>
        <v>112.2</v>
      </c>
      <c r="O128" s="3">
        <f t="shared" si="23"/>
        <v>109.8</v>
      </c>
      <c r="P128" s="1">
        <v>4200</v>
      </c>
      <c r="R128" s="4">
        <f t="shared" si="19"/>
        <v>17.834181535765659</v>
      </c>
      <c r="S128" s="5">
        <f t="shared" si="15"/>
        <v>17.834181535765659</v>
      </c>
      <c r="T128" s="5">
        <f t="shared" si="16"/>
        <v>4.2462336989918237</v>
      </c>
    </row>
    <row r="129" spans="1:20" x14ac:dyDescent="0.3">
      <c r="A129" s="1">
        <f t="shared" si="20"/>
        <v>128</v>
      </c>
      <c r="B129" s="1" t="s">
        <v>415</v>
      </c>
      <c r="C129" s="1" t="s">
        <v>520</v>
      </c>
      <c r="D129" s="1" t="s">
        <v>542</v>
      </c>
      <c r="E129" s="1">
        <v>3500</v>
      </c>
      <c r="F129" s="3" t="s">
        <v>493</v>
      </c>
      <c r="G129" s="1">
        <v>15</v>
      </c>
      <c r="H129" s="3">
        <v>116.5</v>
      </c>
      <c r="I129" s="3">
        <f t="shared" si="17"/>
        <v>14.66</v>
      </c>
      <c r="J129" s="3">
        <f t="shared" si="18"/>
        <v>15.9</v>
      </c>
      <c r="K129" s="3">
        <v>13.42</v>
      </c>
      <c r="L129" s="3">
        <v>98.5</v>
      </c>
      <c r="M129" s="3">
        <f t="shared" si="21"/>
        <v>108.88</v>
      </c>
      <c r="N129" s="3">
        <f t="shared" si="22"/>
        <v>106.8</v>
      </c>
      <c r="O129" s="3">
        <f t="shared" si="23"/>
        <v>103.6</v>
      </c>
      <c r="P129" s="1">
        <v>4400</v>
      </c>
      <c r="R129" s="4">
        <f t="shared" si="19"/>
        <v>12.441637187137282</v>
      </c>
      <c r="S129" s="5">
        <f t="shared" si="15"/>
        <v>12.441637187137282</v>
      </c>
      <c r="T129" s="5">
        <f t="shared" si="16"/>
        <v>2.827644815258473</v>
      </c>
    </row>
    <row r="130" spans="1:20" x14ac:dyDescent="0.3">
      <c r="A130" s="1">
        <f t="shared" si="20"/>
        <v>129</v>
      </c>
      <c r="B130" s="1" t="s">
        <v>615</v>
      </c>
      <c r="C130" s="1" t="s">
        <v>489</v>
      </c>
      <c r="D130" s="1" t="s">
        <v>546</v>
      </c>
      <c r="E130" s="1">
        <v>3400</v>
      </c>
      <c r="F130" s="3" t="s">
        <v>514</v>
      </c>
      <c r="G130" s="1">
        <v>16</v>
      </c>
      <c r="H130" s="3">
        <v>116.75</v>
      </c>
      <c r="I130" s="3">
        <f t="shared" si="17"/>
        <v>17.880000000000003</v>
      </c>
      <c r="J130" s="3">
        <v>18</v>
      </c>
      <c r="K130" s="3">
        <v>17.760000000000002</v>
      </c>
      <c r="L130" s="3">
        <v>100.67</v>
      </c>
      <c r="M130" s="3">
        <f t="shared" ref="M130:M161" si="24">VLOOKUP(F130,$B$187:$E$216,2,FALSE)</f>
        <v>103.83</v>
      </c>
      <c r="N130" s="3">
        <f t="shared" ref="N130:N161" si="25">VLOOKUP(C130,$B$187:$E$216,4,FALSE)</f>
        <v>110.2</v>
      </c>
      <c r="O130" s="3">
        <f t="shared" ref="O130:O161" si="26">VLOOKUP(F130,$B$187:$E$216,3,FALSE)</f>
        <v>108.3</v>
      </c>
      <c r="P130" s="1">
        <v>3700</v>
      </c>
      <c r="R130" s="4">
        <f t="shared" si="19"/>
        <v>13.647912686205471</v>
      </c>
      <c r="S130" s="5">
        <f t="shared" ref="S130:S183" si="27">R130-Q130</f>
        <v>13.647912686205471</v>
      </c>
      <c r="T130" s="5">
        <f t="shared" ref="T130:T183" si="28">R130/(P130/1000)</f>
        <v>3.6886250503258027</v>
      </c>
    </row>
    <row r="131" spans="1:20" x14ac:dyDescent="0.3">
      <c r="A131" s="1">
        <f t="shared" si="20"/>
        <v>130</v>
      </c>
      <c r="B131" s="1" t="s">
        <v>659</v>
      </c>
      <c r="C131" s="1" t="s">
        <v>495</v>
      </c>
      <c r="D131" s="1" t="s">
        <v>544</v>
      </c>
      <c r="E131" s="1">
        <v>3200</v>
      </c>
      <c r="F131" s="3" t="s">
        <v>499</v>
      </c>
      <c r="G131" s="1">
        <v>16</v>
      </c>
      <c r="H131" s="3">
        <v>110</v>
      </c>
      <c r="I131" s="3">
        <f t="shared" ref="I131:I183" si="29">AVERAGE(J131:K131)</f>
        <v>20.04</v>
      </c>
      <c r="J131" s="3">
        <v>20</v>
      </c>
      <c r="K131" s="3">
        <v>20.079999999999998</v>
      </c>
      <c r="L131" s="3">
        <v>100.33</v>
      </c>
      <c r="M131" s="3">
        <f t="shared" si="24"/>
        <v>102.5</v>
      </c>
      <c r="N131" s="3">
        <f t="shared" si="25"/>
        <v>106.2</v>
      </c>
      <c r="O131" s="3">
        <f t="shared" si="26"/>
        <v>102.5</v>
      </c>
      <c r="P131" s="1">
        <v>3500</v>
      </c>
      <c r="R131" s="4">
        <f t="shared" ref="R131:R162" si="30">IF(E131&gt;8000,(-87.868852+(LN(E131))*9.365713+G131*0.73241+I131*0.27241+H131*0.0924+((L131+M131)/2)*0.015315+((N131+O131)/2)*-0.032803)*(1+(E131-8000)/10000),-87.868852+(LN(E131))*9.365713+G131*0.73241+I131*0.27241+H131*0.0924+((L131+M131)/2)*0.015315+((N131+O131)/2)*-0.032803)</f>
        <v>13.192772152539217</v>
      </c>
      <c r="S131" s="5">
        <f t="shared" si="27"/>
        <v>13.192772152539217</v>
      </c>
      <c r="T131" s="5">
        <f t="shared" si="28"/>
        <v>3.7693634721540619</v>
      </c>
    </row>
    <row r="132" spans="1:20" x14ac:dyDescent="0.3">
      <c r="A132" s="1">
        <f t="shared" ref="A132:A183" si="31">A131+1</f>
        <v>131</v>
      </c>
      <c r="B132" s="1" t="s">
        <v>197</v>
      </c>
      <c r="C132" s="1" t="s">
        <v>496</v>
      </c>
      <c r="D132" s="1" t="s">
        <v>543</v>
      </c>
      <c r="E132" s="1">
        <v>3500</v>
      </c>
      <c r="F132" s="3" t="s">
        <v>517</v>
      </c>
      <c r="G132" s="1">
        <v>18</v>
      </c>
      <c r="H132" s="3">
        <v>107</v>
      </c>
      <c r="I132" s="3">
        <f t="shared" si="29"/>
        <v>23.41</v>
      </c>
      <c r="J132" s="3">
        <f t="shared" ref="J132:J183" si="32">VLOOKUP(B132,$B$219:$D$748,3,FALSE)</f>
        <v>24.8</v>
      </c>
      <c r="K132" s="3">
        <v>22.02</v>
      </c>
      <c r="L132" s="3">
        <v>96.83</v>
      </c>
      <c r="M132" s="3">
        <f t="shared" si="24"/>
        <v>114</v>
      </c>
      <c r="N132" s="3">
        <f t="shared" si="25"/>
        <v>103.2</v>
      </c>
      <c r="O132" s="3">
        <f t="shared" si="26"/>
        <v>105.2</v>
      </c>
      <c r="P132" s="1">
        <v>3700</v>
      </c>
      <c r="R132" s="4">
        <f t="shared" si="30"/>
        <v>16.203876062137279</v>
      </c>
      <c r="S132" s="5">
        <f t="shared" si="27"/>
        <v>16.203876062137279</v>
      </c>
      <c r="T132" s="5">
        <f t="shared" si="28"/>
        <v>4.3794259627398047</v>
      </c>
    </row>
    <row r="133" spans="1:20" x14ac:dyDescent="0.3">
      <c r="A133" s="1">
        <f t="shared" si="31"/>
        <v>132</v>
      </c>
      <c r="B133" s="1" t="s">
        <v>121</v>
      </c>
      <c r="C133" s="1" t="s">
        <v>497</v>
      </c>
      <c r="D133" s="1" t="s">
        <v>543</v>
      </c>
      <c r="E133" s="1">
        <v>3300</v>
      </c>
      <c r="F133" s="3" t="s">
        <v>492</v>
      </c>
      <c r="G133" s="1">
        <v>18</v>
      </c>
      <c r="H133" s="3">
        <v>112.25</v>
      </c>
      <c r="I133" s="3">
        <f t="shared" si="29"/>
        <v>18.27</v>
      </c>
      <c r="J133" s="3">
        <f t="shared" si="32"/>
        <v>13.4</v>
      </c>
      <c r="K133" s="3">
        <v>23.14</v>
      </c>
      <c r="L133" s="3">
        <v>98.62</v>
      </c>
      <c r="M133" s="3">
        <f t="shared" si="24"/>
        <v>102.33</v>
      </c>
      <c r="N133" s="3">
        <f t="shared" si="25"/>
        <v>108.7</v>
      </c>
      <c r="O133" s="3">
        <f t="shared" si="26"/>
        <v>111.4</v>
      </c>
      <c r="P133" s="1">
        <v>3900</v>
      </c>
      <c r="R133" s="4">
        <f t="shared" si="30"/>
        <v>14.470151776145995</v>
      </c>
      <c r="S133" s="5">
        <f t="shared" si="27"/>
        <v>14.470151776145995</v>
      </c>
      <c r="T133" s="5">
        <f t="shared" si="28"/>
        <v>3.7102953272169219</v>
      </c>
    </row>
    <row r="134" spans="1:20" x14ac:dyDescent="0.3">
      <c r="A134" s="1">
        <f t="shared" si="31"/>
        <v>133</v>
      </c>
      <c r="B134" s="1" t="s">
        <v>627</v>
      </c>
      <c r="C134" s="1" t="s">
        <v>523</v>
      </c>
      <c r="D134" s="1" t="s">
        <v>543</v>
      </c>
      <c r="E134" s="1">
        <v>3100</v>
      </c>
      <c r="F134" s="3" t="s">
        <v>486</v>
      </c>
      <c r="G134" s="1">
        <v>16</v>
      </c>
      <c r="H134" s="3">
        <v>106.25</v>
      </c>
      <c r="I134" s="3">
        <f t="shared" si="29"/>
        <v>13.605</v>
      </c>
      <c r="J134" s="3">
        <f t="shared" si="32"/>
        <v>10.8</v>
      </c>
      <c r="K134" s="3">
        <v>16.41</v>
      </c>
      <c r="L134" s="3">
        <v>104.5</v>
      </c>
      <c r="M134" s="3">
        <f t="shared" si="24"/>
        <v>102.83</v>
      </c>
      <c r="N134" s="3">
        <f t="shared" si="25"/>
        <v>111.3</v>
      </c>
      <c r="O134" s="3">
        <f t="shared" si="26"/>
        <v>107.6</v>
      </c>
      <c r="P134" s="1">
        <v>3500</v>
      </c>
      <c r="R134" s="4">
        <f t="shared" si="30"/>
        <v>10.663128056001264</v>
      </c>
      <c r="S134" s="5">
        <f t="shared" si="27"/>
        <v>10.663128056001264</v>
      </c>
      <c r="T134" s="5">
        <f t="shared" si="28"/>
        <v>3.0466080160003615</v>
      </c>
    </row>
    <row r="135" spans="1:20" x14ac:dyDescent="0.3">
      <c r="A135" s="1">
        <f t="shared" si="31"/>
        <v>134</v>
      </c>
      <c r="B135" s="1" t="s">
        <v>272</v>
      </c>
      <c r="C135" s="1" t="s">
        <v>520</v>
      </c>
      <c r="D135" s="1" t="s">
        <v>545</v>
      </c>
      <c r="E135" s="1">
        <v>4200</v>
      </c>
      <c r="F135" s="3" t="s">
        <v>493</v>
      </c>
      <c r="G135" s="1">
        <v>22</v>
      </c>
      <c r="H135" s="3">
        <v>116.5</v>
      </c>
      <c r="I135" s="3">
        <f t="shared" si="29"/>
        <v>13.465</v>
      </c>
      <c r="J135" s="3">
        <f t="shared" si="32"/>
        <v>15</v>
      </c>
      <c r="K135" s="3">
        <v>11.93</v>
      </c>
      <c r="L135" s="3">
        <v>98.5</v>
      </c>
      <c r="M135" s="3">
        <f t="shared" si="24"/>
        <v>108.88</v>
      </c>
      <c r="N135" s="3">
        <f t="shared" si="25"/>
        <v>106.8</v>
      </c>
      <c r="O135" s="3">
        <f t="shared" si="26"/>
        <v>103.6</v>
      </c>
      <c r="P135" s="1">
        <v>4200</v>
      </c>
      <c r="R135" s="4">
        <f t="shared" si="30"/>
        <v>18.950548611782661</v>
      </c>
      <c r="S135" s="5">
        <f t="shared" si="27"/>
        <v>18.950548611782661</v>
      </c>
      <c r="T135" s="5">
        <f t="shared" si="28"/>
        <v>4.5120353837577767</v>
      </c>
    </row>
    <row r="136" spans="1:20" x14ac:dyDescent="0.3">
      <c r="A136" s="1">
        <f t="shared" si="31"/>
        <v>135</v>
      </c>
      <c r="B136" s="1" t="s">
        <v>313</v>
      </c>
      <c r="C136" s="1" t="s">
        <v>486</v>
      </c>
      <c r="D136" s="1" t="s">
        <v>544</v>
      </c>
      <c r="E136" s="1">
        <v>3400</v>
      </c>
      <c r="F136" s="3" t="s">
        <v>523</v>
      </c>
      <c r="G136" s="1">
        <v>20</v>
      </c>
      <c r="H136" s="3">
        <v>114.25</v>
      </c>
      <c r="I136" s="3">
        <f t="shared" si="29"/>
        <v>19.094999999999999</v>
      </c>
      <c r="J136" s="3">
        <f t="shared" si="32"/>
        <v>16</v>
      </c>
      <c r="K136" s="3">
        <v>22.19</v>
      </c>
      <c r="L136" s="3">
        <v>102.83</v>
      </c>
      <c r="M136" s="3">
        <f t="shared" si="24"/>
        <v>104.5</v>
      </c>
      <c r="N136" s="3">
        <f t="shared" si="25"/>
        <v>104.7</v>
      </c>
      <c r="O136" s="3">
        <f t="shared" si="26"/>
        <v>108.6</v>
      </c>
      <c r="P136" s="1">
        <v>3500</v>
      </c>
      <c r="R136" s="4">
        <f t="shared" si="30"/>
        <v>16.784489361205466</v>
      </c>
      <c r="S136" s="5">
        <f t="shared" si="27"/>
        <v>16.784489361205466</v>
      </c>
      <c r="T136" s="5">
        <f t="shared" si="28"/>
        <v>4.7955683889158474</v>
      </c>
    </row>
    <row r="137" spans="1:20" x14ac:dyDescent="0.3">
      <c r="A137" s="1">
        <f t="shared" si="31"/>
        <v>136</v>
      </c>
      <c r="B137" s="1" t="s">
        <v>640</v>
      </c>
      <c r="C137" s="1" t="s">
        <v>556</v>
      </c>
      <c r="D137" s="1" t="s">
        <v>546</v>
      </c>
      <c r="E137" s="1">
        <v>3500</v>
      </c>
      <c r="F137" s="3" t="s">
        <v>512</v>
      </c>
      <c r="G137" s="1">
        <v>20</v>
      </c>
      <c r="H137" s="3">
        <v>108.25</v>
      </c>
      <c r="I137" s="3">
        <f t="shared" si="29"/>
        <v>20.395</v>
      </c>
      <c r="J137" s="3">
        <f t="shared" si="32"/>
        <v>21.9</v>
      </c>
      <c r="K137" s="3">
        <v>18.89</v>
      </c>
      <c r="L137" s="3">
        <v>99.75</v>
      </c>
      <c r="M137" s="3">
        <f t="shared" si="24"/>
        <v>113.5</v>
      </c>
      <c r="N137" s="3">
        <f t="shared" si="25"/>
        <v>110.9</v>
      </c>
      <c r="O137" s="3">
        <f t="shared" si="26"/>
        <v>106.9</v>
      </c>
      <c r="P137" s="1">
        <v>4300</v>
      </c>
      <c r="R137" s="4">
        <f t="shared" si="30"/>
        <v>16.827236962137277</v>
      </c>
      <c r="S137" s="5">
        <f t="shared" si="27"/>
        <v>16.827236962137277</v>
      </c>
      <c r="T137" s="5">
        <f t="shared" si="28"/>
        <v>3.9133109214272741</v>
      </c>
    </row>
    <row r="138" spans="1:20" x14ac:dyDescent="0.3">
      <c r="A138" s="1">
        <f t="shared" si="31"/>
        <v>137</v>
      </c>
      <c r="B138" s="1" t="s">
        <v>339</v>
      </c>
      <c r="C138" s="1" t="s">
        <v>496</v>
      </c>
      <c r="D138" s="1" t="s">
        <v>545</v>
      </c>
      <c r="E138" s="1">
        <v>3300</v>
      </c>
      <c r="F138" s="3" t="s">
        <v>517</v>
      </c>
      <c r="G138" s="1">
        <v>14</v>
      </c>
      <c r="H138" s="3">
        <v>107</v>
      </c>
      <c r="I138" s="3">
        <f t="shared" si="29"/>
        <v>15.935</v>
      </c>
      <c r="J138" s="3">
        <f t="shared" si="32"/>
        <v>12.5</v>
      </c>
      <c r="K138" s="3">
        <v>19.37</v>
      </c>
      <c r="L138" s="3">
        <v>96.83</v>
      </c>
      <c r="M138" s="3">
        <f t="shared" si="24"/>
        <v>114</v>
      </c>
      <c r="N138" s="3">
        <f t="shared" si="25"/>
        <v>103.2</v>
      </c>
      <c r="O138" s="3">
        <f t="shared" si="26"/>
        <v>105.2</v>
      </c>
      <c r="P138" s="1">
        <v>3600</v>
      </c>
      <c r="R138" s="4">
        <f t="shared" si="30"/>
        <v>10.686888076145996</v>
      </c>
      <c r="S138" s="5">
        <f t="shared" si="27"/>
        <v>10.686888076145996</v>
      </c>
      <c r="T138" s="5">
        <f t="shared" si="28"/>
        <v>2.9685800211516655</v>
      </c>
    </row>
    <row r="139" spans="1:20" x14ac:dyDescent="0.3">
      <c r="A139" s="1">
        <f t="shared" si="31"/>
        <v>138</v>
      </c>
      <c r="B139" s="1" t="s">
        <v>660</v>
      </c>
      <c r="C139" s="1" t="s">
        <v>486</v>
      </c>
      <c r="D139" s="1" t="s">
        <v>546</v>
      </c>
      <c r="E139" s="1">
        <v>3200</v>
      </c>
      <c r="F139" s="3" t="s">
        <v>523</v>
      </c>
      <c r="G139" s="1">
        <v>16</v>
      </c>
      <c r="H139" s="3">
        <v>114.25</v>
      </c>
      <c r="I139" s="3">
        <f t="shared" si="29"/>
        <v>8.1550000000000011</v>
      </c>
      <c r="J139" s="3">
        <v>8</v>
      </c>
      <c r="K139" s="3">
        <v>8.31</v>
      </c>
      <c r="L139" s="3">
        <v>102.83</v>
      </c>
      <c r="M139" s="3">
        <f t="shared" si="24"/>
        <v>104.5</v>
      </c>
      <c r="N139" s="3">
        <f t="shared" si="25"/>
        <v>104.7</v>
      </c>
      <c r="O139" s="3">
        <f t="shared" si="26"/>
        <v>108.6</v>
      </c>
      <c r="P139" s="1">
        <v>3500</v>
      </c>
      <c r="R139" s="4">
        <f t="shared" si="30"/>
        <v>10.306891152539215</v>
      </c>
      <c r="S139" s="5">
        <f t="shared" si="27"/>
        <v>10.306891152539215</v>
      </c>
      <c r="T139" s="5">
        <f t="shared" si="28"/>
        <v>2.944826043582633</v>
      </c>
    </row>
    <row r="140" spans="1:20" x14ac:dyDescent="0.3">
      <c r="A140" s="1">
        <f t="shared" si="31"/>
        <v>139</v>
      </c>
      <c r="B140" s="1" t="s">
        <v>661</v>
      </c>
      <c r="C140" s="1" t="s">
        <v>523</v>
      </c>
      <c r="D140" s="1" t="s">
        <v>546</v>
      </c>
      <c r="E140" s="1">
        <v>3100</v>
      </c>
      <c r="F140" s="3" t="s">
        <v>486</v>
      </c>
      <c r="G140" s="1">
        <v>16</v>
      </c>
      <c r="H140" s="3">
        <v>106.25</v>
      </c>
      <c r="I140" s="3">
        <f t="shared" si="29"/>
        <v>8.1050000000000004</v>
      </c>
      <c r="J140" s="3">
        <v>8</v>
      </c>
      <c r="K140" s="3">
        <v>8.2100000000000009</v>
      </c>
      <c r="L140" s="3">
        <v>104.5</v>
      </c>
      <c r="M140" s="3">
        <f t="shared" si="24"/>
        <v>102.83</v>
      </c>
      <c r="N140" s="3">
        <f t="shared" si="25"/>
        <v>111.3</v>
      </c>
      <c r="O140" s="3">
        <f t="shared" si="26"/>
        <v>107.6</v>
      </c>
      <c r="P140" s="1">
        <v>3500</v>
      </c>
      <c r="R140" s="4">
        <f t="shared" si="30"/>
        <v>9.1648730560012641</v>
      </c>
      <c r="S140" s="5">
        <f t="shared" si="27"/>
        <v>9.1648730560012641</v>
      </c>
      <c r="T140" s="5">
        <f t="shared" si="28"/>
        <v>2.6185351588575041</v>
      </c>
    </row>
    <row r="141" spans="1:20" x14ac:dyDescent="0.3">
      <c r="A141" s="1">
        <f t="shared" si="31"/>
        <v>140</v>
      </c>
      <c r="B141" s="1" t="s">
        <v>405</v>
      </c>
      <c r="C141" s="1" t="s">
        <v>520</v>
      </c>
      <c r="D141" s="1" t="s">
        <v>544</v>
      </c>
      <c r="E141" s="1">
        <v>3200</v>
      </c>
      <c r="F141" s="3" t="s">
        <v>493</v>
      </c>
      <c r="G141" s="1">
        <v>15</v>
      </c>
      <c r="H141" s="3">
        <v>116.5</v>
      </c>
      <c r="I141" s="3">
        <f t="shared" si="29"/>
        <v>21.5</v>
      </c>
      <c r="J141" s="3">
        <f t="shared" si="32"/>
        <v>18.100000000000001</v>
      </c>
      <c r="K141" s="3">
        <v>24.9</v>
      </c>
      <c r="L141" s="3">
        <v>98.5</v>
      </c>
      <c r="M141" s="3">
        <f t="shared" si="24"/>
        <v>108.88</v>
      </c>
      <c r="N141" s="3">
        <f t="shared" si="25"/>
        <v>106.8</v>
      </c>
      <c r="O141" s="3">
        <f t="shared" si="26"/>
        <v>103.6</v>
      </c>
      <c r="P141" s="1">
        <v>3500</v>
      </c>
      <c r="R141" s="4">
        <f t="shared" si="30"/>
        <v>13.465639827539217</v>
      </c>
      <c r="S141" s="5">
        <f t="shared" si="27"/>
        <v>13.465639827539217</v>
      </c>
      <c r="T141" s="5">
        <f t="shared" si="28"/>
        <v>3.8473256650112049</v>
      </c>
    </row>
    <row r="142" spans="1:20" x14ac:dyDescent="0.3">
      <c r="A142" s="1">
        <f t="shared" si="31"/>
        <v>141</v>
      </c>
      <c r="B142" s="1" t="s">
        <v>373</v>
      </c>
      <c r="C142" s="1" t="s">
        <v>518</v>
      </c>
      <c r="D142" s="1" t="s">
        <v>544</v>
      </c>
      <c r="E142" s="1">
        <v>3200</v>
      </c>
      <c r="F142" s="3" t="s">
        <v>564</v>
      </c>
      <c r="G142" s="1">
        <v>19</v>
      </c>
      <c r="H142" s="3">
        <v>112.75</v>
      </c>
      <c r="I142" s="3">
        <f t="shared" si="29"/>
        <v>13.74</v>
      </c>
      <c r="J142" s="3">
        <f t="shared" si="32"/>
        <v>15</v>
      </c>
      <c r="K142" s="3">
        <v>12.48</v>
      </c>
      <c r="L142" s="3">
        <v>100.62</v>
      </c>
      <c r="M142" s="3">
        <f t="shared" si="24"/>
        <v>103.33</v>
      </c>
      <c r="N142" s="3">
        <f t="shared" si="25"/>
        <v>108.3</v>
      </c>
      <c r="O142" s="3">
        <f t="shared" si="26"/>
        <v>108.6</v>
      </c>
      <c r="P142" s="1">
        <v>3500</v>
      </c>
      <c r="R142" s="4">
        <f t="shared" si="30"/>
        <v>13.802003252539215</v>
      </c>
      <c r="S142" s="5">
        <f t="shared" si="27"/>
        <v>13.802003252539215</v>
      </c>
      <c r="T142" s="5">
        <f t="shared" si="28"/>
        <v>3.94342950072549</v>
      </c>
    </row>
    <row r="143" spans="1:20" x14ac:dyDescent="0.3">
      <c r="A143" s="1">
        <f t="shared" si="31"/>
        <v>142</v>
      </c>
      <c r="B143" s="1" t="s">
        <v>465</v>
      </c>
      <c r="C143" s="1" t="s">
        <v>520</v>
      </c>
      <c r="D143" s="1" t="s">
        <v>543</v>
      </c>
      <c r="E143" s="1">
        <v>3300</v>
      </c>
      <c r="F143" s="3" t="s">
        <v>493</v>
      </c>
      <c r="G143" s="1">
        <v>15</v>
      </c>
      <c r="H143" s="3">
        <v>116.5</v>
      </c>
      <c r="I143" s="3">
        <f t="shared" si="29"/>
        <v>20.91</v>
      </c>
      <c r="J143" s="3">
        <f t="shared" si="32"/>
        <v>16.8</v>
      </c>
      <c r="K143" s="3">
        <v>25.02</v>
      </c>
      <c r="L143" s="3">
        <v>98.5</v>
      </c>
      <c r="M143" s="3">
        <f t="shared" si="24"/>
        <v>108.88</v>
      </c>
      <c r="N143" s="3">
        <f t="shared" si="25"/>
        <v>106.8</v>
      </c>
      <c r="O143" s="3">
        <f t="shared" si="26"/>
        <v>103.6</v>
      </c>
      <c r="P143" s="1">
        <v>3700</v>
      </c>
      <c r="R143" s="4">
        <f t="shared" si="30"/>
        <v>13.593116451145995</v>
      </c>
      <c r="S143" s="5">
        <f t="shared" si="27"/>
        <v>13.593116451145995</v>
      </c>
      <c r="T143" s="5">
        <f t="shared" si="28"/>
        <v>3.6738152570664853</v>
      </c>
    </row>
    <row r="144" spans="1:20" x14ac:dyDescent="0.3">
      <c r="A144" s="1">
        <f t="shared" si="31"/>
        <v>143</v>
      </c>
      <c r="B144" s="1" t="s">
        <v>48</v>
      </c>
      <c r="C144" s="1" t="s">
        <v>496</v>
      </c>
      <c r="D144" s="1" t="s">
        <v>545</v>
      </c>
      <c r="E144" s="1">
        <v>3400</v>
      </c>
      <c r="F144" s="3" t="s">
        <v>517</v>
      </c>
      <c r="G144" s="1">
        <v>17</v>
      </c>
      <c r="H144" s="3">
        <v>107</v>
      </c>
      <c r="I144" s="3">
        <f t="shared" si="29"/>
        <v>17.259999999999998</v>
      </c>
      <c r="J144" s="3">
        <f t="shared" si="32"/>
        <v>17.399999999999999</v>
      </c>
      <c r="K144" s="3">
        <v>17.12</v>
      </c>
      <c r="L144" s="3">
        <v>96.83</v>
      </c>
      <c r="M144" s="3">
        <f t="shared" si="24"/>
        <v>114</v>
      </c>
      <c r="N144" s="3">
        <f t="shared" si="25"/>
        <v>103.2</v>
      </c>
      <c r="O144" s="3">
        <f t="shared" si="26"/>
        <v>105.2</v>
      </c>
      <c r="P144" s="1">
        <v>3500</v>
      </c>
      <c r="R144" s="4">
        <f t="shared" si="30"/>
        <v>13.524655611205466</v>
      </c>
      <c r="S144" s="5">
        <f t="shared" si="27"/>
        <v>13.524655611205466</v>
      </c>
      <c r="T144" s="5">
        <f t="shared" si="28"/>
        <v>3.8641873174872758</v>
      </c>
    </row>
    <row r="145" spans="1:20" x14ac:dyDescent="0.3">
      <c r="A145" s="1">
        <f t="shared" si="31"/>
        <v>144</v>
      </c>
      <c r="B145" s="1" t="s">
        <v>448</v>
      </c>
      <c r="C145" s="1" t="s">
        <v>517</v>
      </c>
      <c r="D145" s="1" t="s">
        <v>544</v>
      </c>
      <c r="E145" s="1">
        <v>3400</v>
      </c>
      <c r="F145" s="3" t="s">
        <v>496</v>
      </c>
      <c r="G145" s="1">
        <v>20</v>
      </c>
      <c r="H145" s="3">
        <v>110.5</v>
      </c>
      <c r="I145" s="3">
        <f t="shared" si="29"/>
        <v>12.395</v>
      </c>
      <c r="J145" s="3">
        <f t="shared" si="32"/>
        <v>17.5</v>
      </c>
      <c r="K145" s="3">
        <v>7.29</v>
      </c>
      <c r="L145" s="3">
        <v>114</v>
      </c>
      <c r="M145" s="3">
        <f t="shared" si="24"/>
        <v>96.83</v>
      </c>
      <c r="N145" s="3">
        <f t="shared" si="25"/>
        <v>107.3</v>
      </c>
      <c r="O145" s="3">
        <f t="shared" si="26"/>
        <v>108.8</v>
      </c>
      <c r="P145" s="1">
        <v>3700</v>
      </c>
      <c r="R145" s="4">
        <f t="shared" si="30"/>
        <v>14.59371941120547</v>
      </c>
      <c r="S145" s="5">
        <f t="shared" si="27"/>
        <v>14.59371941120547</v>
      </c>
      <c r="T145" s="5">
        <f t="shared" si="28"/>
        <v>3.9442484895149916</v>
      </c>
    </row>
    <row r="146" spans="1:20" x14ac:dyDescent="0.3">
      <c r="A146" s="1">
        <f t="shared" si="31"/>
        <v>145</v>
      </c>
      <c r="B146" s="1" t="s">
        <v>28</v>
      </c>
      <c r="C146" s="1" t="s">
        <v>518</v>
      </c>
      <c r="D146" s="1" t="s">
        <v>546</v>
      </c>
      <c r="E146" s="1">
        <v>3200</v>
      </c>
      <c r="F146" s="3" t="s">
        <v>564</v>
      </c>
      <c r="G146" s="1">
        <v>17</v>
      </c>
      <c r="H146" s="3">
        <v>112.75</v>
      </c>
      <c r="I146" s="3">
        <f t="shared" si="29"/>
        <v>15.145</v>
      </c>
      <c r="J146" s="3">
        <f t="shared" si="32"/>
        <v>14.1</v>
      </c>
      <c r="K146" s="3">
        <v>16.190000000000001</v>
      </c>
      <c r="L146" s="3">
        <v>100.62</v>
      </c>
      <c r="M146" s="3">
        <f t="shared" si="24"/>
        <v>103.33</v>
      </c>
      <c r="N146" s="3">
        <f t="shared" si="25"/>
        <v>108.3</v>
      </c>
      <c r="O146" s="3">
        <f t="shared" si="26"/>
        <v>108.6</v>
      </c>
      <c r="P146" s="1">
        <v>3600</v>
      </c>
      <c r="R146" s="4">
        <f t="shared" si="30"/>
        <v>12.719919302539214</v>
      </c>
      <c r="S146" s="5">
        <f t="shared" si="27"/>
        <v>12.719919302539214</v>
      </c>
      <c r="T146" s="5">
        <f t="shared" si="28"/>
        <v>3.5333109173720039</v>
      </c>
    </row>
    <row r="147" spans="1:20" x14ac:dyDescent="0.3">
      <c r="A147" s="1">
        <f t="shared" si="31"/>
        <v>146</v>
      </c>
      <c r="B147" s="1" t="s">
        <v>242</v>
      </c>
      <c r="C147" s="1" t="s">
        <v>564</v>
      </c>
      <c r="D147" s="1" t="s">
        <v>546</v>
      </c>
      <c r="E147" s="1">
        <v>3200</v>
      </c>
      <c r="F147" s="3" t="s">
        <v>518</v>
      </c>
      <c r="G147" s="1">
        <v>16</v>
      </c>
      <c r="H147" s="3">
        <v>115.25</v>
      </c>
      <c r="I147" s="3">
        <f t="shared" si="29"/>
        <v>14.059999999999999</v>
      </c>
      <c r="J147" s="3">
        <f t="shared" si="32"/>
        <v>11.9</v>
      </c>
      <c r="K147" s="3">
        <v>16.22</v>
      </c>
      <c r="L147" s="3">
        <v>103.33</v>
      </c>
      <c r="M147" s="3">
        <f t="shared" si="24"/>
        <v>100.62</v>
      </c>
      <c r="N147" s="3">
        <f t="shared" si="25"/>
        <v>110.4</v>
      </c>
      <c r="O147" s="3">
        <f t="shared" si="26"/>
        <v>106.6</v>
      </c>
      <c r="P147" s="1">
        <v>3700</v>
      </c>
      <c r="R147" s="4">
        <f t="shared" si="30"/>
        <v>11.921304302539214</v>
      </c>
      <c r="S147" s="5">
        <f t="shared" si="27"/>
        <v>11.921304302539214</v>
      </c>
      <c r="T147" s="5">
        <f t="shared" si="28"/>
        <v>3.2219741358214091</v>
      </c>
    </row>
    <row r="148" spans="1:20" x14ac:dyDescent="0.3">
      <c r="A148" s="1">
        <f t="shared" si="31"/>
        <v>147</v>
      </c>
      <c r="B148" s="1" t="s">
        <v>105</v>
      </c>
      <c r="C148" s="1" t="s">
        <v>493</v>
      </c>
      <c r="D148" s="1" t="s">
        <v>543</v>
      </c>
      <c r="E148" s="1">
        <v>3600</v>
      </c>
      <c r="F148" s="3" t="s">
        <v>520</v>
      </c>
      <c r="G148" s="1">
        <v>17</v>
      </c>
      <c r="H148" s="1">
        <v>105</v>
      </c>
      <c r="I148" s="3">
        <f t="shared" si="29"/>
        <v>21.82</v>
      </c>
      <c r="J148" s="3">
        <f t="shared" si="32"/>
        <v>18</v>
      </c>
      <c r="K148" s="3">
        <v>25.64</v>
      </c>
      <c r="L148" s="3">
        <v>108.88</v>
      </c>
      <c r="M148" s="3">
        <f t="shared" si="24"/>
        <v>98.5</v>
      </c>
      <c r="N148" s="3">
        <f t="shared" si="25"/>
        <v>112.2</v>
      </c>
      <c r="O148" s="3">
        <f t="shared" si="26"/>
        <v>109.8</v>
      </c>
      <c r="P148" s="1">
        <v>3800</v>
      </c>
      <c r="R148" s="4">
        <f t="shared" si="30"/>
        <v>14.867895735765661</v>
      </c>
      <c r="S148" s="5">
        <f t="shared" si="27"/>
        <v>14.867895735765661</v>
      </c>
      <c r="T148" s="5">
        <f t="shared" si="28"/>
        <v>3.9126041409909633</v>
      </c>
    </row>
    <row r="149" spans="1:20" x14ac:dyDescent="0.3">
      <c r="A149" s="1">
        <f t="shared" si="31"/>
        <v>148</v>
      </c>
      <c r="B149" s="1" t="s">
        <v>605</v>
      </c>
      <c r="C149" s="1" t="s">
        <v>516</v>
      </c>
      <c r="D149" s="1" t="s">
        <v>544</v>
      </c>
      <c r="E149" s="1">
        <v>3200</v>
      </c>
      <c r="F149" s="3" t="s">
        <v>519</v>
      </c>
      <c r="G149" s="1">
        <v>16</v>
      </c>
      <c r="H149" s="3">
        <v>106</v>
      </c>
      <c r="I149" s="3">
        <f t="shared" si="29"/>
        <v>17.28</v>
      </c>
      <c r="J149" s="3">
        <v>17</v>
      </c>
      <c r="K149" s="3">
        <v>17.559999999999999</v>
      </c>
      <c r="L149" s="3">
        <v>104.83</v>
      </c>
      <c r="M149" s="3">
        <f t="shared" si="24"/>
        <v>103</v>
      </c>
      <c r="N149" s="3">
        <f t="shared" si="25"/>
        <v>104.3</v>
      </c>
      <c r="O149" s="3">
        <f t="shared" si="26"/>
        <v>110.1</v>
      </c>
      <c r="P149" s="1">
        <v>3600</v>
      </c>
      <c r="R149" s="4">
        <f t="shared" si="30"/>
        <v>12.016119502539215</v>
      </c>
      <c r="S149" s="5">
        <f t="shared" si="27"/>
        <v>12.016119502539215</v>
      </c>
      <c r="T149" s="5">
        <f t="shared" si="28"/>
        <v>3.3378109729275596</v>
      </c>
    </row>
    <row r="150" spans="1:20" x14ac:dyDescent="0.3">
      <c r="A150" s="1">
        <f t="shared" si="31"/>
        <v>149</v>
      </c>
      <c r="B150" s="1" t="s">
        <v>389</v>
      </c>
      <c r="C150" s="1" t="s">
        <v>486</v>
      </c>
      <c r="D150" s="1" t="s">
        <v>545</v>
      </c>
      <c r="E150" s="1">
        <v>3200</v>
      </c>
      <c r="F150" s="3" t="s">
        <v>523</v>
      </c>
      <c r="G150" s="1">
        <v>14</v>
      </c>
      <c r="H150" s="3">
        <v>114.25</v>
      </c>
      <c r="I150" s="3">
        <f t="shared" si="29"/>
        <v>16.414999999999999</v>
      </c>
      <c r="J150" s="3">
        <f t="shared" si="32"/>
        <v>13.8</v>
      </c>
      <c r="K150" s="3">
        <v>19.03</v>
      </c>
      <c r="L150" s="3">
        <v>102.83</v>
      </c>
      <c r="M150" s="3">
        <f t="shared" si="24"/>
        <v>104.5</v>
      </c>
      <c r="N150" s="3">
        <f t="shared" si="25"/>
        <v>104.7</v>
      </c>
      <c r="O150" s="3">
        <f t="shared" si="26"/>
        <v>108.6</v>
      </c>
      <c r="P150" s="1">
        <v>3700</v>
      </c>
      <c r="R150" s="4">
        <f t="shared" si="30"/>
        <v>11.092177752539216</v>
      </c>
      <c r="S150" s="5">
        <f t="shared" si="27"/>
        <v>11.092177752539216</v>
      </c>
      <c r="T150" s="5">
        <f t="shared" si="28"/>
        <v>2.9978858790646528</v>
      </c>
    </row>
    <row r="151" spans="1:20" x14ac:dyDescent="0.3">
      <c r="A151" s="1">
        <f t="shared" si="31"/>
        <v>150</v>
      </c>
      <c r="B151" s="1" t="s">
        <v>607</v>
      </c>
      <c r="C151" s="1" t="s">
        <v>564</v>
      </c>
      <c r="D151" s="1" t="s">
        <v>544</v>
      </c>
      <c r="E151" s="1">
        <v>3400</v>
      </c>
      <c r="F151" s="3" t="s">
        <v>518</v>
      </c>
      <c r="G151" s="1">
        <v>12</v>
      </c>
      <c r="H151" s="3">
        <v>115.25</v>
      </c>
      <c r="I151" s="3">
        <f t="shared" si="29"/>
        <v>29.565000000000001</v>
      </c>
      <c r="J151" s="3">
        <v>20</v>
      </c>
      <c r="K151" s="3">
        <v>39.130000000000003</v>
      </c>
      <c r="L151" s="3">
        <v>103.33</v>
      </c>
      <c r="M151" s="3">
        <f t="shared" si="24"/>
        <v>100.62</v>
      </c>
      <c r="N151" s="3">
        <f t="shared" si="25"/>
        <v>110.4</v>
      </c>
      <c r="O151" s="3">
        <f t="shared" si="26"/>
        <v>106.6</v>
      </c>
      <c r="P151" s="1">
        <v>3600</v>
      </c>
      <c r="R151" s="4">
        <f t="shared" si="30"/>
        <v>13.783174161205469</v>
      </c>
      <c r="S151" s="5">
        <f t="shared" si="27"/>
        <v>13.783174161205469</v>
      </c>
      <c r="T151" s="5">
        <f t="shared" si="28"/>
        <v>3.8286594892237416</v>
      </c>
    </row>
    <row r="152" spans="1:20" x14ac:dyDescent="0.3">
      <c r="A152" s="1">
        <f t="shared" si="31"/>
        <v>151</v>
      </c>
      <c r="B152" s="1" t="s">
        <v>214</v>
      </c>
      <c r="C152" s="1" t="s">
        <v>512</v>
      </c>
      <c r="D152" s="1" t="s">
        <v>544</v>
      </c>
      <c r="E152" s="1">
        <v>3100</v>
      </c>
      <c r="F152" s="3" t="s">
        <v>556</v>
      </c>
      <c r="G152" s="1">
        <v>13</v>
      </c>
      <c r="H152" s="3">
        <v>117.25</v>
      </c>
      <c r="I152" s="3">
        <f t="shared" si="29"/>
        <v>9.9250000000000007</v>
      </c>
      <c r="J152" s="3">
        <f t="shared" si="32"/>
        <v>14.1</v>
      </c>
      <c r="K152" s="3">
        <v>5.75</v>
      </c>
      <c r="L152" s="3">
        <v>113.5</v>
      </c>
      <c r="M152" s="3">
        <f t="shared" si="24"/>
        <v>99.75</v>
      </c>
      <c r="N152" s="3">
        <f t="shared" si="25"/>
        <v>107</v>
      </c>
      <c r="O152" s="3">
        <f t="shared" si="26"/>
        <v>102.1</v>
      </c>
      <c r="P152" s="1">
        <v>3500</v>
      </c>
      <c r="R152" s="4">
        <f t="shared" si="30"/>
        <v>8.6858963560012654</v>
      </c>
      <c r="S152" s="5">
        <f t="shared" si="27"/>
        <v>8.6858963560012654</v>
      </c>
      <c r="T152" s="5">
        <f t="shared" si="28"/>
        <v>2.4816846731432185</v>
      </c>
    </row>
    <row r="153" spans="1:20" x14ac:dyDescent="0.3">
      <c r="A153" s="1">
        <f t="shared" si="31"/>
        <v>152</v>
      </c>
      <c r="B153" s="1" t="s">
        <v>200</v>
      </c>
      <c r="C153" s="1" t="s">
        <v>492</v>
      </c>
      <c r="D153" s="1" t="s">
        <v>545</v>
      </c>
      <c r="E153" s="1">
        <v>3200</v>
      </c>
      <c r="F153" s="3" t="s">
        <v>497</v>
      </c>
      <c r="G153" s="1">
        <v>11</v>
      </c>
      <c r="H153" s="3">
        <v>114.75</v>
      </c>
      <c r="I153" s="3">
        <f t="shared" si="29"/>
        <v>21.14</v>
      </c>
      <c r="J153" s="3">
        <f t="shared" si="32"/>
        <v>15.4</v>
      </c>
      <c r="K153" s="3">
        <v>26.88</v>
      </c>
      <c r="L153" s="3">
        <v>102.33</v>
      </c>
      <c r="M153" s="3">
        <f t="shared" si="24"/>
        <v>98.62</v>
      </c>
      <c r="N153" s="3">
        <f t="shared" si="25"/>
        <v>108.1</v>
      </c>
      <c r="O153" s="3">
        <f t="shared" si="26"/>
        <v>108.3</v>
      </c>
      <c r="P153" s="1">
        <v>3500</v>
      </c>
      <c r="R153" s="4">
        <f t="shared" si="30"/>
        <v>10.128585502539215</v>
      </c>
      <c r="S153" s="5">
        <f t="shared" si="27"/>
        <v>10.128585502539215</v>
      </c>
      <c r="T153" s="5">
        <f t="shared" si="28"/>
        <v>2.8938815721540614</v>
      </c>
    </row>
    <row r="154" spans="1:20" x14ac:dyDescent="0.3">
      <c r="A154" s="1">
        <f t="shared" si="31"/>
        <v>153</v>
      </c>
      <c r="B154" s="1" t="s">
        <v>662</v>
      </c>
      <c r="C154" s="1" t="s">
        <v>519</v>
      </c>
      <c r="D154" s="1" t="s">
        <v>543</v>
      </c>
      <c r="E154" s="1">
        <v>3300</v>
      </c>
      <c r="F154" s="3" t="s">
        <v>516</v>
      </c>
      <c r="G154" s="1">
        <v>12</v>
      </c>
      <c r="H154" s="3">
        <v>109</v>
      </c>
      <c r="I154" s="3">
        <f t="shared" si="29"/>
        <v>17.255000000000003</v>
      </c>
      <c r="J154" s="3">
        <v>17</v>
      </c>
      <c r="K154" s="3">
        <v>17.510000000000002</v>
      </c>
      <c r="L154" s="3">
        <v>103</v>
      </c>
      <c r="M154" s="3">
        <f t="shared" si="24"/>
        <v>104.83</v>
      </c>
      <c r="N154" s="3">
        <f t="shared" si="25"/>
        <v>104.9</v>
      </c>
      <c r="O154" s="3">
        <f t="shared" si="26"/>
        <v>110.9</v>
      </c>
      <c r="P154" s="1">
        <v>3500</v>
      </c>
      <c r="R154" s="4">
        <f t="shared" si="30"/>
        <v>9.6221056761459991</v>
      </c>
      <c r="S154" s="5">
        <f t="shared" si="27"/>
        <v>9.6221056761459991</v>
      </c>
      <c r="T154" s="5">
        <f t="shared" si="28"/>
        <v>2.7491730503274283</v>
      </c>
    </row>
    <row r="155" spans="1:20" x14ac:dyDescent="0.3">
      <c r="A155" s="1">
        <f t="shared" si="31"/>
        <v>154</v>
      </c>
      <c r="B155" s="1" t="s">
        <v>417</v>
      </c>
      <c r="C155" s="1" t="s">
        <v>493</v>
      </c>
      <c r="D155" s="1" t="s">
        <v>545</v>
      </c>
      <c r="E155" s="1">
        <v>3200</v>
      </c>
      <c r="F155" s="3" t="s">
        <v>520</v>
      </c>
      <c r="G155" s="1">
        <v>10</v>
      </c>
      <c r="H155" s="3">
        <v>105</v>
      </c>
      <c r="I155" s="3">
        <f t="shared" si="29"/>
        <v>16.64</v>
      </c>
      <c r="J155" s="3">
        <f t="shared" si="32"/>
        <v>15.5</v>
      </c>
      <c r="K155" s="3">
        <v>17.78</v>
      </c>
      <c r="L155" s="3">
        <v>108.88</v>
      </c>
      <c r="M155" s="3">
        <f t="shared" si="24"/>
        <v>98.5</v>
      </c>
      <c r="N155" s="3">
        <f t="shared" si="25"/>
        <v>112.2</v>
      </c>
      <c r="O155" s="3">
        <f t="shared" si="26"/>
        <v>109.8</v>
      </c>
      <c r="P155" s="1">
        <v>3500</v>
      </c>
      <c r="R155" s="4">
        <f t="shared" si="30"/>
        <v>7.2268198275392166</v>
      </c>
      <c r="S155" s="5">
        <f t="shared" si="27"/>
        <v>7.2268198275392166</v>
      </c>
      <c r="T155" s="5">
        <f t="shared" si="28"/>
        <v>2.0648056650112045</v>
      </c>
    </row>
    <row r="156" spans="1:20" x14ac:dyDescent="0.3">
      <c r="A156" s="1">
        <f t="shared" si="31"/>
        <v>155</v>
      </c>
      <c r="B156" s="1" t="s">
        <v>38</v>
      </c>
      <c r="C156" s="1" t="s">
        <v>564</v>
      </c>
      <c r="D156" s="1" t="s">
        <v>542</v>
      </c>
      <c r="E156" s="1">
        <v>3200</v>
      </c>
      <c r="F156" s="3" t="s">
        <v>518</v>
      </c>
      <c r="G156" s="1">
        <v>10</v>
      </c>
      <c r="H156" s="3">
        <v>115.25</v>
      </c>
      <c r="I156" s="3">
        <f t="shared" si="29"/>
        <v>18.425000000000001</v>
      </c>
      <c r="J156" s="3">
        <f t="shared" si="32"/>
        <v>19.8</v>
      </c>
      <c r="K156" s="3">
        <v>17.05</v>
      </c>
      <c r="L156" s="3">
        <v>103.33</v>
      </c>
      <c r="M156" s="3">
        <f t="shared" si="24"/>
        <v>100.62</v>
      </c>
      <c r="N156" s="3">
        <f t="shared" si="25"/>
        <v>110.4</v>
      </c>
      <c r="O156" s="3">
        <f t="shared" si="26"/>
        <v>106.6</v>
      </c>
      <c r="P156" s="1">
        <v>3600</v>
      </c>
      <c r="R156" s="4">
        <f t="shared" si="30"/>
        <v>8.7159139525392142</v>
      </c>
      <c r="S156" s="5">
        <f t="shared" si="27"/>
        <v>8.7159139525392142</v>
      </c>
      <c r="T156" s="5">
        <f t="shared" si="28"/>
        <v>2.4210872090386704</v>
      </c>
    </row>
    <row r="157" spans="1:20" x14ac:dyDescent="0.3">
      <c r="A157" s="1">
        <f t="shared" si="31"/>
        <v>156</v>
      </c>
      <c r="B157" s="1" t="s">
        <v>289</v>
      </c>
      <c r="C157" s="1" t="s">
        <v>520</v>
      </c>
      <c r="D157" s="1" t="s">
        <v>544</v>
      </c>
      <c r="E157" s="1">
        <v>3200</v>
      </c>
      <c r="F157" s="3" t="s">
        <v>493</v>
      </c>
      <c r="G157" s="1">
        <v>15</v>
      </c>
      <c r="H157" s="3">
        <v>116.5</v>
      </c>
      <c r="I157" s="3">
        <f t="shared" si="29"/>
        <v>15.605</v>
      </c>
      <c r="J157" s="3">
        <f t="shared" si="32"/>
        <v>12.1</v>
      </c>
      <c r="K157" s="3">
        <v>19.11</v>
      </c>
      <c r="L157" s="3">
        <v>98.5</v>
      </c>
      <c r="M157" s="3">
        <f t="shared" si="24"/>
        <v>108.88</v>
      </c>
      <c r="N157" s="3">
        <f t="shared" si="25"/>
        <v>106.8</v>
      </c>
      <c r="O157" s="3">
        <f t="shared" si="26"/>
        <v>103.6</v>
      </c>
      <c r="P157" s="1">
        <v>3800</v>
      </c>
      <c r="R157" s="4">
        <f t="shared" si="30"/>
        <v>11.859782877539216</v>
      </c>
      <c r="S157" s="5">
        <f t="shared" si="27"/>
        <v>11.859782877539216</v>
      </c>
      <c r="T157" s="5">
        <f t="shared" si="28"/>
        <v>3.1209954940892675</v>
      </c>
    </row>
    <row r="158" spans="1:20" x14ac:dyDescent="0.3">
      <c r="A158" s="1">
        <f t="shared" si="31"/>
        <v>157</v>
      </c>
      <c r="B158" s="1" t="s">
        <v>445</v>
      </c>
      <c r="C158" s="1" t="s">
        <v>523</v>
      </c>
      <c r="D158" s="1" t="s">
        <v>543</v>
      </c>
      <c r="E158" s="1">
        <v>4000</v>
      </c>
      <c r="F158" s="3" t="s">
        <v>486</v>
      </c>
      <c r="G158" s="1">
        <v>13</v>
      </c>
      <c r="H158" s="3">
        <v>106.25</v>
      </c>
      <c r="I158" s="3">
        <f t="shared" si="29"/>
        <v>13.7</v>
      </c>
      <c r="J158" s="3">
        <f t="shared" si="32"/>
        <v>27.4</v>
      </c>
      <c r="K158" s="3">
        <v>0</v>
      </c>
      <c r="L158" s="3">
        <v>104.5</v>
      </c>
      <c r="M158" s="3">
        <f t="shared" si="24"/>
        <v>102.83</v>
      </c>
      <c r="N158" s="3">
        <f t="shared" si="25"/>
        <v>111.3</v>
      </c>
      <c r="O158" s="3">
        <f t="shared" si="26"/>
        <v>107.6</v>
      </c>
      <c r="P158" s="1">
        <v>4900</v>
      </c>
      <c r="R158" s="4">
        <f t="shared" si="30"/>
        <v>10.879024661948868</v>
      </c>
      <c r="S158" s="5">
        <f t="shared" si="27"/>
        <v>10.879024661948868</v>
      </c>
      <c r="T158" s="5">
        <f t="shared" si="28"/>
        <v>2.2202091146834424</v>
      </c>
    </row>
    <row r="159" spans="1:20" x14ac:dyDescent="0.3">
      <c r="A159" s="1">
        <f t="shared" si="31"/>
        <v>158</v>
      </c>
      <c r="B159" s="1" t="s">
        <v>477</v>
      </c>
      <c r="C159" s="1" t="s">
        <v>556</v>
      </c>
      <c r="D159" s="1" t="s">
        <v>543</v>
      </c>
      <c r="E159" s="1">
        <v>4300</v>
      </c>
      <c r="F159" s="3" t="s">
        <v>512</v>
      </c>
      <c r="G159" s="1">
        <v>14</v>
      </c>
      <c r="H159" s="3">
        <v>108.25</v>
      </c>
      <c r="I159" s="3">
        <f t="shared" si="29"/>
        <v>20.484999999999999</v>
      </c>
      <c r="J159" s="3">
        <f t="shared" si="32"/>
        <v>24.2</v>
      </c>
      <c r="K159" s="3">
        <v>16.77</v>
      </c>
      <c r="L159" s="3">
        <v>99.75</v>
      </c>
      <c r="M159" s="3">
        <f t="shared" si="24"/>
        <v>113.5</v>
      </c>
      <c r="N159" s="3">
        <f t="shared" si="25"/>
        <v>110.9</v>
      </c>
      <c r="O159" s="3">
        <f t="shared" si="26"/>
        <v>106.9</v>
      </c>
      <c r="P159" s="1">
        <v>4100</v>
      </c>
      <c r="R159" s="4">
        <f t="shared" si="30"/>
        <v>14.385245122273776</v>
      </c>
      <c r="S159" s="5">
        <f t="shared" si="27"/>
        <v>14.385245122273776</v>
      </c>
      <c r="T159" s="5">
        <f t="shared" si="28"/>
        <v>3.5085963712862873</v>
      </c>
    </row>
    <row r="160" spans="1:20" x14ac:dyDescent="0.3">
      <c r="A160" s="1">
        <f t="shared" si="31"/>
        <v>159</v>
      </c>
      <c r="B160" s="1" t="s">
        <v>261</v>
      </c>
      <c r="C160" s="1" t="s">
        <v>492</v>
      </c>
      <c r="D160" s="1" t="s">
        <v>545</v>
      </c>
      <c r="E160" s="1">
        <v>3100</v>
      </c>
      <c r="F160" s="3" t="s">
        <v>497</v>
      </c>
      <c r="G160" s="1">
        <v>13</v>
      </c>
      <c r="H160" s="3">
        <v>114.75</v>
      </c>
      <c r="I160" s="3">
        <f t="shared" si="29"/>
        <v>9.1050000000000004</v>
      </c>
      <c r="J160" s="3">
        <f t="shared" si="32"/>
        <v>12.1</v>
      </c>
      <c r="K160" s="3">
        <v>6.11</v>
      </c>
      <c r="L160" s="3">
        <v>102.33</v>
      </c>
      <c r="M160" s="3">
        <f t="shared" si="24"/>
        <v>98.62</v>
      </c>
      <c r="N160" s="3">
        <f t="shared" si="25"/>
        <v>108.1</v>
      </c>
      <c r="O160" s="3">
        <f t="shared" si="26"/>
        <v>108.3</v>
      </c>
      <c r="P160" s="1">
        <v>3500</v>
      </c>
      <c r="R160" s="4">
        <f t="shared" si="30"/>
        <v>8.0176019560012666</v>
      </c>
      <c r="S160" s="5">
        <f t="shared" si="27"/>
        <v>8.0176019560012666</v>
      </c>
      <c r="T160" s="5">
        <f t="shared" si="28"/>
        <v>2.2907434160003617</v>
      </c>
    </row>
    <row r="161" spans="1:20" x14ac:dyDescent="0.3">
      <c r="A161" s="1">
        <f t="shared" si="31"/>
        <v>160</v>
      </c>
      <c r="B161" s="1" t="s">
        <v>17</v>
      </c>
      <c r="C161" s="1" t="s">
        <v>492</v>
      </c>
      <c r="D161" s="1" t="s">
        <v>543</v>
      </c>
      <c r="E161" s="1">
        <v>3400</v>
      </c>
      <c r="F161" s="3" t="s">
        <v>497</v>
      </c>
      <c r="G161" s="1">
        <v>12</v>
      </c>
      <c r="H161" s="3">
        <v>114.75</v>
      </c>
      <c r="I161" s="3">
        <f t="shared" si="29"/>
        <v>26.475000000000001</v>
      </c>
      <c r="J161" s="3">
        <f t="shared" si="32"/>
        <v>24</v>
      </c>
      <c r="K161" s="3">
        <v>28.95</v>
      </c>
      <c r="L161" s="3">
        <v>102.33</v>
      </c>
      <c r="M161" s="3">
        <f t="shared" si="24"/>
        <v>98.62</v>
      </c>
      <c r="N161" s="3">
        <f t="shared" si="25"/>
        <v>108.1</v>
      </c>
      <c r="O161" s="3">
        <f t="shared" si="26"/>
        <v>108.3</v>
      </c>
      <c r="P161" s="1">
        <v>3500</v>
      </c>
      <c r="R161" s="4">
        <f t="shared" si="30"/>
        <v>12.882095661205472</v>
      </c>
      <c r="S161" s="5">
        <f t="shared" si="27"/>
        <v>12.882095661205472</v>
      </c>
      <c r="T161" s="5">
        <f t="shared" si="28"/>
        <v>3.6805987603444206</v>
      </c>
    </row>
    <row r="162" spans="1:20" x14ac:dyDescent="0.3">
      <c r="A162" s="1">
        <f t="shared" si="31"/>
        <v>161</v>
      </c>
      <c r="B162" s="1" t="s">
        <v>435</v>
      </c>
      <c r="C162" s="1" t="s">
        <v>489</v>
      </c>
      <c r="D162" s="1" t="s">
        <v>546</v>
      </c>
      <c r="E162" s="1">
        <v>3400</v>
      </c>
      <c r="F162" s="3" t="s">
        <v>514</v>
      </c>
      <c r="G162" s="1">
        <v>14</v>
      </c>
      <c r="H162" s="3">
        <v>116.75</v>
      </c>
      <c r="I162" s="3">
        <f t="shared" si="29"/>
        <v>20.58</v>
      </c>
      <c r="J162" s="3">
        <f t="shared" si="32"/>
        <v>14.8</v>
      </c>
      <c r="K162" s="3">
        <v>26.36</v>
      </c>
      <c r="L162" s="3">
        <v>100.67</v>
      </c>
      <c r="M162" s="3">
        <f t="shared" ref="M162:M183" si="33">VLOOKUP(F162,$B$187:$E$216,2,FALSE)</f>
        <v>103.83</v>
      </c>
      <c r="N162" s="3">
        <f t="shared" ref="N162:N183" si="34">VLOOKUP(C162,$B$187:$E$216,4,FALSE)</f>
        <v>110.2</v>
      </c>
      <c r="O162" s="3">
        <f t="shared" ref="O162:O183" si="35">VLOOKUP(F162,$B$187:$E$216,3,FALSE)</f>
        <v>108.3</v>
      </c>
      <c r="P162" s="1">
        <v>4200</v>
      </c>
      <c r="R162" s="4">
        <f t="shared" si="30"/>
        <v>12.91859968620547</v>
      </c>
      <c r="S162" s="5">
        <f t="shared" si="27"/>
        <v>12.91859968620547</v>
      </c>
      <c r="T162" s="5">
        <f t="shared" si="28"/>
        <v>3.0758570681441593</v>
      </c>
    </row>
    <row r="163" spans="1:20" x14ac:dyDescent="0.3">
      <c r="A163" s="1">
        <f t="shared" si="31"/>
        <v>162</v>
      </c>
      <c r="B163" s="1" t="s">
        <v>243</v>
      </c>
      <c r="C163" s="1" t="s">
        <v>512</v>
      </c>
      <c r="D163" s="1" t="s">
        <v>544</v>
      </c>
      <c r="E163" s="1">
        <v>3500</v>
      </c>
      <c r="F163" s="3" t="s">
        <v>556</v>
      </c>
      <c r="G163" s="1">
        <v>16</v>
      </c>
      <c r="H163" s="3">
        <v>117.25</v>
      </c>
      <c r="I163" s="3">
        <f t="shared" si="29"/>
        <v>14.77</v>
      </c>
      <c r="J163" s="3">
        <f t="shared" si="32"/>
        <v>13.1</v>
      </c>
      <c r="K163" s="3">
        <v>16.440000000000001</v>
      </c>
      <c r="L163" s="3">
        <v>113.5</v>
      </c>
      <c r="M163" s="3">
        <f t="shared" si="33"/>
        <v>99.75</v>
      </c>
      <c r="N163" s="3">
        <f t="shared" si="34"/>
        <v>107</v>
      </c>
      <c r="O163" s="3">
        <f t="shared" si="35"/>
        <v>102.1</v>
      </c>
      <c r="P163" s="1">
        <v>3500</v>
      </c>
      <c r="R163" s="4">
        <f t="shared" ref="R163:R183" si="36">IF(E163&gt;8000,(-87.868852+(LN(E163))*9.365713+G163*0.73241+I163*0.27241+H163*0.0924+((L163+M163)/2)*0.015315+((N163+O163)/2)*-0.032803)*(1+(E163-8000)/10000),-87.868852+(LN(E163))*9.365713+G163*0.73241+I163*0.27241+H163*0.0924+((L163+M163)/2)*0.015315+((N163+O163)/2)*-0.032803)</f>
        <v>13.339583762137284</v>
      </c>
      <c r="S163" s="5">
        <f t="shared" si="27"/>
        <v>13.339583762137284</v>
      </c>
      <c r="T163" s="5">
        <f t="shared" si="28"/>
        <v>3.8113096463249385</v>
      </c>
    </row>
    <row r="164" spans="1:20" x14ac:dyDescent="0.3">
      <c r="A164" s="1">
        <f t="shared" si="31"/>
        <v>163</v>
      </c>
      <c r="B164" s="1" t="s">
        <v>46</v>
      </c>
      <c r="C164" s="1" t="s">
        <v>489</v>
      </c>
      <c r="D164" s="1" t="s">
        <v>545</v>
      </c>
      <c r="E164" s="1">
        <v>3200</v>
      </c>
      <c r="F164" s="3" t="s">
        <v>514</v>
      </c>
      <c r="G164" s="1">
        <v>10</v>
      </c>
      <c r="H164" s="3">
        <v>116.75</v>
      </c>
      <c r="I164" s="3">
        <f t="shared" si="29"/>
        <v>13.225000000000001</v>
      </c>
      <c r="J164" s="3">
        <f t="shared" si="32"/>
        <v>14.4</v>
      </c>
      <c r="K164" s="3">
        <v>12.05</v>
      </c>
      <c r="L164" s="3">
        <v>100.67</v>
      </c>
      <c r="M164" s="3">
        <f t="shared" si="33"/>
        <v>103.83</v>
      </c>
      <c r="N164" s="3">
        <f t="shared" si="34"/>
        <v>110.2</v>
      </c>
      <c r="O164" s="3">
        <f t="shared" si="35"/>
        <v>108.3</v>
      </c>
      <c r="P164" s="1">
        <v>3800</v>
      </c>
      <c r="R164" s="4">
        <f t="shared" si="36"/>
        <v>7.4175913275392151</v>
      </c>
      <c r="S164" s="5">
        <f t="shared" si="27"/>
        <v>7.4175913275392151</v>
      </c>
      <c r="T164" s="5">
        <f t="shared" si="28"/>
        <v>1.9519977177734777</v>
      </c>
    </row>
    <row r="165" spans="1:20" x14ac:dyDescent="0.3">
      <c r="A165" s="1">
        <f t="shared" si="31"/>
        <v>164</v>
      </c>
      <c r="B165" s="1" t="s">
        <v>293</v>
      </c>
      <c r="C165" s="1" t="s">
        <v>493</v>
      </c>
      <c r="D165" s="1" t="s">
        <v>543</v>
      </c>
      <c r="E165" s="1">
        <v>3300</v>
      </c>
      <c r="F165" s="3" t="s">
        <v>520</v>
      </c>
      <c r="G165" s="1">
        <v>13</v>
      </c>
      <c r="H165" s="1">
        <v>105</v>
      </c>
      <c r="I165" s="3">
        <f t="shared" si="29"/>
        <v>18.414999999999999</v>
      </c>
      <c r="J165" s="3">
        <f t="shared" si="32"/>
        <v>17.2</v>
      </c>
      <c r="K165" s="3">
        <v>19.63</v>
      </c>
      <c r="L165" s="3">
        <v>108.88</v>
      </c>
      <c r="M165" s="3">
        <f t="shared" si="33"/>
        <v>98.5</v>
      </c>
      <c r="N165" s="3">
        <f t="shared" si="34"/>
        <v>112.2</v>
      </c>
      <c r="O165" s="3">
        <f t="shared" si="35"/>
        <v>109.8</v>
      </c>
      <c r="P165" s="1">
        <v>3600</v>
      </c>
      <c r="R165" s="4">
        <f t="shared" si="36"/>
        <v>10.195776101145997</v>
      </c>
      <c r="S165" s="5">
        <f t="shared" si="27"/>
        <v>10.195776101145997</v>
      </c>
      <c r="T165" s="5">
        <f t="shared" si="28"/>
        <v>2.8321600280961103</v>
      </c>
    </row>
    <row r="166" spans="1:20" x14ac:dyDescent="0.3">
      <c r="A166" s="1">
        <f t="shared" si="31"/>
        <v>165</v>
      </c>
      <c r="B166" s="1" t="s">
        <v>41</v>
      </c>
      <c r="C166" s="1" t="s">
        <v>516</v>
      </c>
      <c r="D166" s="1" t="s">
        <v>545</v>
      </c>
      <c r="E166" s="1">
        <v>3400</v>
      </c>
      <c r="F166" s="3" t="s">
        <v>519</v>
      </c>
      <c r="G166" s="1">
        <v>9</v>
      </c>
      <c r="H166" s="1">
        <v>106</v>
      </c>
      <c r="I166" s="3">
        <f t="shared" si="29"/>
        <v>10.5</v>
      </c>
      <c r="J166" s="3">
        <f t="shared" si="32"/>
        <v>21</v>
      </c>
      <c r="K166" s="3">
        <v>0</v>
      </c>
      <c r="L166" s="3">
        <v>104.83</v>
      </c>
      <c r="M166" s="3">
        <f t="shared" si="33"/>
        <v>103</v>
      </c>
      <c r="N166" s="3">
        <f t="shared" si="34"/>
        <v>104.3</v>
      </c>
      <c r="O166" s="3">
        <f t="shared" si="35"/>
        <v>110.1</v>
      </c>
      <c r="P166" s="1">
        <v>4400</v>
      </c>
      <c r="R166" s="4">
        <f t="shared" si="36"/>
        <v>5.6101025112054712</v>
      </c>
      <c r="S166" s="5">
        <f t="shared" si="27"/>
        <v>5.6101025112054712</v>
      </c>
      <c r="T166" s="5">
        <f t="shared" si="28"/>
        <v>1.2750232980012433</v>
      </c>
    </row>
    <row r="167" spans="1:20" x14ac:dyDescent="0.3">
      <c r="A167" s="1">
        <f t="shared" si="31"/>
        <v>166</v>
      </c>
      <c r="B167" s="1" t="s">
        <v>663</v>
      </c>
      <c r="C167" s="1" t="s">
        <v>519</v>
      </c>
      <c r="D167" s="1" t="s">
        <v>545</v>
      </c>
      <c r="E167" s="1">
        <v>3100</v>
      </c>
      <c r="F167" s="3" t="s">
        <v>516</v>
      </c>
      <c r="G167" s="1">
        <v>10</v>
      </c>
      <c r="H167" s="3">
        <v>109</v>
      </c>
      <c r="I167" s="3">
        <f t="shared" si="29"/>
        <v>5.2799999999999994</v>
      </c>
      <c r="J167" s="3">
        <v>5</v>
      </c>
      <c r="K167" s="3">
        <v>5.56</v>
      </c>
      <c r="L167" s="3">
        <v>103</v>
      </c>
      <c r="M167" s="3">
        <f t="shared" si="33"/>
        <v>104.83</v>
      </c>
      <c r="N167" s="3">
        <f t="shared" si="34"/>
        <v>104.9</v>
      </c>
      <c r="O167" s="3">
        <f t="shared" si="35"/>
        <v>110.9</v>
      </c>
      <c r="P167" s="1">
        <v>3500</v>
      </c>
      <c r="R167" s="4">
        <f t="shared" si="36"/>
        <v>4.3096282060012658</v>
      </c>
      <c r="S167" s="5">
        <f t="shared" si="27"/>
        <v>4.3096282060012658</v>
      </c>
      <c r="T167" s="5">
        <f t="shared" si="28"/>
        <v>1.2313223445717902</v>
      </c>
    </row>
    <row r="168" spans="1:20" x14ac:dyDescent="0.3">
      <c r="A168" s="1">
        <f t="shared" si="31"/>
        <v>167</v>
      </c>
      <c r="B168" s="1" t="s">
        <v>418</v>
      </c>
      <c r="C168" s="1" t="s">
        <v>519</v>
      </c>
      <c r="D168" s="1" t="s">
        <v>546</v>
      </c>
      <c r="E168" s="1">
        <v>3000</v>
      </c>
      <c r="F168" s="3" t="s">
        <v>516</v>
      </c>
      <c r="G168" s="1">
        <v>12</v>
      </c>
      <c r="H168" s="3">
        <v>109</v>
      </c>
      <c r="I168" s="3">
        <f t="shared" si="29"/>
        <v>8.8999999999999986</v>
      </c>
      <c r="J168" s="3">
        <f t="shared" si="32"/>
        <v>13.7</v>
      </c>
      <c r="K168" s="3">
        <v>4.0999999999999996</v>
      </c>
      <c r="L168" s="3">
        <v>103</v>
      </c>
      <c r="M168" s="3">
        <f t="shared" si="33"/>
        <v>104.83</v>
      </c>
      <c r="N168" s="3">
        <f t="shared" si="34"/>
        <v>104.9</v>
      </c>
      <c r="O168" s="3">
        <f t="shared" si="35"/>
        <v>110.9</v>
      </c>
      <c r="P168" s="1">
        <v>3500</v>
      </c>
      <c r="R168" s="4">
        <f t="shared" si="36"/>
        <v>6.4534723361202779</v>
      </c>
      <c r="S168" s="5">
        <f t="shared" si="27"/>
        <v>6.4534723361202779</v>
      </c>
      <c r="T168" s="5">
        <f t="shared" si="28"/>
        <v>1.843849238891508</v>
      </c>
    </row>
    <row r="169" spans="1:20" x14ac:dyDescent="0.3">
      <c r="A169" s="1">
        <f t="shared" si="31"/>
        <v>168</v>
      </c>
      <c r="B169" s="1" t="s">
        <v>116</v>
      </c>
      <c r="C169" s="1" t="s">
        <v>556</v>
      </c>
      <c r="D169" s="1" t="s">
        <v>544</v>
      </c>
      <c r="E169" s="1">
        <v>3200</v>
      </c>
      <c r="F169" s="3" t="s">
        <v>512</v>
      </c>
      <c r="G169" s="1">
        <v>12</v>
      </c>
      <c r="H169" s="3">
        <v>108.25</v>
      </c>
      <c r="I169" s="3">
        <f t="shared" si="29"/>
        <v>18.14</v>
      </c>
      <c r="J169" s="3">
        <f t="shared" si="32"/>
        <v>16.7</v>
      </c>
      <c r="K169" s="3">
        <v>19.579999999999998</v>
      </c>
      <c r="L169" s="3">
        <v>99.75</v>
      </c>
      <c r="M169" s="3">
        <f t="shared" si="33"/>
        <v>113.5</v>
      </c>
      <c r="N169" s="3">
        <f t="shared" si="34"/>
        <v>110.9</v>
      </c>
      <c r="O169" s="3">
        <f t="shared" si="35"/>
        <v>106.9</v>
      </c>
      <c r="P169" s="1">
        <v>3500</v>
      </c>
      <c r="R169" s="4">
        <f t="shared" si="36"/>
        <v>9.5143906525392161</v>
      </c>
      <c r="S169" s="5">
        <f t="shared" si="27"/>
        <v>9.5143906525392161</v>
      </c>
      <c r="T169" s="5">
        <f t="shared" si="28"/>
        <v>2.718397329296919</v>
      </c>
    </row>
    <row r="170" spans="1:20" x14ac:dyDescent="0.3">
      <c r="A170" s="1">
        <f t="shared" si="31"/>
        <v>169</v>
      </c>
      <c r="B170" s="1" t="s">
        <v>664</v>
      </c>
      <c r="C170" s="1" t="s">
        <v>514</v>
      </c>
      <c r="D170" s="1" t="s">
        <v>546</v>
      </c>
      <c r="E170" s="1">
        <v>3100</v>
      </c>
      <c r="F170" s="3" t="s">
        <v>489</v>
      </c>
      <c r="G170" s="1">
        <v>8</v>
      </c>
      <c r="H170" s="3">
        <v>111.75</v>
      </c>
      <c r="I170" s="3">
        <f t="shared" si="29"/>
        <v>0</v>
      </c>
      <c r="J170" s="3">
        <v>0</v>
      </c>
      <c r="K170" s="3">
        <v>0</v>
      </c>
      <c r="L170" s="3">
        <v>103.83</v>
      </c>
      <c r="M170" s="3">
        <f t="shared" si="33"/>
        <v>100.67</v>
      </c>
      <c r="N170" s="3">
        <f t="shared" si="34"/>
        <v>110.2</v>
      </c>
      <c r="O170" s="3">
        <f t="shared" si="35"/>
        <v>108.4</v>
      </c>
      <c r="P170" s="1">
        <v>3500</v>
      </c>
      <c r="R170" s="4">
        <f t="shared" si="36"/>
        <v>1.5891597310012648</v>
      </c>
      <c r="S170" s="5">
        <f t="shared" si="27"/>
        <v>1.5891597310012648</v>
      </c>
      <c r="T170" s="5">
        <f t="shared" si="28"/>
        <v>0.45404563742893284</v>
      </c>
    </row>
    <row r="171" spans="1:20" x14ac:dyDescent="0.3">
      <c r="A171" s="1">
        <f t="shared" si="31"/>
        <v>170</v>
      </c>
      <c r="B171" s="1" t="s">
        <v>137</v>
      </c>
      <c r="C171" s="1" t="s">
        <v>556</v>
      </c>
      <c r="D171" s="1" t="s">
        <v>545</v>
      </c>
      <c r="E171" s="1">
        <v>3400</v>
      </c>
      <c r="F171" s="3" t="s">
        <v>512</v>
      </c>
      <c r="G171" s="1">
        <v>10</v>
      </c>
      <c r="H171" s="3">
        <v>108.25</v>
      </c>
      <c r="I171" s="3">
        <f t="shared" si="29"/>
        <v>17.734999999999999</v>
      </c>
      <c r="J171" s="3">
        <f t="shared" si="32"/>
        <v>16.7</v>
      </c>
      <c r="K171" s="3">
        <v>18.77</v>
      </c>
      <c r="L171" s="3">
        <v>99.75</v>
      </c>
      <c r="M171" s="3">
        <f t="shared" si="33"/>
        <v>113.5</v>
      </c>
      <c r="N171" s="3">
        <f t="shared" si="34"/>
        <v>110.9</v>
      </c>
      <c r="O171" s="3">
        <f t="shared" si="35"/>
        <v>106.9</v>
      </c>
      <c r="P171" s="1">
        <v>3500</v>
      </c>
      <c r="R171" s="4">
        <f t="shared" si="36"/>
        <v>8.5070374112054701</v>
      </c>
      <c r="S171" s="5">
        <f t="shared" si="27"/>
        <v>8.5070374112054701</v>
      </c>
      <c r="T171" s="5">
        <f t="shared" si="28"/>
        <v>2.430582117487277</v>
      </c>
    </row>
    <row r="172" spans="1:20" x14ac:dyDescent="0.3">
      <c r="A172" s="1">
        <f t="shared" si="31"/>
        <v>171</v>
      </c>
      <c r="B172" s="1" t="s">
        <v>379</v>
      </c>
      <c r="C172" s="1" t="s">
        <v>486</v>
      </c>
      <c r="D172" s="1" t="s">
        <v>545</v>
      </c>
      <c r="E172" s="1">
        <v>3200</v>
      </c>
      <c r="F172" s="3" t="s">
        <v>523</v>
      </c>
      <c r="G172" s="1">
        <v>7</v>
      </c>
      <c r="H172" s="3">
        <v>114.25</v>
      </c>
      <c r="I172" s="3">
        <f t="shared" si="29"/>
        <v>11.105</v>
      </c>
      <c r="J172" s="3">
        <f t="shared" si="32"/>
        <v>13.7</v>
      </c>
      <c r="K172" s="3">
        <v>8.51</v>
      </c>
      <c r="L172" s="3">
        <v>102.83</v>
      </c>
      <c r="M172" s="3">
        <f t="shared" si="33"/>
        <v>104.5</v>
      </c>
      <c r="N172" s="3">
        <f t="shared" si="34"/>
        <v>104.7</v>
      </c>
      <c r="O172" s="3">
        <f t="shared" si="35"/>
        <v>108.6</v>
      </c>
      <c r="P172" s="1">
        <v>3500</v>
      </c>
      <c r="R172" s="4">
        <f t="shared" si="36"/>
        <v>4.5188106525392158</v>
      </c>
      <c r="S172" s="5">
        <f t="shared" si="27"/>
        <v>4.5188106525392158</v>
      </c>
      <c r="T172" s="5">
        <f t="shared" si="28"/>
        <v>1.2910887578683474</v>
      </c>
    </row>
    <row r="173" spans="1:20" x14ac:dyDescent="0.3">
      <c r="A173" s="1">
        <f t="shared" si="31"/>
        <v>172</v>
      </c>
      <c r="B173" s="1" t="s">
        <v>384</v>
      </c>
      <c r="C173" s="1" t="s">
        <v>499</v>
      </c>
      <c r="D173" s="1" t="s">
        <v>545</v>
      </c>
      <c r="E173" s="1">
        <v>3100</v>
      </c>
      <c r="F173" s="3" t="s">
        <v>495</v>
      </c>
      <c r="G173" s="1">
        <v>7</v>
      </c>
      <c r="H173" s="3">
        <v>111.5</v>
      </c>
      <c r="I173" s="3">
        <f t="shared" si="29"/>
        <v>20.630000000000003</v>
      </c>
      <c r="J173" s="3">
        <f t="shared" si="32"/>
        <v>17.8</v>
      </c>
      <c r="K173" s="3">
        <v>23.46</v>
      </c>
      <c r="L173" s="3">
        <v>102.5</v>
      </c>
      <c r="M173" s="3">
        <f t="shared" si="33"/>
        <v>100.33</v>
      </c>
      <c r="N173" s="3">
        <f t="shared" si="34"/>
        <v>110.9</v>
      </c>
      <c r="O173" s="3">
        <f t="shared" si="35"/>
        <v>103.8</v>
      </c>
      <c r="P173" s="1">
        <v>3500</v>
      </c>
      <c r="R173" s="4">
        <f t="shared" si="36"/>
        <v>6.5046458560012654</v>
      </c>
      <c r="S173" s="5">
        <f t="shared" si="27"/>
        <v>6.5046458560012654</v>
      </c>
      <c r="T173" s="5">
        <f t="shared" si="28"/>
        <v>1.8584702445717902</v>
      </c>
    </row>
    <row r="174" spans="1:20" x14ac:dyDescent="0.3">
      <c r="A174" s="1">
        <f t="shared" si="31"/>
        <v>173</v>
      </c>
      <c r="B174" s="1" t="s">
        <v>184</v>
      </c>
      <c r="C174" s="1" t="s">
        <v>517</v>
      </c>
      <c r="D174" s="1" t="s">
        <v>543</v>
      </c>
      <c r="E174" s="1">
        <v>3100</v>
      </c>
      <c r="F174" s="3" t="s">
        <v>496</v>
      </c>
      <c r="G174" s="1">
        <v>7</v>
      </c>
      <c r="H174" s="1">
        <v>110.5</v>
      </c>
      <c r="I174" s="3">
        <f t="shared" si="29"/>
        <v>9.1999999999999993</v>
      </c>
      <c r="J174" s="3">
        <f t="shared" si="32"/>
        <v>18.399999999999999</v>
      </c>
      <c r="K174" s="3">
        <v>0</v>
      </c>
      <c r="L174" s="3">
        <v>114</v>
      </c>
      <c r="M174" s="3">
        <f t="shared" si="33"/>
        <v>96.83</v>
      </c>
      <c r="N174" s="3">
        <f t="shared" si="34"/>
        <v>107.3</v>
      </c>
      <c r="O174" s="3">
        <f t="shared" si="35"/>
        <v>108.8</v>
      </c>
      <c r="P174" s="1">
        <v>4400</v>
      </c>
      <c r="R174" s="4">
        <f t="shared" si="36"/>
        <v>3.3368974560012656</v>
      </c>
      <c r="S174" s="5">
        <f t="shared" si="27"/>
        <v>3.3368974560012656</v>
      </c>
      <c r="T174" s="5">
        <f t="shared" si="28"/>
        <v>0.75838578545483304</v>
      </c>
    </row>
    <row r="175" spans="1:20" x14ac:dyDescent="0.3">
      <c r="A175" s="1">
        <f t="shared" si="31"/>
        <v>174</v>
      </c>
      <c r="B175" s="1" t="s">
        <v>230</v>
      </c>
      <c r="C175" s="1" t="s">
        <v>499</v>
      </c>
      <c r="D175" s="1" t="s">
        <v>543</v>
      </c>
      <c r="E175" s="1">
        <v>3200</v>
      </c>
      <c r="F175" s="3" t="s">
        <v>495</v>
      </c>
      <c r="G175" s="1">
        <v>8</v>
      </c>
      <c r="H175" s="3">
        <v>111.5</v>
      </c>
      <c r="I175" s="3">
        <f t="shared" si="29"/>
        <v>11.945</v>
      </c>
      <c r="J175" s="3">
        <f t="shared" si="32"/>
        <v>11.7</v>
      </c>
      <c r="K175" s="3">
        <v>12.19</v>
      </c>
      <c r="L175" s="3">
        <v>102.5</v>
      </c>
      <c r="M175" s="3">
        <f t="shared" si="33"/>
        <v>100.33</v>
      </c>
      <c r="N175" s="3">
        <f t="shared" si="34"/>
        <v>110.9</v>
      </c>
      <c r="O175" s="3">
        <f t="shared" si="35"/>
        <v>103.8</v>
      </c>
      <c r="P175" s="1">
        <v>3500</v>
      </c>
      <c r="R175" s="4">
        <f t="shared" si="36"/>
        <v>5.1685242025392162</v>
      </c>
      <c r="S175" s="5">
        <f t="shared" si="27"/>
        <v>5.1685242025392162</v>
      </c>
      <c r="T175" s="5">
        <f t="shared" si="28"/>
        <v>1.4767212007254904</v>
      </c>
    </row>
    <row r="176" spans="1:20" x14ac:dyDescent="0.3">
      <c r="A176" s="1">
        <f t="shared" si="31"/>
        <v>175</v>
      </c>
      <c r="B176" s="1" t="s">
        <v>336</v>
      </c>
      <c r="C176" s="1" t="s">
        <v>564</v>
      </c>
      <c r="D176" s="1" t="s">
        <v>543</v>
      </c>
      <c r="E176" s="1">
        <v>3100</v>
      </c>
      <c r="F176" s="3" t="s">
        <v>518</v>
      </c>
      <c r="G176" s="1">
        <v>6</v>
      </c>
      <c r="H176" s="3">
        <v>115.25</v>
      </c>
      <c r="I176" s="3">
        <f t="shared" si="29"/>
        <v>20.755000000000003</v>
      </c>
      <c r="J176" s="3">
        <f t="shared" si="32"/>
        <v>17.8</v>
      </c>
      <c r="K176" s="3">
        <v>23.71</v>
      </c>
      <c r="L176" s="3">
        <v>103.33</v>
      </c>
      <c r="M176" s="3">
        <f t="shared" si="33"/>
        <v>100.62</v>
      </c>
      <c r="N176" s="3">
        <f t="shared" si="34"/>
        <v>110.4</v>
      </c>
      <c r="O176" s="3">
        <f t="shared" si="35"/>
        <v>106.6</v>
      </c>
      <c r="P176" s="1">
        <v>3700</v>
      </c>
      <c r="R176" s="4">
        <f t="shared" si="36"/>
        <v>6.123640056001264</v>
      </c>
      <c r="S176" s="5">
        <f t="shared" si="27"/>
        <v>6.123640056001264</v>
      </c>
      <c r="T176" s="5">
        <f t="shared" si="28"/>
        <v>1.6550378529733145</v>
      </c>
    </row>
    <row r="177" spans="1:20" x14ac:dyDescent="0.3">
      <c r="A177" s="1">
        <f t="shared" si="31"/>
        <v>176</v>
      </c>
      <c r="B177" s="1" t="s">
        <v>255</v>
      </c>
      <c r="C177" s="1" t="s">
        <v>512</v>
      </c>
      <c r="D177" s="1" t="s">
        <v>545</v>
      </c>
      <c r="E177" s="1">
        <v>3400</v>
      </c>
      <c r="F177" s="3" t="s">
        <v>556</v>
      </c>
      <c r="G177" s="1">
        <v>7</v>
      </c>
      <c r="H177" s="3">
        <v>117.25</v>
      </c>
      <c r="I177" s="3">
        <f t="shared" si="29"/>
        <v>14.205</v>
      </c>
      <c r="J177" s="3">
        <f t="shared" si="32"/>
        <v>17.5</v>
      </c>
      <c r="K177" s="3">
        <v>10.91</v>
      </c>
      <c r="L177" s="3">
        <v>113.5</v>
      </c>
      <c r="M177" s="3">
        <f t="shared" si="33"/>
        <v>99.75</v>
      </c>
      <c r="N177" s="3">
        <f t="shared" si="34"/>
        <v>107</v>
      </c>
      <c r="O177" s="3">
        <f t="shared" si="35"/>
        <v>102.1</v>
      </c>
      <c r="P177" s="1">
        <v>3500</v>
      </c>
      <c r="R177" s="4">
        <f t="shared" si="36"/>
        <v>6.3224931612054709</v>
      </c>
      <c r="S177" s="5">
        <f t="shared" si="27"/>
        <v>6.3224931612054709</v>
      </c>
      <c r="T177" s="5">
        <f t="shared" si="28"/>
        <v>1.8064266174872774</v>
      </c>
    </row>
    <row r="178" spans="1:20" x14ac:dyDescent="0.3">
      <c r="A178" s="1">
        <f t="shared" si="31"/>
        <v>177</v>
      </c>
      <c r="B178" s="1" t="s">
        <v>665</v>
      </c>
      <c r="C178" s="1" t="s">
        <v>523</v>
      </c>
      <c r="D178" s="1" t="s">
        <v>543</v>
      </c>
      <c r="E178" s="1">
        <v>3000</v>
      </c>
      <c r="F178" s="3" t="s">
        <v>486</v>
      </c>
      <c r="G178" s="1">
        <v>5</v>
      </c>
      <c r="H178" s="3">
        <v>106.25</v>
      </c>
      <c r="I178" s="3">
        <f t="shared" si="29"/>
        <v>0</v>
      </c>
      <c r="J178" s="3">
        <v>0</v>
      </c>
      <c r="K178" s="3">
        <v>0</v>
      </c>
      <c r="L178" s="3">
        <v>104.5</v>
      </c>
      <c r="M178" s="3">
        <f t="shared" si="33"/>
        <v>102.83</v>
      </c>
      <c r="N178" s="3">
        <f t="shared" si="34"/>
        <v>111.3</v>
      </c>
      <c r="O178" s="3">
        <f t="shared" si="35"/>
        <v>107.6</v>
      </c>
      <c r="P178" s="1">
        <v>3500</v>
      </c>
      <c r="R178" s="4">
        <f t="shared" si="36"/>
        <v>-1.4066200638797226</v>
      </c>
      <c r="S178" s="5">
        <f t="shared" si="27"/>
        <v>-1.4066200638797226</v>
      </c>
      <c r="T178" s="5">
        <f t="shared" si="28"/>
        <v>-0.40189144682277789</v>
      </c>
    </row>
    <row r="179" spans="1:20" x14ac:dyDescent="0.3">
      <c r="A179" s="1">
        <f t="shared" si="31"/>
        <v>178</v>
      </c>
      <c r="B179" s="1" t="s">
        <v>169</v>
      </c>
      <c r="C179" s="1" t="s">
        <v>517</v>
      </c>
      <c r="D179" s="1" t="s">
        <v>546</v>
      </c>
      <c r="E179" s="1">
        <v>3100</v>
      </c>
      <c r="F179" s="3" t="s">
        <v>496</v>
      </c>
      <c r="G179" s="1">
        <v>8</v>
      </c>
      <c r="H179" s="1">
        <v>110.5</v>
      </c>
      <c r="I179" s="3">
        <f t="shared" si="29"/>
        <v>8.1950000000000003</v>
      </c>
      <c r="J179" s="3">
        <f t="shared" si="32"/>
        <v>10.4</v>
      </c>
      <c r="K179" s="3">
        <v>5.99</v>
      </c>
      <c r="L179" s="3">
        <v>114</v>
      </c>
      <c r="M179" s="3">
        <f t="shared" si="33"/>
        <v>96.83</v>
      </c>
      <c r="N179" s="3">
        <f t="shared" si="34"/>
        <v>107.3</v>
      </c>
      <c r="O179" s="3">
        <f t="shared" si="35"/>
        <v>108.8</v>
      </c>
      <c r="P179" s="1">
        <v>3500</v>
      </c>
      <c r="R179" s="4">
        <f t="shared" si="36"/>
        <v>3.7955354060012656</v>
      </c>
      <c r="S179" s="5">
        <f t="shared" si="27"/>
        <v>3.7955354060012656</v>
      </c>
      <c r="T179" s="5">
        <f t="shared" si="28"/>
        <v>1.0844386874289331</v>
      </c>
    </row>
    <row r="180" spans="1:20" x14ac:dyDescent="0.3">
      <c r="A180" s="1">
        <f t="shared" si="31"/>
        <v>179</v>
      </c>
      <c r="B180" s="1" t="s">
        <v>474</v>
      </c>
      <c r="C180" s="1" t="s">
        <v>517</v>
      </c>
      <c r="D180" s="1" t="s">
        <v>544</v>
      </c>
      <c r="E180" s="1">
        <v>3000</v>
      </c>
      <c r="F180" s="3" t="s">
        <v>496</v>
      </c>
      <c r="G180" s="1">
        <v>6</v>
      </c>
      <c r="H180" s="3">
        <v>110.5</v>
      </c>
      <c r="I180" s="3">
        <f t="shared" si="29"/>
        <v>18.125</v>
      </c>
      <c r="J180" s="3">
        <f t="shared" si="32"/>
        <v>17.100000000000001</v>
      </c>
      <c r="K180" s="3">
        <v>19.149999999999999</v>
      </c>
      <c r="L180" s="3">
        <v>114</v>
      </c>
      <c r="M180" s="3">
        <f t="shared" si="33"/>
        <v>96.83</v>
      </c>
      <c r="N180" s="3">
        <f t="shared" si="34"/>
        <v>107.3</v>
      </c>
      <c r="O180" s="3">
        <f t="shared" si="35"/>
        <v>108.8</v>
      </c>
      <c r="P180" s="1">
        <v>3500</v>
      </c>
      <c r="R180" s="4">
        <f t="shared" si="36"/>
        <v>4.7286466361202777</v>
      </c>
      <c r="S180" s="5">
        <f t="shared" si="27"/>
        <v>4.7286466361202777</v>
      </c>
      <c r="T180" s="5">
        <f t="shared" si="28"/>
        <v>1.3510418960343651</v>
      </c>
    </row>
    <row r="181" spans="1:20" x14ac:dyDescent="0.3">
      <c r="A181" s="1">
        <f t="shared" si="31"/>
        <v>180</v>
      </c>
      <c r="B181" s="1" t="s">
        <v>365</v>
      </c>
      <c r="C181" s="1" t="s">
        <v>564</v>
      </c>
      <c r="D181" s="1" t="s">
        <v>546</v>
      </c>
      <c r="E181" s="1">
        <v>3400</v>
      </c>
      <c r="F181" s="3" t="s">
        <v>518</v>
      </c>
      <c r="G181" s="1">
        <v>6</v>
      </c>
      <c r="H181" s="3">
        <v>115.25</v>
      </c>
      <c r="I181" s="3">
        <f t="shared" si="29"/>
        <v>21.16</v>
      </c>
      <c r="J181" s="3">
        <f t="shared" si="32"/>
        <v>17</v>
      </c>
      <c r="K181" s="3">
        <v>25.32</v>
      </c>
      <c r="L181" s="3">
        <v>103.33</v>
      </c>
      <c r="M181" s="3">
        <f t="shared" si="33"/>
        <v>100.62</v>
      </c>
      <c r="N181" s="3">
        <f t="shared" si="34"/>
        <v>110.4</v>
      </c>
      <c r="O181" s="3">
        <f t="shared" si="35"/>
        <v>106.6</v>
      </c>
      <c r="P181" s="1">
        <v>3500</v>
      </c>
      <c r="R181" s="4">
        <f t="shared" si="36"/>
        <v>7.0991081112054708</v>
      </c>
      <c r="S181" s="5">
        <f t="shared" si="27"/>
        <v>7.0991081112054708</v>
      </c>
      <c r="T181" s="5">
        <f t="shared" si="28"/>
        <v>2.0283166032015632</v>
      </c>
    </row>
    <row r="182" spans="1:20" x14ac:dyDescent="0.3">
      <c r="A182" s="1">
        <f t="shared" si="31"/>
        <v>181</v>
      </c>
      <c r="B182" s="1" t="s">
        <v>8</v>
      </c>
      <c r="C182" s="1" t="s">
        <v>517</v>
      </c>
      <c r="D182" s="1" t="s">
        <v>543</v>
      </c>
      <c r="E182" s="1">
        <v>3000</v>
      </c>
      <c r="F182" s="3" t="s">
        <v>496</v>
      </c>
      <c r="G182" s="1">
        <v>3</v>
      </c>
      <c r="H182" s="3">
        <v>110.5</v>
      </c>
      <c r="I182" s="3">
        <f t="shared" si="29"/>
        <v>20.23</v>
      </c>
      <c r="J182" s="3">
        <f t="shared" si="32"/>
        <v>20</v>
      </c>
      <c r="K182" s="3">
        <v>20.46</v>
      </c>
      <c r="L182" s="3">
        <v>114</v>
      </c>
      <c r="M182" s="3">
        <f t="shared" si="33"/>
        <v>96.83</v>
      </c>
      <c r="N182" s="3">
        <f t="shared" si="34"/>
        <v>107.3</v>
      </c>
      <c r="O182" s="3">
        <f t="shared" si="35"/>
        <v>108.8</v>
      </c>
      <c r="P182" s="1">
        <v>3500</v>
      </c>
      <c r="R182" s="4">
        <f t="shared" si="36"/>
        <v>3.1048396861202789</v>
      </c>
      <c r="S182" s="5">
        <f t="shared" si="27"/>
        <v>3.1048396861202789</v>
      </c>
      <c r="T182" s="5">
        <f t="shared" si="28"/>
        <v>0.88709705317722254</v>
      </c>
    </row>
    <row r="183" spans="1:20" x14ac:dyDescent="0.3">
      <c r="A183" s="1">
        <f t="shared" si="31"/>
        <v>182</v>
      </c>
      <c r="B183" s="1" t="s">
        <v>136</v>
      </c>
      <c r="C183" s="1" t="s">
        <v>556</v>
      </c>
      <c r="D183" s="1" t="s">
        <v>544</v>
      </c>
      <c r="E183" s="1">
        <v>3400</v>
      </c>
      <c r="F183" s="3" t="s">
        <v>512</v>
      </c>
      <c r="G183" s="1">
        <v>3</v>
      </c>
      <c r="H183" s="3">
        <v>108.25</v>
      </c>
      <c r="I183" s="3">
        <f t="shared" si="29"/>
        <v>22.03</v>
      </c>
      <c r="J183" s="3">
        <f t="shared" si="32"/>
        <v>20.7</v>
      </c>
      <c r="K183" s="3">
        <v>23.36</v>
      </c>
      <c r="L183" s="3">
        <v>99.75</v>
      </c>
      <c r="M183" s="3">
        <f t="shared" si="33"/>
        <v>113.5</v>
      </c>
      <c r="N183" s="3">
        <f t="shared" si="34"/>
        <v>110.9</v>
      </c>
      <c r="O183" s="3">
        <f t="shared" si="35"/>
        <v>106.9</v>
      </c>
      <c r="P183" s="1">
        <v>3500</v>
      </c>
      <c r="R183" s="4">
        <f t="shared" si="36"/>
        <v>4.5501683612054711</v>
      </c>
      <c r="S183" s="5">
        <f t="shared" si="27"/>
        <v>4.5501683612054711</v>
      </c>
      <c r="T183" s="5">
        <f t="shared" si="28"/>
        <v>1.3000481032015632</v>
      </c>
    </row>
    <row r="185" spans="1:20" x14ac:dyDescent="0.3">
      <c r="A185" s="1" t="s">
        <v>565</v>
      </c>
    </row>
    <row r="186" spans="1:20" x14ac:dyDescent="0.3">
      <c r="A186" s="1" t="s">
        <v>509</v>
      </c>
      <c r="B186" s="1" t="s">
        <v>510</v>
      </c>
      <c r="C186" s="1" t="s">
        <v>566</v>
      </c>
      <c r="D186" s="1" t="s">
        <v>567</v>
      </c>
      <c r="E186" s="1" t="s">
        <v>568</v>
      </c>
      <c r="R186" s="1"/>
    </row>
    <row r="187" spans="1:20" x14ac:dyDescent="0.3">
      <c r="A187" s="1">
        <v>1</v>
      </c>
      <c r="B187" s="1" t="s">
        <v>507</v>
      </c>
      <c r="C187" s="1" t="e">
        <f>VLOOKUP(B187,$C$2:$L$183,10,FALSE)</f>
        <v>#N/A</v>
      </c>
      <c r="D187" s="1">
        <v>105.5</v>
      </c>
      <c r="E187" s="1">
        <v>111.2</v>
      </c>
      <c r="R187" s="1"/>
    </row>
    <row r="188" spans="1:20" x14ac:dyDescent="0.3">
      <c r="A188" s="1">
        <v>2</v>
      </c>
      <c r="B188" s="1" t="s">
        <v>512</v>
      </c>
      <c r="C188" s="1">
        <f t="shared" ref="C188:C216" si="37">VLOOKUP(B188,$C$2:$L$183,10,FALSE)</f>
        <v>113.5</v>
      </c>
      <c r="D188" s="1">
        <v>106.9</v>
      </c>
      <c r="E188" s="1">
        <v>107</v>
      </c>
      <c r="R188" s="1"/>
    </row>
    <row r="189" spans="1:20" x14ac:dyDescent="0.3">
      <c r="A189" s="1">
        <v>3</v>
      </c>
      <c r="B189" s="1" t="s">
        <v>519</v>
      </c>
      <c r="C189" s="1">
        <f t="shared" si="37"/>
        <v>103</v>
      </c>
      <c r="D189" s="1">
        <v>110.1</v>
      </c>
      <c r="E189" s="1">
        <v>104.9</v>
      </c>
      <c r="R189" s="1"/>
    </row>
    <row r="190" spans="1:20" x14ac:dyDescent="0.3">
      <c r="A190" s="1">
        <v>4</v>
      </c>
      <c r="B190" s="1" t="s">
        <v>514</v>
      </c>
      <c r="C190" s="1">
        <f t="shared" si="37"/>
        <v>103.83</v>
      </c>
      <c r="D190" s="1">
        <v>108.3</v>
      </c>
      <c r="E190" s="1">
        <v>110.2</v>
      </c>
      <c r="R190" s="1"/>
    </row>
    <row r="191" spans="1:20" x14ac:dyDescent="0.3">
      <c r="A191" s="1">
        <v>5</v>
      </c>
      <c r="B191" s="1" t="s">
        <v>499</v>
      </c>
      <c r="C191" s="1">
        <f t="shared" si="37"/>
        <v>102.5</v>
      </c>
      <c r="D191" s="1">
        <v>102.5</v>
      </c>
      <c r="E191" s="1">
        <v>110.9</v>
      </c>
      <c r="R191" s="1"/>
    </row>
    <row r="192" spans="1:20" x14ac:dyDescent="0.3">
      <c r="A192" s="1">
        <v>6</v>
      </c>
      <c r="B192" s="1" t="s">
        <v>505</v>
      </c>
      <c r="C192" s="1" t="e">
        <f t="shared" si="37"/>
        <v>#N/A</v>
      </c>
      <c r="D192" s="1">
        <v>105</v>
      </c>
      <c r="E192" s="1">
        <v>115.1</v>
      </c>
      <c r="R192" s="1"/>
    </row>
    <row r="193" spans="1:18" x14ac:dyDescent="0.3">
      <c r="A193" s="1">
        <v>7</v>
      </c>
      <c r="B193" s="1" t="s">
        <v>518</v>
      </c>
      <c r="C193" s="1">
        <f t="shared" si="37"/>
        <v>100.62</v>
      </c>
      <c r="D193" s="1">
        <v>106.6</v>
      </c>
      <c r="E193" s="1">
        <v>108.3</v>
      </c>
      <c r="R193" s="1"/>
    </row>
    <row r="194" spans="1:18" x14ac:dyDescent="0.3">
      <c r="A194" s="1">
        <v>8</v>
      </c>
      <c r="B194" s="1" t="s">
        <v>520</v>
      </c>
      <c r="C194" s="1">
        <f t="shared" si="37"/>
        <v>98.5</v>
      </c>
      <c r="D194" s="1">
        <v>109.8</v>
      </c>
      <c r="E194" s="1">
        <v>106.8</v>
      </c>
      <c r="R194" s="1"/>
    </row>
    <row r="195" spans="1:18" x14ac:dyDescent="0.3">
      <c r="A195" s="1">
        <v>9</v>
      </c>
      <c r="B195" s="1" t="s">
        <v>491</v>
      </c>
      <c r="C195" s="1" t="e">
        <f t="shared" si="37"/>
        <v>#N/A</v>
      </c>
      <c r="D195" s="1">
        <v>106.1</v>
      </c>
      <c r="E195" s="1">
        <v>106.9</v>
      </c>
      <c r="R195" s="1"/>
    </row>
    <row r="196" spans="1:18" x14ac:dyDescent="0.3">
      <c r="A196" s="1">
        <v>10</v>
      </c>
      <c r="B196" s="1" t="s">
        <v>549</v>
      </c>
      <c r="C196" s="1" t="e">
        <f t="shared" si="37"/>
        <v>#N/A</v>
      </c>
      <c r="D196" s="1">
        <v>113.9</v>
      </c>
      <c r="E196" s="1">
        <v>106.5</v>
      </c>
      <c r="R196" s="1"/>
    </row>
    <row r="197" spans="1:18" x14ac:dyDescent="0.3">
      <c r="A197" s="1">
        <v>11</v>
      </c>
      <c r="B197" s="1" t="s">
        <v>487</v>
      </c>
      <c r="C197" s="1" t="e">
        <f t="shared" si="37"/>
        <v>#N/A</v>
      </c>
      <c r="D197" s="1">
        <v>112.5</v>
      </c>
      <c r="E197" s="1">
        <v>107.9</v>
      </c>
      <c r="R197" s="1"/>
    </row>
    <row r="198" spans="1:18" x14ac:dyDescent="0.3">
      <c r="A198" s="1">
        <v>12</v>
      </c>
      <c r="B198" s="1" t="s">
        <v>506</v>
      </c>
      <c r="C198" s="1" t="e">
        <f t="shared" si="37"/>
        <v>#N/A</v>
      </c>
      <c r="D198" s="1">
        <v>107.3</v>
      </c>
      <c r="E198" s="1">
        <v>104.2</v>
      </c>
      <c r="R198" s="1"/>
    </row>
    <row r="199" spans="1:18" x14ac:dyDescent="0.3">
      <c r="A199" s="1">
        <v>13</v>
      </c>
      <c r="B199" s="1" t="s">
        <v>498</v>
      </c>
      <c r="C199" s="1" t="e">
        <f t="shared" si="37"/>
        <v>#N/A</v>
      </c>
      <c r="D199" s="1">
        <v>109.7</v>
      </c>
      <c r="E199" s="1">
        <v>109</v>
      </c>
      <c r="R199" s="1"/>
    </row>
    <row r="200" spans="1:18" x14ac:dyDescent="0.3">
      <c r="A200" s="1">
        <v>14</v>
      </c>
      <c r="B200" s="1" t="s">
        <v>517</v>
      </c>
      <c r="C200" s="1">
        <f t="shared" si="37"/>
        <v>114</v>
      </c>
      <c r="D200" s="1">
        <v>105.2</v>
      </c>
      <c r="E200" s="1">
        <v>107.3</v>
      </c>
      <c r="R200" s="1"/>
    </row>
    <row r="201" spans="1:18" x14ac:dyDescent="0.3">
      <c r="A201" s="1">
        <v>15</v>
      </c>
      <c r="B201" s="1" t="s">
        <v>495</v>
      </c>
      <c r="C201" s="1">
        <f t="shared" si="37"/>
        <v>100.33</v>
      </c>
      <c r="D201" s="1">
        <v>103.8</v>
      </c>
      <c r="E201" s="1">
        <v>106.2</v>
      </c>
      <c r="R201" s="1"/>
    </row>
    <row r="202" spans="1:18" x14ac:dyDescent="0.3">
      <c r="A202" s="1">
        <v>16</v>
      </c>
      <c r="B202" s="1" t="s">
        <v>513</v>
      </c>
      <c r="C202" s="1" t="e">
        <f t="shared" si="37"/>
        <v>#N/A</v>
      </c>
      <c r="D202" s="1">
        <v>104.6</v>
      </c>
      <c r="E202" s="1">
        <v>105.1</v>
      </c>
      <c r="R202" s="1"/>
    </row>
    <row r="203" spans="1:18" x14ac:dyDescent="0.3">
      <c r="A203" s="1">
        <v>17</v>
      </c>
      <c r="B203" s="1" t="s">
        <v>485</v>
      </c>
      <c r="C203" s="1" t="e">
        <f t="shared" si="37"/>
        <v>#N/A</v>
      </c>
      <c r="D203" s="1">
        <v>111.5</v>
      </c>
      <c r="E203" s="1">
        <v>103</v>
      </c>
      <c r="R203" s="1"/>
    </row>
    <row r="204" spans="1:18" x14ac:dyDescent="0.3">
      <c r="A204" s="1">
        <v>18</v>
      </c>
      <c r="B204" s="1" t="s">
        <v>489</v>
      </c>
      <c r="C204" s="1">
        <f t="shared" si="37"/>
        <v>100.67</v>
      </c>
      <c r="D204" s="1">
        <v>108.4</v>
      </c>
      <c r="E204" s="1">
        <v>110.2</v>
      </c>
      <c r="R204" s="1"/>
    </row>
    <row r="205" spans="1:18" x14ac:dyDescent="0.3">
      <c r="A205" s="1">
        <v>19</v>
      </c>
      <c r="B205" s="1" t="s">
        <v>564</v>
      </c>
      <c r="C205" s="1">
        <f t="shared" si="37"/>
        <v>103.33</v>
      </c>
      <c r="D205" s="1">
        <v>108.6</v>
      </c>
      <c r="E205" s="1">
        <v>110.4</v>
      </c>
      <c r="R205" s="1"/>
    </row>
    <row r="206" spans="1:18" x14ac:dyDescent="0.3">
      <c r="A206" s="1">
        <v>20</v>
      </c>
      <c r="B206" s="1" t="s">
        <v>556</v>
      </c>
      <c r="C206" s="1">
        <f t="shared" si="37"/>
        <v>99.75</v>
      </c>
      <c r="D206" s="1">
        <v>102.1</v>
      </c>
      <c r="E206" s="1">
        <v>110.9</v>
      </c>
      <c r="R206" s="1"/>
    </row>
    <row r="207" spans="1:18" x14ac:dyDescent="0.3">
      <c r="A207" s="1">
        <v>21</v>
      </c>
      <c r="B207" s="1" t="s">
        <v>486</v>
      </c>
      <c r="C207" s="1">
        <f t="shared" si="37"/>
        <v>102.83</v>
      </c>
      <c r="D207" s="1">
        <v>107.6</v>
      </c>
      <c r="E207" s="1">
        <v>104.7</v>
      </c>
      <c r="R207" s="1"/>
    </row>
    <row r="208" spans="1:18" x14ac:dyDescent="0.3">
      <c r="A208" s="1">
        <v>22</v>
      </c>
      <c r="B208" s="1" t="s">
        <v>508</v>
      </c>
      <c r="C208" s="1" t="e">
        <f t="shared" si="37"/>
        <v>#N/A</v>
      </c>
      <c r="D208" s="1">
        <v>106.5</v>
      </c>
      <c r="E208" s="1">
        <v>105.8</v>
      </c>
      <c r="R208" s="1"/>
    </row>
    <row r="209" spans="1:18" x14ac:dyDescent="0.3">
      <c r="A209" s="1">
        <v>23</v>
      </c>
      <c r="B209" s="1" t="s">
        <v>488</v>
      </c>
      <c r="C209" s="1" t="e">
        <f t="shared" si="37"/>
        <v>#N/A</v>
      </c>
      <c r="D209" s="1">
        <v>110.4</v>
      </c>
      <c r="E209" s="1">
        <v>107.1</v>
      </c>
      <c r="R209" s="1"/>
    </row>
    <row r="210" spans="1:18" x14ac:dyDescent="0.3">
      <c r="A210" s="1">
        <v>24</v>
      </c>
      <c r="B210" s="1" t="s">
        <v>493</v>
      </c>
      <c r="C210" s="1">
        <f t="shared" si="37"/>
        <v>108.88</v>
      </c>
      <c r="D210" s="1">
        <v>103.6</v>
      </c>
      <c r="E210" s="1">
        <v>112.2</v>
      </c>
      <c r="R210" s="1"/>
    </row>
    <row r="211" spans="1:18" x14ac:dyDescent="0.3">
      <c r="A211" s="1">
        <v>25</v>
      </c>
      <c r="B211" s="1" t="s">
        <v>492</v>
      </c>
      <c r="C211" s="1">
        <f t="shared" si="37"/>
        <v>102.33</v>
      </c>
      <c r="D211" s="1">
        <v>111.4</v>
      </c>
      <c r="E211" s="1">
        <v>108.1</v>
      </c>
      <c r="R211" s="1"/>
    </row>
    <row r="212" spans="1:18" x14ac:dyDescent="0.3">
      <c r="A212" s="1">
        <v>26</v>
      </c>
      <c r="B212" s="1" t="s">
        <v>497</v>
      </c>
      <c r="C212" s="1">
        <f t="shared" si="37"/>
        <v>98.62</v>
      </c>
      <c r="D212" s="1">
        <v>108.3</v>
      </c>
      <c r="E212" s="1">
        <v>108.7</v>
      </c>
      <c r="R212" s="1"/>
    </row>
    <row r="213" spans="1:18" x14ac:dyDescent="0.3">
      <c r="A213" s="1">
        <v>27</v>
      </c>
      <c r="B213" s="1" t="s">
        <v>557</v>
      </c>
      <c r="C213" s="1" t="e">
        <f t="shared" si="37"/>
        <v>#N/A</v>
      </c>
      <c r="D213" s="1">
        <v>111.1</v>
      </c>
      <c r="E213" s="1">
        <v>108.3</v>
      </c>
      <c r="R213" s="1"/>
    </row>
    <row r="214" spans="1:18" x14ac:dyDescent="0.3">
      <c r="A214" s="1">
        <v>28</v>
      </c>
      <c r="B214" s="1" t="s">
        <v>516</v>
      </c>
      <c r="C214" s="1">
        <f t="shared" si="37"/>
        <v>104.83</v>
      </c>
      <c r="D214" s="1">
        <v>110.9</v>
      </c>
      <c r="E214" s="1">
        <v>104.3</v>
      </c>
      <c r="R214" s="1"/>
    </row>
    <row r="215" spans="1:18" x14ac:dyDescent="0.3">
      <c r="A215" s="1">
        <v>29</v>
      </c>
      <c r="B215" s="1" t="s">
        <v>496</v>
      </c>
      <c r="C215" s="1">
        <f t="shared" si="37"/>
        <v>96.83</v>
      </c>
      <c r="D215" s="1">
        <v>108.8</v>
      </c>
      <c r="E215" s="1">
        <v>103.2</v>
      </c>
      <c r="R215" s="1"/>
    </row>
    <row r="216" spans="1:18" x14ac:dyDescent="0.3">
      <c r="A216" s="1">
        <v>30</v>
      </c>
      <c r="B216" s="1" t="s">
        <v>523</v>
      </c>
      <c r="C216" s="1">
        <f t="shared" si="37"/>
        <v>104.5</v>
      </c>
      <c r="D216" s="1">
        <v>108.6</v>
      </c>
      <c r="E216" s="1">
        <v>111.3</v>
      </c>
      <c r="R216" s="1"/>
    </row>
    <row r="219" spans="1:18" x14ac:dyDescent="0.3">
      <c r="B219" s="1" t="s">
        <v>58</v>
      </c>
      <c r="C219" s="1" t="s">
        <v>507</v>
      </c>
      <c r="D219" s="1">
        <v>21.4</v>
      </c>
      <c r="N219" s="8"/>
      <c r="R219" s="1"/>
    </row>
    <row r="220" spans="1:18" x14ac:dyDescent="0.3">
      <c r="B220" s="1" t="s">
        <v>247</v>
      </c>
      <c r="C220" s="1" t="s">
        <v>507</v>
      </c>
      <c r="D220" s="1">
        <v>14</v>
      </c>
      <c r="M220" s="8"/>
      <c r="R220" s="1"/>
    </row>
    <row r="221" spans="1:18" x14ac:dyDescent="0.3">
      <c r="B221" s="1" t="s">
        <v>290</v>
      </c>
      <c r="C221" s="1" t="s">
        <v>507</v>
      </c>
      <c r="D221" s="1">
        <v>15.3</v>
      </c>
      <c r="M221" s="8"/>
      <c r="R221" s="1"/>
    </row>
    <row r="222" spans="1:18" x14ac:dyDescent="0.3">
      <c r="B222" s="1" t="s">
        <v>533</v>
      </c>
      <c r="C222" s="1" t="s">
        <v>507</v>
      </c>
      <c r="D222" s="1">
        <v>16.8</v>
      </c>
      <c r="M222" s="8"/>
      <c r="R222" s="1"/>
    </row>
    <row r="223" spans="1:18" x14ac:dyDescent="0.3">
      <c r="B223" s="1" t="s">
        <v>470</v>
      </c>
      <c r="C223" s="1" t="s">
        <v>507</v>
      </c>
      <c r="D223" s="1">
        <v>16.600000000000001</v>
      </c>
      <c r="M223" s="8"/>
      <c r="R223" s="1"/>
    </row>
    <row r="224" spans="1:18" x14ac:dyDescent="0.3">
      <c r="B224" s="1" t="s">
        <v>597</v>
      </c>
      <c r="C224" s="1" t="s">
        <v>507</v>
      </c>
      <c r="D224" s="1">
        <v>9.9</v>
      </c>
      <c r="M224" s="8"/>
      <c r="R224" s="1"/>
    </row>
    <row r="225" spans="2:18" x14ac:dyDescent="0.3">
      <c r="B225" s="1" t="s">
        <v>616</v>
      </c>
      <c r="C225" s="1" t="s">
        <v>507</v>
      </c>
      <c r="D225" s="1">
        <v>14.2</v>
      </c>
      <c r="M225" s="8"/>
      <c r="R225" s="1"/>
    </row>
    <row r="226" spans="2:18" x14ac:dyDescent="0.3">
      <c r="B226" s="1" t="s">
        <v>205</v>
      </c>
      <c r="C226" s="1" t="s">
        <v>507</v>
      </c>
      <c r="D226" s="1">
        <v>13.1</v>
      </c>
      <c r="M226" s="8"/>
      <c r="R226" s="1"/>
    </row>
    <row r="227" spans="2:18" x14ac:dyDescent="0.3">
      <c r="B227" s="1" t="s">
        <v>189</v>
      </c>
      <c r="C227" s="1" t="s">
        <v>507</v>
      </c>
      <c r="D227" s="1">
        <v>23</v>
      </c>
      <c r="M227" s="8"/>
      <c r="R227" s="1"/>
    </row>
    <row r="228" spans="2:18" x14ac:dyDescent="0.3">
      <c r="B228" s="1" t="s">
        <v>617</v>
      </c>
      <c r="C228" s="1" t="s">
        <v>507</v>
      </c>
      <c r="D228" s="1">
        <v>8.3000000000000007</v>
      </c>
      <c r="M228" s="8"/>
      <c r="R228" s="1"/>
    </row>
    <row r="229" spans="2:18" x14ac:dyDescent="0.3">
      <c r="B229" s="1" t="s">
        <v>51</v>
      </c>
      <c r="C229" s="1" t="s">
        <v>507</v>
      </c>
      <c r="D229" s="1">
        <v>16.600000000000001</v>
      </c>
      <c r="M229" s="8"/>
      <c r="R229" s="1"/>
    </row>
    <row r="230" spans="2:18" x14ac:dyDescent="0.3">
      <c r="B230" s="1" t="s">
        <v>43</v>
      </c>
      <c r="C230" s="1" t="s">
        <v>507</v>
      </c>
      <c r="D230" s="1">
        <v>21.5</v>
      </c>
      <c r="M230" s="8"/>
      <c r="R230" s="1"/>
    </row>
    <row r="231" spans="2:18" x14ac:dyDescent="0.3">
      <c r="B231" s="1" t="s">
        <v>204</v>
      </c>
      <c r="C231" s="1" t="s">
        <v>507</v>
      </c>
      <c r="D231" s="1">
        <v>15.3</v>
      </c>
      <c r="M231" s="8"/>
      <c r="R231" s="1"/>
    </row>
    <row r="232" spans="2:18" x14ac:dyDescent="0.3">
      <c r="B232" s="1" t="s">
        <v>346</v>
      </c>
      <c r="C232" s="1" t="s">
        <v>507</v>
      </c>
      <c r="D232" s="1">
        <v>16.600000000000001</v>
      </c>
      <c r="M232" s="8"/>
      <c r="R232" s="1"/>
    </row>
    <row r="233" spans="2:18" x14ac:dyDescent="0.3">
      <c r="B233" s="1" t="s">
        <v>481</v>
      </c>
      <c r="C233" s="1" t="s">
        <v>507</v>
      </c>
      <c r="D233" s="1">
        <v>14.6</v>
      </c>
      <c r="M233" s="8"/>
      <c r="R233" s="1"/>
    </row>
    <row r="234" spans="2:18" x14ac:dyDescent="0.3">
      <c r="B234" s="1" t="s">
        <v>166</v>
      </c>
      <c r="C234" s="1" t="s">
        <v>507</v>
      </c>
      <c r="D234" s="1">
        <v>19</v>
      </c>
      <c r="M234" s="8"/>
      <c r="R234" s="1"/>
    </row>
    <row r="235" spans="2:18" x14ac:dyDescent="0.3">
      <c r="B235" s="1" t="s">
        <v>106</v>
      </c>
      <c r="C235" s="1" t="s">
        <v>507</v>
      </c>
      <c r="D235" s="1">
        <v>27.7</v>
      </c>
      <c r="M235" s="8"/>
      <c r="R235" s="1"/>
    </row>
    <row r="236" spans="2:18" x14ac:dyDescent="0.3">
      <c r="B236" s="1" t="s">
        <v>16</v>
      </c>
      <c r="C236" s="1" t="s">
        <v>507</v>
      </c>
      <c r="D236" s="1">
        <v>16.399999999999999</v>
      </c>
      <c r="M236" s="8"/>
      <c r="R236" s="1"/>
    </row>
    <row r="237" spans="2:18" x14ac:dyDescent="0.3">
      <c r="B237" s="1" t="s">
        <v>103</v>
      </c>
      <c r="C237" s="1" t="s">
        <v>512</v>
      </c>
      <c r="D237" s="1">
        <v>22.2</v>
      </c>
      <c r="M237" s="8"/>
      <c r="R237" s="1"/>
    </row>
    <row r="238" spans="2:18" x14ac:dyDescent="0.3">
      <c r="B238" s="1" t="s">
        <v>225</v>
      </c>
      <c r="C238" s="1" t="s">
        <v>512</v>
      </c>
      <c r="D238" s="1">
        <v>15.9</v>
      </c>
      <c r="M238" s="8"/>
      <c r="R238" s="1"/>
    </row>
    <row r="239" spans="2:18" x14ac:dyDescent="0.3">
      <c r="B239" s="1" t="s">
        <v>359</v>
      </c>
      <c r="C239" s="1" t="s">
        <v>512</v>
      </c>
      <c r="D239" s="1">
        <v>23.5</v>
      </c>
      <c r="M239" s="8"/>
      <c r="R239" s="1"/>
    </row>
    <row r="240" spans="2:18" x14ac:dyDescent="0.3">
      <c r="B240" s="1" t="s">
        <v>326</v>
      </c>
      <c r="C240" s="1" t="s">
        <v>512</v>
      </c>
      <c r="D240" s="1">
        <v>31.1</v>
      </c>
      <c r="M240" s="8"/>
      <c r="R240" s="1"/>
    </row>
    <row r="241" spans="2:18" x14ac:dyDescent="0.3">
      <c r="B241" s="1" t="s">
        <v>440</v>
      </c>
      <c r="C241" s="1" t="s">
        <v>512</v>
      </c>
      <c r="D241" s="1">
        <v>18.100000000000001</v>
      </c>
      <c r="M241" s="8"/>
      <c r="R241" s="1"/>
    </row>
    <row r="242" spans="2:18" x14ac:dyDescent="0.3">
      <c r="B242" s="1" t="s">
        <v>126</v>
      </c>
      <c r="C242" s="1" t="s">
        <v>512</v>
      </c>
      <c r="D242" s="1">
        <v>25</v>
      </c>
      <c r="M242" s="8"/>
      <c r="R242" s="1"/>
    </row>
    <row r="243" spans="2:18" x14ac:dyDescent="0.3">
      <c r="B243" s="1" t="s">
        <v>339</v>
      </c>
      <c r="C243" s="1" t="s">
        <v>512</v>
      </c>
      <c r="D243" s="1">
        <v>12.5</v>
      </c>
      <c r="M243" s="8"/>
      <c r="R243" s="1"/>
    </row>
    <row r="244" spans="2:18" x14ac:dyDescent="0.3">
      <c r="B244" s="1" t="s">
        <v>169</v>
      </c>
      <c r="C244" s="1" t="s">
        <v>512</v>
      </c>
      <c r="D244" s="1">
        <v>10.4</v>
      </c>
      <c r="M244" s="8"/>
      <c r="R244" s="1"/>
    </row>
    <row r="245" spans="2:18" x14ac:dyDescent="0.3">
      <c r="B245" s="1" t="s">
        <v>303</v>
      </c>
      <c r="C245" s="1" t="s">
        <v>512</v>
      </c>
      <c r="D245" s="1">
        <v>15.8</v>
      </c>
      <c r="M245" s="8"/>
      <c r="R245" s="1"/>
    </row>
    <row r="246" spans="2:18" x14ac:dyDescent="0.3">
      <c r="B246" s="1" t="s">
        <v>262</v>
      </c>
      <c r="C246" s="1" t="s">
        <v>512</v>
      </c>
      <c r="D246" s="1">
        <v>16.7</v>
      </c>
      <c r="M246" s="8"/>
      <c r="R246" s="1"/>
    </row>
    <row r="247" spans="2:18" x14ac:dyDescent="0.3">
      <c r="B247" s="1" t="s">
        <v>255</v>
      </c>
      <c r="C247" s="1" t="s">
        <v>512</v>
      </c>
      <c r="D247" s="1">
        <v>17.5</v>
      </c>
      <c r="M247" s="8"/>
      <c r="R247" s="1"/>
    </row>
    <row r="248" spans="2:18" x14ac:dyDescent="0.3">
      <c r="B248" s="1" t="s">
        <v>41</v>
      </c>
      <c r="C248" s="1" t="s">
        <v>512</v>
      </c>
      <c r="D248" s="1">
        <v>21</v>
      </c>
      <c r="M248" s="8"/>
      <c r="R248" s="1"/>
    </row>
    <row r="249" spans="2:18" x14ac:dyDescent="0.3">
      <c r="B249" s="1" t="s">
        <v>449</v>
      </c>
      <c r="C249" s="1" t="s">
        <v>512</v>
      </c>
      <c r="D249" s="1">
        <v>23.4</v>
      </c>
      <c r="M249" s="8"/>
      <c r="R249" s="1"/>
    </row>
    <row r="250" spans="2:18" x14ac:dyDescent="0.3">
      <c r="B250" s="1" t="s">
        <v>111</v>
      </c>
      <c r="C250" s="1" t="s">
        <v>512</v>
      </c>
      <c r="D250" s="1">
        <v>24.2</v>
      </c>
      <c r="M250" s="8"/>
      <c r="R250" s="1"/>
    </row>
    <row r="251" spans="2:18" x14ac:dyDescent="0.3">
      <c r="B251" s="1" t="s">
        <v>618</v>
      </c>
      <c r="C251" s="1" t="s">
        <v>512</v>
      </c>
      <c r="D251" s="1">
        <v>13.6</v>
      </c>
      <c r="M251" s="8"/>
      <c r="R251" s="1"/>
    </row>
    <row r="252" spans="2:18" x14ac:dyDescent="0.3">
      <c r="B252" s="1" t="s">
        <v>426</v>
      </c>
      <c r="C252" s="1" t="s">
        <v>512</v>
      </c>
      <c r="D252" s="1">
        <v>19.100000000000001</v>
      </c>
      <c r="M252" s="8"/>
      <c r="R252" s="1"/>
    </row>
    <row r="253" spans="2:18" x14ac:dyDescent="0.3">
      <c r="B253" s="1" t="s">
        <v>413</v>
      </c>
      <c r="C253" s="1" t="s">
        <v>512</v>
      </c>
      <c r="D253" s="1">
        <v>12.3</v>
      </c>
      <c r="M253" s="8"/>
      <c r="R253" s="1"/>
    </row>
    <row r="254" spans="2:18" x14ac:dyDescent="0.3">
      <c r="B254" s="1" t="s">
        <v>190</v>
      </c>
      <c r="C254" s="1" t="s">
        <v>519</v>
      </c>
      <c r="D254" s="1">
        <v>18.8</v>
      </c>
      <c r="M254" s="8"/>
      <c r="R254" s="1"/>
    </row>
    <row r="255" spans="2:18" x14ac:dyDescent="0.3">
      <c r="B255" s="1" t="s">
        <v>454</v>
      </c>
      <c r="C255" s="1" t="s">
        <v>519</v>
      </c>
      <c r="D255" s="1">
        <v>14.7</v>
      </c>
      <c r="M255" s="8"/>
      <c r="R255" s="1"/>
    </row>
    <row r="256" spans="2:18" x14ac:dyDescent="0.3">
      <c r="B256" s="1" t="s">
        <v>352</v>
      </c>
      <c r="C256" s="1" t="s">
        <v>519</v>
      </c>
      <c r="D256" s="1">
        <v>16.2</v>
      </c>
      <c r="M256" s="8"/>
      <c r="R256" s="1"/>
    </row>
    <row r="257" spans="2:18" x14ac:dyDescent="0.3">
      <c r="B257" s="1" t="s">
        <v>117</v>
      </c>
      <c r="C257" s="1" t="s">
        <v>519</v>
      </c>
      <c r="D257" s="1">
        <v>15</v>
      </c>
      <c r="M257" s="8"/>
      <c r="R257" s="1"/>
    </row>
    <row r="258" spans="2:18" x14ac:dyDescent="0.3">
      <c r="B258" s="1" t="s">
        <v>93</v>
      </c>
      <c r="C258" s="1" t="s">
        <v>519</v>
      </c>
      <c r="D258" s="1">
        <v>18.3</v>
      </c>
      <c r="M258" s="8"/>
      <c r="R258" s="1"/>
    </row>
    <row r="259" spans="2:18" x14ac:dyDescent="0.3">
      <c r="B259" s="1" t="s">
        <v>324</v>
      </c>
      <c r="C259" s="1" t="s">
        <v>519</v>
      </c>
      <c r="D259" s="1">
        <v>16.8</v>
      </c>
      <c r="M259" s="8"/>
      <c r="R259" s="1"/>
    </row>
    <row r="260" spans="2:18" x14ac:dyDescent="0.3">
      <c r="B260" s="1" t="s">
        <v>450</v>
      </c>
      <c r="C260" s="1" t="s">
        <v>519</v>
      </c>
      <c r="D260" s="1">
        <v>21.5</v>
      </c>
      <c r="M260" s="8"/>
      <c r="R260" s="1"/>
    </row>
    <row r="261" spans="2:18" x14ac:dyDescent="0.3">
      <c r="B261" s="1" t="s">
        <v>129</v>
      </c>
      <c r="C261" s="1" t="s">
        <v>519</v>
      </c>
      <c r="D261" s="1">
        <v>21.8</v>
      </c>
      <c r="M261" s="8"/>
      <c r="R261" s="1"/>
    </row>
    <row r="262" spans="2:18" x14ac:dyDescent="0.3">
      <c r="B262" s="1" t="s">
        <v>7</v>
      </c>
      <c r="C262" s="1" t="s">
        <v>519</v>
      </c>
      <c r="D262" s="1">
        <v>28.6</v>
      </c>
      <c r="M262" s="8"/>
      <c r="R262" s="1"/>
    </row>
    <row r="263" spans="2:18" x14ac:dyDescent="0.3">
      <c r="B263" s="1" t="s">
        <v>619</v>
      </c>
      <c r="C263" s="1" t="s">
        <v>519</v>
      </c>
      <c r="D263" s="1">
        <v>20.3</v>
      </c>
      <c r="M263" s="8"/>
      <c r="R263" s="1"/>
    </row>
    <row r="264" spans="2:18" x14ac:dyDescent="0.3">
      <c r="B264" s="1" t="s">
        <v>194</v>
      </c>
      <c r="C264" s="1" t="s">
        <v>519</v>
      </c>
      <c r="D264" s="1">
        <v>14.4</v>
      </c>
      <c r="M264" s="8"/>
      <c r="R264" s="1"/>
    </row>
    <row r="265" spans="2:18" x14ac:dyDescent="0.3">
      <c r="B265" s="1" t="s">
        <v>145</v>
      </c>
      <c r="C265" s="1" t="s">
        <v>519</v>
      </c>
      <c r="D265" s="1">
        <v>17.3</v>
      </c>
      <c r="M265" s="8"/>
      <c r="R265" s="1"/>
    </row>
    <row r="266" spans="2:18" x14ac:dyDescent="0.3">
      <c r="B266" s="1" t="s">
        <v>620</v>
      </c>
      <c r="C266" s="1" t="s">
        <v>519</v>
      </c>
      <c r="D266" s="1">
        <v>22.6</v>
      </c>
      <c r="M266" s="8"/>
      <c r="R266" s="1"/>
    </row>
    <row r="267" spans="2:18" x14ac:dyDescent="0.3">
      <c r="B267" s="1" t="s">
        <v>603</v>
      </c>
      <c r="C267" s="1" t="s">
        <v>519</v>
      </c>
      <c r="D267" s="1">
        <v>10.1</v>
      </c>
      <c r="M267" s="8"/>
      <c r="R267" s="1"/>
    </row>
    <row r="268" spans="2:18" x14ac:dyDescent="0.3">
      <c r="B268" s="1" t="s">
        <v>418</v>
      </c>
      <c r="C268" s="1" t="s">
        <v>519</v>
      </c>
      <c r="D268" s="1">
        <v>13.7</v>
      </c>
      <c r="M268" s="8"/>
      <c r="R268" s="1"/>
    </row>
    <row r="269" spans="2:18" x14ac:dyDescent="0.3">
      <c r="B269" s="1" t="s">
        <v>315</v>
      </c>
      <c r="C269" s="1" t="s">
        <v>519</v>
      </c>
      <c r="D269" s="1">
        <v>18.100000000000001</v>
      </c>
      <c r="M269" s="8"/>
      <c r="R269" s="1"/>
    </row>
    <row r="270" spans="2:18" x14ac:dyDescent="0.3">
      <c r="B270" s="1" t="s">
        <v>60</v>
      </c>
      <c r="C270" s="1" t="s">
        <v>514</v>
      </c>
      <c r="D270" s="1">
        <v>12.8</v>
      </c>
      <c r="M270" s="8"/>
      <c r="R270" s="1"/>
    </row>
    <row r="271" spans="2:18" x14ac:dyDescent="0.3">
      <c r="B271" s="1" t="s">
        <v>238</v>
      </c>
      <c r="C271" s="1" t="s">
        <v>514</v>
      </c>
      <c r="D271" s="1">
        <v>15.9</v>
      </c>
      <c r="M271" s="8"/>
      <c r="R271" s="1"/>
    </row>
    <row r="272" spans="2:18" x14ac:dyDescent="0.3">
      <c r="B272" s="1" t="s">
        <v>296</v>
      </c>
      <c r="C272" s="1" t="s">
        <v>514</v>
      </c>
      <c r="D272" s="1">
        <v>16.600000000000001</v>
      </c>
      <c r="M272" s="8"/>
      <c r="R272" s="1"/>
    </row>
    <row r="273" spans="2:18" x14ac:dyDescent="0.3">
      <c r="B273" s="1" t="s">
        <v>254</v>
      </c>
      <c r="C273" s="1" t="s">
        <v>514</v>
      </c>
      <c r="D273" s="1">
        <v>16.7</v>
      </c>
      <c r="M273" s="8"/>
      <c r="R273" s="1"/>
    </row>
    <row r="274" spans="2:18" x14ac:dyDescent="0.3">
      <c r="B274" s="1" t="s">
        <v>304</v>
      </c>
      <c r="C274" s="1" t="s">
        <v>514</v>
      </c>
      <c r="D274" s="1">
        <v>21.6</v>
      </c>
      <c r="M274" s="8"/>
      <c r="R274" s="1"/>
    </row>
    <row r="275" spans="2:18" x14ac:dyDescent="0.3">
      <c r="B275" s="1" t="s">
        <v>424</v>
      </c>
      <c r="C275" s="1" t="s">
        <v>514</v>
      </c>
      <c r="D275" s="1">
        <v>20.9</v>
      </c>
      <c r="M275" s="8"/>
      <c r="R275" s="1"/>
    </row>
    <row r="276" spans="2:18" x14ac:dyDescent="0.3">
      <c r="B276" s="1" t="s">
        <v>52</v>
      </c>
      <c r="C276" s="1" t="s">
        <v>514</v>
      </c>
      <c r="D276" s="1">
        <v>22</v>
      </c>
      <c r="M276" s="8"/>
      <c r="R276" s="1"/>
    </row>
    <row r="277" spans="2:18" x14ac:dyDescent="0.3">
      <c r="B277" s="1" t="s">
        <v>5</v>
      </c>
      <c r="C277" s="1" t="s">
        <v>514</v>
      </c>
      <c r="D277" s="1">
        <v>17.600000000000001</v>
      </c>
      <c r="M277" s="8"/>
      <c r="R277" s="1"/>
    </row>
    <row r="278" spans="2:18" x14ac:dyDescent="0.3">
      <c r="B278" s="1" t="s">
        <v>319</v>
      </c>
      <c r="C278" s="1" t="s">
        <v>514</v>
      </c>
      <c r="D278" s="1">
        <v>30.8</v>
      </c>
      <c r="M278" s="8"/>
      <c r="R278" s="1"/>
    </row>
    <row r="279" spans="2:18" x14ac:dyDescent="0.3">
      <c r="B279" s="1" t="s">
        <v>398</v>
      </c>
      <c r="C279" s="1" t="s">
        <v>514</v>
      </c>
      <c r="D279" s="1">
        <v>23.6</v>
      </c>
      <c r="M279" s="8"/>
      <c r="R279" s="1"/>
    </row>
    <row r="280" spans="2:18" x14ac:dyDescent="0.3">
      <c r="B280" s="1" t="s">
        <v>430</v>
      </c>
      <c r="C280" s="1" t="s">
        <v>514</v>
      </c>
      <c r="D280" s="1">
        <v>14.7</v>
      </c>
      <c r="M280" s="8"/>
      <c r="R280" s="1"/>
    </row>
    <row r="281" spans="2:18" x14ac:dyDescent="0.3">
      <c r="B281" s="1" t="s">
        <v>436</v>
      </c>
      <c r="C281" s="1" t="s">
        <v>514</v>
      </c>
      <c r="D281" s="1">
        <v>15.3</v>
      </c>
      <c r="M281" s="8"/>
      <c r="R281" s="1"/>
    </row>
    <row r="282" spans="2:18" x14ac:dyDescent="0.3">
      <c r="B282" s="1" t="s">
        <v>479</v>
      </c>
      <c r="C282" s="1" t="s">
        <v>514</v>
      </c>
      <c r="D282" s="1">
        <v>14.7</v>
      </c>
      <c r="M282" s="8"/>
      <c r="R282" s="1"/>
    </row>
    <row r="283" spans="2:18" x14ac:dyDescent="0.3">
      <c r="B283" s="1" t="s">
        <v>36</v>
      </c>
      <c r="C283" s="1" t="s">
        <v>514</v>
      </c>
      <c r="D283" s="1">
        <v>12.9</v>
      </c>
      <c r="M283" s="8"/>
      <c r="R283" s="1"/>
    </row>
    <row r="284" spans="2:18" x14ac:dyDescent="0.3">
      <c r="B284" s="1" t="s">
        <v>42</v>
      </c>
      <c r="C284" s="1" t="s">
        <v>514</v>
      </c>
      <c r="D284" s="1">
        <v>17.899999999999999</v>
      </c>
      <c r="M284" s="8"/>
      <c r="R284" s="1"/>
    </row>
    <row r="285" spans="2:18" x14ac:dyDescent="0.3">
      <c r="B285" s="1" t="s">
        <v>228</v>
      </c>
      <c r="C285" s="1" t="s">
        <v>514</v>
      </c>
      <c r="D285" s="1">
        <v>24.7</v>
      </c>
      <c r="M285" s="8"/>
      <c r="R285" s="1"/>
    </row>
    <row r="286" spans="2:18" x14ac:dyDescent="0.3">
      <c r="B286" s="1" t="s">
        <v>591</v>
      </c>
      <c r="C286" s="1" t="s">
        <v>514</v>
      </c>
      <c r="D286" s="1">
        <v>20.6</v>
      </c>
      <c r="M286" s="8"/>
      <c r="R286" s="1"/>
    </row>
    <row r="287" spans="2:18" x14ac:dyDescent="0.3">
      <c r="B287" s="1" t="s">
        <v>25</v>
      </c>
      <c r="C287" s="1" t="s">
        <v>499</v>
      </c>
      <c r="D287" s="1">
        <v>24</v>
      </c>
      <c r="M287" s="8"/>
      <c r="R287" s="1"/>
    </row>
    <row r="288" spans="2:18" x14ac:dyDescent="0.3">
      <c r="B288" s="1" t="s">
        <v>325</v>
      </c>
      <c r="C288" s="1" t="s">
        <v>499</v>
      </c>
      <c r="D288" s="1">
        <v>15.4</v>
      </c>
      <c r="M288" s="8"/>
      <c r="R288" s="1"/>
    </row>
    <row r="289" spans="2:18" x14ac:dyDescent="0.3">
      <c r="B289" s="1" t="s">
        <v>171</v>
      </c>
      <c r="C289" s="1" t="s">
        <v>499</v>
      </c>
      <c r="D289" s="1">
        <v>12.1</v>
      </c>
      <c r="M289" s="8"/>
      <c r="R289" s="1"/>
    </row>
    <row r="290" spans="2:18" x14ac:dyDescent="0.3">
      <c r="B290" s="1" t="s">
        <v>15</v>
      </c>
      <c r="C290" s="1" t="s">
        <v>499</v>
      </c>
      <c r="D290" s="1">
        <v>13.8</v>
      </c>
      <c r="M290" s="8"/>
      <c r="R290" s="1"/>
    </row>
    <row r="291" spans="2:18" x14ac:dyDescent="0.3">
      <c r="B291" s="1" t="s">
        <v>108</v>
      </c>
      <c r="C291" s="1" t="s">
        <v>499</v>
      </c>
      <c r="D291" s="1">
        <v>23.4</v>
      </c>
      <c r="M291" s="8"/>
      <c r="R291" s="1"/>
    </row>
    <row r="292" spans="2:18" x14ac:dyDescent="0.3">
      <c r="B292" s="1" t="s">
        <v>429</v>
      </c>
      <c r="C292" s="1" t="s">
        <v>499</v>
      </c>
      <c r="D292" s="1">
        <v>19.8</v>
      </c>
      <c r="M292" s="8"/>
      <c r="R292" s="1"/>
    </row>
    <row r="293" spans="2:18" x14ac:dyDescent="0.3">
      <c r="B293" s="1" t="s">
        <v>74</v>
      </c>
      <c r="C293" s="1" t="s">
        <v>499</v>
      </c>
      <c r="D293" s="1">
        <v>24.5</v>
      </c>
      <c r="M293" s="8"/>
      <c r="R293" s="1"/>
    </row>
    <row r="294" spans="2:18" x14ac:dyDescent="0.3">
      <c r="B294" s="1" t="s">
        <v>621</v>
      </c>
      <c r="C294" s="1" t="s">
        <v>499</v>
      </c>
      <c r="D294" s="1">
        <v>18.5</v>
      </c>
      <c r="M294" s="8"/>
      <c r="R294" s="1"/>
    </row>
    <row r="295" spans="2:18" x14ac:dyDescent="0.3">
      <c r="B295" s="1" t="s">
        <v>67</v>
      </c>
      <c r="C295" s="1" t="s">
        <v>499</v>
      </c>
      <c r="D295" s="1">
        <v>17.3</v>
      </c>
      <c r="M295" s="8"/>
      <c r="R295" s="1"/>
    </row>
    <row r="296" spans="2:18" x14ac:dyDescent="0.3">
      <c r="B296" s="1" t="s">
        <v>13</v>
      </c>
      <c r="C296" s="1" t="s">
        <v>499</v>
      </c>
      <c r="D296" s="1">
        <v>18.3</v>
      </c>
      <c r="M296" s="8"/>
      <c r="R296" s="1"/>
    </row>
    <row r="297" spans="2:18" x14ac:dyDescent="0.3">
      <c r="B297" s="1" t="s">
        <v>230</v>
      </c>
      <c r="C297" s="1" t="s">
        <v>499</v>
      </c>
      <c r="D297" s="1">
        <v>11.7</v>
      </c>
      <c r="M297" s="8"/>
      <c r="R297" s="1"/>
    </row>
    <row r="298" spans="2:18" x14ac:dyDescent="0.3">
      <c r="B298" s="1" t="s">
        <v>374</v>
      </c>
      <c r="C298" s="1" t="s">
        <v>499</v>
      </c>
      <c r="D298" s="1">
        <v>16</v>
      </c>
      <c r="M298" s="8"/>
      <c r="R298" s="1"/>
    </row>
    <row r="299" spans="2:18" x14ac:dyDescent="0.3">
      <c r="B299" s="1" t="s">
        <v>555</v>
      </c>
      <c r="C299" s="1" t="s">
        <v>499</v>
      </c>
      <c r="D299" s="1">
        <v>15.6</v>
      </c>
      <c r="M299" s="8"/>
      <c r="R299" s="1"/>
    </row>
    <row r="300" spans="2:18" x14ac:dyDescent="0.3">
      <c r="B300" s="1" t="s">
        <v>279</v>
      </c>
      <c r="C300" s="1" t="s">
        <v>499</v>
      </c>
      <c r="D300" s="1">
        <v>0</v>
      </c>
      <c r="M300" s="8"/>
      <c r="R300" s="1"/>
    </row>
    <row r="301" spans="2:18" x14ac:dyDescent="0.3">
      <c r="B301" s="1" t="s">
        <v>428</v>
      </c>
      <c r="C301" s="1" t="s">
        <v>499</v>
      </c>
      <c r="D301" s="1">
        <v>25.3</v>
      </c>
      <c r="M301" s="8"/>
      <c r="R301" s="1"/>
    </row>
    <row r="302" spans="2:18" x14ac:dyDescent="0.3">
      <c r="B302" s="1" t="s">
        <v>176</v>
      </c>
      <c r="C302" s="1" t="s">
        <v>499</v>
      </c>
      <c r="D302" s="1">
        <v>17.8</v>
      </c>
      <c r="M302" s="8"/>
      <c r="R302" s="1"/>
    </row>
    <row r="303" spans="2:18" x14ac:dyDescent="0.3">
      <c r="B303" s="1" t="s">
        <v>59</v>
      </c>
      <c r="C303" s="1" t="s">
        <v>499</v>
      </c>
      <c r="D303" s="1">
        <v>19.2</v>
      </c>
      <c r="M303" s="8"/>
      <c r="R303" s="1"/>
    </row>
    <row r="304" spans="2:18" x14ac:dyDescent="0.3">
      <c r="B304" s="1" t="s">
        <v>299</v>
      </c>
      <c r="C304" s="1" t="s">
        <v>499</v>
      </c>
      <c r="D304" s="1">
        <v>29.8</v>
      </c>
      <c r="M304" s="8"/>
      <c r="R304" s="1"/>
    </row>
    <row r="305" spans="2:18" x14ac:dyDescent="0.3">
      <c r="B305" s="1" t="s">
        <v>167</v>
      </c>
      <c r="C305" s="1" t="s">
        <v>505</v>
      </c>
      <c r="D305" s="1">
        <v>17.8</v>
      </c>
      <c r="M305" s="8"/>
      <c r="R305" s="1"/>
    </row>
    <row r="306" spans="2:18" x14ac:dyDescent="0.3">
      <c r="B306" s="1" t="s">
        <v>478</v>
      </c>
      <c r="C306" s="1" t="s">
        <v>505</v>
      </c>
      <c r="D306" s="1">
        <v>17.8</v>
      </c>
      <c r="M306" s="8"/>
      <c r="R306" s="1"/>
    </row>
    <row r="307" spans="2:18" x14ac:dyDescent="0.3">
      <c r="B307" s="1" t="s">
        <v>295</v>
      </c>
      <c r="C307" s="1" t="s">
        <v>505</v>
      </c>
      <c r="D307" s="1">
        <v>16.899999999999999</v>
      </c>
      <c r="M307" s="8"/>
      <c r="R307" s="1"/>
    </row>
    <row r="308" spans="2:18" x14ac:dyDescent="0.3">
      <c r="B308" s="1" t="s">
        <v>423</v>
      </c>
      <c r="C308" s="1" t="s">
        <v>505</v>
      </c>
      <c r="D308" s="1">
        <v>18.2</v>
      </c>
      <c r="M308" s="8"/>
      <c r="R308" s="1"/>
    </row>
    <row r="309" spans="2:18" x14ac:dyDescent="0.3">
      <c r="B309" s="1" t="s">
        <v>102</v>
      </c>
      <c r="C309" s="1" t="s">
        <v>505</v>
      </c>
      <c r="D309" s="1">
        <v>17.399999999999999</v>
      </c>
      <c r="M309" s="8"/>
      <c r="R309" s="1"/>
    </row>
    <row r="310" spans="2:18" x14ac:dyDescent="0.3">
      <c r="B310" s="1" t="s">
        <v>425</v>
      </c>
      <c r="C310" s="1" t="s">
        <v>505</v>
      </c>
      <c r="D310" s="1">
        <v>24.7</v>
      </c>
      <c r="M310" s="8"/>
      <c r="R310" s="1"/>
    </row>
    <row r="311" spans="2:18" x14ac:dyDescent="0.3">
      <c r="B311" s="1" t="s">
        <v>214</v>
      </c>
      <c r="C311" s="1" t="s">
        <v>505</v>
      </c>
      <c r="D311" s="1">
        <v>14.1</v>
      </c>
      <c r="M311" s="8"/>
      <c r="R311" s="1"/>
    </row>
    <row r="312" spans="2:18" x14ac:dyDescent="0.3">
      <c r="B312" s="1" t="s">
        <v>622</v>
      </c>
      <c r="C312" s="1" t="s">
        <v>505</v>
      </c>
      <c r="D312" s="1">
        <v>9.6999999999999993</v>
      </c>
      <c r="M312" s="8"/>
      <c r="R312" s="1"/>
    </row>
    <row r="313" spans="2:18" x14ac:dyDescent="0.3">
      <c r="B313" s="1" t="s">
        <v>623</v>
      </c>
      <c r="C313" s="1" t="s">
        <v>505</v>
      </c>
      <c r="D313" s="1">
        <v>17.600000000000001</v>
      </c>
      <c r="M313" s="8"/>
      <c r="R313" s="1"/>
    </row>
    <row r="314" spans="2:18" x14ac:dyDescent="0.3">
      <c r="B314" s="1" t="s">
        <v>76</v>
      </c>
      <c r="C314" s="1" t="s">
        <v>505</v>
      </c>
      <c r="D314" s="1">
        <v>16.2</v>
      </c>
      <c r="M314" s="8"/>
      <c r="R314" s="1"/>
    </row>
    <row r="315" spans="2:18" x14ac:dyDescent="0.3">
      <c r="B315" s="1" t="s">
        <v>68</v>
      </c>
      <c r="C315" s="1" t="s">
        <v>505</v>
      </c>
      <c r="D315" s="1">
        <v>12</v>
      </c>
      <c r="M315" s="8"/>
      <c r="R315" s="1"/>
    </row>
    <row r="316" spans="2:18" x14ac:dyDescent="0.3">
      <c r="B316" s="1" t="s">
        <v>177</v>
      </c>
      <c r="C316" s="1" t="s">
        <v>505</v>
      </c>
      <c r="D316" s="1">
        <v>17.3</v>
      </c>
      <c r="M316" s="8"/>
      <c r="R316" s="1"/>
    </row>
    <row r="317" spans="2:18" x14ac:dyDescent="0.3">
      <c r="B317" s="1" t="s">
        <v>383</v>
      </c>
      <c r="C317" s="1" t="s">
        <v>505</v>
      </c>
      <c r="D317" s="1">
        <v>0</v>
      </c>
      <c r="M317" s="8"/>
      <c r="R317" s="1"/>
    </row>
    <row r="318" spans="2:18" x14ac:dyDescent="0.3">
      <c r="B318" s="1" t="s">
        <v>312</v>
      </c>
      <c r="C318" s="1" t="s">
        <v>505</v>
      </c>
      <c r="D318" s="1">
        <v>26.6</v>
      </c>
      <c r="M318" s="8"/>
      <c r="R318" s="1"/>
    </row>
    <row r="319" spans="2:18" x14ac:dyDescent="0.3">
      <c r="B319" s="1" t="s">
        <v>219</v>
      </c>
      <c r="C319" s="1" t="s">
        <v>505</v>
      </c>
      <c r="D319" s="1">
        <v>25.9</v>
      </c>
      <c r="M319" s="8"/>
      <c r="R319" s="1"/>
    </row>
    <row r="320" spans="2:18" x14ac:dyDescent="0.3">
      <c r="B320" s="1" t="s">
        <v>624</v>
      </c>
      <c r="C320" s="1" t="s">
        <v>505</v>
      </c>
      <c r="D320" s="1">
        <v>0</v>
      </c>
      <c r="M320" s="8"/>
      <c r="R320" s="1"/>
    </row>
    <row r="321" spans="2:18" x14ac:dyDescent="0.3">
      <c r="B321" s="1" t="s">
        <v>525</v>
      </c>
      <c r="C321" s="1" t="s">
        <v>505</v>
      </c>
      <c r="D321" s="1">
        <v>15.2</v>
      </c>
      <c r="M321" s="8"/>
      <c r="R321" s="1"/>
    </row>
    <row r="322" spans="2:18" x14ac:dyDescent="0.3">
      <c r="B322" s="1" t="s">
        <v>399</v>
      </c>
      <c r="C322" s="1" t="s">
        <v>505</v>
      </c>
      <c r="D322" s="1">
        <v>19.600000000000001</v>
      </c>
      <c r="M322" s="8"/>
      <c r="R322" s="1"/>
    </row>
    <row r="323" spans="2:18" x14ac:dyDescent="0.3">
      <c r="B323" s="1" t="s">
        <v>468</v>
      </c>
      <c r="C323" s="1" t="s">
        <v>505</v>
      </c>
      <c r="D323" s="1">
        <v>17.3</v>
      </c>
      <c r="M323" s="8"/>
      <c r="R323" s="1"/>
    </row>
    <row r="324" spans="2:18" x14ac:dyDescent="0.3">
      <c r="B324" s="1" t="s">
        <v>138</v>
      </c>
      <c r="C324" s="1" t="s">
        <v>505</v>
      </c>
      <c r="D324" s="1">
        <v>17.100000000000001</v>
      </c>
      <c r="M324" s="8"/>
      <c r="R324" s="1"/>
    </row>
    <row r="325" spans="2:18" x14ac:dyDescent="0.3">
      <c r="B325" s="1" t="s">
        <v>298</v>
      </c>
      <c r="C325" s="1" t="s">
        <v>505</v>
      </c>
      <c r="D325" s="1">
        <v>17.5</v>
      </c>
      <c r="M325" s="8"/>
      <c r="R325" s="1"/>
    </row>
    <row r="326" spans="2:18" x14ac:dyDescent="0.3">
      <c r="B326" s="1" t="s">
        <v>373</v>
      </c>
      <c r="C326" s="1" t="s">
        <v>518</v>
      </c>
      <c r="D326" s="1">
        <v>15</v>
      </c>
      <c r="M326" s="8"/>
      <c r="R326" s="1"/>
    </row>
    <row r="327" spans="2:18" x14ac:dyDescent="0.3">
      <c r="B327" s="1" t="s">
        <v>134</v>
      </c>
      <c r="C327" s="1" t="s">
        <v>518</v>
      </c>
      <c r="D327" s="1">
        <v>16.7</v>
      </c>
      <c r="M327" s="8"/>
      <c r="R327" s="1"/>
    </row>
    <row r="328" spans="2:18" x14ac:dyDescent="0.3">
      <c r="B328" s="1" t="s">
        <v>457</v>
      </c>
      <c r="C328" s="1" t="s">
        <v>518</v>
      </c>
      <c r="D328" s="1">
        <v>18</v>
      </c>
      <c r="M328" s="8"/>
      <c r="R328" s="1"/>
    </row>
    <row r="329" spans="2:18" x14ac:dyDescent="0.3">
      <c r="B329" s="1" t="s">
        <v>307</v>
      </c>
      <c r="C329" s="1" t="s">
        <v>518</v>
      </c>
      <c r="D329" s="1">
        <v>21.7</v>
      </c>
      <c r="M329" s="8"/>
      <c r="R329" s="1"/>
    </row>
    <row r="330" spans="2:18" x14ac:dyDescent="0.3">
      <c r="B330" s="1" t="s">
        <v>11</v>
      </c>
      <c r="C330" s="1" t="s">
        <v>518</v>
      </c>
      <c r="D330" s="1">
        <v>13.5</v>
      </c>
      <c r="M330" s="8"/>
      <c r="R330" s="1"/>
    </row>
    <row r="331" spans="2:18" x14ac:dyDescent="0.3">
      <c r="B331" s="1" t="s">
        <v>132</v>
      </c>
      <c r="C331" s="1" t="s">
        <v>518</v>
      </c>
      <c r="D331" s="1">
        <v>16.7</v>
      </c>
      <c r="M331" s="8"/>
      <c r="R331" s="1"/>
    </row>
    <row r="332" spans="2:18" x14ac:dyDescent="0.3">
      <c r="B332" s="1" t="s">
        <v>538</v>
      </c>
      <c r="C332" s="1" t="s">
        <v>518</v>
      </c>
      <c r="D332" s="1">
        <v>26.3</v>
      </c>
      <c r="M332" s="8"/>
      <c r="R332" s="1"/>
    </row>
    <row r="333" spans="2:18" x14ac:dyDescent="0.3">
      <c r="B333" s="1" t="s">
        <v>364</v>
      </c>
      <c r="C333" s="1" t="s">
        <v>518</v>
      </c>
      <c r="D333" s="1">
        <v>18.600000000000001</v>
      </c>
      <c r="M333" s="8"/>
      <c r="R333" s="1"/>
    </row>
    <row r="334" spans="2:18" x14ac:dyDescent="0.3">
      <c r="B334" s="1" t="s">
        <v>28</v>
      </c>
      <c r="C334" s="1" t="s">
        <v>518</v>
      </c>
      <c r="D334" s="1">
        <v>14.1</v>
      </c>
      <c r="M334" s="8"/>
      <c r="R334" s="1"/>
    </row>
    <row r="335" spans="2:18" x14ac:dyDescent="0.3">
      <c r="B335" s="1" t="s">
        <v>4</v>
      </c>
      <c r="C335" s="1" t="s">
        <v>518</v>
      </c>
      <c r="D335" s="1">
        <v>24</v>
      </c>
      <c r="M335" s="8"/>
      <c r="R335" s="1"/>
    </row>
    <row r="336" spans="2:18" x14ac:dyDescent="0.3">
      <c r="B336" s="1" t="s">
        <v>461</v>
      </c>
      <c r="C336" s="1" t="s">
        <v>518</v>
      </c>
      <c r="D336" s="1">
        <v>29.6</v>
      </c>
      <c r="M336" s="8"/>
      <c r="R336" s="1"/>
    </row>
    <row r="337" spans="2:18" x14ac:dyDescent="0.3">
      <c r="B337" s="1" t="s">
        <v>146</v>
      </c>
      <c r="C337" s="1" t="s">
        <v>518</v>
      </c>
      <c r="D337" s="1">
        <v>13.2</v>
      </c>
      <c r="M337" s="8"/>
      <c r="R337" s="1"/>
    </row>
    <row r="338" spans="2:18" x14ac:dyDescent="0.3">
      <c r="B338" s="1" t="s">
        <v>231</v>
      </c>
      <c r="C338" s="1" t="s">
        <v>518</v>
      </c>
      <c r="D338" s="1">
        <v>14</v>
      </c>
      <c r="M338" s="8"/>
      <c r="R338" s="1"/>
    </row>
    <row r="339" spans="2:18" x14ac:dyDescent="0.3">
      <c r="B339" s="1" t="s">
        <v>273</v>
      </c>
      <c r="C339" s="1" t="s">
        <v>518</v>
      </c>
      <c r="D339" s="1">
        <v>15.3</v>
      </c>
      <c r="M339" s="8"/>
      <c r="R339" s="1"/>
    </row>
    <row r="340" spans="2:18" x14ac:dyDescent="0.3">
      <c r="B340" s="1" t="s">
        <v>9</v>
      </c>
      <c r="C340" s="1" t="s">
        <v>518</v>
      </c>
      <c r="D340" s="1">
        <v>24.6</v>
      </c>
      <c r="M340" s="8"/>
      <c r="R340" s="1"/>
    </row>
    <row r="341" spans="2:18" x14ac:dyDescent="0.3">
      <c r="B341" s="1" t="s">
        <v>354</v>
      </c>
      <c r="C341" s="1" t="s">
        <v>518</v>
      </c>
      <c r="D341" s="1">
        <v>24.2</v>
      </c>
      <c r="M341" s="8"/>
      <c r="R341" s="1"/>
    </row>
    <row r="342" spans="2:18" x14ac:dyDescent="0.3">
      <c r="B342" s="1" t="s">
        <v>196</v>
      </c>
      <c r="C342" s="1" t="s">
        <v>520</v>
      </c>
      <c r="D342" s="1">
        <v>22</v>
      </c>
      <c r="M342" s="8"/>
      <c r="R342" s="1"/>
    </row>
    <row r="343" spans="2:18" x14ac:dyDescent="0.3">
      <c r="B343" s="1" t="s">
        <v>361</v>
      </c>
      <c r="C343" s="1" t="s">
        <v>520</v>
      </c>
      <c r="D343" s="1">
        <v>22.8</v>
      </c>
      <c r="M343" s="8"/>
      <c r="R343" s="1"/>
    </row>
    <row r="344" spans="2:18" x14ac:dyDescent="0.3">
      <c r="B344" s="1" t="s">
        <v>471</v>
      </c>
      <c r="C344" s="1" t="s">
        <v>520</v>
      </c>
      <c r="D344" s="1">
        <v>19.5</v>
      </c>
      <c r="M344" s="8"/>
      <c r="R344" s="1"/>
    </row>
    <row r="345" spans="2:18" x14ac:dyDescent="0.3">
      <c r="B345" s="1" t="s">
        <v>445</v>
      </c>
      <c r="C345" s="1" t="s">
        <v>520</v>
      </c>
      <c r="D345" s="1">
        <v>27.4</v>
      </c>
      <c r="M345" s="8"/>
      <c r="R345" s="1"/>
    </row>
    <row r="346" spans="2:18" x14ac:dyDescent="0.3">
      <c r="B346" s="1" t="s">
        <v>201</v>
      </c>
      <c r="C346" s="1" t="s">
        <v>520</v>
      </c>
      <c r="D346" s="1">
        <v>24.1</v>
      </c>
      <c r="M346" s="8"/>
      <c r="R346" s="1"/>
    </row>
    <row r="347" spans="2:18" x14ac:dyDescent="0.3">
      <c r="B347" s="1" t="s">
        <v>258</v>
      </c>
      <c r="C347" s="1" t="s">
        <v>520</v>
      </c>
      <c r="D347" s="1">
        <v>17.899999999999999</v>
      </c>
      <c r="M347" s="8"/>
      <c r="R347" s="1"/>
    </row>
    <row r="348" spans="2:18" x14ac:dyDescent="0.3">
      <c r="B348" s="1" t="s">
        <v>540</v>
      </c>
      <c r="C348" s="1" t="s">
        <v>520</v>
      </c>
      <c r="D348" s="1">
        <v>11.9</v>
      </c>
      <c r="M348" s="8"/>
      <c r="R348" s="1"/>
    </row>
    <row r="349" spans="2:18" x14ac:dyDescent="0.3">
      <c r="B349" s="1" t="s">
        <v>405</v>
      </c>
      <c r="C349" s="1" t="s">
        <v>520</v>
      </c>
      <c r="D349" s="1">
        <v>18.100000000000001</v>
      </c>
      <c r="M349" s="8"/>
      <c r="R349" s="1"/>
    </row>
    <row r="350" spans="2:18" x14ac:dyDescent="0.3">
      <c r="B350" s="1" t="s">
        <v>415</v>
      </c>
      <c r="C350" s="1" t="s">
        <v>520</v>
      </c>
      <c r="D350" s="1">
        <v>15.9</v>
      </c>
      <c r="M350" s="8"/>
      <c r="R350" s="1"/>
    </row>
    <row r="351" spans="2:18" x14ac:dyDescent="0.3">
      <c r="B351" s="1" t="s">
        <v>465</v>
      </c>
      <c r="C351" s="1" t="s">
        <v>520</v>
      </c>
      <c r="D351" s="1">
        <v>16.8</v>
      </c>
      <c r="M351" s="8"/>
      <c r="R351" s="1"/>
    </row>
    <row r="352" spans="2:18" x14ac:dyDescent="0.3">
      <c r="B352" s="1" t="s">
        <v>100</v>
      </c>
      <c r="C352" s="1" t="s">
        <v>520</v>
      </c>
      <c r="D352" s="1">
        <v>12.6</v>
      </c>
      <c r="M352" s="8"/>
      <c r="R352" s="1"/>
    </row>
    <row r="353" spans="2:18" x14ac:dyDescent="0.3">
      <c r="B353" s="1" t="s">
        <v>144</v>
      </c>
      <c r="C353" s="1" t="s">
        <v>520</v>
      </c>
      <c r="D353" s="1">
        <v>27.1</v>
      </c>
      <c r="M353" s="8"/>
      <c r="R353" s="1"/>
    </row>
    <row r="354" spans="2:18" x14ac:dyDescent="0.3">
      <c r="B354" s="1" t="s">
        <v>433</v>
      </c>
      <c r="C354" s="1" t="s">
        <v>520</v>
      </c>
      <c r="D354" s="1">
        <v>19.100000000000001</v>
      </c>
      <c r="M354" s="8"/>
      <c r="R354" s="1"/>
    </row>
    <row r="355" spans="2:18" x14ac:dyDescent="0.3">
      <c r="B355" s="1" t="s">
        <v>393</v>
      </c>
      <c r="C355" s="1" t="s">
        <v>520</v>
      </c>
      <c r="D355" s="1">
        <v>15.3</v>
      </c>
      <c r="M355" s="8"/>
      <c r="R355" s="1"/>
    </row>
    <row r="356" spans="2:18" x14ac:dyDescent="0.3">
      <c r="B356" s="1" t="s">
        <v>289</v>
      </c>
      <c r="C356" s="1" t="s">
        <v>520</v>
      </c>
      <c r="D356" s="1">
        <v>12.1</v>
      </c>
      <c r="M356" s="8"/>
      <c r="R356" s="1"/>
    </row>
    <row r="357" spans="2:18" x14ac:dyDescent="0.3">
      <c r="B357" s="1" t="s">
        <v>98</v>
      </c>
      <c r="C357" s="1" t="s">
        <v>520</v>
      </c>
      <c r="D357" s="1">
        <v>22.9</v>
      </c>
      <c r="M357" s="8"/>
      <c r="R357" s="1"/>
    </row>
    <row r="358" spans="2:18" x14ac:dyDescent="0.3">
      <c r="B358" s="1" t="s">
        <v>463</v>
      </c>
      <c r="C358" s="1" t="s">
        <v>520</v>
      </c>
      <c r="D358" s="1">
        <v>9.6999999999999993</v>
      </c>
      <c r="M358" s="8"/>
      <c r="R358" s="1"/>
    </row>
    <row r="359" spans="2:18" x14ac:dyDescent="0.3">
      <c r="B359" s="1" t="s">
        <v>404</v>
      </c>
      <c r="C359" s="1" t="s">
        <v>520</v>
      </c>
      <c r="D359" s="1">
        <v>19.5</v>
      </c>
      <c r="M359" s="8"/>
      <c r="R359" s="1"/>
    </row>
    <row r="360" spans="2:18" x14ac:dyDescent="0.3">
      <c r="B360" s="1" t="s">
        <v>142</v>
      </c>
      <c r="C360" s="1" t="s">
        <v>491</v>
      </c>
      <c r="D360" s="1">
        <v>22.6</v>
      </c>
      <c r="M360" s="8"/>
      <c r="R360" s="1"/>
    </row>
    <row r="361" spans="2:18" x14ac:dyDescent="0.3">
      <c r="B361" s="1" t="s">
        <v>97</v>
      </c>
      <c r="C361" s="1" t="s">
        <v>491</v>
      </c>
      <c r="D361" s="1">
        <v>29.6</v>
      </c>
      <c r="M361" s="8"/>
      <c r="R361" s="1"/>
    </row>
    <row r="362" spans="2:18" x14ac:dyDescent="0.3">
      <c r="B362" s="1" t="s">
        <v>372</v>
      </c>
      <c r="C362" s="1" t="s">
        <v>491</v>
      </c>
      <c r="D362" s="1">
        <v>11.3</v>
      </c>
      <c r="M362" s="8"/>
      <c r="R362" s="1"/>
    </row>
    <row r="363" spans="2:18" x14ac:dyDescent="0.3">
      <c r="B363" s="1" t="s">
        <v>382</v>
      </c>
      <c r="C363" s="1" t="s">
        <v>491</v>
      </c>
      <c r="D363" s="1">
        <v>14.6</v>
      </c>
      <c r="M363" s="8"/>
      <c r="R363" s="1"/>
    </row>
    <row r="364" spans="2:18" x14ac:dyDescent="0.3">
      <c r="B364" s="1" t="s">
        <v>550</v>
      </c>
      <c r="C364" s="1" t="s">
        <v>491</v>
      </c>
      <c r="D364" s="1">
        <v>19.3</v>
      </c>
      <c r="M364" s="8"/>
      <c r="R364" s="1"/>
    </row>
    <row r="365" spans="2:18" x14ac:dyDescent="0.3">
      <c r="B365" s="1" t="s">
        <v>391</v>
      </c>
      <c r="C365" s="1" t="s">
        <v>491</v>
      </c>
      <c r="D365" s="1">
        <v>15.7</v>
      </c>
      <c r="M365" s="8"/>
      <c r="R365" s="1"/>
    </row>
    <row r="366" spans="2:18" x14ac:dyDescent="0.3">
      <c r="B366" s="1" t="s">
        <v>311</v>
      </c>
      <c r="C366" s="1" t="s">
        <v>491</v>
      </c>
      <c r="D366" s="1">
        <v>10.4</v>
      </c>
      <c r="M366" s="8"/>
      <c r="R366" s="1"/>
    </row>
    <row r="367" spans="2:18" x14ac:dyDescent="0.3">
      <c r="B367" s="1" t="s">
        <v>453</v>
      </c>
      <c r="C367" s="1" t="s">
        <v>491</v>
      </c>
      <c r="D367" s="1">
        <v>15.4</v>
      </c>
      <c r="M367" s="8"/>
      <c r="R367" s="1"/>
    </row>
    <row r="368" spans="2:18" x14ac:dyDescent="0.3">
      <c r="B368" s="1" t="s">
        <v>377</v>
      </c>
      <c r="C368" s="1" t="s">
        <v>491</v>
      </c>
      <c r="D368" s="1">
        <v>15.8</v>
      </c>
      <c r="M368" s="8"/>
      <c r="R368" s="1"/>
    </row>
    <row r="369" spans="2:18" x14ac:dyDescent="0.3">
      <c r="B369" s="1" t="s">
        <v>164</v>
      </c>
      <c r="C369" s="1" t="s">
        <v>491</v>
      </c>
      <c r="D369" s="1">
        <v>15.3</v>
      </c>
      <c r="M369" s="8"/>
      <c r="R369" s="1"/>
    </row>
    <row r="370" spans="2:18" x14ac:dyDescent="0.3">
      <c r="B370" s="1" t="s">
        <v>432</v>
      </c>
      <c r="C370" s="1" t="s">
        <v>491</v>
      </c>
      <c r="D370" s="1">
        <v>17.899999999999999</v>
      </c>
      <c r="M370" s="8"/>
      <c r="R370" s="1"/>
    </row>
    <row r="371" spans="2:18" x14ac:dyDescent="0.3">
      <c r="B371" s="1" t="s">
        <v>233</v>
      </c>
      <c r="C371" s="1" t="s">
        <v>491</v>
      </c>
      <c r="D371" s="1">
        <v>23.7</v>
      </c>
      <c r="M371" s="8"/>
      <c r="R371" s="1"/>
    </row>
    <row r="372" spans="2:18" x14ac:dyDescent="0.3">
      <c r="B372" s="1" t="s">
        <v>625</v>
      </c>
      <c r="C372" s="1" t="s">
        <v>491</v>
      </c>
      <c r="D372" s="1">
        <v>15.7</v>
      </c>
      <c r="M372" s="8"/>
      <c r="R372" s="1"/>
    </row>
    <row r="373" spans="2:18" x14ac:dyDescent="0.3">
      <c r="B373" s="1" t="s">
        <v>182</v>
      </c>
      <c r="C373" s="1" t="s">
        <v>491</v>
      </c>
      <c r="D373" s="1">
        <v>14.8</v>
      </c>
      <c r="M373" s="8"/>
      <c r="R373" s="1"/>
    </row>
    <row r="374" spans="2:18" x14ac:dyDescent="0.3">
      <c r="B374" s="1" t="s">
        <v>116</v>
      </c>
      <c r="C374" s="1" t="s">
        <v>491</v>
      </c>
      <c r="D374" s="1">
        <v>16.7</v>
      </c>
      <c r="M374" s="8"/>
      <c r="R374" s="1"/>
    </row>
    <row r="375" spans="2:18" x14ac:dyDescent="0.3">
      <c r="B375" s="1" t="s">
        <v>472</v>
      </c>
      <c r="C375" s="1" t="s">
        <v>491</v>
      </c>
      <c r="D375" s="1">
        <v>25</v>
      </c>
      <c r="M375" s="8"/>
      <c r="R375" s="1"/>
    </row>
    <row r="376" spans="2:18" x14ac:dyDescent="0.3">
      <c r="B376" s="1" t="s">
        <v>183</v>
      </c>
      <c r="C376" s="1" t="s">
        <v>491</v>
      </c>
      <c r="D376" s="1">
        <v>14.7</v>
      </c>
      <c r="M376" s="8"/>
      <c r="R376" s="1"/>
    </row>
    <row r="377" spans="2:18" x14ac:dyDescent="0.3">
      <c r="B377" s="1" t="s">
        <v>118</v>
      </c>
      <c r="C377" s="1" t="s">
        <v>549</v>
      </c>
      <c r="D377" s="1">
        <v>13.1</v>
      </c>
      <c r="M377" s="8"/>
      <c r="R377" s="1"/>
    </row>
    <row r="378" spans="2:18" x14ac:dyDescent="0.3">
      <c r="B378" s="1" t="s">
        <v>199</v>
      </c>
      <c r="C378" s="1" t="s">
        <v>549</v>
      </c>
      <c r="D378" s="1">
        <v>10.1</v>
      </c>
      <c r="M378" s="8"/>
      <c r="R378" s="1"/>
    </row>
    <row r="379" spans="2:18" x14ac:dyDescent="0.3">
      <c r="B379" s="1" t="s">
        <v>593</v>
      </c>
      <c r="C379" s="1" t="s">
        <v>549</v>
      </c>
      <c r="D379" s="1">
        <v>14.8</v>
      </c>
      <c r="M379" s="8"/>
      <c r="R379" s="1"/>
    </row>
    <row r="380" spans="2:18" x14ac:dyDescent="0.3">
      <c r="B380" s="1" t="s">
        <v>282</v>
      </c>
      <c r="C380" s="1" t="s">
        <v>549</v>
      </c>
      <c r="D380" s="1">
        <v>11.3</v>
      </c>
      <c r="M380" s="8"/>
      <c r="R380" s="1"/>
    </row>
    <row r="381" spans="2:18" x14ac:dyDescent="0.3">
      <c r="B381" s="1" t="s">
        <v>112</v>
      </c>
      <c r="C381" s="1" t="s">
        <v>549</v>
      </c>
      <c r="D381" s="1">
        <v>16.399999999999999</v>
      </c>
      <c r="M381" s="8"/>
      <c r="R381" s="1"/>
    </row>
    <row r="382" spans="2:18" x14ac:dyDescent="0.3">
      <c r="B382" s="1" t="s">
        <v>185</v>
      </c>
      <c r="C382" s="1" t="s">
        <v>549</v>
      </c>
      <c r="D382" s="1">
        <v>28.1</v>
      </c>
      <c r="M382" s="8"/>
      <c r="R382" s="1"/>
    </row>
    <row r="383" spans="2:18" x14ac:dyDescent="0.3">
      <c r="B383" s="1" t="s">
        <v>153</v>
      </c>
      <c r="C383" s="1" t="s">
        <v>549</v>
      </c>
      <c r="D383" s="1">
        <v>12.8</v>
      </c>
      <c r="M383" s="8"/>
      <c r="R383" s="1"/>
    </row>
    <row r="384" spans="2:18" x14ac:dyDescent="0.3">
      <c r="B384" s="1" t="s">
        <v>626</v>
      </c>
      <c r="C384" s="1" t="s">
        <v>549</v>
      </c>
      <c r="D384" s="1">
        <v>13.4</v>
      </c>
      <c r="M384" s="8"/>
      <c r="R384" s="1"/>
    </row>
    <row r="385" spans="2:18" x14ac:dyDescent="0.3">
      <c r="B385" s="1" t="s">
        <v>87</v>
      </c>
      <c r="C385" s="1" t="s">
        <v>549</v>
      </c>
      <c r="D385" s="1">
        <v>14.4</v>
      </c>
      <c r="M385" s="8"/>
      <c r="R385" s="1"/>
    </row>
    <row r="386" spans="2:18" x14ac:dyDescent="0.3">
      <c r="B386" s="1" t="s">
        <v>386</v>
      </c>
      <c r="C386" s="1" t="s">
        <v>549</v>
      </c>
      <c r="D386" s="1">
        <v>13.3</v>
      </c>
      <c r="M386" s="8"/>
      <c r="R386" s="1"/>
    </row>
    <row r="387" spans="2:18" x14ac:dyDescent="0.3">
      <c r="B387" s="1" t="s">
        <v>30</v>
      </c>
      <c r="C387" s="1" t="s">
        <v>549</v>
      </c>
      <c r="D387" s="1">
        <v>28.3</v>
      </c>
      <c r="M387" s="8"/>
      <c r="R387" s="1"/>
    </row>
    <row r="388" spans="2:18" x14ac:dyDescent="0.3">
      <c r="B388" s="1" t="s">
        <v>95</v>
      </c>
      <c r="C388" s="1" t="s">
        <v>549</v>
      </c>
      <c r="D388" s="1">
        <v>12.2</v>
      </c>
      <c r="M388" s="8"/>
      <c r="R388" s="1"/>
    </row>
    <row r="389" spans="2:18" x14ac:dyDescent="0.3">
      <c r="B389" s="1" t="s">
        <v>396</v>
      </c>
      <c r="C389" s="1" t="s">
        <v>549</v>
      </c>
      <c r="D389" s="1">
        <v>25.4</v>
      </c>
      <c r="M389" s="8"/>
      <c r="R389" s="1"/>
    </row>
    <row r="390" spans="2:18" x14ac:dyDescent="0.3">
      <c r="B390" s="1" t="s">
        <v>64</v>
      </c>
      <c r="C390" s="1" t="s">
        <v>549</v>
      </c>
      <c r="D390" s="1">
        <v>23.5</v>
      </c>
      <c r="M390" s="8"/>
      <c r="R390" s="1"/>
    </row>
    <row r="391" spans="2:18" x14ac:dyDescent="0.3">
      <c r="B391" s="1" t="s">
        <v>8</v>
      </c>
      <c r="C391" s="1" t="s">
        <v>549</v>
      </c>
      <c r="D391" s="1">
        <v>20</v>
      </c>
      <c r="M391" s="8"/>
      <c r="R391" s="1"/>
    </row>
    <row r="392" spans="2:18" x14ac:dyDescent="0.3">
      <c r="B392" s="1" t="s">
        <v>431</v>
      </c>
      <c r="C392" s="1" t="s">
        <v>549</v>
      </c>
      <c r="D392" s="1">
        <v>11.8</v>
      </c>
      <c r="M392" s="8"/>
      <c r="R392" s="1"/>
    </row>
    <row r="393" spans="2:18" x14ac:dyDescent="0.3">
      <c r="B393" s="1" t="s">
        <v>128</v>
      </c>
      <c r="C393" s="1" t="s">
        <v>549</v>
      </c>
      <c r="D393" s="1">
        <v>29.2</v>
      </c>
      <c r="M393" s="8"/>
      <c r="R393" s="1"/>
    </row>
    <row r="394" spans="2:18" x14ac:dyDescent="0.3">
      <c r="B394" s="1" t="s">
        <v>226</v>
      </c>
      <c r="C394" s="1" t="s">
        <v>487</v>
      </c>
      <c r="D394" s="1">
        <v>14.2</v>
      </c>
      <c r="M394" s="8"/>
      <c r="R394" s="1"/>
    </row>
    <row r="395" spans="2:18" x14ac:dyDescent="0.3">
      <c r="B395" s="1" t="s">
        <v>29</v>
      </c>
      <c r="C395" s="1" t="s">
        <v>487</v>
      </c>
      <c r="D395" s="1">
        <v>19.899999999999999</v>
      </c>
      <c r="M395" s="8"/>
      <c r="R395" s="1"/>
    </row>
    <row r="396" spans="2:18" x14ac:dyDescent="0.3">
      <c r="B396" s="1" t="s">
        <v>627</v>
      </c>
      <c r="C396" s="1" t="s">
        <v>487</v>
      </c>
      <c r="D396" s="1">
        <v>10.8</v>
      </c>
      <c r="M396" s="8"/>
      <c r="R396" s="1"/>
    </row>
    <row r="397" spans="2:18" x14ac:dyDescent="0.3">
      <c r="B397" s="1" t="s">
        <v>53</v>
      </c>
      <c r="C397" s="1" t="s">
        <v>487</v>
      </c>
      <c r="D397" s="1">
        <v>22</v>
      </c>
      <c r="M397" s="8"/>
      <c r="R397" s="1"/>
    </row>
    <row r="398" spans="2:18" x14ac:dyDescent="0.3">
      <c r="B398" s="1" t="s">
        <v>55</v>
      </c>
      <c r="C398" s="1" t="s">
        <v>487</v>
      </c>
      <c r="D398" s="1">
        <v>18</v>
      </c>
      <c r="M398" s="8"/>
      <c r="R398" s="1"/>
    </row>
    <row r="399" spans="2:18" x14ac:dyDescent="0.3">
      <c r="B399" s="1" t="s">
        <v>529</v>
      </c>
      <c r="C399" s="1" t="s">
        <v>487</v>
      </c>
      <c r="D399" s="1">
        <v>13.7</v>
      </c>
      <c r="M399" s="8"/>
      <c r="R399" s="1"/>
    </row>
    <row r="400" spans="2:18" x14ac:dyDescent="0.3">
      <c r="B400" s="1" t="s">
        <v>375</v>
      </c>
      <c r="C400" s="1" t="s">
        <v>487</v>
      </c>
      <c r="D400" s="1">
        <v>21.5</v>
      </c>
      <c r="M400" s="8"/>
      <c r="R400" s="1"/>
    </row>
    <row r="401" spans="2:18" x14ac:dyDescent="0.3">
      <c r="B401" s="1" t="s">
        <v>356</v>
      </c>
      <c r="C401" s="1" t="s">
        <v>487</v>
      </c>
      <c r="D401" s="1">
        <v>10.6</v>
      </c>
      <c r="M401" s="8"/>
      <c r="R401" s="1"/>
    </row>
    <row r="402" spans="2:18" x14ac:dyDescent="0.3">
      <c r="B402" s="1" t="s">
        <v>419</v>
      </c>
      <c r="C402" s="1" t="s">
        <v>487</v>
      </c>
      <c r="D402" s="1">
        <v>19</v>
      </c>
      <c r="M402" s="8"/>
      <c r="R402" s="1"/>
    </row>
    <row r="403" spans="2:18" x14ac:dyDescent="0.3">
      <c r="B403" s="1" t="s">
        <v>49</v>
      </c>
      <c r="C403" s="1" t="s">
        <v>487</v>
      </c>
      <c r="D403" s="1">
        <v>14.3</v>
      </c>
      <c r="M403" s="8"/>
      <c r="R403" s="1"/>
    </row>
    <row r="404" spans="2:18" x14ac:dyDescent="0.3">
      <c r="B404" s="1" t="s">
        <v>351</v>
      </c>
      <c r="C404" s="1" t="s">
        <v>487</v>
      </c>
      <c r="D404" s="1">
        <v>11.2</v>
      </c>
      <c r="M404" s="8"/>
      <c r="R404" s="1"/>
    </row>
    <row r="405" spans="2:18" x14ac:dyDescent="0.3">
      <c r="B405" s="1" t="s">
        <v>18</v>
      </c>
      <c r="C405" s="1" t="s">
        <v>487</v>
      </c>
      <c r="D405" s="1">
        <v>39.6</v>
      </c>
      <c r="M405" s="8"/>
      <c r="R405" s="1"/>
    </row>
    <row r="406" spans="2:18" x14ac:dyDescent="0.3">
      <c r="B406" s="1" t="s">
        <v>57</v>
      </c>
      <c r="C406" s="1" t="s">
        <v>487</v>
      </c>
      <c r="D406" s="1">
        <v>15.3</v>
      </c>
      <c r="M406" s="8"/>
      <c r="R406" s="1"/>
    </row>
    <row r="407" spans="2:18" x14ac:dyDescent="0.3">
      <c r="B407" s="1" t="s">
        <v>420</v>
      </c>
      <c r="C407" s="1" t="s">
        <v>487</v>
      </c>
      <c r="D407" s="1">
        <v>19.399999999999999</v>
      </c>
      <c r="M407" s="8"/>
      <c r="R407" s="1"/>
    </row>
    <row r="408" spans="2:18" x14ac:dyDescent="0.3">
      <c r="B408" s="1" t="s">
        <v>628</v>
      </c>
      <c r="C408" s="1" t="s">
        <v>487</v>
      </c>
      <c r="D408" s="1">
        <v>11.4</v>
      </c>
      <c r="M408" s="8"/>
      <c r="R408" s="1"/>
    </row>
    <row r="409" spans="2:18" x14ac:dyDescent="0.3">
      <c r="B409" s="1" t="s">
        <v>629</v>
      </c>
      <c r="C409" s="1" t="s">
        <v>487</v>
      </c>
      <c r="D409" s="1">
        <v>9.4</v>
      </c>
      <c r="M409" s="8"/>
      <c r="R409" s="1"/>
    </row>
    <row r="410" spans="2:18" x14ac:dyDescent="0.3">
      <c r="B410" s="1" t="s">
        <v>630</v>
      </c>
      <c r="C410" s="1" t="s">
        <v>487</v>
      </c>
      <c r="D410" s="1">
        <v>33.299999999999997</v>
      </c>
      <c r="M410" s="8"/>
      <c r="R410" s="1"/>
    </row>
    <row r="411" spans="2:18" x14ac:dyDescent="0.3">
      <c r="B411" s="1" t="s">
        <v>334</v>
      </c>
      <c r="C411" s="1" t="s">
        <v>487</v>
      </c>
      <c r="D411" s="1">
        <v>23.1</v>
      </c>
      <c r="M411" s="8"/>
      <c r="R411" s="1"/>
    </row>
    <row r="412" spans="2:18" x14ac:dyDescent="0.3">
      <c r="B412" s="1" t="s">
        <v>455</v>
      </c>
      <c r="C412" s="1" t="s">
        <v>487</v>
      </c>
      <c r="D412" s="1">
        <v>11.1</v>
      </c>
      <c r="M412" s="8"/>
      <c r="R412" s="1"/>
    </row>
    <row r="413" spans="2:18" x14ac:dyDescent="0.3">
      <c r="B413" s="1" t="s">
        <v>163</v>
      </c>
      <c r="C413" s="1" t="s">
        <v>487</v>
      </c>
      <c r="D413" s="1">
        <v>33.299999999999997</v>
      </c>
      <c r="M413" s="8"/>
      <c r="R413" s="1"/>
    </row>
    <row r="414" spans="2:18" x14ac:dyDescent="0.3">
      <c r="B414" s="1" t="s">
        <v>345</v>
      </c>
      <c r="C414" s="1" t="s">
        <v>506</v>
      </c>
      <c r="D414" s="1">
        <v>20.6</v>
      </c>
      <c r="M414" s="8"/>
      <c r="R414" s="1"/>
    </row>
    <row r="415" spans="2:18" x14ac:dyDescent="0.3">
      <c r="B415" s="1" t="s">
        <v>456</v>
      </c>
      <c r="C415" s="1" t="s">
        <v>506</v>
      </c>
      <c r="D415" s="1">
        <v>11.6</v>
      </c>
      <c r="M415" s="8"/>
      <c r="R415" s="1"/>
    </row>
    <row r="416" spans="2:18" x14ac:dyDescent="0.3">
      <c r="B416" s="1" t="s">
        <v>77</v>
      </c>
      <c r="C416" s="1" t="s">
        <v>506</v>
      </c>
      <c r="D416" s="1">
        <v>21.9</v>
      </c>
      <c r="M416" s="8"/>
      <c r="R416" s="1"/>
    </row>
    <row r="417" spans="2:18" x14ac:dyDescent="0.3">
      <c r="B417" s="1" t="s">
        <v>121</v>
      </c>
      <c r="C417" s="1" t="s">
        <v>506</v>
      </c>
      <c r="D417" s="1">
        <v>13.4</v>
      </c>
      <c r="M417" s="8"/>
      <c r="R417" s="1"/>
    </row>
    <row r="418" spans="2:18" x14ac:dyDescent="0.3">
      <c r="B418" s="1" t="s">
        <v>466</v>
      </c>
      <c r="C418" s="1" t="s">
        <v>506</v>
      </c>
      <c r="D418" s="1">
        <v>17.600000000000001</v>
      </c>
      <c r="M418" s="8"/>
      <c r="R418" s="1"/>
    </row>
    <row r="419" spans="2:18" x14ac:dyDescent="0.3">
      <c r="B419" s="1" t="s">
        <v>37</v>
      </c>
      <c r="C419" s="1" t="s">
        <v>506</v>
      </c>
      <c r="D419" s="1">
        <v>10.4</v>
      </c>
      <c r="M419" s="8"/>
      <c r="R419" s="1"/>
    </row>
    <row r="420" spans="2:18" x14ac:dyDescent="0.3">
      <c r="B420" s="1" t="s">
        <v>70</v>
      </c>
      <c r="C420" s="1" t="s">
        <v>506</v>
      </c>
      <c r="D420" s="1">
        <v>22.6</v>
      </c>
      <c r="M420" s="8"/>
      <c r="R420" s="1"/>
    </row>
    <row r="421" spans="2:18" x14ac:dyDescent="0.3">
      <c r="B421" s="1" t="s">
        <v>151</v>
      </c>
      <c r="C421" s="1" t="s">
        <v>506</v>
      </c>
      <c r="D421" s="1">
        <v>15.2</v>
      </c>
      <c r="M421" s="8"/>
      <c r="R421" s="1"/>
    </row>
    <row r="422" spans="2:18" x14ac:dyDescent="0.3">
      <c r="B422" s="1" t="s">
        <v>309</v>
      </c>
      <c r="C422" s="1" t="s">
        <v>506</v>
      </c>
      <c r="D422" s="1">
        <v>15.7</v>
      </c>
      <c r="M422" s="8"/>
      <c r="R422" s="1"/>
    </row>
    <row r="423" spans="2:18" x14ac:dyDescent="0.3">
      <c r="B423" s="1" t="s">
        <v>438</v>
      </c>
      <c r="C423" s="1" t="s">
        <v>506</v>
      </c>
      <c r="D423" s="1">
        <v>26.7</v>
      </c>
      <c r="M423" s="8"/>
      <c r="R423" s="1"/>
    </row>
    <row r="424" spans="2:18" x14ac:dyDescent="0.3">
      <c r="B424" s="1" t="s">
        <v>458</v>
      </c>
      <c r="C424" s="1" t="s">
        <v>506</v>
      </c>
      <c r="D424" s="1">
        <v>19.600000000000001</v>
      </c>
      <c r="M424" s="8"/>
      <c r="R424" s="1"/>
    </row>
    <row r="425" spans="2:18" x14ac:dyDescent="0.3">
      <c r="B425" s="1" t="s">
        <v>283</v>
      </c>
      <c r="C425" s="1" t="s">
        <v>506</v>
      </c>
      <c r="D425" s="1">
        <v>19.899999999999999</v>
      </c>
      <c r="M425" s="8"/>
      <c r="R425" s="1"/>
    </row>
    <row r="426" spans="2:18" x14ac:dyDescent="0.3">
      <c r="B426" s="1" t="s">
        <v>249</v>
      </c>
      <c r="C426" s="1" t="s">
        <v>506</v>
      </c>
      <c r="D426" s="1">
        <v>15.8</v>
      </c>
      <c r="M426" s="8"/>
      <c r="R426" s="1"/>
    </row>
    <row r="427" spans="2:18" x14ac:dyDescent="0.3">
      <c r="B427" s="1" t="s">
        <v>403</v>
      </c>
      <c r="C427" s="1" t="s">
        <v>506</v>
      </c>
      <c r="D427" s="1">
        <v>17.899999999999999</v>
      </c>
      <c r="M427" s="8"/>
      <c r="R427" s="1"/>
    </row>
    <row r="428" spans="2:18" x14ac:dyDescent="0.3">
      <c r="B428" s="1" t="s">
        <v>210</v>
      </c>
      <c r="C428" s="1" t="s">
        <v>506</v>
      </c>
      <c r="D428" s="1">
        <v>25.5</v>
      </c>
      <c r="M428" s="8"/>
      <c r="R428" s="1"/>
    </row>
    <row r="429" spans="2:18" x14ac:dyDescent="0.3">
      <c r="B429" s="1" t="s">
        <v>71</v>
      </c>
      <c r="C429" s="1" t="s">
        <v>506</v>
      </c>
      <c r="D429" s="1">
        <v>27.8</v>
      </c>
      <c r="M429" s="8"/>
      <c r="R429" s="1"/>
    </row>
    <row r="430" spans="2:18" x14ac:dyDescent="0.3">
      <c r="B430" s="1" t="s">
        <v>541</v>
      </c>
      <c r="C430" s="1" t="s">
        <v>506</v>
      </c>
      <c r="D430" s="1">
        <v>17.5</v>
      </c>
      <c r="M430" s="8"/>
      <c r="R430" s="1"/>
    </row>
    <row r="431" spans="2:18" x14ac:dyDescent="0.3">
      <c r="B431" s="1" t="s">
        <v>203</v>
      </c>
      <c r="C431" s="1" t="s">
        <v>498</v>
      </c>
      <c r="D431" s="1">
        <v>15</v>
      </c>
      <c r="M431" s="8"/>
      <c r="R431" s="1"/>
    </row>
    <row r="432" spans="2:18" x14ac:dyDescent="0.3">
      <c r="B432" s="1" t="s">
        <v>308</v>
      </c>
      <c r="C432" s="1" t="s">
        <v>498</v>
      </c>
      <c r="D432" s="1">
        <v>23.7</v>
      </c>
      <c r="M432" s="8"/>
      <c r="R432" s="1"/>
    </row>
    <row r="433" spans="2:18" x14ac:dyDescent="0.3">
      <c r="B433" s="1" t="s">
        <v>243</v>
      </c>
      <c r="C433" s="1" t="s">
        <v>498</v>
      </c>
      <c r="D433" s="1">
        <v>13.1</v>
      </c>
      <c r="M433" s="8"/>
      <c r="R433" s="1"/>
    </row>
    <row r="434" spans="2:18" x14ac:dyDescent="0.3">
      <c r="B434" s="1" t="s">
        <v>347</v>
      </c>
      <c r="C434" s="1" t="s">
        <v>498</v>
      </c>
      <c r="D434" s="1">
        <v>19.899999999999999</v>
      </c>
      <c r="M434" s="8"/>
      <c r="R434" s="1"/>
    </row>
    <row r="435" spans="2:18" x14ac:dyDescent="0.3">
      <c r="B435" s="1" t="s">
        <v>209</v>
      </c>
      <c r="C435" s="1" t="s">
        <v>498</v>
      </c>
      <c r="D435" s="1">
        <v>18.5</v>
      </c>
      <c r="M435" s="8"/>
      <c r="R435" s="1"/>
    </row>
    <row r="436" spans="2:18" x14ac:dyDescent="0.3">
      <c r="B436" s="1" t="s">
        <v>284</v>
      </c>
      <c r="C436" s="1" t="s">
        <v>498</v>
      </c>
      <c r="D436" s="1">
        <v>15.9</v>
      </c>
      <c r="M436" s="8"/>
      <c r="R436" s="1"/>
    </row>
    <row r="437" spans="2:18" x14ac:dyDescent="0.3">
      <c r="B437" s="1" t="s">
        <v>397</v>
      </c>
      <c r="C437" s="1" t="s">
        <v>498</v>
      </c>
      <c r="D437" s="1">
        <v>26.6</v>
      </c>
      <c r="M437" s="8"/>
      <c r="R437" s="1"/>
    </row>
    <row r="438" spans="2:18" x14ac:dyDescent="0.3">
      <c r="B438" s="1" t="s">
        <v>175</v>
      </c>
      <c r="C438" s="1" t="s">
        <v>498</v>
      </c>
      <c r="D438" s="1">
        <v>14.5</v>
      </c>
      <c r="M438" s="8"/>
      <c r="R438" s="1"/>
    </row>
    <row r="439" spans="2:18" x14ac:dyDescent="0.3">
      <c r="B439" s="1" t="s">
        <v>537</v>
      </c>
      <c r="C439" s="1" t="s">
        <v>498</v>
      </c>
      <c r="D439" s="1">
        <v>30.8</v>
      </c>
      <c r="M439" s="8"/>
      <c r="R439" s="1"/>
    </row>
    <row r="440" spans="2:18" x14ac:dyDescent="0.3">
      <c r="B440" s="1" t="s">
        <v>135</v>
      </c>
      <c r="C440" s="1" t="s">
        <v>498</v>
      </c>
      <c r="D440" s="1">
        <v>14.1</v>
      </c>
      <c r="M440" s="8"/>
      <c r="R440" s="1"/>
    </row>
    <row r="441" spans="2:18" x14ac:dyDescent="0.3">
      <c r="B441" s="1" t="s">
        <v>271</v>
      </c>
      <c r="C441" s="1" t="s">
        <v>498</v>
      </c>
      <c r="D441" s="1">
        <v>14.8</v>
      </c>
      <c r="M441" s="8"/>
      <c r="R441" s="1"/>
    </row>
    <row r="442" spans="2:18" x14ac:dyDescent="0.3">
      <c r="B442" s="1" t="s">
        <v>241</v>
      </c>
      <c r="C442" s="1" t="s">
        <v>498</v>
      </c>
      <c r="D442" s="1">
        <v>17.100000000000001</v>
      </c>
      <c r="M442" s="8"/>
      <c r="R442" s="1"/>
    </row>
    <row r="443" spans="2:18" x14ac:dyDescent="0.3">
      <c r="B443" s="1" t="s">
        <v>124</v>
      </c>
      <c r="C443" s="1" t="s">
        <v>498</v>
      </c>
      <c r="D443" s="1">
        <v>22.7</v>
      </c>
      <c r="M443" s="8"/>
      <c r="R443" s="1"/>
    </row>
    <row r="444" spans="2:18" x14ac:dyDescent="0.3">
      <c r="B444" s="1" t="s">
        <v>140</v>
      </c>
      <c r="C444" s="1" t="s">
        <v>498</v>
      </c>
      <c r="D444" s="1">
        <v>12</v>
      </c>
      <c r="M444" s="8"/>
      <c r="R444" s="1"/>
    </row>
    <row r="445" spans="2:18" x14ac:dyDescent="0.3">
      <c r="B445" s="1" t="s">
        <v>462</v>
      </c>
      <c r="C445" s="1" t="s">
        <v>498</v>
      </c>
      <c r="D445" s="1">
        <v>14.7</v>
      </c>
      <c r="M445" s="8"/>
      <c r="R445" s="1"/>
    </row>
    <row r="446" spans="2:18" x14ac:dyDescent="0.3">
      <c r="B446" s="1" t="s">
        <v>378</v>
      </c>
      <c r="C446" s="1" t="s">
        <v>498</v>
      </c>
      <c r="D446" s="1">
        <v>18.2</v>
      </c>
      <c r="M446" s="8"/>
      <c r="R446" s="1"/>
    </row>
    <row r="447" spans="2:18" x14ac:dyDescent="0.3">
      <c r="B447" s="1" t="s">
        <v>316</v>
      </c>
      <c r="C447" s="1" t="s">
        <v>498</v>
      </c>
      <c r="D447" s="1">
        <v>10.5</v>
      </c>
      <c r="M447" s="8"/>
      <c r="R447" s="1"/>
    </row>
    <row r="448" spans="2:18" x14ac:dyDescent="0.3">
      <c r="B448" s="1" t="s">
        <v>263</v>
      </c>
      <c r="C448" s="1" t="s">
        <v>498</v>
      </c>
      <c r="D448" s="1">
        <v>17.399999999999999</v>
      </c>
      <c r="M448" s="8"/>
      <c r="R448" s="1"/>
    </row>
    <row r="449" spans="2:18" x14ac:dyDescent="0.3">
      <c r="B449" s="1" t="s">
        <v>162</v>
      </c>
      <c r="C449" s="1" t="s">
        <v>498</v>
      </c>
      <c r="D449" s="1">
        <v>11.5</v>
      </c>
      <c r="M449" s="8"/>
      <c r="R449" s="1"/>
    </row>
    <row r="450" spans="2:18" x14ac:dyDescent="0.3">
      <c r="B450" s="1" t="s">
        <v>184</v>
      </c>
      <c r="C450" s="1" t="s">
        <v>517</v>
      </c>
      <c r="D450" s="1">
        <v>18.399999999999999</v>
      </c>
      <c r="M450" s="8"/>
      <c r="R450" s="1"/>
    </row>
    <row r="451" spans="2:18" x14ac:dyDescent="0.3">
      <c r="B451" s="1" t="s">
        <v>631</v>
      </c>
      <c r="C451" s="1" t="s">
        <v>517</v>
      </c>
      <c r="D451" s="1">
        <v>18.399999999999999</v>
      </c>
      <c r="M451" s="8"/>
      <c r="R451" s="1"/>
    </row>
    <row r="452" spans="2:18" x14ac:dyDescent="0.3">
      <c r="B452" s="1" t="s">
        <v>265</v>
      </c>
      <c r="C452" s="1" t="s">
        <v>517</v>
      </c>
      <c r="D452" s="1">
        <v>22.7</v>
      </c>
      <c r="M452" s="8"/>
      <c r="R452" s="1"/>
    </row>
    <row r="453" spans="2:18" x14ac:dyDescent="0.3">
      <c r="B453" s="1" t="s">
        <v>155</v>
      </c>
      <c r="C453" s="1" t="s">
        <v>517</v>
      </c>
      <c r="D453" s="1">
        <v>15.1</v>
      </c>
      <c r="M453" s="8"/>
      <c r="R453" s="1"/>
    </row>
    <row r="454" spans="2:18" x14ac:dyDescent="0.3">
      <c r="B454" s="1" t="s">
        <v>188</v>
      </c>
      <c r="C454" s="1" t="s">
        <v>517</v>
      </c>
      <c r="D454" s="1">
        <v>19.7</v>
      </c>
      <c r="M454" s="8"/>
      <c r="R454" s="1"/>
    </row>
    <row r="455" spans="2:18" x14ac:dyDescent="0.3">
      <c r="B455" s="1" t="s">
        <v>632</v>
      </c>
      <c r="C455" s="1" t="s">
        <v>517</v>
      </c>
      <c r="D455" s="1">
        <v>10.8</v>
      </c>
      <c r="M455" s="8"/>
      <c r="R455" s="1"/>
    </row>
    <row r="456" spans="2:18" x14ac:dyDescent="0.3">
      <c r="B456" s="1" t="s">
        <v>439</v>
      </c>
      <c r="C456" s="1" t="s">
        <v>517</v>
      </c>
      <c r="D456" s="1">
        <v>15.8</v>
      </c>
      <c r="M456" s="8"/>
      <c r="R456" s="1"/>
    </row>
    <row r="457" spans="2:18" x14ac:dyDescent="0.3">
      <c r="B457" s="1" t="s">
        <v>222</v>
      </c>
      <c r="C457" s="1" t="s">
        <v>517</v>
      </c>
      <c r="D457" s="1">
        <v>13</v>
      </c>
      <c r="M457" s="8"/>
      <c r="R457" s="1"/>
    </row>
    <row r="458" spans="2:18" x14ac:dyDescent="0.3">
      <c r="B458" s="1" t="s">
        <v>448</v>
      </c>
      <c r="C458" s="1" t="s">
        <v>517</v>
      </c>
      <c r="D458" s="1">
        <v>17.5</v>
      </c>
      <c r="M458" s="8"/>
      <c r="R458" s="1"/>
    </row>
    <row r="459" spans="2:18" x14ac:dyDescent="0.3">
      <c r="B459" s="1" t="s">
        <v>133</v>
      </c>
      <c r="C459" s="1" t="s">
        <v>517</v>
      </c>
      <c r="D459" s="1">
        <v>23.3</v>
      </c>
      <c r="M459" s="8"/>
      <c r="R459" s="1"/>
    </row>
    <row r="460" spans="2:18" x14ac:dyDescent="0.3">
      <c r="B460" s="1" t="s">
        <v>12</v>
      </c>
      <c r="C460" s="1" t="s">
        <v>517</v>
      </c>
      <c r="D460" s="1">
        <v>19.7</v>
      </c>
      <c r="M460" s="8"/>
      <c r="R460" s="1"/>
    </row>
    <row r="461" spans="2:18" x14ac:dyDescent="0.3">
      <c r="B461" s="1" t="s">
        <v>35</v>
      </c>
      <c r="C461" s="1" t="s">
        <v>517</v>
      </c>
      <c r="D461" s="1">
        <v>31.1</v>
      </c>
      <c r="M461" s="8"/>
      <c r="R461" s="1"/>
    </row>
    <row r="462" spans="2:18" x14ac:dyDescent="0.3">
      <c r="B462" s="1" t="s">
        <v>80</v>
      </c>
      <c r="C462" s="1" t="s">
        <v>517</v>
      </c>
      <c r="D462" s="1">
        <v>16.7</v>
      </c>
      <c r="M462" s="8"/>
      <c r="R462" s="1"/>
    </row>
    <row r="463" spans="2:18" x14ac:dyDescent="0.3">
      <c r="B463" s="1" t="s">
        <v>83</v>
      </c>
      <c r="C463" s="1" t="s">
        <v>517</v>
      </c>
      <c r="D463" s="1">
        <v>28.8</v>
      </c>
      <c r="M463" s="8"/>
      <c r="R463" s="1"/>
    </row>
    <row r="464" spans="2:18" x14ac:dyDescent="0.3">
      <c r="B464" s="1" t="s">
        <v>389</v>
      </c>
      <c r="C464" s="1" t="s">
        <v>517</v>
      </c>
      <c r="D464" s="1">
        <v>13.8</v>
      </c>
      <c r="M464" s="8"/>
      <c r="R464" s="1"/>
    </row>
    <row r="465" spans="2:18" x14ac:dyDescent="0.3">
      <c r="B465" s="1" t="s">
        <v>88</v>
      </c>
      <c r="C465" s="1" t="s">
        <v>517</v>
      </c>
      <c r="D465" s="1">
        <v>21</v>
      </c>
      <c r="M465" s="8"/>
      <c r="R465" s="1"/>
    </row>
    <row r="466" spans="2:18" x14ac:dyDescent="0.3">
      <c r="B466" s="1" t="s">
        <v>84</v>
      </c>
      <c r="C466" s="1" t="s">
        <v>517</v>
      </c>
      <c r="D466" s="1">
        <v>17.2</v>
      </c>
      <c r="M466" s="8"/>
      <c r="R466" s="1"/>
    </row>
    <row r="467" spans="2:18" x14ac:dyDescent="0.3">
      <c r="B467" s="1" t="s">
        <v>260</v>
      </c>
      <c r="C467" s="1" t="s">
        <v>517</v>
      </c>
      <c r="D467" s="1">
        <v>15.4</v>
      </c>
      <c r="M467" s="8"/>
      <c r="R467" s="1"/>
    </row>
    <row r="468" spans="2:18" x14ac:dyDescent="0.3">
      <c r="B468" s="1" t="s">
        <v>633</v>
      </c>
      <c r="C468" s="1" t="s">
        <v>517</v>
      </c>
      <c r="D468" s="1">
        <v>13</v>
      </c>
      <c r="M468" s="8"/>
      <c r="R468" s="1"/>
    </row>
    <row r="469" spans="2:18" x14ac:dyDescent="0.3">
      <c r="B469" s="1" t="s">
        <v>248</v>
      </c>
      <c r="C469" s="1" t="s">
        <v>517</v>
      </c>
      <c r="D469" s="1">
        <v>8.4</v>
      </c>
      <c r="M469" s="8"/>
      <c r="R469" s="1"/>
    </row>
    <row r="470" spans="2:18" x14ac:dyDescent="0.3">
      <c r="B470" s="1" t="s">
        <v>66</v>
      </c>
      <c r="C470" s="1" t="s">
        <v>495</v>
      </c>
      <c r="D470" s="1">
        <v>16</v>
      </c>
      <c r="M470" s="8"/>
      <c r="R470" s="1"/>
    </row>
    <row r="471" spans="2:18" x14ac:dyDescent="0.3">
      <c r="B471" s="1" t="s">
        <v>401</v>
      </c>
      <c r="C471" s="1" t="s">
        <v>495</v>
      </c>
      <c r="D471" s="1">
        <v>15</v>
      </c>
      <c r="M471" s="8"/>
      <c r="R471" s="1"/>
    </row>
    <row r="472" spans="2:18" x14ac:dyDescent="0.3">
      <c r="B472" s="1" t="s">
        <v>634</v>
      </c>
      <c r="C472" s="1" t="s">
        <v>495</v>
      </c>
      <c r="D472" s="1">
        <v>17.3</v>
      </c>
      <c r="M472" s="8"/>
      <c r="R472" s="1"/>
    </row>
    <row r="473" spans="2:18" x14ac:dyDescent="0.3">
      <c r="B473" s="1" t="s">
        <v>292</v>
      </c>
      <c r="C473" s="1" t="s">
        <v>495</v>
      </c>
      <c r="D473" s="1">
        <v>19.2</v>
      </c>
      <c r="M473" s="8"/>
      <c r="R473" s="1"/>
    </row>
    <row r="474" spans="2:18" x14ac:dyDescent="0.3">
      <c r="B474" s="1" t="s">
        <v>635</v>
      </c>
      <c r="C474" s="1" t="s">
        <v>495</v>
      </c>
      <c r="D474" s="1">
        <v>13</v>
      </c>
      <c r="M474" s="8"/>
      <c r="R474" s="1"/>
    </row>
    <row r="475" spans="2:18" x14ac:dyDescent="0.3">
      <c r="B475" s="1" t="s">
        <v>434</v>
      </c>
      <c r="C475" s="1" t="s">
        <v>495</v>
      </c>
      <c r="D475" s="1">
        <v>17.2</v>
      </c>
      <c r="M475" s="8"/>
      <c r="R475" s="1"/>
    </row>
    <row r="476" spans="2:18" x14ac:dyDescent="0.3">
      <c r="B476" s="1" t="s">
        <v>156</v>
      </c>
      <c r="C476" s="1" t="s">
        <v>495</v>
      </c>
      <c r="D476" s="1">
        <v>20.7</v>
      </c>
      <c r="M476" s="8"/>
      <c r="R476" s="1"/>
    </row>
    <row r="477" spans="2:18" x14ac:dyDescent="0.3">
      <c r="B477" s="1" t="s">
        <v>602</v>
      </c>
      <c r="C477" s="1" t="s">
        <v>495</v>
      </c>
      <c r="D477" s="1">
        <v>22.2</v>
      </c>
      <c r="M477" s="8"/>
      <c r="R477" s="1"/>
    </row>
    <row r="478" spans="2:18" x14ac:dyDescent="0.3">
      <c r="B478" s="1" t="s">
        <v>50</v>
      </c>
      <c r="C478" s="1" t="s">
        <v>495</v>
      </c>
      <c r="D478" s="1">
        <v>16.600000000000001</v>
      </c>
      <c r="M478" s="8"/>
      <c r="R478" s="1"/>
    </row>
    <row r="479" spans="2:18" x14ac:dyDescent="0.3">
      <c r="B479" s="1" t="s">
        <v>526</v>
      </c>
      <c r="C479" s="1" t="s">
        <v>495</v>
      </c>
      <c r="D479" s="1">
        <v>23.1</v>
      </c>
      <c r="M479" s="8"/>
      <c r="R479" s="1"/>
    </row>
    <row r="480" spans="2:18" x14ac:dyDescent="0.3">
      <c r="B480" s="1" t="s">
        <v>293</v>
      </c>
      <c r="C480" s="1" t="s">
        <v>495</v>
      </c>
      <c r="D480" s="1">
        <v>17.2</v>
      </c>
      <c r="M480" s="8"/>
      <c r="R480" s="1"/>
    </row>
    <row r="481" spans="2:18" x14ac:dyDescent="0.3">
      <c r="B481" s="1" t="s">
        <v>245</v>
      </c>
      <c r="C481" s="1" t="s">
        <v>495</v>
      </c>
      <c r="D481" s="1">
        <v>19.100000000000001</v>
      </c>
      <c r="M481" s="8"/>
      <c r="R481" s="1"/>
    </row>
    <row r="482" spans="2:18" x14ac:dyDescent="0.3">
      <c r="B482" s="1" t="s">
        <v>340</v>
      </c>
      <c r="C482" s="1" t="s">
        <v>495</v>
      </c>
      <c r="D482" s="1">
        <v>27.4</v>
      </c>
      <c r="M482" s="8"/>
      <c r="R482" s="1"/>
    </row>
    <row r="483" spans="2:18" x14ac:dyDescent="0.3">
      <c r="B483" s="1" t="s">
        <v>595</v>
      </c>
      <c r="C483" s="1" t="s">
        <v>495</v>
      </c>
      <c r="D483" s="1">
        <v>9.6</v>
      </c>
      <c r="M483" s="8"/>
      <c r="R483" s="1"/>
    </row>
    <row r="484" spans="2:18" x14ac:dyDescent="0.3">
      <c r="B484" s="1" t="s">
        <v>195</v>
      </c>
      <c r="C484" s="1" t="s">
        <v>495</v>
      </c>
      <c r="D484" s="1">
        <v>15.3</v>
      </c>
      <c r="M484" s="8"/>
      <c r="R484" s="1"/>
    </row>
    <row r="485" spans="2:18" x14ac:dyDescent="0.3">
      <c r="B485" s="1" t="s">
        <v>143</v>
      </c>
      <c r="C485" s="1" t="s">
        <v>495</v>
      </c>
      <c r="D485" s="1">
        <v>12.7</v>
      </c>
      <c r="M485" s="8"/>
      <c r="R485" s="1"/>
    </row>
    <row r="486" spans="2:18" x14ac:dyDescent="0.3">
      <c r="B486" s="1" t="s">
        <v>217</v>
      </c>
      <c r="C486" s="1" t="s">
        <v>495</v>
      </c>
      <c r="D486" s="1">
        <v>23.3</v>
      </c>
      <c r="M486" s="8"/>
      <c r="R486" s="1"/>
    </row>
    <row r="487" spans="2:18" x14ac:dyDescent="0.3">
      <c r="B487" s="1" t="s">
        <v>329</v>
      </c>
      <c r="C487" s="1" t="s">
        <v>495</v>
      </c>
      <c r="D487" s="1">
        <v>26.2</v>
      </c>
      <c r="M487" s="8"/>
      <c r="R487" s="1"/>
    </row>
    <row r="488" spans="2:18" x14ac:dyDescent="0.3">
      <c r="B488" s="1" t="s">
        <v>91</v>
      </c>
      <c r="C488" s="1" t="s">
        <v>495</v>
      </c>
      <c r="D488" s="1">
        <v>17</v>
      </c>
      <c r="M488" s="8"/>
      <c r="R488" s="1"/>
    </row>
    <row r="489" spans="2:18" x14ac:dyDescent="0.3">
      <c r="B489" s="1" t="s">
        <v>452</v>
      </c>
      <c r="C489" s="1" t="s">
        <v>495</v>
      </c>
      <c r="D489" s="1">
        <v>18.2</v>
      </c>
      <c r="M489" s="8"/>
      <c r="R489" s="1"/>
    </row>
    <row r="490" spans="2:18" x14ac:dyDescent="0.3">
      <c r="B490" s="1" t="s">
        <v>173</v>
      </c>
      <c r="C490" s="1" t="s">
        <v>495</v>
      </c>
      <c r="D490" s="1">
        <v>19.100000000000001</v>
      </c>
      <c r="M490" s="8"/>
      <c r="R490" s="1"/>
    </row>
    <row r="491" spans="2:18" x14ac:dyDescent="0.3">
      <c r="B491" s="1" t="s">
        <v>119</v>
      </c>
      <c r="C491" s="1" t="s">
        <v>495</v>
      </c>
      <c r="D491" s="1">
        <v>14.8</v>
      </c>
      <c r="M491" s="8"/>
      <c r="R491" s="1"/>
    </row>
    <row r="492" spans="2:18" x14ac:dyDescent="0.3">
      <c r="B492" s="1" t="s">
        <v>367</v>
      </c>
      <c r="C492" s="1" t="s">
        <v>513</v>
      </c>
      <c r="D492" s="1">
        <v>15.7</v>
      </c>
      <c r="M492" s="8"/>
      <c r="R492" s="1"/>
    </row>
    <row r="493" spans="2:18" x14ac:dyDescent="0.3">
      <c r="B493" s="1" t="s">
        <v>539</v>
      </c>
      <c r="C493" s="1" t="s">
        <v>513</v>
      </c>
      <c r="D493" s="1">
        <v>15.1</v>
      </c>
      <c r="M493" s="8"/>
      <c r="R493" s="1"/>
    </row>
    <row r="494" spans="2:18" x14ac:dyDescent="0.3">
      <c r="B494" s="1" t="s">
        <v>139</v>
      </c>
      <c r="C494" s="1" t="s">
        <v>513</v>
      </c>
      <c r="D494" s="1">
        <v>21.3</v>
      </c>
      <c r="M494" s="8"/>
      <c r="R494" s="1"/>
    </row>
    <row r="495" spans="2:18" x14ac:dyDescent="0.3">
      <c r="B495" s="1" t="s">
        <v>252</v>
      </c>
      <c r="C495" s="1" t="s">
        <v>513</v>
      </c>
      <c r="D495" s="1">
        <v>13.4</v>
      </c>
      <c r="M495" s="8"/>
      <c r="R495" s="1"/>
    </row>
    <row r="496" spans="2:18" x14ac:dyDescent="0.3">
      <c r="B496" s="1" t="s">
        <v>45</v>
      </c>
      <c r="C496" s="1" t="s">
        <v>513</v>
      </c>
      <c r="D496" s="1">
        <v>26.9</v>
      </c>
      <c r="M496" s="8"/>
      <c r="R496" s="1"/>
    </row>
    <row r="497" spans="2:18" x14ac:dyDescent="0.3">
      <c r="B497" s="1" t="s">
        <v>636</v>
      </c>
      <c r="C497" s="1" t="s">
        <v>513</v>
      </c>
      <c r="D497" s="1">
        <v>18.3</v>
      </c>
      <c r="M497" s="8"/>
      <c r="R497" s="1"/>
    </row>
    <row r="498" spans="2:18" x14ac:dyDescent="0.3">
      <c r="B498" s="1" t="s">
        <v>160</v>
      </c>
      <c r="C498" s="1" t="s">
        <v>513</v>
      </c>
      <c r="D498" s="1">
        <v>22.4</v>
      </c>
      <c r="M498" s="8"/>
      <c r="R498" s="1"/>
    </row>
    <row r="499" spans="2:18" x14ac:dyDescent="0.3">
      <c r="B499" s="1" t="s">
        <v>287</v>
      </c>
      <c r="C499" s="1" t="s">
        <v>513</v>
      </c>
      <c r="D499" s="1">
        <v>21.5</v>
      </c>
      <c r="M499" s="8"/>
      <c r="R499" s="1"/>
    </row>
    <row r="500" spans="2:18" x14ac:dyDescent="0.3">
      <c r="B500" s="1" t="s">
        <v>75</v>
      </c>
      <c r="C500" s="1" t="s">
        <v>513</v>
      </c>
      <c r="D500" s="1">
        <v>17.7</v>
      </c>
      <c r="M500" s="8"/>
      <c r="R500" s="1"/>
    </row>
    <row r="501" spans="2:18" x14ac:dyDescent="0.3">
      <c r="B501" s="1" t="s">
        <v>21</v>
      </c>
      <c r="C501" s="1" t="s">
        <v>513</v>
      </c>
      <c r="D501" s="1">
        <v>20.3</v>
      </c>
      <c r="M501" s="8"/>
      <c r="R501" s="1"/>
    </row>
    <row r="502" spans="2:18" x14ac:dyDescent="0.3">
      <c r="B502" s="1" t="s">
        <v>157</v>
      </c>
      <c r="C502" s="1" t="s">
        <v>513</v>
      </c>
      <c r="D502" s="1">
        <v>20.6</v>
      </c>
      <c r="M502" s="8"/>
      <c r="R502" s="1"/>
    </row>
    <row r="503" spans="2:18" x14ac:dyDescent="0.3">
      <c r="B503" s="1" t="s">
        <v>371</v>
      </c>
      <c r="C503" s="1" t="s">
        <v>513</v>
      </c>
      <c r="D503" s="1">
        <v>17.5</v>
      </c>
      <c r="M503" s="8"/>
      <c r="R503" s="1"/>
    </row>
    <row r="504" spans="2:18" x14ac:dyDescent="0.3">
      <c r="B504" s="1" t="s">
        <v>94</v>
      </c>
      <c r="C504" s="1" t="s">
        <v>513</v>
      </c>
      <c r="D504" s="1">
        <v>12</v>
      </c>
      <c r="M504" s="8"/>
      <c r="R504" s="1"/>
    </row>
    <row r="505" spans="2:18" x14ac:dyDescent="0.3">
      <c r="B505" s="1" t="s">
        <v>198</v>
      </c>
      <c r="C505" s="1" t="s">
        <v>513</v>
      </c>
      <c r="D505" s="1">
        <v>19.600000000000001</v>
      </c>
      <c r="M505" s="8"/>
      <c r="R505" s="1"/>
    </row>
    <row r="506" spans="2:18" x14ac:dyDescent="0.3">
      <c r="B506" s="1" t="s">
        <v>411</v>
      </c>
      <c r="C506" s="1" t="s">
        <v>513</v>
      </c>
      <c r="D506" s="1">
        <v>13.3</v>
      </c>
      <c r="M506" s="8"/>
      <c r="R506" s="1"/>
    </row>
    <row r="507" spans="2:18" x14ac:dyDescent="0.3">
      <c r="B507" s="1" t="s">
        <v>637</v>
      </c>
      <c r="C507" s="1" t="s">
        <v>485</v>
      </c>
      <c r="D507" s="1">
        <v>17.399999999999999</v>
      </c>
      <c r="M507" s="8"/>
      <c r="R507" s="1"/>
    </row>
    <row r="508" spans="2:18" x14ac:dyDescent="0.3">
      <c r="B508" s="1" t="s">
        <v>281</v>
      </c>
      <c r="C508" s="1" t="s">
        <v>485</v>
      </c>
      <c r="D508" s="1">
        <v>16.5</v>
      </c>
      <c r="M508" s="8"/>
      <c r="R508" s="1"/>
    </row>
    <row r="509" spans="2:18" x14ac:dyDescent="0.3">
      <c r="B509" s="1" t="s">
        <v>44</v>
      </c>
      <c r="C509" s="1" t="s">
        <v>485</v>
      </c>
      <c r="D509" s="1">
        <v>14.1</v>
      </c>
      <c r="M509" s="8"/>
      <c r="R509" s="1"/>
    </row>
    <row r="510" spans="2:18" x14ac:dyDescent="0.3">
      <c r="B510" s="1" t="s">
        <v>447</v>
      </c>
      <c r="C510" s="1" t="s">
        <v>485</v>
      </c>
      <c r="D510" s="1">
        <v>14.5</v>
      </c>
      <c r="M510" s="8"/>
      <c r="R510" s="1"/>
    </row>
    <row r="511" spans="2:18" x14ac:dyDescent="0.3">
      <c r="B511" s="1" t="s">
        <v>467</v>
      </c>
      <c r="C511" s="1" t="s">
        <v>485</v>
      </c>
      <c r="D511" s="1">
        <v>22.5</v>
      </c>
      <c r="M511" s="8"/>
      <c r="R511" s="1"/>
    </row>
    <row r="512" spans="2:18" x14ac:dyDescent="0.3">
      <c r="B512" s="1" t="s">
        <v>257</v>
      </c>
      <c r="C512" s="1" t="s">
        <v>485</v>
      </c>
      <c r="D512" s="1">
        <v>15.1</v>
      </c>
      <c r="M512" s="8"/>
      <c r="R512" s="1"/>
    </row>
    <row r="513" spans="2:18" x14ac:dyDescent="0.3">
      <c r="B513" s="1" t="s">
        <v>79</v>
      </c>
      <c r="C513" s="1" t="s">
        <v>485</v>
      </c>
      <c r="D513" s="1">
        <v>14.7</v>
      </c>
      <c r="M513" s="8"/>
      <c r="R513" s="1"/>
    </row>
    <row r="514" spans="2:18" x14ac:dyDescent="0.3">
      <c r="B514" s="1" t="s">
        <v>363</v>
      </c>
      <c r="C514" s="1" t="s">
        <v>485</v>
      </c>
      <c r="D514" s="1">
        <v>31.4</v>
      </c>
      <c r="M514" s="8"/>
      <c r="R514" s="1"/>
    </row>
    <row r="515" spans="2:18" x14ac:dyDescent="0.3">
      <c r="B515" s="1" t="s">
        <v>90</v>
      </c>
      <c r="C515" s="1" t="s">
        <v>485</v>
      </c>
      <c r="D515" s="1">
        <v>14.7</v>
      </c>
      <c r="M515" s="8"/>
      <c r="R515" s="1"/>
    </row>
    <row r="516" spans="2:18" x14ac:dyDescent="0.3">
      <c r="B516" s="1" t="s">
        <v>357</v>
      </c>
      <c r="C516" s="1" t="s">
        <v>485</v>
      </c>
      <c r="D516" s="1">
        <v>15</v>
      </c>
      <c r="M516" s="8"/>
      <c r="R516" s="1"/>
    </row>
    <row r="517" spans="2:18" x14ac:dyDescent="0.3">
      <c r="B517" s="1" t="s">
        <v>388</v>
      </c>
      <c r="C517" s="1" t="s">
        <v>485</v>
      </c>
      <c r="D517" s="1">
        <v>24.6</v>
      </c>
      <c r="M517" s="8"/>
      <c r="R517" s="1"/>
    </row>
    <row r="518" spans="2:18" x14ac:dyDescent="0.3">
      <c r="B518" s="1" t="s">
        <v>297</v>
      </c>
      <c r="C518" s="1" t="s">
        <v>485</v>
      </c>
      <c r="D518" s="1">
        <v>20.2</v>
      </c>
      <c r="M518" s="8"/>
      <c r="R518" s="1"/>
    </row>
    <row r="519" spans="2:18" x14ac:dyDescent="0.3">
      <c r="B519" s="1" t="s">
        <v>414</v>
      </c>
      <c r="C519" s="1" t="s">
        <v>485</v>
      </c>
      <c r="D519" s="1">
        <v>20.6</v>
      </c>
      <c r="M519" s="8"/>
      <c r="R519" s="1"/>
    </row>
    <row r="520" spans="2:18" x14ac:dyDescent="0.3">
      <c r="B520" s="1" t="s">
        <v>110</v>
      </c>
      <c r="C520" s="1" t="s">
        <v>485</v>
      </c>
      <c r="D520" s="1">
        <v>13</v>
      </c>
      <c r="M520" s="8"/>
      <c r="R520" s="1"/>
    </row>
    <row r="521" spans="2:18" x14ac:dyDescent="0.3">
      <c r="B521" s="1" t="s">
        <v>321</v>
      </c>
      <c r="C521" s="1" t="s">
        <v>485</v>
      </c>
      <c r="D521" s="1">
        <v>15.1</v>
      </c>
      <c r="M521" s="8"/>
      <c r="R521" s="1"/>
    </row>
    <row r="522" spans="2:18" x14ac:dyDescent="0.3">
      <c r="B522" s="1" t="s">
        <v>206</v>
      </c>
      <c r="C522" s="1" t="s">
        <v>485</v>
      </c>
      <c r="D522" s="1">
        <v>14.9</v>
      </c>
      <c r="M522" s="8"/>
      <c r="R522" s="1"/>
    </row>
    <row r="523" spans="2:18" x14ac:dyDescent="0.3">
      <c r="B523" s="1" t="s">
        <v>20</v>
      </c>
      <c r="C523" s="1" t="s">
        <v>485</v>
      </c>
      <c r="D523" s="1">
        <v>13.2</v>
      </c>
      <c r="M523" s="8"/>
      <c r="R523" s="1"/>
    </row>
    <row r="524" spans="2:18" x14ac:dyDescent="0.3">
      <c r="B524" s="1" t="s">
        <v>409</v>
      </c>
      <c r="C524" s="1" t="s">
        <v>485</v>
      </c>
      <c r="D524" s="1">
        <v>12.7</v>
      </c>
      <c r="M524" s="8"/>
      <c r="R524" s="1"/>
    </row>
    <row r="525" spans="2:18" x14ac:dyDescent="0.3">
      <c r="B525" s="1" t="s">
        <v>85</v>
      </c>
      <c r="C525" s="1" t="s">
        <v>489</v>
      </c>
      <c r="D525" s="1">
        <v>24</v>
      </c>
      <c r="M525" s="8"/>
      <c r="R525" s="1"/>
    </row>
    <row r="526" spans="2:18" x14ac:dyDescent="0.3">
      <c r="B526" s="1" t="s">
        <v>261</v>
      </c>
      <c r="C526" s="1" t="s">
        <v>489</v>
      </c>
      <c r="D526" s="1">
        <v>12.1</v>
      </c>
      <c r="M526" s="8"/>
      <c r="R526" s="1"/>
    </row>
    <row r="527" spans="2:18" x14ac:dyDescent="0.3">
      <c r="B527" s="1" t="s">
        <v>224</v>
      </c>
      <c r="C527" s="1" t="s">
        <v>489</v>
      </c>
      <c r="D527" s="1">
        <v>13.8</v>
      </c>
      <c r="M527" s="8"/>
      <c r="R527" s="1"/>
    </row>
    <row r="528" spans="2:18" x14ac:dyDescent="0.3">
      <c r="B528" s="1" t="s">
        <v>234</v>
      </c>
      <c r="C528" s="1" t="s">
        <v>489</v>
      </c>
      <c r="D528" s="1">
        <v>14.1</v>
      </c>
      <c r="M528" s="8"/>
      <c r="R528" s="1"/>
    </row>
    <row r="529" spans="2:18" x14ac:dyDescent="0.3">
      <c r="B529" s="1" t="s">
        <v>402</v>
      </c>
      <c r="C529" s="1" t="s">
        <v>489</v>
      </c>
      <c r="D529" s="1">
        <v>17.2</v>
      </c>
      <c r="M529" s="8"/>
      <c r="R529" s="1"/>
    </row>
    <row r="530" spans="2:18" x14ac:dyDescent="0.3">
      <c r="B530" s="1" t="s">
        <v>159</v>
      </c>
      <c r="C530" s="1" t="s">
        <v>489</v>
      </c>
      <c r="D530" s="1">
        <v>26.1</v>
      </c>
      <c r="M530" s="8"/>
      <c r="R530" s="1"/>
    </row>
    <row r="531" spans="2:18" x14ac:dyDescent="0.3">
      <c r="B531" s="1" t="s">
        <v>460</v>
      </c>
      <c r="C531" s="1" t="s">
        <v>489</v>
      </c>
      <c r="D531" s="1">
        <v>19.399999999999999</v>
      </c>
      <c r="M531" s="8"/>
      <c r="R531" s="1"/>
    </row>
    <row r="532" spans="2:18" x14ac:dyDescent="0.3">
      <c r="B532" s="1" t="s">
        <v>179</v>
      </c>
      <c r="C532" s="1" t="s">
        <v>489</v>
      </c>
      <c r="D532" s="1">
        <v>19.7</v>
      </c>
      <c r="M532" s="8"/>
      <c r="R532" s="1"/>
    </row>
    <row r="533" spans="2:18" x14ac:dyDescent="0.3">
      <c r="B533" s="1" t="s">
        <v>476</v>
      </c>
      <c r="C533" s="1" t="s">
        <v>489</v>
      </c>
      <c r="D533" s="1">
        <v>18.600000000000001</v>
      </c>
      <c r="M533" s="8"/>
      <c r="R533" s="1"/>
    </row>
    <row r="534" spans="2:18" x14ac:dyDescent="0.3">
      <c r="B534" s="1" t="s">
        <v>343</v>
      </c>
      <c r="C534" s="1" t="s">
        <v>489</v>
      </c>
      <c r="D534" s="1">
        <v>17.2</v>
      </c>
      <c r="M534" s="8"/>
      <c r="R534" s="1"/>
    </row>
    <row r="535" spans="2:18" x14ac:dyDescent="0.3">
      <c r="B535" s="1" t="s">
        <v>435</v>
      </c>
      <c r="C535" s="1" t="s">
        <v>489</v>
      </c>
      <c r="D535" s="1">
        <v>14.8</v>
      </c>
      <c r="M535" s="8"/>
      <c r="R535" s="1"/>
    </row>
    <row r="536" spans="2:18" x14ac:dyDescent="0.3">
      <c r="B536" s="1" t="s">
        <v>259</v>
      </c>
      <c r="C536" s="1" t="s">
        <v>489</v>
      </c>
      <c r="D536" s="1">
        <v>28</v>
      </c>
      <c r="M536" s="8"/>
      <c r="R536" s="1"/>
    </row>
    <row r="537" spans="2:18" x14ac:dyDescent="0.3">
      <c r="B537" s="1" t="s">
        <v>147</v>
      </c>
      <c r="C537" s="1" t="s">
        <v>489</v>
      </c>
      <c r="D537" s="1">
        <v>14</v>
      </c>
      <c r="M537" s="8"/>
      <c r="R537" s="1"/>
    </row>
    <row r="538" spans="2:18" x14ac:dyDescent="0.3">
      <c r="B538" s="1" t="s">
        <v>215</v>
      </c>
      <c r="C538" s="1" t="s">
        <v>489</v>
      </c>
      <c r="D538" s="1">
        <v>15.5</v>
      </c>
      <c r="M538" s="8"/>
      <c r="R538" s="1"/>
    </row>
    <row r="539" spans="2:18" x14ac:dyDescent="0.3">
      <c r="B539" s="1" t="s">
        <v>638</v>
      </c>
      <c r="C539" s="1" t="s">
        <v>489</v>
      </c>
      <c r="D539" s="1">
        <v>16.899999999999999</v>
      </c>
      <c r="M539" s="8"/>
      <c r="R539" s="1"/>
    </row>
    <row r="540" spans="2:18" x14ac:dyDescent="0.3">
      <c r="B540" s="1" t="s">
        <v>99</v>
      </c>
      <c r="C540" s="1" t="s">
        <v>489</v>
      </c>
      <c r="D540" s="1">
        <v>15.4</v>
      </c>
      <c r="M540" s="8"/>
      <c r="R540" s="1"/>
    </row>
    <row r="541" spans="2:18" x14ac:dyDescent="0.3">
      <c r="B541" s="1" t="s">
        <v>137</v>
      </c>
      <c r="C541" s="1" t="s">
        <v>489</v>
      </c>
      <c r="D541" s="1">
        <v>16.7</v>
      </c>
      <c r="M541" s="8"/>
      <c r="R541" s="1"/>
    </row>
    <row r="542" spans="2:18" x14ac:dyDescent="0.3">
      <c r="B542" s="1" t="s">
        <v>349</v>
      </c>
      <c r="C542" s="1" t="s">
        <v>489</v>
      </c>
      <c r="D542" s="1">
        <v>13.9</v>
      </c>
      <c r="M542" s="8"/>
      <c r="R542" s="1"/>
    </row>
    <row r="543" spans="2:18" x14ac:dyDescent="0.3">
      <c r="B543" s="1" t="s">
        <v>370</v>
      </c>
      <c r="C543" s="1" t="s">
        <v>564</v>
      </c>
      <c r="D543" s="1">
        <v>17.100000000000001</v>
      </c>
      <c r="M543" s="8"/>
      <c r="R543" s="1"/>
    </row>
    <row r="544" spans="2:18" x14ac:dyDescent="0.3">
      <c r="B544" s="1" t="s">
        <v>148</v>
      </c>
      <c r="C544" s="1" t="s">
        <v>564</v>
      </c>
      <c r="D544" s="1">
        <v>28.8</v>
      </c>
      <c r="M544" s="8"/>
      <c r="R544" s="1"/>
    </row>
    <row r="545" spans="2:18" x14ac:dyDescent="0.3">
      <c r="B545" s="1" t="s">
        <v>417</v>
      </c>
      <c r="C545" s="1" t="s">
        <v>564</v>
      </c>
      <c r="D545" s="1">
        <v>15.5</v>
      </c>
      <c r="M545" s="8"/>
      <c r="R545" s="1"/>
    </row>
    <row r="546" spans="2:18" x14ac:dyDescent="0.3">
      <c r="B546" s="1" t="s">
        <v>353</v>
      </c>
      <c r="C546" s="1" t="s">
        <v>564</v>
      </c>
      <c r="D546" s="1">
        <v>24.7</v>
      </c>
      <c r="M546" s="8"/>
      <c r="R546" s="1"/>
    </row>
    <row r="547" spans="2:18" x14ac:dyDescent="0.3">
      <c r="B547" s="1" t="s">
        <v>594</v>
      </c>
      <c r="C547" s="1" t="s">
        <v>564</v>
      </c>
      <c r="D547" s="1">
        <v>12</v>
      </c>
      <c r="M547" s="8"/>
      <c r="R547" s="1"/>
    </row>
    <row r="548" spans="2:18" x14ac:dyDescent="0.3">
      <c r="B548" s="1" t="s">
        <v>216</v>
      </c>
      <c r="C548" s="1" t="s">
        <v>564</v>
      </c>
      <c r="D548" s="1">
        <v>13.1</v>
      </c>
      <c r="M548" s="8"/>
      <c r="R548" s="1"/>
    </row>
    <row r="549" spans="2:18" x14ac:dyDescent="0.3">
      <c r="B549" s="1" t="s">
        <v>365</v>
      </c>
      <c r="C549" s="1" t="s">
        <v>564</v>
      </c>
      <c r="D549" s="1">
        <v>17</v>
      </c>
      <c r="M549" s="8"/>
      <c r="R549" s="1"/>
    </row>
    <row r="550" spans="2:18" x14ac:dyDescent="0.3">
      <c r="B550" s="1" t="s">
        <v>120</v>
      </c>
      <c r="C550" s="1" t="s">
        <v>564</v>
      </c>
      <c r="D550" s="1">
        <v>17.7</v>
      </c>
      <c r="M550" s="8"/>
      <c r="R550" s="1"/>
    </row>
    <row r="551" spans="2:18" x14ac:dyDescent="0.3">
      <c r="B551" s="1" t="s">
        <v>336</v>
      </c>
      <c r="C551" s="1" t="s">
        <v>564</v>
      </c>
      <c r="D551" s="1">
        <v>17.8</v>
      </c>
      <c r="M551" s="8"/>
      <c r="R551" s="1"/>
    </row>
    <row r="552" spans="2:18" x14ac:dyDescent="0.3">
      <c r="B552" s="1" t="s">
        <v>394</v>
      </c>
      <c r="C552" s="1" t="s">
        <v>564</v>
      </c>
      <c r="D552" s="1">
        <v>18.5</v>
      </c>
      <c r="M552" s="8"/>
      <c r="R552" s="1"/>
    </row>
    <row r="553" spans="2:18" x14ac:dyDescent="0.3">
      <c r="B553" s="1" t="s">
        <v>38</v>
      </c>
      <c r="C553" s="1" t="s">
        <v>564</v>
      </c>
      <c r="D553" s="1">
        <v>19.8</v>
      </c>
      <c r="M553" s="8"/>
      <c r="R553" s="1"/>
    </row>
    <row r="554" spans="2:18" x14ac:dyDescent="0.3">
      <c r="B554" s="1" t="s">
        <v>208</v>
      </c>
      <c r="C554" s="1" t="s">
        <v>564</v>
      </c>
      <c r="D554" s="1">
        <v>16.899999999999999</v>
      </c>
      <c r="M554" s="8"/>
      <c r="R554" s="1"/>
    </row>
    <row r="555" spans="2:18" x14ac:dyDescent="0.3">
      <c r="B555" s="1" t="s">
        <v>19</v>
      </c>
      <c r="C555" s="1" t="s">
        <v>564</v>
      </c>
      <c r="D555" s="1">
        <v>25</v>
      </c>
      <c r="M555" s="8"/>
      <c r="R555" s="1"/>
    </row>
    <row r="556" spans="2:18" x14ac:dyDescent="0.3">
      <c r="B556" s="1" t="s">
        <v>250</v>
      </c>
      <c r="C556" s="1" t="s">
        <v>564</v>
      </c>
      <c r="D556" s="1">
        <v>27.3</v>
      </c>
      <c r="M556" s="8"/>
      <c r="R556" s="1"/>
    </row>
    <row r="557" spans="2:18" x14ac:dyDescent="0.3">
      <c r="B557" s="1" t="s">
        <v>242</v>
      </c>
      <c r="C557" s="1" t="s">
        <v>564</v>
      </c>
      <c r="D557" s="1">
        <v>11.9</v>
      </c>
      <c r="M557" s="8"/>
      <c r="R557" s="1"/>
    </row>
    <row r="558" spans="2:18" x14ac:dyDescent="0.3">
      <c r="B558" s="1" t="s">
        <v>412</v>
      </c>
      <c r="C558" s="1" t="s">
        <v>564</v>
      </c>
      <c r="D558" s="1">
        <v>10.4</v>
      </c>
      <c r="M558" s="8"/>
      <c r="R558" s="1"/>
    </row>
    <row r="559" spans="2:18" x14ac:dyDescent="0.3">
      <c r="B559" s="1" t="s">
        <v>78</v>
      </c>
      <c r="C559" s="1" t="s">
        <v>564</v>
      </c>
      <c r="D559" s="1">
        <v>18.600000000000001</v>
      </c>
      <c r="M559" s="8"/>
      <c r="R559" s="1"/>
    </row>
    <row r="560" spans="2:18" x14ac:dyDescent="0.3">
      <c r="B560" s="1" t="s">
        <v>136</v>
      </c>
      <c r="C560" s="1" t="s">
        <v>556</v>
      </c>
      <c r="D560" s="1">
        <v>20.7</v>
      </c>
      <c r="M560" s="8"/>
      <c r="R560" s="1"/>
    </row>
    <row r="561" spans="2:18" x14ac:dyDescent="0.3">
      <c r="B561" s="1" t="s">
        <v>639</v>
      </c>
      <c r="C561" s="1" t="s">
        <v>556</v>
      </c>
      <c r="D561" s="1">
        <v>21.5</v>
      </c>
      <c r="M561" s="8"/>
      <c r="R561" s="1"/>
    </row>
    <row r="562" spans="2:18" x14ac:dyDescent="0.3">
      <c r="B562" s="1" t="s">
        <v>268</v>
      </c>
      <c r="C562" s="1" t="s">
        <v>556</v>
      </c>
      <c r="D562" s="1">
        <v>16.899999999999999</v>
      </c>
      <c r="M562" s="8"/>
      <c r="R562" s="1"/>
    </row>
    <row r="563" spans="2:18" x14ac:dyDescent="0.3">
      <c r="B563" s="1" t="s">
        <v>73</v>
      </c>
      <c r="C563" s="1" t="s">
        <v>556</v>
      </c>
      <c r="D563" s="1">
        <v>14.8</v>
      </c>
      <c r="M563" s="8"/>
      <c r="R563" s="1"/>
    </row>
    <row r="564" spans="2:18" x14ac:dyDescent="0.3">
      <c r="B564" s="1" t="s">
        <v>477</v>
      </c>
      <c r="C564" s="1" t="s">
        <v>556</v>
      </c>
      <c r="D564" s="1">
        <v>24.2</v>
      </c>
      <c r="M564" s="8"/>
      <c r="R564" s="1"/>
    </row>
    <row r="565" spans="2:18" x14ac:dyDescent="0.3">
      <c r="B565" s="1" t="s">
        <v>197</v>
      </c>
      <c r="C565" s="1" t="s">
        <v>556</v>
      </c>
      <c r="D565" s="1">
        <v>24.8</v>
      </c>
      <c r="M565" s="8"/>
      <c r="R565" s="1"/>
    </row>
    <row r="566" spans="2:18" x14ac:dyDescent="0.3">
      <c r="B566" s="1" t="s">
        <v>240</v>
      </c>
      <c r="C566" s="1" t="s">
        <v>556</v>
      </c>
      <c r="D566" s="1">
        <v>16.3</v>
      </c>
      <c r="M566" s="8"/>
      <c r="R566" s="1"/>
    </row>
    <row r="567" spans="2:18" x14ac:dyDescent="0.3">
      <c r="B567" s="1" t="s">
        <v>422</v>
      </c>
      <c r="C567" s="1" t="s">
        <v>556</v>
      </c>
      <c r="D567" s="1">
        <v>18.600000000000001</v>
      </c>
      <c r="M567" s="8"/>
      <c r="R567" s="1"/>
    </row>
    <row r="568" spans="2:18" x14ac:dyDescent="0.3">
      <c r="B568" s="1" t="s">
        <v>186</v>
      </c>
      <c r="C568" s="1" t="s">
        <v>556</v>
      </c>
      <c r="D568" s="1">
        <v>15.3</v>
      </c>
      <c r="M568" s="8"/>
      <c r="R568" s="1"/>
    </row>
    <row r="569" spans="2:18" x14ac:dyDescent="0.3">
      <c r="B569" s="1" t="s">
        <v>589</v>
      </c>
      <c r="C569" s="1" t="s">
        <v>556</v>
      </c>
      <c r="D569" s="1">
        <v>16</v>
      </c>
      <c r="M569" s="8"/>
      <c r="R569" s="1"/>
    </row>
    <row r="570" spans="2:18" x14ac:dyDescent="0.3">
      <c r="B570" s="1" t="s">
        <v>109</v>
      </c>
      <c r="C570" s="1" t="s">
        <v>556</v>
      </c>
      <c r="D570" s="1">
        <v>19.5</v>
      </c>
      <c r="M570" s="8"/>
      <c r="R570" s="1"/>
    </row>
    <row r="571" spans="2:18" x14ac:dyDescent="0.3">
      <c r="B571" s="1" t="s">
        <v>640</v>
      </c>
      <c r="C571" s="1" t="s">
        <v>556</v>
      </c>
      <c r="D571" s="1">
        <v>21.9</v>
      </c>
      <c r="M571" s="8"/>
      <c r="R571" s="1"/>
    </row>
    <row r="572" spans="2:18" x14ac:dyDescent="0.3">
      <c r="B572" s="1" t="s">
        <v>23</v>
      </c>
      <c r="C572" s="1" t="s">
        <v>556</v>
      </c>
      <c r="D572" s="1">
        <v>12.7</v>
      </c>
      <c r="M572" s="8"/>
      <c r="R572" s="1"/>
    </row>
    <row r="573" spans="2:18" x14ac:dyDescent="0.3">
      <c r="B573" s="1" t="s">
        <v>384</v>
      </c>
      <c r="C573" s="1" t="s">
        <v>556</v>
      </c>
      <c r="D573" s="1">
        <v>17.8</v>
      </c>
      <c r="M573" s="8"/>
      <c r="R573" s="1"/>
    </row>
    <row r="574" spans="2:18" x14ac:dyDescent="0.3">
      <c r="B574" s="1" t="s">
        <v>480</v>
      </c>
      <c r="C574" s="1" t="s">
        <v>556</v>
      </c>
      <c r="D574" s="1">
        <v>20.8</v>
      </c>
      <c r="M574" s="8"/>
      <c r="R574" s="1"/>
    </row>
    <row r="575" spans="2:18" x14ac:dyDescent="0.3">
      <c r="B575" s="1" t="s">
        <v>385</v>
      </c>
      <c r="C575" s="1" t="s">
        <v>556</v>
      </c>
      <c r="D575" s="1">
        <v>11.9</v>
      </c>
      <c r="M575" s="8"/>
      <c r="R575" s="1"/>
    </row>
    <row r="576" spans="2:18" x14ac:dyDescent="0.3">
      <c r="B576" s="1" t="s">
        <v>46</v>
      </c>
      <c r="C576" s="1" t="s">
        <v>556</v>
      </c>
      <c r="D576" s="1">
        <v>14.4</v>
      </c>
      <c r="M576" s="8"/>
      <c r="R576" s="1"/>
    </row>
    <row r="577" spans="2:18" x14ac:dyDescent="0.3">
      <c r="B577" s="1" t="s">
        <v>221</v>
      </c>
      <c r="C577" s="1" t="s">
        <v>486</v>
      </c>
      <c r="D577" s="1">
        <v>14.8</v>
      </c>
      <c r="M577" s="8"/>
      <c r="R577" s="1"/>
    </row>
    <row r="578" spans="2:18" x14ac:dyDescent="0.3">
      <c r="B578" s="1" t="s">
        <v>89</v>
      </c>
      <c r="C578" s="1" t="s">
        <v>486</v>
      </c>
      <c r="D578" s="1">
        <v>12</v>
      </c>
      <c r="M578" s="8"/>
      <c r="R578" s="1"/>
    </row>
    <row r="579" spans="2:18" x14ac:dyDescent="0.3">
      <c r="B579" s="1" t="s">
        <v>211</v>
      </c>
      <c r="C579" s="1" t="s">
        <v>486</v>
      </c>
      <c r="D579" s="1">
        <v>23.8</v>
      </c>
      <c r="M579" s="8"/>
      <c r="R579" s="1"/>
    </row>
    <row r="580" spans="2:18" x14ac:dyDescent="0.3">
      <c r="B580" s="1" t="s">
        <v>40</v>
      </c>
      <c r="C580" s="1" t="s">
        <v>486</v>
      </c>
      <c r="D580" s="1">
        <v>15.9</v>
      </c>
      <c r="M580" s="8"/>
      <c r="R580" s="1"/>
    </row>
    <row r="581" spans="2:18" x14ac:dyDescent="0.3">
      <c r="B581" s="1" t="s">
        <v>641</v>
      </c>
      <c r="C581" s="1" t="s">
        <v>486</v>
      </c>
      <c r="D581" s="1">
        <v>33.299999999999997</v>
      </c>
      <c r="M581" s="8"/>
      <c r="R581" s="1"/>
    </row>
    <row r="582" spans="2:18" x14ac:dyDescent="0.3">
      <c r="B582" s="1" t="s">
        <v>313</v>
      </c>
      <c r="C582" s="1" t="s">
        <v>486</v>
      </c>
      <c r="D582" s="1">
        <v>16</v>
      </c>
      <c r="M582" s="8"/>
      <c r="R582" s="1"/>
    </row>
    <row r="583" spans="2:18" x14ac:dyDescent="0.3">
      <c r="B583" s="1" t="s">
        <v>395</v>
      </c>
      <c r="C583" s="1" t="s">
        <v>486</v>
      </c>
      <c r="D583" s="1">
        <v>14.2</v>
      </c>
      <c r="M583" s="8"/>
      <c r="R583" s="1"/>
    </row>
    <row r="584" spans="2:18" x14ac:dyDescent="0.3">
      <c r="B584" s="1" t="s">
        <v>272</v>
      </c>
      <c r="C584" s="1" t="s">
        <v>486</v>
      </c>
      <c r="D584" s="1">
        <v>15</v>
      </c>
      <c r="M584" s="8"/>
      <c r="R584" s="1"/>
    </row>
    <row r="585" spans="2:18" x14ac:dyDescent="0.3">
      <c r="B585" s="1" t="s">
        <v>264</v>
      </c>
      <c r="C585" s="1" t="s">
        <v>486</v>
      </c>
      <c r="D585" s="1">
        <v>19.100000000000001</v>
      </c>
      <c r="M585" s="8"/>
      <c r="R585" s="1"/>
    </row>
    <row r="586" spans="2:18" x14ac:dyDescent="0.3">
      <c r="B586" s="1" t="s">
        <v>379</v>
      </c>
      <c r="C586" s="1" t="s">
        <v>486</v>
      </c>
      <c r="D586" s="1">
        <v>13.7</v>
      </c>
      <c r="M586" s="8"/>
      <c r="R586" s="1"/>
    </row>
    <row r="587" spans="2:18" x14ac:dyDescent="0.3">
      <c r="B587" s="1" t="s">
        <v>62</v>
      </c>
      <c r="C587" s="1" t="s">
        <v>486</v>
      </c>
      <c r="D587" s="1">
        <v>11.8</v>
      </c>
      <c r="M587" s="8"/>
      <c r="R587" s="1"/>
    </row>
    <row r="588" spans="2:18" x14ac:dyDescent="0.3">
      <c r="B588" s="1" t="s">
        <v>464</v>
      </c>
      <c r="C588" s="1" t="s">
        <v>486</v>
      </c>
      <c r="D588" s="1">
        <v>28.5</v>
      </c>
      <c r="M588" s="8"/>
      <c r="R588" s="1"/>
    </row>
    <row r="589" spans="2:18" x14ac:dyDescent="0.3">
      <c r="B589" s="1" t="s">
        <v>355</v>
      </c>
      <c r="C589" s="1" t="s">
        <v>486</v>
      </c>
      <c r="D589" s="1">
        <v>16.5</v>
      </c>
      <c r="M589" s="8"/>
      <c r="R589" s="1"/>
    </row>
    <row r="590" spans="2:18" x14ac:dyDescent="0.3">
      <c r="B590" s="1" t="s">
        <v>168</v>
      </c>
      <c r="C590" s="1" t="s">
        <v>486</v>
      </c>
      <c r="D590" s="1">
        <v>30.1</v>
      </c>
      <c r="M590" s="8"/>
      <c r="R590" s="1"/>
    </row>
    <row r="591" spans="2:18" x14ac:dyDescent="0.3">
      <c r="B591" s="1" t="s">
        <v>358</v>
      </c>
      <c r="C591" s="1" t="s">
        <v>486</v>
      </c>
      <c r="D591" s="1">
        <v>16</v>
      </c>
      <c r="M591" s="8"/>
      <c r="R591" s="1"/>
    </row>
    <row r="592" spans="2:18" x14ac:dyDescent="0.3">
      <c r="B592" s="1" t="s">
        <v>229</v>
      </c>
      <c r="C592" s="1" t="s">
        <v>486</v>
      </c>
      <c r="D592" s="1">
        <v>10.4</v>
      </c>
      <c r="M592" s="8"/>
      <c r="R592" s="1"/>
    </row>
    <row r="593" spans="2:18" x14ac:dyDescent="0.3">
      <c r="B593" s="1" t="s">
        <v>127</v>
      </c>
      <c r="C593" s="1" t="s">
        <v>486</v>
      </c>
      <c r="D593" s="1">
        <v>33.299999999999997</v>
      </c>
      <c r="M593" s="8"/>
      <c r="R593" s="1"/>
    </row>
    <row r="594" spans="2:18" x14ac:dyDescent="0.3">
      <c r="B594" s="1" t="s">
        <v>246</v>
      </c>
      <c r="C594" s="1" t="s">
        <v>508</v>
      </c>
      <c r="D594" s="1">
        <v>21.3</v>
      </c>
      <c r="M594" s="8"/>
      <c r="R594" s="1"/>
    </row>
    <row r="595" spans="2:18" x14ac:dyDescent="0.3">
      <c r="B595" s="1" t="s">
        <v>338</v>
      </c>
      <c r="C595" s="1" t="s">
        <v>508</v>
      </c>
      <c r="D595" s="1">
        <v>12.5</v>
      </c>
      <c r="M595" s="8"/>
      <c r="R595" s="1"/>
    </row>
    <row r="596" spans="2:18" x14ac:dyDescent="0.3">
      <c r="B596" s="1" t="s">
        <v>232</v>
      </c>
      <c r="C596" s="1" t="s">
        <v>508</v>
      </c>
      <c r="D596" s="1">
        <v>16.899999999999999</v>
      </c>
      <c r="M596" s="8"/>
      <c r="R596" s="1"/>
    </row>
    <row r="597" spans="2:18" x14ac:dyDescent="0.3">
      <c r="B597" s="1" t="s">
        <v>285</v>
      </c>
      <c r="C597" s="1" t="s">
        <v>508</v>
      </c>
      <c r="D597" s="1">
        <v>21.7</v>
      </c>
      <c r="M597" s="8"/>
      <c r="R597" s="1"/>
    </row>
    <row r="598" spans="2:18" x14ac:dyDescent="0.3">
      <c r="B598" s="1" t="s">
        <v>406</v>
      </c>
      <c r="C598" s="1" t="s">
        <v>508</v>
      </c>
      <c r="D598" s="1">
        <v>13.9</v>
      </c>
      <c r="M598" s="8"/>
      <c r="R598" s="1"/>
    </row>
    <row r="599" spans="2:18" x14ac:dyDescent="0.3">
      <c r="B599" s="1" t="s">
        <v>275</v>
      </c>
      <c r="C599" s="1" t="s">
        <v>508</v>
      </c>
      <c r="D599" s="1">
        <v>15.3</v>
      </c>
      <c r="M599" s="8"/>
      <c r="R599" s="1"/>
    </row>
    <row r="600" spans="2:18" x14ac:dyDescent="0.3">
      <c r="B600" s="1" t="s">
        <v>178</v>
      </c>
      <c r="C600" s="1" t="s">
        <v>508</v>
      </c>
      <c r="D600" s="1">
        <v>13</v>
      </c>
      <c r="M600" s="8"/>
      <c r="R600" s="1"/>
    </row>
    <row r="601" spans="2:18" x14ac:dyDescent="0.3">
      <c r="B601" s="1" t="s">
        <v>181</v>
      </c>
      <c r="C601" s="1" t="s">
        <v>508</v>
      </c>
      <c r="D601" s="1">
        <v>16</v>
      </c>
      <c r="M601" s="8"/>
      <c r="R601" s="1"/>
    </row>
    <row r="602" spans="2:18" x14ac:dyDescent="0.3">
      <c r="B602" s="1" t="s">
        <v>335</v>
      </c>
      <c r="C602" s="1" t="s">
        <v>508</v>
      </c>
      <c r="D602" s="1">
        <v>13.6</v>
      </c>
      <c r="M602" s="8"/>
      <c r="R602" s="1"/>
    </row>
    <row r="603" spans="2:18" x14ac:dyDescent="0.3">
      <c r="B603" s="1" t="s">
        <v>278</v>
      </c>
      <c r="C603" s="1" t="s">
        <v>508</v>
      </c>
      <c r="D603" s="1">
        <v>18.899999999999999</v>
      </c>
      <c r="M603" s="8"/>
      <c r="R603" s="1"/>
    </row>
    <row r="604" spans="2:18" x14ac:dyDescent="0.3">
      <c r="B604" s="1" t="s">
        <v>642</v>
      </c>
      <c r="C604" s="1" t="s">
        <v>508</v>
      </c>
      <c r="D604" s="1">
        <v>20.5</v>
      </c>
      <c r="M604" s="8"/>
      <c r="R604" s="1"/>
    </row>
    <row r="605" spans="2:18" x14ac:dyDescent="0.3">
      <c r="B605" s="1" t="s">
        <v>223</v>
      </c>
      <c r="C605" s="1" t="s">
        <v>508</v>
      </c>
      <c r="D605" s="1">
        <v>17.600000000000001</v>
      </c>
      <c r="M605" s="8"/>
      <c r="R605" s="1"/>
    </row>
    <row r="606" spans="2:18" x14ac:dyDescent="0.3">
      <c r="B606" s="1" t="s">
        <v>643</v>
      </c>
      <c r="C606" s="1" t="s">
        <v>508</v>
      </c>
      <c r="D606" s="1">
        <v>17.399999999999999</v>
      </c>
      <c r="M606" s="8"/>
      <c r="R606" s="1"/>
    </row>
    <row r="607" spans="2:18" x14ac:dyDescent="0.3">
      <c r="B607" s="1" t="s">
        <v>376</v>
      </c>
      <c r="C607" s="1" t="s">
        <v>508</v>
      </c>
      <c r="D607" s="1">
        <v>27.6</v>
      </c>
      <c r="M607" s="8"/>
      <c r="R607" s="1"/>
    </row>
    <row r="608" spans="2:18" x14ac:dyDescent="0.3">
      <c r="B608" s="1" t="s">
        <v>244</v>
      </c>
      <c r="C608" s="1" t="s">
        <v>508</v>
      </c>
      <c r="D608" s="1">
        <v>23</v>
      </c>
      <c r="M608" s="8"/>
      <c r="R608" s="1"/>
    </row>
    <row r="609" spans="2:18" x14ac:dyDescent="0.3">
      <c r="B609" s="1" t="s">
        <v>350</v>
      </c>
      <c r="C609" s="1" t="s">
        <v>508</v>
      </c>
      <c r="D609" s="1">
        <v>21.6</v>
      </c>
      <c r="M609" s="8"/>
      <c r="R609" s="1"/>
    </row>
    <row r="610" spans="2:18" x14ac:dyDescent="0.3">
      <c r="B610" s="1" t="s">
        <v>421</v>
      </c>
      <c r="C610" s="1" t="s">
        <v>508</v>
      </c>
      <c r="D610" s="1">
        <v>12.5</v>
      </c>
      <c r="M610" s="8"/>
      <c r="R610" s="1"/>
    </row>
    <row r="611" spans="2:18" x14ac:dyDescent="0.3">
      <c r="B611" s="1" t="s">
        <v>277</v>
      </c>
      <c r="C611" s="1" t="s">
        <v>488</v>
      </c>
      <c r="D611" s="1">
        <v>16.899999999999999</v>
      </c>
      <c r="M611" s="8"/>
      <c r="R611" s="1"/>
    </row>
    <row r="612" spans="2:18" x14ac:dyDescent="0.3">
      <c r="B612" s="1" t="s">
        <v>101</v>
      </c>
      <c r="C612" s="1" t="s">
        <v>488</v>
      </c>
      <c r="D612" s="1">
        <v>21.5</v>
      </c>
      <c r="M612" s="8"/>
      <c r="R612" s="1"/>
    </row>
    <row r="613" spans="2:18" x14ac:dyDescent="0.3">
      <c r="B613" s="1" t="s">
        <v>22</v>
      </c>
      <c r="C613" s="1" t="s">
        <v>488</v>
      </c>
      <c r="D613" s="1">
        <v>22.2</v>
      </c>
      <c r="M613" s="8"/>
      <c r="R613" s="1"/>
    </row>
    <row r="614" spans="2:18" x14ac:dyDescent="0.3">
      <c r="B614" s="1" t="s">
        <v>180</v>
      </c>
      <c r="C614" s="1" t="s">
        <v>488</v>
      </c>
      <c r="D614" s="1">
        <v>18.2</v>
      </c>
      <c r="M614" s="8"/>
      <c r="R614" s="1"/>
    </row>
    <row r="615" spans="2:18" x14ac:dyDescent="0.3">
      <c r="B615" s="1" t="s">
        <v>235</v>
      </c>
      <c r="C615" s="1" t="s">
        <v>488</v>
      </c>
      <c r="D615" s="1">
        <v>17.399999999999999</v>
      </c>
      <c r="M615" s="8"/>
      <c r="R615" s="1"/>
    </row>
    <row r="616" spans="2:18" x14ac:dyDescent="0.3">
      <c r="B616" s="1" t="s">
        <v>410</v>
      </c>
      <c r="C616" s="1" t="s">
        <v>488</v>
      </c>
      <c r="D616" s="1">
        <v>21.1</v>
      </c>
      <c r="M616" s="8"/>
      <c r="R616" s="1"/>
    </row>
    <row r="617" spans="2:18" x14ac:dyDescent="0.3">
      <c r="B617" s="1" t="s">
        <v>644</v>
      </c>
      <c r="C617" s="1" t="s">
        <v>488</v>
      </c>
      <c r="D617" s="1">
        <v>11.5</v>
      </c>
      <c r="M617" s="8"/>
      <c r="R617" s="1"/>
    </row>
    <row r="618" spans="2:18" x14ac:dyDescent="0.3">
      <c r="B618" s="1" t="s">
        <v>527</v>
      </c>
      <c r="C618" s="1" t="s">
        <v>488</v>
      </c>
      <c r="D618" s="1">
        <v>20.9</v>
      </c>
      <c r="M618" s="8"/>
      <c r="R618" s="1"/>
    </row>
    <row r="619" spans="2:18" x14ac:dyDescent="0.3">
      <c r="B619" s="1" t="s">
        <v>534</v>
      </c>
      <c r="C619" s="1" t="s">
        <v>488</v>
      </c>
      <c r="D619" s="1">
        <v>12.5</v>
      </c>
      <c r="M619" s="8"/>
      <c r="R619" s="1"/>
    </row>
    <row r="620" spans="2:18" x14ac:dyDescent="0.3">
      <c r="B620" s="1" t="s">
        <v>172</v>
      </c>
      <c r="C620" s="1" t="s">
        <v>488</v>
      </c>
      <c r="D620" s="1">
        <v>21.8</v>
      </c>
      <c r="M620" s="8"/>
      <c r="R620" s="1"/>
    </row>
    <row r="621" spans="2:18" x14ac:dyDescent="0.3">
      <c r="B621" s="1" t="s">
        <v>437</v>
      </c>
      <c r="C621" s="1" t="s">
        <v>488</v>
      </c>
      <c r="D621" s="1">
        <v>32.700000000000003</v>
      </c>
      <c r="M621" s="8"/>
      <c r="R621" s="1"/>
    </row>
    <row r="622" spans="2:18" x14ac:dyDescent="0.3">
      <c r="B622" s="1" t="s">
        <v>131</v>
      </c>
      <c r="C622" s="1" t="s">
        <v>488</v>
      </c>
      <c r="D622" s="1">
        <v>13.1</v>
      </c>
      <c r="M622" s="8"/>
      <c r="R622" s="1"/>
    </row>
    <row r="623" spans="2:18" x14ac:dyDescent="0.3">
      <c r="B623" s="1" t="s">
        <v>158</v>
      </c>
      <c r="C623" s="1" t="s">
        <v>488</v>
      </c>
      <c r="D623" s="1">
        <v>18.2</v>
      </c>
      <c r="M623" s="8"/>
      <c r="R623" s="1"/>
    </row>
    <row r="624" spans="2:18" x14ac:dyDescent="0.3">
      <c r="B624" s="1" t="s">
        <v>193</v>
      </c>
      <c r="C624" s="1" t="s">
        <v>488</v>
      </c>
      <c r="D624" s="1">
        <v>14</v>
      </c>
      <c r="M624" s="8"/>
      <c r="R624" s="1"/>
    </row>
    <row r="625" spans="2:18" x14ac:dyDescent="0.3">
      <c r="B625" s="1" t="s">
        <v>320</v>
      </c>
      <c r="C625" s="1" t="s">
        <v>488</v>
      </c>
      <c r="D625" s="1">
        <v>13.9</v>
      </c>
      <c r="M625" s="8"/>
      <c r="R625" s="1"/>
    </row>
    <row r="626" spans="2:18" x14ac:dyDescent="0.3">
      <c r="B626" s="1" t="s">
        <v>253</v>
      </c>
      <c r="C626" s="1" t="s">
        <v>488</v>
      </c>
      <c r="D626" s="1">
        <v>14.7</v>
      </c>
      <c r="M626" s="8"/>
      <c r="R626" s="1"/>
    </row>
    <row r="627" spans="2:18" x14ac:dyDescent="0.3">
      <c r="B627" s="1" t="s">
        <v>362</v>
      </c>
      <c r="C627" s="1" t="s">
        <v>488</v>
      </c>
      <c r="D627" s="1">
        <v>14.8</v>
      </c>
      <c r="M627" s="8"/>
      <c r="R627" s="1"/>
    </row>
    <row r="628" spans="2:18" x14ac:dyDescent="0.3">
      <c r="B628" s="1" t="s">
        <v>115</v>
      </c>
      <c r="C628" s="1" t="s">
        <v>488</v>
      </c>
      <c r="D628" s="1">
        <v>22.5</v>
      </c>
      <c r="M628" s="8"/>
      <c r="R628" s="1"/>
    </row>
    <row r="629" spans="2:18" x14ac:dyDescent="0.3">
      <c r="B629" s="1" t="s">
        <v>344</v>
      </c>
      <c r="C629" s="1" t="s">
        <v>488</v>
      </c>
      <c r="D629" s="1">
        <v>16.600000000000001</v>
      </c>
      <c r="M629" s="8"/>
      <c r="R629" s="1"/>
    </row>
    <row r="630" spans="2:18" x14ac:dyDescent="0.3">
      <c r="B630" s="1" t="s">
        <v>107</v>
      </c>
      <c r="C630" s="1" t="s">
        <v>515</v>
      </c>
      <c r="D630" s="1">
        <v>14.7</v>
      </c>
      <c r="M630" s="8"/>
      <c r="R630" s="1"/>
    </row>
    <row r="631" spans="2:18" x14ac:dyDescent="0.3">
      <c r="B631" s="1" t="s">
        <v>161</v>
      </c>
      <c r="C631" s="1" t="s">
        <v>515</v>
      </c>
      <c r="D631" s="1">
        <v>21</v>
      </c>
      <c r="M631" s="8"/>
      <c r="R631" s="1"/>
    </row>
    <row r="632" spans="2:18" x14ac:dyDescent="0.3">
      <c r="B632" s="1" t="s">
        <v>327</v>
      </c>
      <c r="C632" s="1" t="s">
        <v>515</v>
      </c>
      <c r="D632" s="1">
        <v>32</v>
      </c>
      <c r="M632" s="8"/>
      <c r="R632" s="1"/>
    </row>
    <row r="633" spans="2:18" x14ac:dyDescent="0.3">
      <c r="B633" s="1" t="s">
        <v>39</v>
      </c>
      <c r="C633" s="1" t="s">
        <v>515</v>
      </c>
      <c r="D633" s="1">
        <v>13</v>
      </c>
      <c r="M633" s="8"/>
      <c r="R633" s="1"/>
    </row>
    <row r="634" spans="2:18" x14ac:dyDescent="0.3">
      <c r="B634" s="1" t="s">
        <v>323</v>
      </c>
      <c r="C634" s="1" t="s">
        <v>515</v>
      </c>
      <c r="D634" s="1">
        <v>16.8</v>
      </c>
      <c r="M634" s="8"/>
      <c r="R634" s="1"/>
    </row>
    <row r="635" spans="2:18" x14ac:dyDescent="0.3">
      <c r="B635" s="1" t="s">
        <v>276</v>
      </c>
      <c r="C635" s="1" t="s">
        <v>515</v>
      </c>
      <c r="D635" s="1">
        <v>0</v>
      </c>
      <c r="M635" s="8"/>
      <c r="R635" s="1"/>
    </row>
    <row r="636" spans="2:18" x14ac:dyDescent="0.3">
      <c r="B636" s="1" t="s">
        <v>65</v>
      </c>
      <c r="C636" s="1" t="s">
        <v>515</v>
      </c>
      <c r="D636" s="1">
        <v>19.8</v>
      </c>
      <c r="M636" s="8"/>
      <c r="R636" s="1"/>
    </row>
    <row r="637" spans="2:18" x14ac:dyDescent="0.3">
      <c r="B637" s="1" t="s">
        <v>596</v>
      </c>
      <c r="C637" s="1" t="s">
        <v>515</v>
      </c>
      <c r="D637" s="1">
        <v>24.2</v>
      </c>
      <c r="M637" s="8"/>
      <c r="R637" s="1"/>
    </row>
    <row r="638" spans="2:18" x14ac:dyDescent="0.3">
      <c r="B638" s="1" t="s">
        <v>482</v>
      </c>
      <c r="C638" s="1" t="s">
        <v>515</v>
      </c>
      <c r="D638" s="1">
        <v>23.4</v>
      </c>
      <c r="M638" s="8"/>
      <c r="R638" s="1"/>
    </row>
    <row r="639" spans="2:18" x14ac:dyDescent="0.3">
      <c r="B639" s="1" t="s">
        <v>528</v>
      </c>
      <c r="C639" s="1" t="s">
        <v>515</v>
      </c>
      <c r="D639" s="1">
        <v>22.3</v>
      </c>
      <c r="M639" s="8"/>
      <c r="R639" s="1"/>
    </row>
    <row r="640" spans="2:18" x14ac:dyDescent="0.3">
      <c r="B640" s="1" t="s">
        <v>369</v>
      </c>
      <c r="C640" s="1" t="s">
        <v>515</v>
      </c>
      <c r="D640" s="1">
        <v>11.9</v>
      </c>
      <c r="M640" s="8"/>
      <c r="R640" s="1"/>
    </row>
    <row r="641" spans="2:18" x14ac:dyDescent="0.3">
      <c r="B641" s="1" t="s">
        <v>645</v>
      </c>
      <c r="C641" s="1" t="s">
        <v>515</v>
      </c>
      <c r="D641" s="1">
        <v>8.8000000000000007</v>
      </c>
      <c r="M641" s="8"/>
      <c r="R641" s="1"/>
    </row>
    <row r="642" spans="2:18" x14ac:dyDescent="0.3">
      <c r="B642" s="1" t="s">
        <v>34</v>
      </c>
      <c r="C642" s="1" t="s">
        <v>515</v>
      </c>
      <c r="D642" s="1">
        <v>16.399999999999999</v>
      </c>
      <c r="M642" s="8"/>
      <c r="R642" s="1"/>
    </row>
    <row r="643" spans="2:18" x14ac:dyDescent="0.3">
      <c r="B643" s="1" t="s">
        <v>174</v>
      </c>
      <c r="C643" s="1" t="s">
        <v>515</v>
      </c>
      <c r="D643" s="1">
        <v>17.399999999999999</v>
      </c>
      <c r="M643" s="8"/>
      <c r="R643" s="1"/>
    </row>
    <row r="644" spans="2:18" x14ac:dyDescent="0.3">
      <c r="B644" s="1" t="s">
        <v>270</v>
      </c>
      <c r="C644" s="1" t="s">
        <v>515</v>
      </c>
      <c r="D644" s="1">
        <v>22.1</v>
      </c>
      <c r="M644" s="8"/>
      <c r="R644" s="1"/>
    </row>
    <row r="645" spans="2:18" x14ac:dyDescent="0.3">
      <c r="B645" s="1" t="s">
        <v>474</v>
      </c>
      <c r="C645" s="1" t="s">
        <v>515</v>
      </c>
      <c r="D645" s="1">
        <v>17.100000000000001</v>
      </c>
      <c r="M645" s="8"/>
      <c r="R645" s="1"/>
    </row>
    <row r="646" spans="2:18" x14ac:dyDescent="0.3">
      <c r="B646" s="1" t="s">
        <v>105</v>
      </c>
      <c r="C646" s="1" t="s">
        <v>515</v>
      </c>
      <c r="D646" s="1">
        <v>18</v>
      </c>
      <c r="M646" s="8"/>
      <c r="R646" s="1"/>
    </row>
    <row r="647" spans="2:18" x14ac:dyDescent="0.3">
      <c r="B647" s="1" t="s">
        <v>61</v>
      </c>
      <c r="C647" s="1" t="s">
        <v>492</v>
      </c>
      <c r="D647" s="1">
        <v>13.4</v>
      </c>
      <c r="M647" s="8"/>
      <c r="R647" s="1"/>
    </row>
    <row r="648" spans="2:18" x14ac:dyDescent="0.3">
      <c r="B648" s="1" t="s">
        <v>17</v>
      </c>
      <c r="C648" s="1" t="s">
        <v>492</v>
      </c>
      <c r="D648" s="1">
        <v>24</v>
      </c>
      <c r="M648" s="8"/>
      <c r="R648" s="1"/>
    </row>
    <row r="649" spans="2:18" x14ac:dyDescent="0.3">
      <c r="B649" s="1" t="s">
        <v>524</v>
      </c>
      <c r="C649" s="1" t="s">
        <v>492</v>
      </c>
      <c r="D649" s="1">
        <v>24.8</v>
      </c>
      <c r="M649" s="8"/>
      <c r="R649" s="1"/>
    </row>
    <row r="650" spans="2:18" x14ac:dyDescent="0.3">
      <c r="B650" s="1" t="s">
        <v>330</v>
      </c>
      <c r="C650" s="1" t="s">
        <v>492</v>
      </c>
      <c r="D650" s="1">
        <v>28.1</v>
      </c>
      <c r="M650" s="8"/>
      <c r="R650" s="1"/>
    </row>
    <row r="651" spans="2:18" x14ac:dyDescent="0.3">
      <c r="B651" s="1" t="s">
        <v>473</v>
      </c>
      <c r="C651" s="1" t="s">
        <v>492</v>
      </c>
      <c r="D651" s="1">
        <v>21.9</v>
      </c>
      <c r="M651" s="8"/>
      <c r="R651" s="1"/>
    </row>
    <row r="652" spans="2:18" x14ac:dyDescent="0.3">
      <c r="B652" s="1" t="s">
        <v>213</v>
      </c>
      <c r="C652" s="1" t="s">
        <v>492</v>
      </c>
      <c r="D652" s="1">
        <v>15.8</v>
      </c>
      <c r="M652" s="8"/>
      <c r="R652" s="1"/>
    </row>
    <row r="653" spans="2:18" x14ac:dyDescent="0.3">
      <c r="B653" s="1" t="s">
        <v>269</v>
      </c>
      <c r="C653" s="1" t="s">
        <v>492</v>
      </c>
      <c r="D653" s="1">
        <v>21.3</v>
      </c>
      <c r="M653" s="8"/>
      <c r="R653" s="1"/>
    </row>
    <row r="654" spans="2:18" x14ac:dyDescent="0.3">
      <c r="B654" s="1" t="s">
        <v>239</v>
      </c>
      <c r="C654" s="1" t="s">
        <v>492</v>
      </c>
      <c r="D654" s="1">
        <v>15.6</v>
      </c>
      <c r="M654" s="8"/>
      <c r="R654" s="1"/>
    </row>
    <row r="655" spans="2:18" x14ac:dyDescent="0.3">
      <c r="B655" s="1" t="s">
        <v>294</v>
      </c>
      <c r="C655" s="1" t="s">
        <v>492</v>
      </c>
      <c r="D655" s="1">
        <v>24.1</v>
      </c>
      <c r="M655" s="8"/>
      <c r="R655" s="1"/>
    </row>
    <row r="656" spans="2:18" x14ac:dyDescent="0.3">
      <c r="B656" s="1" t="s">
        <v>306</v>
      </c>
      <c r="C656" s="1" t="s">
        <v>492</v>
      </c>
      <c r="D656" s="1">
        <v>13.5</v>
      </c>
      <c r="M656" s="8"/>
      <c r="R656" s="1"/>
    </row>
    <row r="657" spans="2:18" x14ac:dyDescent="0.3">
      <c r="B657" s="1" t="s">
        <v>444</v>
      </c>
      <c r="C657" s="1" t="s">
        <v>492</v>
      </c>
      <c r="D657" s="1">
        <v>14.9</v>
      </c>
      <c r="M657" s="8"/>
      <c r="R657" s="1"/>
    </row>
    <row r="658" spans="2:18" x14ac:dyDescent="0.3">
      <c r="B658" s="1" t="s">
        <v>280</v>
      </c>
      <c r="C658" s="1" t="s">
        <v>492</v>
      </c>
      <c r="D658" s="1">
        <v>17.8</v>
      </c>
      <c r="M658" s="8"/>
      <c r="R658" s="1"/>
    </row>
    <row r="659" spans="2:18" x14ac:dyDescent="0.3">
      <c r="B659" s="1" t="s">
        <v>10</v>
      </c>
      <c r="C659" s="1" t="s">
        <v>492</v>
      </c>
      <c r="D659" s="1">
        <v>16.399999999999999</v>
      </c>
      <c r="M659" s="8"/>
      <c r="R659" s="1"/>
    </row>
    <row r="660" spans="2:18" x14ac:dyDescent="0.3">
      <c r="B660" s="1" t="s">
        <v>200</v>
      </c>
      <c r="C660" s="1" t="s">
        <v>492</v>
      </c>
      <c r="D660" s="1">
        <v>15.4</v>
      </c>
      <c r="M660" s="8"/>
      <c r="R660" s="1"/>
    </row>
    <row r="661" spans="2:18" x14ac:dyDescent="0.3">
      <c r="B661" s="1" t="s">
        <v>547</v>
      </c>
      <c r="C661" s="1" t="s">
        <v>492</v>
      </c>
      <c r="D661" s="1">
        <v>22.7</v>
      </c>
      <c r="M661" s="8"/>
      <c r="R661" s="1"/>
    </row>
    <row r="662" spans="2:18" x14ac:dyDescent="0.3">
      <c r="B662" s="1" t="s">
        <v>125</v>
      </c>
      <c r="C662" s="1" t="s">
        <v>492</v>
      </c>
      <c r="D662" s="1">
        <v>16.600000000000001</v>
      </c>
      <c r="M662" s="8"/>
      <c r="R662" s="1"/>
    </row>
    <row r="663" spans="2:18" x14ac:dyDescent="0.3">
      <c r="B663" s="1" t="s">
        <v>360</v>
      </c>
      <c r="C663" s="1" t="s">
        <v>497</v>
      </c>
      <c r="D663" s="1">
        <v>18.5</v>
      </c>
      <c r="M663" s="8"/>
      <c r="R663" s="1"/>
    </row>
    <row r="664" spans="2:18" x14ac:dyDescent="0.3">
      <c r="B664" s="1" t="s">
        <v>646</v>
      </c>
      <c r="C664" s="1" t="s">
        <v>497</v>
      </c>
      <c r="D664" s="1">
        <v>17.8</v>
      </c>
      <c r="M664" s="8"/>
      <c r="R664" s="1"/>
    </row>
    <row r="665" spans="2:18" x14ac:dyDescent="0.3">
      <c r="B665" s="1" t="s">
        <v>236</v>
      </c>
      <c r="C665" s="1" t="s">
        <v>497</v>
      </c>
      <c r="D665" s="1">
        <v>18.5</v>
      </c>
      <c r="M665" s="8"/>
      <c r="R665" s="1"/>
    </row>
    <row r="666" spans="2:18" x14ac:dyDescent="0.3">
      <c r="B666" s="1" t="s">
        <v>475</v>
      </c>
      <c r="C666" s="1" t="s">
        <v>497</v>
      </c>
      <c r="D666" s="1">
        <v>22</v>
      </c>
      <c r="M666" s="8"/>
      <c r="R666" s="1"/>
    </row>
    <row r="667" spans="2:18" x14ac:dyDescent="0.3">
      <c r="B667" s="1" t="s">
        <v>202</v>
      </c>
      <c r="C667" s="1" t="s">
        <v>497</v>
      </c>
      <c r="D667" s="1">
        <v>24.3</v>
      </c>
      <c r="M667" s="8"/>
      <c r="R667" s="1"/>
    </row>
    <row r="668" spans="2:18" x14ac:dyDescent="0.3">
      <c r="B668" s="1" t="s">
        <v>318</v>
      </c>
      <c r="C668" s="1" t="s">
        <v>497</v>
      </c>
      <c r="D668" s="1">
        <v>17</v>
      </c>
      <c r="M668" s="8"/>
      <c r="R668" s="1"/>
    </row>
    <row r="669" spans="2:18" x14ac:dyDescent="0.3">
      <c r="B669" s="1" t="s">
        <v>554</v>
      </c>
      <c r="C669" s="1" t="s">
        <v>497</v>
      </c>
      <c r="D669" s="1">
        <v>13</v>
      </c>
      <c r="M669" s="8"/>
      <c r="R669" s="1"/>
    </row>
    <row r="670" spans="2:18" x14ac:dyDescent="0.3">
      <c r="B670" s="1" t="s">
        <v>86</v>
      </c>
      <c r="C670" s="1" t="s">
        <v>497</v>
      </c>
      <c r="D670" s="1">
        <v>23.8</v>
      </c>
      <c r="M670" s="8"/>
      <c r="R670" s="1"/>
    </row>
    <row r="671" spans="2:18" x14ac:dyDescent="0.3">
      <c r="B671" s="1" t="s">
        <v>647</v>
      </c>
      <c r="C671" s="1" t="s">
        <v>497</v>
      </c>
      <c r="D671" s="1">
        <v>21.3</v>
      </c>
      <c r="M671" s="8"/>
      <c r="R671" s="1"/>
    </row>
    <row r="672" spans="2:18" x14ac:dyDescent="0.3">
      <c r="B672" s="1" t="s">
        <v>341</v>
      </c>
      <c r="C672" s="1" t="s">
        <v>497</v>
      </c>
      <c r="D672" s="1">
        <v>20.2</v>
      </c>
      <c r="M672" s="8"/>
      <c r="R672" s="1"/>
    </row>
    <row r="673" spans="2:18" x14ac:dyDescent="0.3">
      <c r="B673" s="1" t="s">
        <v>598</v>
      </c>
      <c r="C673" s="1" t="s">
        <v>497</v>
      </c>
      <c r="D673" s="1">
        <v>22.7</v>
      </c>
      <c r="M673" s="8"/>
      <c r="R673" s="1"/>
    </row>
    <row r="674" spans="2:18" x14ac:dyDescent="0.3">
      <c r="B674" s="1" t="s">
        <v>149</v>
      </c>
      <c r="C674" s="1" t="s">
        <v>497</v>
      </c>
      <c r="D674" s="1">
        <v>15</v>
      </c>
      <c r="M674" s="8"/>
      <c r="R674" s="1"/>
    </row>
    <row r="675" spans="2:18" x14ac:dyDescent="0.3">
      <c r="B675" s="1" t="s">
        <v>553</v>
      </c>
      <c r="C675" s="1" t="s">
        <v>497</v>
      </c>
      <c r="D675" s="1">
        <v>23.7</v>
      </c>
      <c r="M675" s="8"/>
      <c r="R675" s="1"/>
    </row>
    <row r="676" spans="2:18" x14ac:dyDescent="0.3">
      <c r="B676" s="1" t="s">
        <v>72</v>
      </c>
      <c r="C676" s="1" t="s">
        <v>497</v>
      </c>
      <c r="D676" s="1">
        <v>16.2</v>
      </c>
      <c r="M676" s="8"/>
      <c r="R676" s="1"/>
    </row>
    <row r="677" spans="2:18" x14ac:dyDescent="0.3">
      <c r="B677" s="1" t="s">
        <v>301</v>
      </c>
      <c r="C677" s="1" t="s">
        <v>497</v>
      </c>
      <c r="D677" s="1">
        <v>14.4</v>
      </c>
      <c r="M677" s="8"/>
      <c r="R677" s="1"/>
    </row>
    <row r="678" spans="2:18" x14ac:dyDescent="0.3">
      <c r="B678" s="1" t="s">
        <v>483</v>
      </c>
      <c r="C678" s="1" t="s">
        <v>497</v>
      </c>
      <c r="D678" s="1">
        <v>17.3</v>
      </c>
      <c r="M678" s="8"/>
      <c r="R678" s="1"/>
    </row>
    <row r="679" spans="2:18" x14ac:dyDescent="0.3">
      <c r="B679" s="1" t="s">
        <v>459</v>
      </c>
      <c r="C679" s="1" t="s">
        <v>497</v>
      </c>
      <c r="D679" s="1">
        <v>16</v>
      </c>
      <c r="M679" s="8"/>
      <c r="R679" s="1"/>
    </row>
    <row r="680" spans="2:18" x14ac:dyDescent="0.3">
      <c r="B680" s="1" t="s">
        <v>152</v>
      </c>
      <c r="C680" s="1" t="s">
        <v>557</v>
      </c>
      <c r="D680" s="1">
        <v>17.100000000000001</v>
      </c>
      <c r="M680" s="8"/>
      <c r="R680" s="1"/>
    </row>
    <row r="681" spans="2:18" x14ac:dyDescent="0.3">
      <c r="B681" s="1" t="s">
        <v>286</v>
      </c>
      <c r="C681" s="1" t="s">
        <v>557</v>
      </c>
      <c r="D681" s="1">
        <v>22.3</v>
      </c>
      <c r="M681" s="8"/>
      <c r="R681" s="1"/>
    </row>
    <row r="682" spans="2:18" x14ac:dyDescent="0.3">
      <c r="B682" s="1" t="s">
        <v>300</v>
      </c>
      <c r="C682" s="1" t="s">
        <v>557</v>
      </c>
      <c r="D682" s="1">
        <v>8.6</v>
      </c>
      <c r="M682" s="8"/>
      <c r="R682" s="1"/>
    </row>
    <row r="683" spans="2:18" x14ac:dyDescent="0.3">
      <c r="B683" s="1" t="s">
        <v>368</v>
      </c>
      <c r="C683" s="1" t="s">
        <v>557</v>
      </c>
      <c r="D683" s="1">
        <v>13.5</v>
      </c>
      <c r="M683" s="8"/>
      <c r="R683" s="1"/>
    </row>
    <row r="684" spans="2:18" x14ac:dyDescent="0.3">
      <c r="B684" s="1" t="s">
        <v>81</v>
      </c>
      <c r="C684" s="1" t="s">
        <v>557</v>
      </c>
      <c r="D684" s="1">
        <v>27.7</v>
      </c>
      <c r="M684" s="8"/>
      <c r="R684" s="1"/>
    </row>
    <row r="685" spans="2:18" x14ac:dyDescent="0.3">
      <c r="B685" s="1" t="s">
        <v>27</v>
      </c>
      <c r="C685" s="1" t="s">
        <v>557</v>
      </c>
      <c r="D685" s="1">
        <v>17.8</v>
      </c>
      <c r="M685" s="8"/>
      <c r="R685" s="1"/>
    </row>
    <row r="686" spans="2:18" x14ac:dyDescent="0.3">
      <c r="B686" s="1" t="s">
        <v>648</v>
      </c>
      <c r="C686" s="1" t="s">
        <v>557</v>
      </c>
      <c r="D686" s="1">
        <v>32.299999999999997</v>
      </c>
      <c r="M686" s="8"/>
      <c r="R686" s="1"/>
    </row>
    <row r="687" spans="2:18" x14ac:dyDescent="0.3">
      <c r="B687" s="1" t="s">
        <v>3</v>
      </c>
      <c r="C687" s="1" t="s">
        <v>557</v>
      </c>
      <c r="D687" s="1">
        <v>14.8</v>
      </c>
      <c r="M687" s="8"/>
      <c r="R687" s="1"/>
    </row>
    <row r="688" spans="2:18" x14ac:dyDescent="0.3">
      <c r="B688" s="1" t="s">
        <v>122</v>
      </c>
      <c r="C688" s="1" t="s">
        <v>557</v>
      </c>
      <c r="D688" s="1">
        <v>12.5</v>
      </c>
      <c r="M688" s="8"/>
      <c r="R688" s="1"/>
    </row>
    <row r="689" spans="2:18" x14ac:dyDescent="0.3">
      <c r="B689" s="1" t="s">
        <v>114</v>
      </c>
      <c r="C689" s="1" t="s">
        <v>557</v>
      </c>
      <c r="D689" s="1">
        <v>26.8</v>
      </c>
      <c r="M689" s="8"/>
      <c r="R689" s="1"/>
    </row>
    <row r="690" spans="2:18" x14ac:dyDescent="0.3">
      <c r="B690" s="1" t="s">
        <v>592</v>
      </c>
      <c r="C690" s="1" t="s">
        <v>557</v>
      </c>
      <c r="D690" s="1">
        <v>19.600000000000001</v>
      </c>
      <c r="M690" s="8"/>
      <c r="R690" s="1"/>
    </row>
    <row r="691" spans="2:18" x14ac:dyDescent="0.3">
      <c r="B691" s="1" t="s">
        <v>380</v>
      </c>
      <c r="C691" s="1" t="s">
        <v>557</v>
      </c>
      <c r="D691" s="1">
        <v>18.7</v>
      </c>
      <c r="M691" s="8"/>
      <c r="R691" s="1"/>
    </row>
    <row r="692" spans="2:18" x14ac:dyDescent="0.3">
      <c r="B692" s="1" t="s">
        <v>331</v>
      </c>
      <c r="C692" s="1" t="s">
        <v>557</v>
      </c>
      <c r="D692" s="1">
        <v>17.5</v>
      </c>
      <c r="M692" s="8"/>
      <c r="R692" s="1"/>
    </row>
    <row r="693" spans="2:18" x14ac:dyDescent="0.3">
      <c r="B693" s="1" t="s">
        <v>314</v>
      </c>
      <c r="C693" s="1" t="s">
        <v>557</v>
      </c>
      <c r="D693" s="1">
        <v>12.9</v>
      </c>
      <c r="M693" s="8"/>
      <c r="R693" s="1"/>
    </row>
    <row r="694" spans="2:18" x14ac:dyDescent="0.3">
      <c r="B694" s="1" t="s">
        <v>207</v>
      </c>
      <c r="C694" s="1" t="s">
        <v>557</v>
      </c>
      <c r="D694" s="1">
        <v>21.6</v>
      </c>
      <c r="M694" s="8"/>
      <c r="R694" s="1"/>
    </row>
    <row r="695" spans="2:18" x14ac:dyDescent="0.3">
      <c r="B695" s="1" t="s">
        <v>256</v>
      </c>
      <c r="C695" s="1" t="s">
        <v>516</v>
      </c>
      <c r="D695" s="1">
        <v>21.4</v>
      </c>
      <c r="M695" s="8"/>
      <c r="R695" s="1"/>
    </row>
    <row r="696" spans="2:18" x14ac:dyDescent="0.3">
      <c r="B696" s="1" t="s">
        <v>187</v>
      </c>
      <c r="C696" s="1" t="s">
        <v>516</v>
      </c>
      <c r="D696" s="1">
        <v>13.9</v>
      </c>
      <c r="M696" s="8"/>
      <c r="R696" s="1"/>
    </row>
    <row r="697" spans="2:18" x14ac:dyDescent="0.3">
      <c r="B697" s="1" t="s">
        <v>390</v>
      </c>
      <c r="C697" s="1" t="s">
        <v>516</v>
      </c>
      <c r="D697" s="1">
        <v>11.7</v>
      </c>
      <c r="M697" s="8"/>
      <c r="R697" s="1"/>
    </row>
    <row r="698" spans="2:18" x14ac:dyDescent="0.3">
      <c r="B698" s="1" t="s">
        <v>337</v>
      </c>
      <c r="C698" s="1" t="s">
        <v>516</v>
      </c>
      <c r="D698" s="1">
        <v>17.7</v>
      </c>
      <c r="M698" s="8"/>
      <c r="R698" s="1"/>
    </row>
    <row r="699" spans="2:18" x14ac:dyDescent="0.3">
      <c r="B699" s="1" t="s">
        <v>310</v>
      </c>
      <c r="C699" s="1" t="s">
        <v>516</v>
      </c>
      <c r="D699" s="1">
        <v>21.3</v>
      </c>
      <c r="M699" s="8"/>
      <c r="R699" s="1"/>
    </row>
    <row r="700" spans="2:18" x14ac:dyDescent="0.3">
      <c r="B700" s="1" t="s">
        <v>212</v>
      </c>
      <c r="C700" s="1" t="s">
        <v>516</v>
      </c>
      <c r="D700" s="1">
        <v>16.899999999999999</v>
      </c>
      <c r="M700" s="8"/>
      <c r="R700" s="1"/>
    </row>
    <row r="701" spans="2:18" x14ac:dyDescent="0.3">
      <c r="B701" s="1" t="s">
        <v>408</v>
      </c>
      <c r="C701" s="1" t="s">
        <v>516</v>
      </c>
      <c r="D701" s="1">
        <v>15.9</v>
      </c>
      <c r="M701" s="8"/>
      <c r="R701" s="1"/>
    </row>
    <row r="702" spans="2:18" x14ac:dyDescent="0.3">
      <c r="B702" s="1" t="s">
        <v>317</v>
      </c>
      <c r="C702" s="1" t="s">
        <v>516</v>
      </c>
      <c r="D702" s="1">
        <v>30</v>
      </c>
      <c r="M702" s="8"/>
      <c r="R702" s="1"/>
    </row>
    <row r="703" spans="2:18" x14ac:dyDescent="0.3">
      <c r="B703" s="1" t="s">
        <v>392</v>
      </c>
      <c r="C703" s="1" t="s">
        <v>516</v>
      </c>
      <c r="D703" s="1">
        <v>19.100000000000001</v>
      </c>
      <c r="M703" s="8"/>
      <c r="R703" s="1"/>
    </row>
    <row r="704" spans="2:18" x14ac:dyDescent="0.3">
      <c r="B704" s="1" t="s">
        <v>24</v>
      </c>
      <c r="C704" s="1" t="s">
        <v>516</v>
      </c>
      <c r="D704" s="1">
        <v>16.7</v>
      </c>
      <c r="M704" s="8"/>
      <c r="R704" s="1"/>
    </row>
    <row r="705" spans="2:18" x14ac:dyDescent="0.3">
      <c r="B705" s="1" t="s">
        <v>31</v>
      </c>
      <c r="C705" s="1" t="s">
        <v>516</v>
      </c>
      <c r="D705" s="1">
        <v>14.2</v>
      </c>
      <c r="M705" s="8"/>
      <c r="R705" s="1"/>
    </row>
    <row r="706" spans="2:18" x14ac:dyDescent="0.3">
      <c r="B706" s="1" t="s">
        <v>649</v>
      </c>
      <c r="C706" s="1" t="s">
        <v>516</v>
      </c>
      <c r="D706" s="1">
        <v>18</v>
      </c>
      <c r="M706" s="8"/>
      <c r="R706" s="1"/>
    </row>
    <row r="707" spans="2:18" x14ac:dyDescent="0.3">
      <c r="B707" s="1" t="s">
        <v>227</v>
      </c>
      <c r="C707" s="1" t="s">
        <v>516</v>
      </c>
      <c r="D707" s="1">
        <v>21</v>
      </c>
      <c r="M707" s="8"/>
      <c r="R707" s="1"/>
    </row>
    <row r="708" spans="2:18" x14ac:dyDescent="0.3">
      <c r="B708" s="1" t="s">
        <v>416</v>
      </c>
      <c r="C708" s="1" t="s">
        <v>516</v>
      </c>
      <c r="D708" s="1">
        <v>18.2</v>
      </c>
      <c r="M708" s="8"/>
      <c r="R708" s="1"/>
    </row>
    <row r="709" spans="2:18" x14ac:dyDescent="0.3">
      <c r="B709" s="1" t="s">
        <v>366</v>
      </c>
      <c r="C709" s="1" t="s">
        <v>516</v>
      </c>
      <c r="D709" s="1">
        <v>14.8</v>
      </c>
      <c r="M709" s="8"/>
      <c r="R709" s="1"/>
    </row>
    <row r="710" spans="2:18" x14ac:dyDescent="0.3">
      <c r="B710" s="1" t="s">
        <v>291</v>
      </c>
      <c r="C710" s="1" t="s">
        <v>516</v>
      </c>
      <c r="D710" s="1">
        <v>20.5</v>
      </c>
      <c r="M710" s="8"/>
      <c r="R710" s="1"/>
    </row>
    <row r="711" spans="2:18" x14ac:dyDescent="0.3">
      <c r="B711" s="1" t="s">
        <v>563</v>
      </c>
      <c r="C711" s="1" t="s">
        <v>516</v>
      </c>
      <c r="D711" s="1">
        <v>9.3000000000000007</v>
      </c>
      <c r="M711" s="8"/>
      <c r="R711" s="1"/>
    </row>
    <row r="712" spans="2:18" x14ac:dyDescent="0.3">
      <c r="B712" s="1" t="s">
        <v>154</v>
      </c>
      <c r="C712" s="1" t="s">
        <v>516</v>
      </c>
      <c r="D712" s="1">
        <v>22.7</v>
      </c>
      <c r="M712" s="8"/>
      <c r="R712" s="1"/>
    </row>
    <row r="713" spans="2:18" x14ac:dyDescent="0.3">
      <c r="B713" s="1" t="s">
        <v>441</v>
      </c>
      <c r="C713" s="1" t="s">
        <v>496</v>
      </c>
      <c r="D713" s="1">
        <v>20.7</v>
      </c>
      <c r="M713" s="8"/>
      <c r="R713" s="1"/>
    </row>
    <row r="714" spans="2:18" x14ac:dyDescent="0.3">
      <c r="B714" s="1" t="s">
        <v>220</v>
      </c>
      <c r="C714" s="1" t="s">
        <v>496</v>
      </c>
      <c r="D714" s="1">
        <v>18.8</v>
      </c>
      <c r="M714" s="8"/>
      <c r="R714" s="1"/>
    </row>
    <row r="715" spans="2:18" x14ac:dyDescent="0.3">
      <c r="B715" s="1" t="s">
        <v>130</v>
      </c>
      <c r="C715" s="1" t="s">
        <v>496</v>
      </c>
      <c r="D715" s="1">
        <v>30.9</v>
      </c>
      <c r="M715" s="8"/>
      <c r="R715" s="1"/>
    </row>
    <row r="716" spans="2:18" x14ac:dyDescent="0.3">
      <c r="B716" s="1" t="s">
        <v>342</v>
      </c>
      <c r="C716" s="1" t="s">
        <v>496</v>
      </c>
      <c r="D716" s="1">
        <v>12.8</v>
      </c>
      <c r="M716" s="8"/>
      <c r="R716" s="1"/>
    </row>
    <row r="717" spans="2:18" x14ac:dyDescent="0.3">
      <c r="B717" s="1" t="s">
        <v>218</v>
      </c>
      <c r="C717" s="1" t="s">
        <v>496</v>
      </c>
      <c r="D717" s="1">
        <v>17</v>
      </c>
      <c r="M717" s="8"/>
      <c r="R717" s="1"/>
    </row>
    <row r="718" spans="2:18" x14ac:dyDescent="0.3">
      <c r="B718" s="1" t="s">
        <v>32</v>
      </c>
      <c r="C718" s="1" t="s">
        <v>496</v>
      </c>
      <c r="D718" s="1">
        <v>23.8</v>
      </c>
      <c r="M718" s="8"/>
      <c r="R718" s="1"/>
    </row>
    <row r="719" spans="2:18" x14ac:dyDescent="0.3">
      <c r="B719" s="1" t="s">
        <v>427</v>
      </c>
      <c r="C719" s="1" t="s">
        <v>496</v>
      </c>
      <c r="D719" s="1">
        <v>18.3</v>
      </c>
      <c r="M719" s="8"/>
      <c r="R719" s="1"/>
    </row>
    <row r="720" spans="2:18" x14ac:dyDescent="0.3">
      <c r="B720" s="1" t="s">
        <v>92</v>
      </c>
      <c r="C720" s="1" t="s">
        <v>496</v>
      </c>
      <c r="D720" s="1">
        <v>17</v>
      </c>
      <c r="M720" s="8"/>
      <c r="R720" s="1"/>
    </row>
    <row r="721" spans="2:18" x14ac:dyDescent="0.3">
      <c r="B721" s="1" t="s">
        <v>302</v>
      </c>
      <c r="C721" s="1" t="s">
        <v>496</v>
      </c>
      <c r="D721" s="1">
        <v>17.399999999999999</v>
      </c>
      <c r="M721" s="8"/>
      <c r="R721" s="1"/>
    </row>
    <row r="722" spans="2:18" x14ac:dyDescent="0.3">
      <c r="B722" s="1" t="s">
        <v>650</v>
      </c>
      <c r="C722" s="1" t="s">
        <v>496</v>
      </c>
      <c r="D722" s="1">
        <v>13.9</v>
      </c>
      <c r="M722" s="8"/>
      <c r="R722" s="1"/>
    </row>
    <row r="723" spans="2:18" x14ac:dyDescent="0.3">
      <c r="B723" s="1" t="s">
        <v>170</v>
      </c>
      <c r="C723" s="1" t="s">
        <v>496</v>
      </c>
      <c r="D723" s="1">
        <v>18.399999999999999</v>
      </c>
      <c r="M723" s="8"/>
      <c r="R723" s="1"/>
    </row>
    <row r="724" spans="2:18" x14ac:dyDescent="0.3">
      <c r="B724" s="1" t="s">
        <v>332</v>
      </c>
      <c r="C724" s="1" t="s">
        <v>496</v>
      </c>
      <c r="D724" s="1">
        <v>22.1</v>
      </c>
      <c r="M724" s="8"/>
      <c r="R724" s="1"/>
    </row>
    <row r="725" spans="2:18" x14ac:dyDescent="0.3">
      <c r="B725" s="1" t="s">
        <v>113</v>
      </c>
      <c r="C725" s="1" t="s">
        <v>496</v>
      </c>
      <c r="D725" s="1">
        <v>10.8</v>
      </c>
      <c r="M725" s="8"/>
      <c r="R725" s="1"/>
    </row>
    <row r="726" spans="2:18" x14ac:dyDescent="0.3">
      <c r="B726" s="1" t="s">
        <v>82</v>
      </c>
      <c r="C726" s="1" t="s">
        <v>496</v>
      </c>
      <c r="D726" s="1">
        <v>17.5</v>
      </c>
      <c r="M726" s="8"/>
      <c r="R726" s="1"/>
    </row>
    <row r="727" spans="2:18" x14ac:dyDescent="0.3">
      <c r="B727" s="1" t="s">
        <v>63</v>
      </c>
      <c r="C727" s="1" t="s">
        <v>496</v>
      </c>
      <c r="D727" s="1">
        <v>12.9</v>
      </c>
      <c r="M727" s="8"/>
      <c r="R727" s="1"/>
    </row>
    <row r="728" spans="2:18" x14ac:dyDescent="0.3">
      <c r="B728" s="1" t="s">
        <v>69</v>
      </c>
      <c r="C728" s="1" t="s">
        <v>496</v>
      </c>
      <c r="D728" s="1">
        <v>20</v>
      </c>
      <c r="M728" s="8"/>
      <c r="R728" s="1"/>
    </row>
    <row r="729" spans="2:18" x14ac:dyDescent="0.3">
      <c r="B729" s="1" t="s">
        <v>442</v>
      </c>
      <c r="C729" s="1" t="s">
        <v>496</v>
      </c>
      <c r="D729" s="1">
        <v>11.8</v>
      </c>
      <c r="M729" s="8"/>
      <c r="R729" s="1"/>
    </row>
    <row r="730" spans="2:18" x14ac:dyDescent="0.3">
      <c r="B730" s="1" t="s">
        <v>251</v>
      </c>
      <c r="C730" s="1" t="s">
        <v>523</v>
      </c>
      <c r="D730" s="1">
        <v>24.1</v>
      </c>
      <c r="M730" s="8"/>
      <c r="R730" s="1"/>
    </row>
    <row r="731" spans="2:18" x14ac:dyDescent="0.3">
      <c r="B731" s="1" t="s">
        <v>192</v>
      </c>
      <c r="C731" s="1" t="s">
        <v>523</v>
      </c>
      <c r="D731" s="1">
        <v>27.7</v>
      </c>
      <c r="M731" s="8"/>
      <c r="R731" s="1"/>
    </row>
    <row r="732" spans="2:18" x14ac:dyDescent="0.3">
      <c r="B732" s="1" t="s">
        <v>387</v>
      </c>
      <c r="C732" s="1" t="s">
        <v>523</v>
      </c>
      <c r="D732" s="1">
        <v>16</v>
      </c>
      <c r="M732" s="8"/>
      <c r="R732" s="1"/>
    </row>
    <row r="733" spans="2:18" x14ac:dyDescent="0.3">
      <c r="B733" s="1" t="s">
        <v>237</v>
      </c>
      <c r="C733" s="1" t="s">
        <v>523</v>
      </c>
      <c r="D733" s="1">
        <v>17.600000000000001</v>
      </c>
      <c r="M733" s="8"/>
      <c r="R733" s="1"/>
    </row>
    <row r="734" spans="2:18" x14ac:dyDescent="0.3">
      <c r="B734" s="1" t="s">
        <v>322</v>
      </c>
      <c r="C734" s="1" t="s">
        <v>523</v>
      </c>
      <c r="D734" s="1">
        <v>19.3</v>
      </c>
      <c r="M734" s="8"/>
      <c r="R734" s="1"/>
    </row>
    <row r="735" spans="2:18" x14ac:dyDescent="0.3">
      <c r="B735" s="1" t="s">
        <v>651</v>
      </c>
      <c r="C735" s="1" t="s">
        <v>523</v>
      </c>
      <c r="D735" s="1">
        <v>21.4</v>
      </c>
      <c r="M735" s="8"/>
      <c r="R735" s="1"/>
    </row>
    <row r="736" spans="2:18" x14ac:dyDescent="0.3">
      <c r="B736" s="1" t="s">
        <v>267</v>
      </c>
      <c r="C736" s="1" t="s">
        <v>523</v>
      </c>
      <c r="D736" s="1">
        <v>12.8</v>
      </c>
      <c r="M736" s="8"/>
      <c r="R736" s="1"/>
    </row>
    <row r="737" spans="2:18" x14ac:dyDescent="0.3">
      <c r="B737" s="1" t="s">
        <v>469</v>
      </c>
      <c r="C737" s="1" t="s">
        <v>523</v>
      </c>
      <c r="D737" s="1">
        <v>23.6</v>
      </c>
      <c r="M737" s="8"/>
      <c r="R737" s="1"/>
    </row>
    <row r="738" spans="2:18" x14ac:dyDescent="0.3">
      <c r="B738" s="1" t="s">
        <v>48</v>
      </c>
      <c r="C738" s="1" t="s">
        <v>523</v>
      </c>
      <c r="D738" s="1">
        <v>17.399999999999999</v>
      </c>
      <c r="M738" s="8"/>
      <c r="R738" s="1"/>
    </row>
    <row r="739" spans="2:18" x14ac:dyDescent="0.3">
      <c r="B739" s="1" t="s">
        <v>47</v>
      </c>
      <c r="C739" s="1" t="s">
        <v>523</v>
      </c>
      <c r="D739" s="1">
        <v>28.6</v>
      </c>
      <c r="M739" s="8"/>
      <c r="R739" s="1"/>
    </row>
    <row r="740" spans="2:18" x14ac:dyDescent="0.3">
      <c r="B740" s="1" t="s">
        <v>443</v>
      </c>
      <c r="C740" s="1" t="s">
        <v>523</v>
      </c>
      <c r="D740" s="1">
        <v>19.100000000000001</v>
      </c>
      <c r="M740" s="8"/>
      <c r="R740" s="1"/>
    </row>
    <row r="741" spans="2:18" x14ac:dyDescent="0.3">
      <c r="B741" s="1" t="s">
        <v>56</v>
      </c>
      <c r="C741" s="1" t="s">
        <v>523</v>
      </c>
      <c r="D741" s="1">
        <v>10.5</v>
      </c>
      <c r="M741" s="8"/>
      <c r="R741" s="1"/>
    </row>
    <row r="742" spans="2:18" x14ac:dyDescent="0.3">
      <c r="B742" s="1" t="s">
        <v>6</v>
      </c>
      <c r="C742" s="1" t="s">
        <v>523</v>
      </c>
      <c r="D742" s="1">
        <v>7.5</v>
      </c>
      <c r="M742" s="8"/>
      <c r="R742" s="1"/>
    </row>
    <row r="743" spans="2:18" x14ac:dyDescent="0.3">
      <c r="B743" s="1" t="s">
        <v>305</v>
      </c>
      <c r="C743" s="1" t="s">
        <v>523</v>
      </c>
      <c r="D743" s="1">
        <v>15.7</v>
      </c>
      <c r="M743" s="8"/>
      <c r="R743" s="1"/>
    </row>
    <row r="744" spans="2:18" x14ac:dyDescent="0.3">
      <c r="B744" s="1" t="s">
        <v>165</v>
      </c>
      <c r="C744" s="1" t="s">
        <v>523</v>
      </c>
      <c r="D744" s="1">
        <v>17</v>
      </c>
      <c r="M744" s="8"/>
      <c r="R744" s="1"/>
    </row>
    <row r="745" spans="2:18" x14ac:dyDescent="0.3">
      <c r="B745" s="1" t="s">
        <v>33</v>
      </c>
      <c r="C745" s="1" t="s">
        <v>523</v>
      </c>
      <c r="D745" s="1">
        <v>13.9</v>
      </c>
      <c r="M745" s="8"/>
      <c r="R745" s="1"/>
    </row>
    <row r="746" spans="2:18" x14ac:dyDescent="0.3">
      <c r="B746" s="1" t="s">
        <v>141</v>
      </c>
      <c r="C746" s="1" t="s">
        <v>523</v>
      </c>
      <c r="D746" s="1">
        <v>16.399999999999999</v>
      </c>
      <c r="M746" s="8"/>
      <c r="R746" s="1"/>
    </row>
    <row r="747" spans="2:18" x14ac:dyDescent="0.3">
      <c r="B747" s="1" t="s">
        <v>288</v>
      </c>
      <c r="C747" s="1" t="s">
        <v>523</v>
      </c>
      <c r="D747" s="1">
        <v>15.8</v>
      </c>
      <c r="M747" s="8"/>
      <c r="R747" s="1"/>
    </row>
    <row r="748" spans="2:18" x14ac:dyDescent="0.3">
      <c r="B748" s="1" t="s">
        <v>328</v>
      </c>
      <c r="C748" s="1" t="s">
        <v>523</v>
      </c>
      <c r="D748" s="1">
        <v>11.5</v>
      </c>
      <c r="M748" s="8"/>
      <c r="R748" s="1"/>
    </row>
  </sheetData>
  <pageMargins left="0.7" right="0.7" top="0.75" bottom="0.75" header="0.3" footer="0.3"/>
  <pageSetup orientation="portrait" horizontalDpi="200" verticalDpi="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4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8" sqref="J28"/>
    </sheetView>
  </sheetViews>
  <sheetFormatPr defaultRowHeight="14.4" x14ac:dyDescent="0.3"/>
  <cols>
    <col min="1" max="1" width="7.5546875" style="1" customWidth="1"/>
    <col min="2" max="2" width="23.6640625" style="1" customWidth="1"/>
    <col min="3" max="3" width="8.6640625" style="1" customWidth="1"/>
    <col min="4" max="4" width="10.77734375" style="1" customWidth="1"/>
    <col min="5" max="5" width="8.88671875" style="1" customWidth="1"/>
    <col min="6" max="6" width="9.109375" style="1" customWidth="1"/>
    <col min="7" max="7" width="8.88671875" style="1" customWidth="1"/>
    <col min="8" max="8" width="10.77734375" style="1" customWidth="1"/>
    <col min="9" max="11" width="9.77734375" style="1" customWidth="1"/>
    <col min="12" max="13" width="8.88671875" style="1" customWidth="1"/>
    <col min="14" max="14" width="10.21875" style="1" customWidth="1"/>
    <col min="15" max="15" width="9.5546875" style="1" customWidth="1"/>
    <col min="16" max="16" width="8.88671875" style="1" customWidth="1"/>
    <col min="17" max="17" width="13.109375" style="1" customWidth="1"/>
    <col min="18" max="18" width="8.88671875" style="8" customWidth="1"/>
    <col min="19" max="19" width="10.88671875" style="1" customWidth="1"/>
    <col min="20" max="20" width="10.5546875" style="1" customWidth="1"/>
    <col min="21" max="16384" width="8.88671875" style="1"/>
  </cols>
  <sheetData>
    <row r="1" spans="1:20" x14ac:dyDescent="0.3">
      <c r="A1" s="6" t="s">
        <v>548</v>
      </c>
      <c r="B1" s="6" t="s">
        <v>522</v>
      </c>
      <c r="C1" s="6" t="s">
        <v>0</v>
      </c>
      <c r="D1" s="6" t="s">
        <v>608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666</v>
      </c>
      <c r="K1" s="6" t="s">
        <v>667</v>
      </c>
      <c r="L1" s="6" t="s">
        <v>560</v>
      </c>
      <c r="M1" s="6" t="s">
        <v>570</v>
      </c>
      <c r="N1" s="6" t="s">
        <v>569</v>
      </c>
      <c r="O1" s="6" t="s">
        <v>571</v>
      </c>
      <c r="P1" s="6" t="s">
        <v>599</v>
      </c>
      <c r="Q1" s="6" t="s">
        <v>562</v>
      </c>
      <c r="R1" s="7" t="s">
        <v>502</v>
      </c>
      <c r="S1" s="6" t="s">
        <v>503</v>
      </c>
      <c r="T1" s="6" t="s">
        <v>600</v>
      </c>
    </row>
    <row r="2" spans="1:20" x14ac:dyDescent="0.3">
      <c r="A2" s="1">
        <v>1</v>
      </c>
      <c r="B2" s="1" t="s">
        <v>106</v>
      </c>
      <c r="C2" s="1" t="s">
        <v>507</v>
      </c>
      <c r="D2" s="1" t="s">
        <v>543</v>
      </c>
      <c r="E2" s="1">
        <v>8800</v>
      </c>
      <c r="F2" s="3" t="s">
        <v>508</v>
      </c>
      <c r="G2" s="1">
        <v>34</v>
      </c>
      <c r="H2" s="1">
        <v>107</v>
      </c>
      <c r="I2" s="3">
        <f t="shared" ref="I2:I33" si="0">AVERAGE(J2:K2)</f>
        <v>32.774999999999999</v>
      </c>
      <c r="J2" s="3">
        <f>VLOOKUP(B2,$B$217:$D$746,3,FALSE)</f>
        <v>27.7</v>
      </c>
      <c r="K2" s="1">
        <v>37.85</v>
      </c>
      <c r="L2" s="1">
        <v>105.12</v>
      </c>
      <c r="M2" s="3">
        <f t="shared" ref="M2:M33" si="1">VLOOKUP(F2,$B$185:$E$214,2,FALSE)</f>
        <v>105.67</v>
      </c>
      <c r="N2" s="3">
        <f t="shared" ref="N2:N33" si="2">VLOOKUP(C2,$B$185:$E$214,4,FALSE)</f>
        <v>111.2</v>
      </c>
      <c r="O2" s="3">
        <f t="shared" ref="O2:O33" si="3">VLOOKUP(F2,$B$185:$E$214,3,FALSE)</f>
        <v>106.5</v>
      </c>
      <c r="P2" s="1">
        <v>9000</v>
      </c>
      <c r="R2" s="4">
        <f t="shared" ref="R2:R33" si="4">IF(E2&gt;8000,(-87.868852+(LN(E2))*9.365713+G2*0.73241+I2*0.27241+H2*0.0924+((L2+M2)/2)*0.015315+((N2+O2)/2)*-0.032803)*(1+(E2-8000)/10000),-87.868852+(LN(E2))*9.365713+G2*0.73241+I2*0.27241+H2*0.0924+((L2+M2)/2)*0.015315+((N2+O2)/2)*-0.032803)</f>
        <v>42.072261312806873</v>
      </c>
      <c r="S2" s="5">
        <f t="shared" ref="S2:S33" si="5">R2-Q2</f>
        <v>42.072261312806873</v>
      </c>
      <c r="T2" s="5">
        <f t="shared" ref="T2:T33" si="6">R2/(P2/1000)</f>
        <v>4.6746957014229862</v>
      </c>
    </row>
    <row r="3" spans="1:20" x14ac:dyDescent="0.3">
      <c r="A3" s="1">
        <v>2</v>
      </c>
      <c r="B3" s="1" t="s">
        <v>652</v>
      </c>
      <c r="C3" s="1" t="s">
        <v>507</v>
      </c>
      <c r="D3" s="1" t="s">
        <v>546</v>
      </c>
      <c r="E3" s="1">
        <v>3500</v>
      </c>
      <c r="F3" s="3" t="s">
        <v>508</v>
      </c>
      <c r="G3" s="1">
        <v>23</v>
      </c>
      <c r="H3" s="1">
        <v>107</v>
      </c>
      <c r="I3" s="3">
        <f t="shared" si="0"/>
        <v>16.725000000000001</v>
      </c>
      <c r="J3" s="3">
        <v>20</v>
      </c>
      <c r="K3" s="1">
        <v>13.45</v>
      </c>
      <c r="L3" s="1">
        <v>105.12</v>
      </c>
      <c r="M3" s="3">
        <f t="shared" si="1"/>
        <v>105.67</v>
      </c>
      <c r="N3" s="3">
        <f t="shared" si="2"/>
        <v>111.2</v>
      </c>
      <c r="O3" s="3">
        <f t="shared" si="3"/>
        <v>106.5</v>
      </c>
      <c r="P3" s="1">
        <v>4400</v>
      </c>
      <c r="R3" s="4">
        <f t="shared" si="4"/>
        <v>17.892024962137281</v>
      </c>
      <c r="S3" s="5">
        <f t="shared" si="5"/>
        <v>17.892024962137281</v>
      </c>
      <c r="T3" s="5">
        <f t="shared" si="6"/>
        <v>4.0663693095766549</v>
      </c>
    </row>
    <row r="4" spans="1:20" x14ac:dyDescent="0.3">
      <c r="A4" s="1">
        <v>3</v>
      </c>
      <c r="B4" s="1" t="s">
        <v>671</v>
      </c>
      <c r="C4" s="1" t="s">
        <v>507</v>
      </c>
      <c r="D4" s="1" t="s">
        <v>545</v>
      </c>
      <c r="E4" s="1">
        <v>3400</v>
      </c>
      <c r="F4" s="3" t="s">
        <v>508</v>
      </c>
      <c r="G4" s="1">
        <v>15</v>
      </c>
      <c r="H4" s="1">
        <v>107</v>
      </c>
      <c r="I4" s="3">
        <f t="shared" si="0"/>
        <v>19.23</v>
      </c>
      <c r="J4" s="3">
        <v>20</v>
      </c>
      <c r="K4" s="1">
        <v>18.46</v>
      </c>
      <c r="L4" s="1">
        <v>105.12</v>
      </c>
      <c r="M4" s="3">
        <f t="shared" si="1"/>
        <v>105.67</v>
      </c>
      <c r="N4" s="3">
        <f t="shared" si="2"/>
        <v>111.2</v>
      </c>
      <c r="O4" s="3">
        <f t="shared" si="3"/>
        <v>106.5</v>
      </c>
      <c r="P4" s="1">
        <v>3700</v>
      </c>
      <c r="R4" s="4">
        <f t="shared" si="4"/>
        <v>12.443643061205472</v>
      </c>
      <c r="S4" s="5">
        <f t="shared" si="5"/>
        <v>12.443643061205472</v>
      </c>
      <c r="T4" s="5">
        <f t="shared" si="6"/>
        <v>3.3631467732987761</v>
      </c>
    </row>
    <row r="5" spans="1:20" x14ac:dyDescent="0.3">
      <c r="A5" s="1">
        <v>4</v>
      </c>
      <c r="B5" s="1" t="s">
        <v>213</v>
      </c>
      <c r="C5" s="1" t="s">
        <v>507</v>
      </c>
      <c r="D5" s="1" t="s">
        <v>544</v>
      </c>
      <c r="E5" s="1">
        <v>3200</v>
      </c>
      <c r="F5" s="3" t="s">
        <v>508</v>
      </c>
      <c r="G5" s="1">
        <v>15</v>
      </c>
      <c r="H5" s="1">
        <v>107</v>
      </c>
      <c r="I5" s="3">
        <f t="shared" si="0"/>
        <v>14.755000000000001</v>
      </c>
      <c r="J5" s="3">
        <f>VLOOKUP(B5,$B$217:$D$746,3,FALSE)</f>
        <v>15.8</v>
      </c>
      <c r="K5" s="1">
        <v>13.71</v>
      </c>
      <c r="L5" s="1">
        <v>105.12</v>
      </c>
      <c r="M5" s="3">
        <f t="shared" si="1"/>
        <v>105.67</v>
      </c>
      <c r="N5" s="3">
        <f t="shared" si="2"/>
        <v>111.2</v>
      </c>
      <c r="O5" s="3">
        <f t="shared" si="3"/>
        <v>106.5</v>
      </c>
      <c r="P5" s="1">
        <v>3600</v>
      </c>
      <c r="R5" s="4">
        <f t="shared" si="4"/>
        <v>10.656815502539216</v>
      </c>
      <c r="S5" s="5">
        <f t="shared" si="5"/>
        <v>10.656815502539216</v>
      </c>
      <c r="T5" s="5">
        <f t="shared" si="6"/>
        <v>2.9602265284831155</v>
      </c>
    </row>
    <row r="6" spans="1:20" x14ac:dyDescent="0.3">
      <c r="A6" s="1">
        <v>5</v>
      </c>
      <c r="B6" s="1" t="s">
        <v>16</v>
      </c>
      <c r="C6" s="1" t="s">
        <v>507</v>
      </c>
      <c r="D6" s="1" t="s">
        <v>546</v>
      </c>
      <c r="E6" s="1">
        <v>3100</v>
      </c>
      <c r="F6" s="3" t="s">
        <v>508</v>
      </c>
      <c r="G6" s="1">
        <v>7</v>
      </c>
      <c r="H6" s="1">
        <v>107</v>
      </c>
      <c r="I6" s="3">
        <f t="shared" si="0"/>
        <v>14.709999999999999</v>
      </c>
      <c r="J6" s="3">
        <f>VLOOKUP(B6,$B$217:$D$746,3,FALSE)</f>
        <v>16.399999999999999</v>
      </c>
      <c r="K6" s="1">
        <v>13.02</v>
      </c>
      <c r="L6" s="1">
        <v>105.12</v>
      </c>
      <c r="M6" s="3">
        <f t="shared" si="1"/>
        <v>105.67</v>
      </c>
      <c r="N6" s="3">
        <f t="shared" si="2"/>
        <v>111.2</v>
      </c>
      <c r="O6" s="3">
        <f t="shared" si="3"/>
        <v>106.5</v>
      </c>
      <c r="P6" s="1">
        <v>3700</v>
      </c>
      <c r="R6" s="4">
        <f t="shared" si="4"/>
        <v>4.4879278560012654</v>
      </c>
      <c r="S6" s="5">
        <f t="shared" si="5"/>
        <v>4.4879278560012654</v>
      </c>
      <c r="T6" s="5">
        <f t="shared" si="6"/>
        <v>1.2129534745949366</v>
      </c>
    </row>
    <row r="7" spans="1:20" x14ac:dyDescent="0.3">
      <c r="A7" s="1">
        <v>6</v>
      </c>
      <c r="B7" s="1" t="s">
        <v>204</v>
      </c>
      <c r="C7" s="1" t="s">
        <v>507</v>
      </c>
      <c r="D7" s="1" t="s">
        <v>544</v>
      </c>
      <c r="E7" s="1">
        <v>3900</v>
      </c>
      <c r="F7" s="3" t="s">
        <v>508</v>
      </c>
      <c r="G7" s="1">
        <v>20</v>
      </c>
      <c r="H7" s="1">
        <v>107</v>
      </c>
      <c r="I7" s="3">
        <f t="shared" si="0"/>
        <v>18.524999999999999</v>
      </c>
      <c r="J7" s="3">
        <f>VLOOKUP(B7,$B$217:$D$746,3,FALSE)</f>
        <v>15.3</v>
      </c>
      <c r="K7" s="1">
        <v>21.75</v>
      </c>
      <c r="L7" s="1">
        <v>105.12</v>
      </c>
      <c r="M7" s="3">
        <f t="shared" si="1"/>
        <v>105.67</v>
      </c>
      <c r="N7" s="3">
        <f t="shared" si="2"/>
        <v>111.2</v>
      </c>
      <c r="O7" s="3">
        <f t="shared" si="3"/>
        <v>106.5</v>
      </c>
      <c r="P7" s="1">
        <v>4600</v>
      </c>
      <c r="R7" s="4">
        <f t="shared" si="4"/>
        <v>17.198630338578901</v>
      </c>
      <c r="S7" s="5">
        <f t="shared" si="5"/>
        <v>17.198630338578901</v>
      </c>
      <c r="T7" s="5">
        <f t="shared" si="6"/>
        <v>3.7388326822997615</v>
      </c>
    </row>
    <row r="8" spans="1:20" x14ac:dyDescent="0.3">
      <c r="A8" s="1">
        <v>7</v>
      </c>
      <c r="B8" s="1" t="s">
        <v>469</v>
      </c>
      <c r="C8" s="1" t="s">
        <v>507</v>
      </c>
      <c r="D8" s="1" t="s">
        <v>545</v>
      </c>
      <c r="E8" s="1">
        <v>4300</v>
      </c>
      <c r="F8" s="3" t="s">
        <v>508</v>
      </c>
      <c r="G8" s="1">
        <v>21</v>
      </c>
      <c r="H8" s="1">
        <v>107</v>
      </c>
      <c r="I8" s="3">
        <f t="shared" si="0"/>
        <v>21.89</v>
      </c>
      <c r="J8" s="3">
        <f>VLOOKUP(B8,$B$217:$D$746,3,FALSE)</f>
        <v>23.6</v>
      </c>
      <c r="K8" s="1">
        <v>20.18</v>
      </c>
      <c r="L8" s="1">
        <v>105.12</v>
      </c>
      <c r="M8" s="3">
        <f t="shared" si="1"/>
        <v>105.67</v>
      </c>
      <c r="N8" s="3">
        <f t="shared" si="2"/>
        <v>111.2</v>
      </c>
      <c r="O8" s="3">
        <f t="shared" si="3"/>
        <v>106.5</v>
      </c>
      <c r="P8" s="1">
        <v>4600</v>
      </c>
      <c r="R8" s="4">
        <f t="shared" si="4"/>
        <v>19.762153872273778</v>
      </c>
      <c r="S8" s="5">
        <f t="shared" si="5"/>
        <v>19.762153872273778</v>
      </c>
      <c r="T8" s="5">
        <f t="shared" si="6"/>
        <v>4.2961204070160388</v>
      </c>
    </row>
    <row r="9" spans="1:20" x14ac:dyDescent="0.3">
      <c r="A9" s="1">
        <v>8</v>
      </c>
      <c r="B9" s="1" t="s">
        <v>653</v>
      </c>
      <c r="C9" s="1" t="s">
        <v>507</v>
      </c>
      <c r="D9" s="1" t="s">
        <v>546</v>
      </c>
      <c r="E9" s="1">
        <v>4700</v>
      </c>
      <c r="F9" s="3" t="s">
        <v>508</v>
      </c>
      <c r="G9" s="1">
        <v>26</v>
      </c>
      <c r="H9" s="1">
        <v>107</v>
      </c>
      <c r="I9" s="3">
        <f t="shared" si="0"/>
        <v>18.55</v>
      </c>
      <c r="J9" s="3">
        <v>20</v>
      </c>
      <c r="K9" s="1">
        <v>17.100000000000001</v>
      </c>
      <c r="L9" s="1">
        <v>105.12</v>
      </c>
      <c r="M9" s="3">
        <f t="shared" si="1"/>
        <v>105.67</v>
      </c>
      <c r="N9" s="3">
        <f t="shared" si="2"/>
        <v>111.2</v>
      </c>
      <c r="O9" s="3">
        <f t="shared" si="3"/>
        <v>106.5</v>
      </c>
      <c r="P9" s="1">
        <v>5100</v>
      </c>
      <c r="R9" s="4">
        <f t="shared" si="4"/>
        <v>23.347411098375787</v>
      </c>
      <c r="S9" s="5">
        <f t="shared" si="5"/>
        <v>23.347411098375787</v>
      </c>
      <c r="T9" s="5">
        <f t="shared" si="6"/>
        <v>4.5779237447795662</v>
      </c>
    </row>
    <row r="10" spans="1:20" x14ac:dyDescent="0.3">
      <c r="A10" s="1">
        <v>9</v>
      </c>
      <c r="B10" s="1" t="s">
        <v>189</v>
      </c>
      <c r="C10" s="1" t="s">
        <v>507</v>
      </c>
      <c r="D10" s="1" t="s">
        <v>545</v>
      </c>
      <c r="E10" s="1">
        <v>7400</v>
      </c>
      <c r="F10" s="3" t="s">
        <v>508</v>
      </c>
      <c r="G10" s="1">
        <v>32</v>
      </c>
      <c r="H10" s="1">
        <v>107</v>
      </c>
      <c r="I10" s="3">
        <f t="shared" si="0"/>
        <v>21.935000000000002</v>
      </c>
      <c r="J10" s="3">
        <f t="shared" ref="J10:J16" si="7">VLOOKUP(B10,$B$217:$D$746,3,FALSE)</f>
        <v>23</v>
      </c>
      <c r="K10" s="1">
        <v>20.87</v>
      </c>
      <c r="L10" s="1">
        <v>105.12</v>
      </c>
      <c r="M10" s="3">
        <f t="shared" si="1"/>
        <v>105.67</v>
      </c>
      <c r="N10" s="3">
        <f t="shared" si="2"/>
        <v>111.2</v>
      </c>
      <c r="O10" s="3">
        <f t="shared" si="3"/>
        <v>106.5</v>
      </c>
      <c r="P10" s="1">
        <v>8300</v>
      </c>
      <c r="R10" s="4">
        <f t="shared" si="4"/>
        <v>32.915239899389576</v>
      </c>
      <c r="S10" s="5">
        <f t="shared" si="5"/>
        <v>32.915239899389576</v>
      </c>
      <c r="T10" s="5">
        <f t="shared" si="6"/>
        <v>3.965691554143322</v>
      </c>
    </row>
    <row r="11" spans="1:20" x14ac:dyDescent="0.3">
      <c r="A11" s="1">
        <v>10</v>
      </c>
      <c r="B11" s="1" t="s">
        <v>58</v>
      </c>
      <c r="C11" s="1" t="s">
        <v>507</v>
      </c>
      <c r="D11" s="1" t="s">
        <v>542</v>
      </c>
      <c r="E11" s="1">
        <v>5200</v>
      </c>
      <c r="F11" s="3" t="s">
        <v>508</v>
      </c>
      <c r="G11" s="1">
        <v>25</v>
      </c>
      <c r="H11" s="1">
        <v>107</v>
      </c>
      <c r="I11" s="3">
        <f t="shared" si="0"/>
        <v>16.739999999999998</v>
      </c>
      <c r="J11" s="3">
        <f t="shared" si="7"/>
        <v>21.4</v>
      </c>
      <c r="K11" s="1">
        <v>12.08</v>
      </c>
      <c r="L11" s="1">
        <v>105.12</v>
      </c>
      <c r="M11" s="3">
        <f t="shared" si="1"/>
        <v>105.67</v>
      </c>
      <c r="N11" s="3">
        <f t="shared" si="2"/>
        <v>111.2</v>
      </c>
      <c r="O11" s="3">
        <f t="shared" si="3"/>
        <v>106.5</v>
      </c>
      <c r="P11" s="1">
        <v>5800</v>
      </c>
      <c r="R11" s="4">
        <f t="shared" si="4"/>
        <v>23.068776214407492</v>
      </c>
      <c r="S11" s="5">
        <f t="shared" si="5"/>
        <v>23.068776214407492</v>
      </c>
      <c r="T11" s="5">
        <f t="shared" si="6"/>
        <v>3.9773752093806021</v>
      </c>
    </row>
    <row r="12" spans="1:20" x14ac:dyDescent="0.3">
      <c r="A12" s="1">
        <v>11</v>
      </c>
      <c r="B12" s="1" t="s">
        <v>533</v>
      </c>
      <c r="C12" s="1" t="s">
        <v>507</v>
      </c>
      <c r="D12" s="1" t="s">
        <v>546</v>
      </c>
      <c r="E12" s="1">
        <v>3800</v>
      </c>
      <c r="F12" s="3" t="s">
        <v>508</v>
      </c>
      <c r="G12" s="1">
        <v>22</v>
      </c>
      <c r="H12" s="1">
        <v>107</v>
      </c>
      <c r="I12" s="3">
        <f t="shared" si="0"/>
        <v>13.495000000000001</v>
      </c>
      <c r="J12" s="3">
        <f t="shared" si="7"/>
        <v>16.8</v>
      </c>
      <c r="K12" s="1">
        <v>10.19</v>
      </c>
      <c r="L12" s="1">
        <v>105.12</v>
      </c>
      <c r="M12" s="3">
        <f t="shared" si="1"/>
        <v>105.67</v>
      </c>
      <c r="N12" s="3">
        <f t="shared" si="2"/>
        <v>111.2</v>
      </c>
      <c r="O12" s="3">
        <f t="shared" si="3"/>
        <v>106.5</v>
      </c>
      <c r="P12" s="1">
        <v>4100</v>
      </c>
      <c r="R12" s="4">
        <f t="shared" si="4"/>
        <v>17.049949087890564</v>
      </c>
      <c r="S12" s="5">
        <f t="shared" si="5"/>
        <v>17.049949087890564</v>
      </c>
      <c r="T12" s="5">
        <f t="shared" si="6"/>
        <v>4.1585241677781868</v>
      </c>
    </row>
    <row r="13" spans="1:20" x14ac:dyDescent="0.3">
      <c r="A13" s="1">
        <v>12</v>
      </c>
      <c r="B13" s="1" t="s">
        <v>319</v>
      </c>
      <c r="C13" s="1" t="s">
        <v>519</v>
      </c>
      <c r="D13" s="1" t="s">
        <v>543</v>
      </c>
      <c r="E13" s="1">
        <v>8200</v>
      </c>
      <c r="F13" s="3" t="s">
        <v>556</v>
      </c>
      <c r="G13" s="1">
        <v>35</v>
      </c>
      <c r="H13" s="1">
        <v>111.25</v>
      </c>
      <c r="I13" s="3">
        <f t="shared" si="0"/>
        <v>29.545000000000002</v>
      </c>
      <c r="J13" s="3">
        <f t="shared" si="7"/>
        <v>30.8</v>
      </c>
      <c r="K13" s="1">
        <v>28.29</v>
      </c>
      <c r="L13" s="1">
        <v>103</v>
      </c>
      <c r="M13" s="3">
        <f t="shared" si="1"/>
        <v>99.75</v>
      </c>
      <c r="N13" s="3">
        <f t="shared" si="2"/>
        <v>104.9</v>
      </c>
      <c r="O13" s="3">
        <f t="shared" si="3"/>
        <v>102.1</v>
      </c>
      <c r="P13" s="1">
        <v>8200</v>
      </c>
      <c r="R13" s="4">
        <f t="shared" si="4"/>
        <v>39.426640476465586</v>
      </c>
      <c r="S13" s="5">
        <f t="shared" si="5"/>
        <v>39.426640476465586</v>
      </c>
      <c r="T13" s="5">
        <f t="shared" si="6"/>
        <v>4.8081268873738523</v>
      </c>
    </row>
    <row r="14" spans="1:20" x14ac:dyDescent="0.3">
      <c r="A14" s="1">
        <v>13</v>
      </c>
      <c r="B14" s="1" t="s">
        <v>450</v>
      </c>
      <c r="C14" s="1" t="s">
        <v>519</v>
      </c>
      <c r="D14" s="1" t="s">
        <v>544</v>
      </c>
      <c r="E14" s="1">
        <v>5000</v>
      </c>
      <c r="F14" s="3" t="s">
        <v>556</v>
      </c>
      <c r="G14" s="1">
        <v>34</v>
      </c>
      <c r="H14" s="1">
        <v>111.25</v>
      </c>
      <c r="I14" s="3">
        <f t="shared" si="0"/>
        <v>21.295000000000002</v>
      </c>
      <c r="J14" s="3">
        <f t="shared" si="7"/>
        <v>21.5</v>
      </c>
      <c r="K14" s="1">
        <v>21.09</v>
      </c>
      <c r="L14" s="1">
        <v>103</v>
      </c>
      <c r="M14" s="3">
        <f t="shared" si="1"/>
        <v>99.75</v>
      </c>
      <c r="N14" s="3">
        <f t="shared" si="2"/>
        <v>104.9</v>
      </c>
      <c r="O14" s="3">
        <f t="shared" si="3"/>
        <v>102.1</v>
      </c>
      <c r="P14" s="1">
        <v>5500</v>
      </c>
      <c r="R14" s="4">
        <f t="shared" si="4"/>
        <v>31.040593571358535</v>
      </c>
      <c r="S14" s="5">
        <f t="shared" si="5"/>
        <v>31.040593571358535</v>
      </c>
      <c r="T14" s="5">
        <f t="shared" si="6"/>
        <v>5.6437442857015521</v>
      </c>
    </row>
    <row r="15" spans="1:20" x14ac:dyDescent="0.3">
      <c r="A15" s="1">
        <v>14</v>
      </c>
      <c r="B15" s="1" t="s">
        <v>93</v>
      </c>
      <c r="C15" s="1" t="s">
        <v>519</v>
      </c>
      <c r="D15" s="1" t="s">
        <v>546</v>
      </c>
      <c r="E15" s="1">
        <v>5900</v>
      </c>
      <c r="F15" s="3" t="s">
        <v>556</v>
      </c>
      <c r="G15" s="1">
        <v>34</v>
      </c>
      <c r="H15" s="1">
        <v>111.25</v>
      </c>
      <c r="I15" s="3">
        <f t="shared" si="0"/>
        <v>19.704999999999998</v>
      </c>
      <c r="J15" s="3">
        <f t="shared" si="7"/>
        <v>18.3</v>
      </c>
      <c r="K15" s="1">
        <v>21.11</v>
      </c>
      <c r="L15" s="1">
        <v>103</v>
      </c>
      <c r="M15" s="3">
        <f t="shared" si="1"/>
        <v>99.75</v>
      </c>
      <c r="N15" s="3">
        <f t="shared" si="2"/>
        <v>104.9</v>
      </c>
      <c r="O15" s="3">
        <f t="shared" si="3"/>
        <v>102.1</v>
      </c>
      <c r="P15" s="1">
        <v>6800</v>
      </c>
      <c r="R15" s="4">
        <f t="shared" si="4"/>
        <v>32.157622399495629</v>
      </c>
      <c r="S15" s="5">
        <f t="shared" si="5"/>
        <v>32.157622399495629</v>
      </c>
      <c r="T15" s="5">
        <f t="shared" si="6"/>
        <v>4.7290621175728864</v>
      </c>
    </row>
    <row r="16" spans="1:20" x14ac:dyDescent="0.3">
      <c r="A16" s="1">
        <v>15</v>
      </c>
      <c r="B16" s="1" t="s">
        <v>129</v>
      </c>
      <c r="C16" s="1" t="s">
        <v>519</v>
      </c>
      <c r="D16" s="1" t="s">
        <v>545</v>
      </c>
      <c r="E16" s="1">
        <v>6500</v>
      </c>
      <c r="F16" s="3" t="s">
        <v>556</v>
      </c>
      <c r="G16" s="1">
        <v>35</v>
      </c>
      <c r="H16" s="1">
        <v>111.25</v>
      </c>
      <c r="I16" s="3">
        <f t="shared" si="0"/>
        <v>25.68</v>
      </c>
      <c r="J16" s="3">
        <f t="shared" si="7"/>
        <v>21.8</v>
      </c>
      <c r="K16" s="1">
        <v>29.56</v>
      </c>
      <c r="L16" s="1">
        <v>103</v>
      </c>
      <c r="M16" s="3">
        <f t="shared" si="1"/>
        <v>99.75</v>
      </c>
      <c r="N16" s="3">
        <f t="shared" si="2"/>
        <v>104.9</v>
      </c>
      <c r="O16" s="3">
        <f t="shared" si="3"/>
        <v>102.1</v>
      </c>
      <c r="P16" s="1">
        <v>7500</v>
      </c>
      <c r="R16" s="4">
        <f t="shared" si="4"/>
        <v>35.424749823817145</v>
      </c>
      <c r="S16" s="5">
        <f t="shared" si="5"/>
        <v>35.424749823817145</v>
      </c>
      <c r="T16" s="5">
        <f t="shared" si="6"/>
        <v>4.7232999765089527</v>
      </c>
    </row>
    <row r="17" spans="1:20" x14ac:dyDescent="0.3">
      <c r="A17" s="1">
        <v>16</v>
      </c>
      <c r="B17" s="1" t="s">
        <v>672</v>
      </c>
      <c r="C17" s="1" t="s">
        <v>519</v>
      </c>
      <c r="D17" s="1" t="s">
        <v>542</v>
      </c>
      <c r="E17" s="1">
        <v>3000</v>
      </c>
      <c r="F17" s="3" t="s">
        <v>556</v>
      </c>
      <c r="G17" s="1">
        <v>8</v>
      </c>
      <c r="H17" s="1">
        <v>111.25</v>
      </c>
      <c r="I17" s="3">
        <f t="shared" si="0"/>
        <v>10</v>
      </c>
      <c r="J17" s="3">
        <v>20</v>
      </c>
      <c r="K17" s="1">
        <v>0</v>
      </c>
      <c r="L17" s="1">
        <v>103</v>
      </c>
      <c r="M17" s="3">
        <f t="shared" si="1"/>
        <v>99.75</v>
      </c>
      <c r="N17" s="3">
        <f t="shared" si="2"/>
        <v>104.9</v>
      </c>
      <c r="O17" s="3">
        <f t="shared" si="3"/>
        <v>102.1</v>
      </c>
      <c r="P17" s="1">
        <v>3500</v>
      </c>
      <c r="R17" s="4">
        <f t="shared" si="4"/>
        <v>4.1368164361202755</v>
      </c>
      <c r="S17" s="5">
        <f t="shared" si="5"/>
        <v>4.1368164361202755</v>
      </c>
      <c r="T17" s="5">
        <f t="shared" si="6"/>
        <v>1.1819475531772217</v>
      </c>
    </row>
    <row r="18" spans="1:20" x14ac:dyDescent="0.3">
      <c r="A18" s="1">
        <v>17</v>
      </c>
      <c r="B18" s="1" t="s">
        <v>418</v>
      </c>
      <c r="C18" s="1" t="s">
        <v>519</v>
      </c>
      <c r="D18" s="1" t="s">
        <v>546</v>
      </c>
      <c r="E18" s="1">
        <v>3200</v>
      </c>
      <c r="F18" s="3" t="s">
        <v>556</v>
      </c>
      <c r="G18" s="1">
        <v>12</v>
      </c>
      <c r="H18" s="1">
        <v>111.25</v>
      </c>
      <c r="I18" s="3">
        <f t="shared" si="0"/>
        <v>8.27</v>
      </c>
      <c r="J18" s="3">
        <f>VLOOKUP(B18,$B$217:$D$746,3,FALSE)</f>
        <v>13.7</v>
      </c>
      <c r="K18" s="1">
        <v>2.84</v>
      </c>
      <c r="L18" s="1">
        <v>103</v>
      </c>
      <c r="M18" s="3">
        <f t="shared" si="1"/>
        <v>99.75</v>
      </c>
      <c r="N18" s="3">
        <f t="shared" si="2"/>
        <v>104.9</v>
      </c>
      <c r="O18" s="3">
        <f t="shared" si="3"/>
        <v>102.1</v>
      </c>
      <c r="P18" s="1">
        <v>3500</v>
      </c>
      <c r="R18" s="4">
        <f t="shared" si="4"/>
        <v>7.1996364025392179</v>
      </c>
      <c r="S18" s="5">
        <f t="shared" si="5"/>
        <v>7.1996364025392179</v>
      </c>
      <c r="T18" s="5">
        <f t="shared" si="6"/>
        <v>2.0570389721540621</v>
      </c>
    </row>
    <row r="19" spans="1:20" x14ac:dyDescent="0.3">
      <c r="A19" s="1">
        <v>18</v>
      </c>
      <c r="B19" s="1" t="s">
        <v>194</v>
      </c>
      <c r="C19" s="1" t="s">
        <v>519</v>
      </c>
      <c r="D19" s="1" t="s">
        <v>544</v>
      </c>
      <c r="E19" s="1">
        <v>4900</v>
      </c>
      <c r="F19" s="3" t="s">
        <v>556</v>
      </c>
      <c r="G19" s="1">
        <v>29</v>
      </c>
      <c r="H19" s="1">
        <v>111.25</v>
      </c>
      <c r="I19" s="3">
        <f t="shared" si="0"/>
        <v>14.605</v>
      </c>
      <c r="J19" s="3">
        <f>VLOOKUP(B19,$B$217:$D$746,3,FALSE)</f>
        <v>14.4</v>
      </c>
      <c r="K19" s="1">
        <v>14.81</v>
      </c>
      <c r="L19" s="1">
        <v>103</v>
      </c>
      <c r="M19" s="3">
        <f t="shared" si="1"/>
        <v>99.75</v>
      </c>
      <c r="N19" s="3">
        <f t="shared" si="2"/>
        <v>104.9</v>
      </c>
      <c r="O19" s="3">
        <f t="shared" si="3"/>
        <v>102.1</v>
      </c>
      <c r="P19" s="1">
        <v>5000</v>
      </c>
      <c r="R19" s="4">
        <f t="shared" si="4"/>
        <v>25.366907912799654</v>
      </c>
      <c r="S19" s="5">
        <f t="shared" si="5"/>
        <v>25.366907912799654</v>
      </c>
      <c r="T19" s="5">
        <f t="shared" si="6"/>
        <v>5.0733815825599304</v>
      </c>
    </row>
    <row r="20" spans="1:20" x14ac:dyDescent="0.3">
      <c r="A20" s="1">
        <v>19</v>
      </c>
      <c r="B20" s="1" t="s">
        <v>603</v>
      </c>
      <c r="C20" s="1" t="s">
        <v>519</v>
      </c>
      <c r="D20" s="1" t="s">
        <v>542</v>
      </c>
      <c r="E20" s="1">
        <v>4400</v>
      </c>
      <c r="F20" s="3" t="s">
        <v>556</v>
      </c>
      <c r="G20" s="1">
        <v>22</v>
      </c>
      <c r="H20" s="1">
        <v>111.25</v>
      </c>
      <c r="I20" s="3">
        <f t="shared" si="0"/>
        <v>12.555</v>
      </c>
      <c r="J20" s="3">
        <f>VLOOKUP(B20,$B$217:$D$746,3,FALSE)</f>
        <v>10.1</v>
      </c>
      <c r="K20" s="1">
        <v>15.01</v>
      </c>
      <c r="L20" s="1">
        <v>103</v>
      </c>
      <c r="M20" s="3">
        <f t="shared" si="1"/>
        <v>99.75</v>
      </c>
      <c r="N20" s="3">
        <f t="shared" si="2"/>
        <v>104.9</v>
      </c>
      <c r="O20" s="3">
        <f t="shared" si="3"/>
        <v>102.1</v>
      </c>
      <c r="P20" s="1">
        <v>4200</v>
      </c>
      <c r="R20" s="4">
        <f t="shared" si="4"/>
        <v>18.673559501974584</v>
      </c>
      <c r="S20" s="5">
        <f t="shared" si="5"/>
        <v>18.673559501974584</v>
      </c>
      <c r="T20" s="5">
        <f t="shared" si="6"/>
        <v>4.4460855957082339</v>
      </c>
    </row>
    <row r="21" spans="1:20" x14ac:dyDescent="0.3">
      <c r="A21" s="1">
        <v>20</v>
      </c>
      <c r="B21" s="1" t="s">
        <v>662</v>
      </c>
      <c r="C21" s="1" t="s">
        <v>519</v>
      </c>
      <c r="D21" s="1" t="s">
        <v>543</v>
      </c>
      <c r="E21" s="1">
        <v>3300</v>
      </c>
      <c r="F21" s="3" t="s">
        <v>556</v>
      </c>
      <c r="G21" s="1">
        <v>8</v>
      </c>
      <c r="H21" s="1">
        <v>111.25</v>
      </c>
      <c r="I21" s="3">
        <f t="shared" si="0"/>
        <v>18.755000000000003</v>
      </c>
      <c r="J21" s="3">
        <v>20</v>
      </c>
      <c r="K21" s="1">
        <v>17.510000000000002</v>
      </c>
      <c r="L21" s="1">
        <v>103</v>
      </c>
      <c r="M21" s="3">
        <f t="shared" si="1"/>
        <v>99.75</v>
      </c>
      <c r="N21" s="3">
        <f t="shared" si="2"/>
        <v>104.9</v>
      </c>
      <c r="O21" s="3">
        <f t="shared" si="3"/>
        <v>102.1</v>
      </c>
      <c r="P21" s="1">
        <v>3500</v>
      </c>
      <c r="R21" s="4">
        <f t="shared" si="4"/>
        <v>7.4144137761459969</v>
      </c>
      <c r="S21" s="5">
        <f t="shared" si="5"/>
        <v>7.4144137761459969</v>
      </c>
      <c r="T21" s="5">
        <f t="shared" si="6"/>
        <v>2.1184039360417133</v>
      </c>
    </row>
    <row r="22" spans="1:20" x14ac:dyDescent="0.3">
      <c r="A22" s="1">
        <v>21</v>
      </c>
      <c r="B22" s="1" t="s">
        <v>663</v>
      </c>
      <c r="C22" s="1" t="s">
        <v>519</v>
      </c>
      <c r="D22" s="1" t="s">
        <v>545</v>
      </c>
      <c r="E22" s="1">
        <v>3200</v>
      </c>
      <c r="F22" s="3" t="s">
        <v>556</v>
      </c>
      <c r="G22" s="1">
        <v>23</v>
      </c>
      <c r="H22" s="1">
        <v>111.25</v>
      </c>
      <c r="I22" s="3">
        <f t="shared" si="0"/>
        <v>18.475000000000001</v>
      </c>
      <c r="J22" s="3">
        <v>20</v>
      </c>
      <c r="K22" s="1">
        <v>16.95</v>
      </c>
      <c r="L22" s="1">
        <v>103</v>
      </c>
      <c r="M22" s="3">
        <f t="shared" si="1"/>
        <v>99.75</v>
      </c>
      <c r="N22" s="3">
        <f t="shared" si="2"/>
        <v>104.9</v>
      </c>
      <c r="O22" s="3">
        <f t="shared" si="3"/>
        <v>102.1</v>
      </c>
      <c r="P22" s="1">
        <v>3500</v>
      </c>
      <c r="R22" s="4">
        <f t="shared" si="4"/>
        <v>18.036090452539216</v>
      </c>
      <c r="S22" s="5">
        <f t="shared" si="5"/>
        <v>18.036090452539216</v>
      </c>
      <c r="T22" s="5">
        <f t="shared" si="6"/>
        <v>5.15316870072549</v>
      </c>
    </row>
    <row r="23" spans="1:20" x14ac:dyDescent="0.3">
      <c r="A23" s="1">
        <v>22</v>
      </c>
      <c r="B23" s="1" t="s">
        <v>33</v>
      </c>
      <c r="C23" s="1" t="s">
        <v>499</v>
      </c>
      <c r="D23" s="1" t="s">
        <v>543</v>
      </c>
      <c r="E23" s="1">
        <v>4900</v>
      </c>
      <c r="F23" s="3" t="s">
        <v>516</v>
      </c>
      <c r="G23" s="1">
        <v>27</v>
      </c>
      <c r="H23" s="1">
        <v>108</v>
      </c>
      <c r="I23" s="3">
        <f t="shared" si="0"/>
        <v>14.225000000000001</v>
      </c>
      <c r="J23" s="3">
        <f t="shared" ref="J23:J29" si="8">VLOOKUP(B23,$B$217:$D$746,3,FALSE)</f>
        <v>13.9</v>
      </c>
      <c r="K23" s="1">
        <v>14.55</v>
      </c>
      <c r="L23" s="1">
        <v>102.5</v>
      </c>
      <c r="M23" s="3">
        <f t="shared" si="1"/>
        <v>104.83</v>
      </c>
      <c r="N23" s="3">
        <f t="shared" si="2"/>
        <v>110.9</v>
      </c>
      <c r="O23" s="3">
        <f t="shared" si="3"/>
        <v>110.9</v>
      </c>
      <c r="P23" s="1">
        <v>4800</v>
      </c>
      <c r="R23" s="4">
        <f t="shared" si="4"/>
        <v>23.290601262799655</v>
      </c>
      <c r="S23" s="5">
        <f t="shared" si="5"/>
        <v>23.290601262799655</v>
      </c>
      <c r="T23" s="5">
        <f t="shared" si="6"/>
        <v>4.8522085964165953</v>
      </c>
    </row>
    <row r="24" spans="1:20" x14ac:dyDescent="0.3">
      <c r="A24" s="1">
        <v>23</v>
      </c>
      <c r="B24" s="1" t="s">
        <v>299</v>
      </c>
      <c r="C24" s="1" t="s">
        <v>499</v>
      </c>
      <c r="D24" s="1" t="s">
        <v>544</v>
      </c>
      <c r="E24" s="1">
        <v>7700</v>
      </c>
      <c r="F24" s="3" t="s">
        <v>516</v>
      </c>
      <c r="G24" s="1">
        <v>34</v>
      </c>
      <c r="H24" s="1">
        <v>108</v>
      </c>
      <c r="I24" s="3">
        <f t="shared" si="0"/>
        <v>32.405000000000001</v>
      </c>
      <c r="J24" s="3">
        <f t="shared" si="8"/>
        <v>29.8</v>
      </c>
      <c r="K24" s="1">
        <v>35.01</v>
      </c>
      <c r="L24" s="1">
        <v>102.5</v>
      </c>
      <c r="M24" s="3">
        <f t="shared" si="1"/>
        <v>104.83</v>
      </c>
      <c r="N24" s="3">
        <f t="shared" si="2"/>
        <v>110.9</v>
      </c>
      <c r="O24" s="3">
        <f t="shared" si="3"/>
        <v>110.9</v>
      </c>
      <c r="P24" s="1">
        <v>8000</v>
      </c>
      <c r="R24" s="4">
        <f t="shared" si="4"/>
        <v>37.603048012046614</v>
      </c>
      <c r="S24" s="5">
        <f t="shared" si="5"/>
        <v>37.603048012046614</v>
      </c>
      <c r="T24" s="5">
        <f t="shared" si="6"/>
        <v>4.7003810015058267</v>
      </c>
    </row>
    <row r="25" spans="1:20" x14ac:dyDescent="0.3">
      <c r="A25" s="1">
        <v>24</v>
      </c>
      <c r="B25" s="1" t="s">
        <v>621</v>
      </c>
      <c r="C25" s="1" t="s">
        <v>499</v>
      </c>
      <c r="D25" s="1" t="s">
        <v>546</v>
      </c>
      <c r="E25" s="1">
        <v>5100</v>
      </c>
      <c r="F25" s="3" t="s">
        <v>516</v>
      </c>
      <c r="G25" s="1">
        <v>24</v>
      </c>
      <c r="H25" s="1">
        <v>108</v>
      </c>
      <c r="I25" s="3">
        <f t="shared" si="0"/>
        <v>16.88</v>
      </c>
      <c r="J25" s="3">
        <f t="shared" si="8"/>
        <v>18.5</v>
      </c>
      <c r="K25" s="1">
        <v>15.26</v>
      </c>
      <c r="L25" s="1">
        <v>102.5</v>
      </c>
      <c r="M25" s="3">
        <f t="shared" si="1"/>
        <v>104.83</v>
      </c>
      <c r="N25" s="3">
        <f t="shared" si="2"/>
        <v>110.9</v>
      </c>
      <c r="O25" s="3">
        <f t="shared" si="3"/>
        <v>110.9</v>
      </c>
      <c r="P25" s="1">
        <v>6500</v>
      </c>
      <c r="R25" s="4">
        <f t="shared" si="4"/>
        <v>22.19129829526052</v>
      </c>
      <c r="S25" s="5">
        <f t="shared" si="5"/>
        <v>22.19129829526052</v>
      </c>
      <c r="T25" s="5">
        <f t="shared" si="6"/>
        <v>3.4140458915785414</v>
      </c>
    </row>
    <row r="26" spans="1:20" x14ac:dyDescent="0.3">
      <c r="A26" s="1">
        <v>25</v>
      </c>
      <c r="B26" s="1" t="s">
        <v>74</v>
      </c>
      <c r="C26" s="1" t="s">
        <v>499</v>
      </c>
      <c r="D26" s="1" t="s">
        <v>545</v>
      </c>
      <c r="E26" s="1">
        <v>8100</v>
      </c>
      <c r="F26" s="3" t="s">
        <v>516</v>
      </c>
      <c r="G26" s="1">
        <v>32</v>
      </c>
      <c r="H26" s="1">
        <v>108</v>
      </c>
      <c r="I26" s="3">
        <f t="shared" si="0"/>
        <v>27.994999999999997</v>
      </c>
      <c r="J26" s="3">
        <f t="shared" si="8"/>
        <v>24.5</v>
      </c>
      <c r="K26" s="1">
        <v>31.49</v>
      </c>
      <c r="L26" s="1">
        <v>102.5</v>
      </c>
      <c r="M26" s="3">
        <f t="shared" si="1"/>
        <v>104.83</v>
      </c>
      <c r="N26" s="3">
        <f t="shared" si="2"/>
        <v>110.9</v>
      </c>
      <c r="O26" s="3">
        <f t="shared" si="3"/>
        <v>110.9</v>
      </c>
      <c r="P26" s="1">
        <v>8200</v>
      </c>
      <c r="R26" s="4">
        <f t="shared" si="4"/>
        <v>35.76532672466449</v>
      </c>
      <c r="S26" s="5">
        <f t="shared" si="5"/>
        <v>35.76532672466449</v>
      </c>
      <c r="T26" s="5">
        <f t="shared" si="6"/>
        <v>4.361625210324938</v>
      </c>
    </row>
    <row r="27" spans="1:20" x14ac:dyDescent="0.3">
      <c r="A27" s="1">
        <v>26</v>
      </c>
      <c r="B27" s="1" t="s">
        <v>384</v>
      </c>
      <c r="C27" s="1" t="s">
        <v>499</v>
      </c>
      <c r="D27" s="1" t="s">
        <v>545</v>
      </c>
      <c r="E27" s="1">
        <v>3200</v>
      </c>
      <c r="F27" s="3" t="s">
        <v>516</v>
      </c>
      <c r="G27" s="1">
        <v>8</v>
      </c>
      <c r="H27" s="1">
        <v>108</v>
      </c>
      <c r="I27" s="3">
        <f t="shared" si="0"/>
        <v>19.245000000000001</v>
      </c>
      <c r="J27" s="3">
        <f t="shared" si="8"/>
        <v>17.8</v>
      </c>
      <c r="K27" s="1">
        <v>20.69</v>
      </c>
      <c r="L27" s="1">
        <v>102.5</v>
      </c>
      <c r="M27" s="3">
        <f t="shared" si="1"/>
        <v>104.83</v>
      </c>
      <c r="N27" s="3">
        <f t="shared" si="2"/>
        <v>110.9</v>
      </c>
      <c r="O27" s="3">
        <f t="shared" si="3"/>
        <v>110.9</v>
      </c>
      <c r="P27" s="1">
        <v>3500</v>
      </c>
      <c r="R27" s="4">
        <f t="shared" si="4"/>
        <v>6.7517253025392154</v>
      </c>
      <c r="S27" s="5">
        <f t="shared" si="5"/>
        <v>6.7517253025392154</v>
      </c>
      <c r="T27" s="5">
        <f t="shared" si="6"/>
        <v>1.9290643721540615</v>
      </c>
    </row>
    <row r="28" spans="1:20" x14ac:dyDescent="0.3">
      <c r="A28" s="1">
        <v>27</v>
      </c>
      <c r="B28" s="1" t="s">
        <v>230</v>
      </c>
      <c r="C28" s="1" t="s">
        <v>499</v>
      </c>
      <c r="D28" s="1" t="s">
        <v>543</v>
      </c>
      <c r="E28" s="1">
        <v>3300</v>
      </c>
      <c r="F28" s="3" t="s">
        <v>516</v>
      </c>
      <c r="G28" s="1">
        <v>11</v>
      </c>
      <c r="H28" s="1">
        <v>108</v>
      </c>
      <c r="I28" s="3">
        <f t="shared" si="0"/>
        <v>9.23</v>
      </c>
      <c r="J28" s="3">
        <f t="shared" si="8"/>
        <v>11.7</v>
      </c>
      <c r="K28" s="1">
        <v>6.76</v>
      </c>
      <c r="L28" s="1">
        <v>102.5</v>
      </c>
      <c r="M28" s="3">
        <f t="shared" si="1"/>
        <v>104.83</v>
      </c>
      <c r="N28" s="3">
        <f t="shared" si="2"/>
        <v>110.9</v>
      </c>
      <c r="O28" s="3">
        <f t="shared" si="3"/>
        <v>110.9</v>
      </c>
      <c r="P28" s="1">
        <v>3500</v>
      </c>
      <c r="R28" s="4">
        <f t="shared" si="4"/>
        <v>6.5089676761459945</v>
      </c>
      <c r="S28" s="5">
        <f t="shared" si="5"/>
        <v>6.5089676761459945</v>
      </c>
      <c r="T28" s="5">
        <f t="shared" si="6"/>
        <v>1.8597050503274271</v>
      </c>
    </row>
    <row r="29" spans="1:20" x14ac:dyDescent="0.3">
      <c r="A29" s="1">
        <v>28</v>
      </c>
      <c r="B29" s="1" t="s">
        <v>59</v>
      </c>
      <c r="C29" s="1" t="s">
        <v>499</v>
      </c>
      <c r="D29" s="1" t="s">
        <v>542</v>
      </c>
      <c r="E29" s="1">
        <v>5800</v>
      </c>
      <c r="F29" s="3" t="s">
        <v>516</v>
      </c>
      <c r="G29" s="1">
        <v>29</v>
      </c>
      <c r="H29" s="1">
        <v>108</v>
      </c>
      <c r="I29" s="3">
        <f t="shared" si="0"/>
        <v>16.600000000000001</v>
      </c>
      <c r="J29" s="3">
        <f t="shared" si="8"/>
        <v>19.2</v>
      </c>
      <c r="K29" s="1">
        <v>14</v>
      </c>
      <c r="L29" s="1">
        <v>102.5</v>
      </c>
      <c r="M29" s="3">
        <f t="shared" si="1"/>
        <v>104.83</v>
      </c>
      <c r="N29" s="3">
        <f t="shared" si="2"/>
        <v>110.9</v>
      </c>
      <c r="O29" s="3">
        <f t="shared" si="3"/>
        <v>110.9</v>
      </c>
      <c r="P29" s="1">
        <v>6500</v>
      </c>
      <c r="R29" s="4">
        <f t="shared" si="4"/>
        <v>26.98166694275481</v>
      </c>
      <c r="S29" s="5">
        <f t="shared" si="5"/>
        <v>26.98166694275481</v>
      </c>
      <c r="T29" s="5">
        <f t="shared" si="6"/>
        <v>4.1510256835007402</v>
      </c>
    </row>
    <row r="30" spans="1:20" x14ac:dyDescent="0.3">
      <c r="A30" s="1">
        <v>29</v>
      </c>
      <c r="B30" s="1" t="s">
        <v>656</v>
      </c>
      <c r="C30" s="1" t="s">
        <v>499</v>
      </c>
      <c r="D30" s="1" t="s">
        <v>543</v>
      </c>
      <c r="E30" s="1">
        <v>4700</v>
      </c>
      <c r="F30" s="3" t="s">
        <v>516</v>
      </c>
      <c r="G30" s="1">
        <v>28</v>
      </c>
      <c r="H30" s="1">
        <v>108</v>
      </c>
      <c r="I30" s="3">
        <f t="shared" si="0"/>
        <v>22.545000000000002</v>
      </c>
      <c r="J30" s="3">
        <v>20</v>
      </c>
      <c r="K30" s="1">
        <v>25.09</v>
      </c>
      <c r="L30" s="1">
        <v>102.5</v>
      </c>
      <c r="M30" s="3">
        <f t="shared" si="1"/>
        <v>104.83</v>
      </c>
      <c r="N30" s="3">
        <f t="shared" si="2"/>
        <v>110.9</v>
      </c>
      <c r="O30" s="3">
        <f t="shared" si="3"/>
        <v>110.9</v>
      </c>
      <c r="P30" s="1">
        <v>4700</v>
      </c>
      <c r="R30" s="4">
        <f t="shared" si="4"/>
        <v>25.899167948375784</v>
      </c>
      <c r="S30" s="5">
        <f t="shared" si="5"/>
        <v>25.899167948375784</v>
      </c>
      <c r="T30" s="5">
        <f t="shared" si="6"/>
        <v>5.5104612656118688</v>
      </c>
    </row>
    <row r="31" spans="1:20" x14ac:dyDescent="0.3">
      <c r="A31" s="1">
        <v>30</v>
      </c>
      <c r="B31" s="1" t="s">
        <v>429</v>
      </c>
      <c r="C31" s="1" t="s">
        <v>499</v>
      </c>
      <c r="D31" s="1" t="s">
        <v>543</v>
      </c>
      <c r="E31" s="1">
        <v>3900</v>
      </c>
      <c r="F31" s="3" t="s">
        <v>516</v>
      </c>
      <c r="G31" s="1">
        <v>24</v>
      </c>
      <c r="H31" s="1">
        <v>108</v>
      </c>
      <c r="I31" s="3">
        <f t="shared" si="0"/>
        <v>17.865000000000002</v>
      </c>
      <c r="J31" s="3">
        <f>VLOOKUP(B31,$B$217:$D$746,3,FALSE)</f>
        <v>19.8</v>
      </c>
      <c r="K31" s="1">
        <v>15.93</v>
      </c>
      <c r="L31" s="1">
        <v>102.5</v>
      </c>
      <c r="M31" s="3">
        <f t="shared" si="1"/>
        <v>104.83</v>
      </c>
      <c r="N31" s="3">
        <f t="shared" si="2"/>
        <v>110.9</v>
      </c>
      <c r="O31" s="3">
        <f t="shared" si="3"/>
        <v>110.9</v>
      </c>
      <c r="P31" s="1">
        <v>4900</v>
      </c>
      <c r="R31" s="4">
        <f t="shared" si="4"/>
        <v>19.947138638578902</v>
      </c>
      <c r="S31" s="5">
        <f t="shared" si="5"/>
        <v>19.947138638578902</v>
      </c>
      <c r="T31" s="5">
        <f t="shared" si="6"/>
        <v>4.0708446201181427</v>
      </c>
    </row>
    <row r="32" spans="1:20" x14ac:dyDescent="0.3">
      <c r="A32" s="1">
        <v>31</v>
      </c>
      <c r="B32" s="1" t="s">
        <v>403</v>
      </c>
      <c r="C32" s="1" t="s">
        <v>499</v>
      </c>
      <c r="D32" s="1" t="s">
        <v>545</v>
      </c>
      <c r="E32" s="1">
        <v>4400</v>
      </c>
      <c r="F32" s="3" t="s">
        <v>516</v>
      </c>
      <c r="G32" s="1">
        <v>23</v>
      </c>
      <c r="H32" s="1">
        <v>108</v>
      </c>
      <c r="I32" s="3">
        <f t="shared" si="0"/>
        <v>18.684999999999999</v>
      </c>
      <c r="J32" s="3">
        <f>VLOOKUP(B32,$B$217:$D$746,3,FALSE)</f>
        <v>17.899999999999999</v>
      </c>
      <c r="K32" s="1">
        <v>19.47</v>
      </c>
      <c r="L32" s="1">
        <v>102.5</v>
      </c>
      <c r="M32" s="3">
        <f t="shared" si="1"/>
        <v>104.83</v>
      </c>
      <c r="N32" s="3">
        <f t="shared" si="2"/>
        <v>110.9</v>
      </c>
      <c r="O32" s="3">
        <f t="shared" si="3"/>
        <v>110.9</v>
      </c>
      <c r="P32" s="1">
        <v>5000</v>
      </c>
      <c r="R32" s="4">
        <f t="shared" si="4"/>
        <v>20.567871951974588</v>
      </c>
      <c r="S32" s="5">
        <f t="shared" si="5"/>
        <v>20.567871951974588</v>
      </c>
      <c r="T32" s="5">
        <f t="shared" si="6"/>
        <v>4.113574390394918</v>
      </c>
    </row>
    <row r="33" spans="1:20" x14ac:dyDescent="0.3">
      <c r="A33" s="1">
        <v>32</v>
      </c>
      <c r="B33" s="1" t="s">
        <v>177</v>
      </c>
      <c r="C33" s="1" t="s">
        <v>505</v>
      </c>
      <c r="D33" s="1" t="s">
        <v>545</v>
      </c>
      <c r="E33" s="1">
        <v>3100</v>
      </c>
      <c r="F33" s="3" t="s">
        <v>506</v>
      </c>
      <c r="G33" s="1">
        <v>12</v>
      </c>
      <c r="H33" s="1">
        <v>104.5</v>
      </c>
      <c r="I33" s="3">
        <f t="shared" si="0"/>
        <v>8.65</v>
      </c>
      <c r="J33" s="3">
        <f>VLOOKUP(B33,$B$217:$D$746,3,FALSE)</f>
        <v>17.3</v>
      </c>
      <c r="K33" s="1">
        <v>0</v>
      </c>
      <c r="L33" s="1">
        <v>101.5</v>
      </c>
      <c r="M33" s="3">
        <f t="shared" si="1"/>
        <v>107.67</v>
      </c>
      <c r="N33" s="3">
        <f t="shared" si="2"/>
        <v>115.1</v>
      </c>
      <c r="O33" s="3">
        <f t="shared" si="3"/>
        <v>107.3</v>
      </c>
      <c r="P33" s="1">
        <v>3500</v>
      </c>
      <c r="R33" s="4">
        <f t="shared" si="4"/>
        <v>6.1786810560012677</v>
      </c>
      <c r="S33" s="5">
        <f t="shared" si="5"/>
        <v>6.1786810560012677</v>
      </c>
      <c r="T33" s="5">
        <f t="shared" si="6"/>
        <v>1.7653374445717909</v>
      </c>
    </row>
    <row r="34" spans="1:20" x14ac:dyDescent="0.3">
      <c r="A34" s="1">
        <v>33</v>
      </c>
      <c r="B34" s="1" t="s">
        <v>669</v>
      </c>
      <c r="C34" s="1" t="s">
        <v>505</v>
      </c>
      <c r="D34" s="1" t="s">
        <v>546</v>
      </c>
      <c r="E34" s="1">
        <v>3000</v>
      </c>
      <c r="F34" s="3" t="s">
        <v>506</v>
      </c>
      <c r="G34" s="1">
        <v>14</v>
      </c>
      <c r="H34" s="1">
        <v>104.5</v>
      </c>
      <c r="I34" s="3">
        <f t="shared" ref="I34:I65" si="9">AVERAGE(J34:K34)</f>
        <v>17.759999999999998</v>
      </c>
      <c r="J34" s="3">
        <v>20</v>
      </c>
      <c r="K34" s="1">
        <v>15.52</v>
      </c>
      <c r="L34" s="1">
        <v>101.5</v>
      </c>
      <c r="M34" s="3">
        <f t="shared" ref="M34:M65" si="10">VLOOKUP(F34,$B$185:$E$214,2,FALSE)</f>
        <v>107.67</v>
      </c>
      <c r="N34" s="3">
        <f t="shared" ref="N34:N65" si="11">VLOOKUP(C34,$B$185:$E$214,4,FALSE)</f>
        <v>115.1</v>
      </c>
      <c r="O34" s="3">
        <f t="shared" ref="O34:O65" si="12">VLOOKUP(F34,$B$185:$E$214,3,FALSE)</f>
        <v>107.3</v>
      </c>
      <c r="P34" s="1">
        <v>3500</v>
      </c>
      <c r="R34" s="4">
        <f t="shared" ref="R34:R65" si="13">IF(E34&gt;8000,(-87.868852+(LN(E34))*9.365713+G34*0.73241+I34*0.27241+H34*0.0924+((L34+M34)/2)*0.015315+((N34+O34)/2)*-0.032803)*(1+(E34-8000)/10000),-87.868852+(LN(E34))*9.365713+G34*0.73241+I34*0.27241+H34*0.0924+((L34+M34)/2)*0.015315+((N34+O34)/2)*-0.032803)</f>
        <v>9.8180560861202757</v>
      </c>
      <c r="S34" s="5">
        <f t="shared" ref="S34:S65" si="14">R34-Q34</f>
        <v>9.8180560861202757</v>
      </c>
      <c r="T34" s="5">
        <f t="shared" ref="T34:T65" si="15">R34/(P34/1000)</f>
        <v>2.8051588817486501</v>
      </c>
    </row>
    <row r="35" spans="1:20" x14ac:dyDescent="0.3">
      <c r="A35" s="1">
        <v>34</v>
      </c>
      <c r="B35" s="1" t="s">
        <v>298</v>
      </c>
      <c r="C35" s="1" t="s">
        <v>505</v>
      </c>
      <c r="D35" s="1" t="s">
        <v>542</v>
      </c>
      <c r="E35" s="1">
        <v>5700</v>
      </c>
      <c r="F35" s="3" t="s">
        <v>506</v>
      </c>
      <c r="G35" s="1">
        <v>30</v>
      </c>
      <c r="H35" s="1">
        <v>104.5</v>
      </c>
      <c r="I35" s="3">
        <f t="shared" si="9"/>
        <v>16.164999999999999</v>
      </c>
      <c r="J35" s="3">
        <f t="shared" ref="J35:J40" si="16">VLOOKUP(B35,$B$217:$D$746,3,FALSE)</f>
        <v>17.5</v>
      </c>
      <c r="K35" s="1">
        <v>14.83</v>
      </c>
      <c r="L35" s="1">
        <v>101.5</v>
      </c>
      <c r="M35" s="3">
        <f t="shared" si="10"/>
        <v>107.67</v>
      </c>
      <c r="N35" s="3">
        <f t="shared" si="11"/>
        <v>115.1</v>
      </c>
      <c r="O35" s="3">
        <f t="shared" si="12"/>
        <v>107.3</v>
      </c>
      <c r="P35" s="1">
        <v>6000</v>
      </c>
      <c r="R35" s="4">
        <f t="shared" si="13"/>
        <v>27.113541421945602</v>
      </c>
      <c r="S35" s="5">
        <f t="shared" si="14"/>
        <v>27.113541421945602</v>
      </c>
      <c r="T35" s="5">
        <f t="shared" si="15"/>
        <v>4.5189235703242669</v>
      </c>
    </row>
    <row r="36" spans="1:20" x14ac:dyDescent="0.3">
      <c r="A36" s="1">
        <v>35</v>
      </c>
      <c r="B36" s="1" t="s">
        <v>525</v>
      </c>
      <c r="C36" s="1" t="s">
        <v>505</v>
      </c>
      <c r="D36" s="1" t="s">
        <v>546</v>
      </c>
      <c r="E36" s="1">
        <v>5000</v>
      </c>
      <c r="F36" s="3" t="s">
        <v>506</v>
      </c>
      <c r="G36" s="1">
        <v>24</v>
      </c>
      <c r="H36" s="1">
        <v>104.5</v>
      </c>
      <c r="I36" s="3">
        <f t="shared" si="9"/>
        <v>19.945</v>
      </c>
      <c r="J36" s="3">
        <f t="shared" si="16"/>
        <v>15.2</v>
      </c>
      <c r="K36" s="1">
        <v>24.69</v>
      </c>
      <c r="L36" s="1">
        <v>101.5</v>
      </c>
      <c r="M36" s="3">
        <f t="shared" si="10"/>
        <v>107.67</v>
      </c>
      <c r="N36" s="3">
        <f t="shared" si="11"/>
        <v>115.1</v>
      </c>
      <c r="O36" s="3">
        <f t="shared" si="12"/>
        <v>107.3</v>
      </c>
      <c r="P36" s="1">
        <v>6300</v>
      </c>
      <c r="R36" s="4">
        <f t="shared" si="13"/>
        <v>22.521618121358539</v>
      </c>
      <c r="S36" s="5">
        <f t="shared" si="14"/>
        <v>22.521618121358539</v>
      </c>
      <c r="T36" s="5">
        <f t="shared" si="15"/>
        <v>3.5748600192632605</v>
      </c>
    </row>
    <row r="37" spans="1:20" x14ac:dyDescent="0.3">
      <c r="A37" s="1">
        <v>36</v>
      </c>
      <c r="B37" s="1" t="s">
        <v>312</v>
      </c>
      <c r="C37" s="1" t="s">
        <v>505</v>
      </c>
      <c r="D37" s="1" t="s">
        <v>544</v>
      </c>
      <c r="E37" s="1">
        <v>3900</v>
      </c>
      <c r="F37" s="3" t="s">
        <v>506</v>
      </c>
      <c r="G37" s="1">
        <v>21</v>
      </c>
      <c r="H37" s="1">
        <v>104.5</v>
      </c>
      <c r="I37" s="3">
        <f t="shared" si="9"/>
        <v>28.935000000000002</v>
      </c>
      <c r="J37" s="3">
        <f t="shared" si="16"/>
        <v>26.6</v>
      </c>
      <c r="K37" s="1">
        <v>31.27</v>
      </c>
      <c r="L37" s="1">
        <v>101.5</v>
      </c>
      <c r="M37" s="3">
        <f t="shared" si="10"/>
        <v>107.67</v>
      </c>
      <c r="N37" s="3">
        <f t="shared" si="11"/>
        <v>115.1</v>
      </c>
      <c r="O37" s="3">
        <f t="shared" si="12"/>
        <v>107.3</v>
      </c>
      <c r="P37" s="1">
        <v>4900</v>
      </c>
      <c r="R37" s="4">
        <f t="shared" si="13"/>
        <v>20.446336238578905</v>
      </c>
      <c r="S37" s="5">
        <f t="shared" si="14"/>
        <v>20.446336238578905</v>
      </c>
      <c r="T37" s="5">
        <f t="shared" si="15"/>
        <v>4.1727216813426331</v>
      </c>
    </row>
    <row r="38" spans="1:20" x14ac:dyDescent="0.3">
      <c r="A38" s="1">
        <v>37</v>
      </c>
      <c r="B38" s="1" t="s">
        <v>468</v>
      </c>
      <c r="C38" s="1" t="s">
        <v>505</v>
      </c>
      <c r="D38" s="1" t="s">
        <v>543</v>
      </c>
      <c r="E38" s="1">
        <v>3100</v>
      </c>
      <c r="F38" s="3" t="s">
        <v>506</v>
      </c>
      <c r="G38" s="1">
        <v>14</v>
      </c>
      <c r="H38" s="1">
        <v>104.5</v>
      </c>
      <c r="I38" s="3">
        <f t="shared" si="9"/>
        <v>17.344999999999999</v>
      </c>
      <c r="J38" s="3">
        <f t="shared" si="16"/>
        <v>17.3</v>
      </c>
      <c r="K38" s="1">
        <v>17.39</v>
      </c>
      <c r="L38" s="1">
        <v>101.5</v>
      </c>
      <c r="M38" s="3">
        <f t="shared" si="10"/>
        <v>107.67</v>
      </c>
      <c r="N38" s="3">
        <f t="shared" si="11"/>
        <v>115.1</v>
      </c>
      <c r="O38" s="3">
        <f t="shared" si="12"/>
        <v>107.3</v>
      </c>
      <c r="P38" s="1">
        <v>3500</v>
      </c>
      <c r="R38" s="4">
        <f t="shared" si="13"/>
        <v>10.012106006001265</v>
      </c>
      <c r="S38" s="5">
        <f t="shared" si="14"/>
        <v>10.012106006001265</v>
      </c>
      <c r="T38" s="5">
        <f t="shared" si="15"/>
        <v>2.8606017160003612</v>
      </c>
    </row>
    <row r="39" spans="1:20" x14ac:dyDescent="0.3">
      <c r="A39" s="1">
        <v>38</v>
      </c>
      <c r="B39" s="1" t="s">
        <v>219</v>
      </c>
      <c r="C39" s="1" t="s">
        <v>505</v>
      </c>
      <c r="D39" s="1" t="s">
        <v>545</v>
      </c>
      <c r="E39" s="1">
        <v>8400</v>
      </c>
      <c r="F39" s="3" t="s">
        <v>506</v>
      </c>
      <c r="G39" s="1">
        <v>31</v>
      </c>
      <c r="H39" s="1">
        <v>104.5</v>
      </c>
      <c r="I39" s="3">
        <f t="shared" si="9"/>
        <v>20.6</v>
      </c>
      <c r="J39" s="3">
        <f t="shared" si="16"/>
        <v>25.9</v>
      </c>
      <c r="K39" s="1">
        <v>15.3</v>
      </c>
      <c r="L39" s="1">
        <v>101.5</v>
      </c>
      <c r="M39" s="3">
        <f t="shared" si="10"/>
        <v>107.67</v>
      </c>
      <c r="N39" s="3">
        <f t="shared" si="11"/>
        <v>115.1</v>
      </c>
      <c r="O39" s="3">
        <f t="shared" si="12"/>
        <v>107.3</v>
      </c>
      <c r="P39" s="1">
        <v>8400</v>
      </c>
      <c r="R39" s="4">
        <f t="shared" si="13"/>
        <v>33.993222064532937</v>
      </c>
      <c r="S39" s="5">
        <f t="shared" si="14"/>
        <v>33.993222064532937</v>
      </c>
      <c r="T39" s="5">
        <f t="shared" si="15"/>
        <v>4.0468121505396351</v>
      </c>
    </row>
    <row r="40" spans="1:20" x14ac:dyDescent="0.3">
      <c r="A40" s="1">
        <v>39</v>
      </c>
      <c r="B40" s="1" t="s">
        <v>423</v>
      </c>
      <c r="C40" s="1" t="s">
        <v>505</v>
      </c>
      <c r="D40" s="1" t="s">
        <v>546</v>
      </c>
      <c r="E40" s="1">
        <v>5000</v>
      </c>
      <c r="F40" s="3" t="s">
        <v>506</v>
      </c>
      <c r="G40" s="1">
        <v>32</v>
      </c>
      <c r="H40" s="1">
        <v>104.5</v>
      </c>
      <c r="I40" s="3">
        <f t="shared" si="9"/>
        <v>17.145</v>
      </c>
      <c r="J40" s="3">
        <f t="shared" si="16"/>
        <v>18.2</v>
      </c>
      <c r="K40" s="1">
        <v>16.09</v>
      </c>
      <c r="L40" s="1">
        <v>101.5</v>
      </c>
      <c r="M40" s="3">
        <f t="shared" si="10"/>
        <v>107.67</v>
      </c>
      <c r="N40" s="3">
        <f t="shared" si="11"/>
        <v>115.1</v>
      </c>
      <c r="O40" s="3">
        <f t="shared" si="12"/>
        <v>107.3</v>
      </c>
      <c r="P40" s="1">
        <v>5000</v>
      </c>
      <c r="R40" s="4">
        <f t="shared" si="13"/>
        <v>27.618150121358536</v>
      </c>
      <c r="S40" s="5">
        <f t="shared" si="14"/>
        <v>27.618150121358536</v>
      </c>
      <c r="T40" s="5">
        <f t="shared" si="15"/>
        <v>5.5236300242717071</v>
      </c>
    </row>
    <row r="41" spans="1:20" x14ac:dyDescent="0.3">
      <c r="A41" s="1">
        <v>40</v>
      </c>
      <c r="B41" s="1" t="s">
        <v>610</v>
      </c>
      <c r="C41" s="1" t="s">
        <v>505</v>
      </c>
      <c r="D41" s="1" t="s">
        <v>543</v>
      </c>
      <c r="E41" s="1">
        <v>5200</v>
      </c>
      <c r="F41" s="3" t="s">
        <v>506</v>
      </c>
      <c r="G41" s="1">
        <v>30</v>
      </c>
      <c r="H41" s="1">
        <v>104.5</v>
      </c>
      <c r="I41" s="3">
        <f t="shared" si="9"/>
        <v>18.66</v>
      </c>
      <c r="J41" s="3">
        <v>20</v>
      </c>
      <c r="K41" s="1">
        <v>17.32</v>
      </c>
      <c r="L41" s="1">
        <v>101.5</v>
      </c>
      <c r="M41" s="3">
        <f t="shared" si="10"/>
        <v>107.67</v>
      </c>
      <c r="N41" s="3">
        <f t="shared" si="11"/>
        <v>115.1</v>
      </c>
      <c r="O41" s="3">
        <f t="shared" si="12"/>
        <v>107.3</v>
      </c>
      <c r="P41" s="1">
        <v>5300</v>
      </c>
      <c r="R41" s="4">
        <f t="shared" si="13"/>
        <v>26.933361214407494</v>
      </c>
      <c r="S41" s="5">
        <f t="shared" si="14"/>
        <v>26.933361214407494</v>
      </c>
      <c r="T41" s="5">
        <f t="shared" si="15"/>
        <v>5.0817662668693391</v>
      </c>
    </row>
    <row r="42" spans="1:20" x14ac:dyDescent="0.3">
      <c r="A42" s="1">
        <v>41</v>
      </c>
      <c r="B42" s="1" t="s">
        <v>425</v>
      </c>
      <c r="C42" s="1" t="s">
        <v>505</v>
      </c>
      <c r="D42" s="1" t="s">
        <v>543</v>
      </c>
      <c r="E42" s="1">
        <v>5200</v>
      </c>
      <c r="F42" s="3" t="s">
        <v>506</v>
      </c>
      <c r="G42" s="1">
        <v>32</v>
      </c>
      <c r="H42" s="1">
        <v>104.5</v>
      </c>
      <c r="I42" s="3">
        <f t="shared" si="9"/>
        <v>26.009999999999998</v>
      </c>
      <c r="J42" s="3">
        <f t="shared" ref="J42:J62" si="17">VLOOKUP(B42,$B$217:$D$746,3,FALSE)</f>
        <v>24.7</v>
      </c>
      <c r="K42" s="1">
        <v>27.32</v>
      </c>
      <c r="L42" s="1">
        <v>101.5</v>
      </c>
      <c r="M42" s="3">
        <f t="shared" si="10"/>
        <v>107.67</v>
      </c>
      <c r="N42" s="3">
        <f t="shared" si="11"/>
        <v>115.1</v>
      </c>
      <c r="O42" s="3">
        <f t="shared" si="12"/>
        <v>107.3</v>
      </c>
      <c r="P42" s="1">
        <v>5900</v>
      </c>
      <c r="R42" s="4">
        <f t="shared" si="13"/>
        <v>30.400394714407494</v>
      </c>
      <c r="S42" s="5">
        <f t="shared" si="14"/>
        <v>30.400394714407494</v>
      </c>
      <c r="T42" s="5">
        <f t="shared" si="15"/>
        <v>5.1526092736283884</v>
      </c>
    </row>
    <row r="43" spans="1:20" x14ac:dyDescent="0.3">
      <c r="A43" s="1">
        <v>42</v>
      </c>
      <c r="B43" s="1" t="s">
        <v>142</v>
      </c>
      <c r="C43" s="1" t="s">
        <v>491</v>
      </c>
      <c r="D43" s="1" t="s">
        <v>542</v>
      </c>
      <c r="E43" s="1">
        <v>9500</v>
      </c>
      <c r="F43" s="3" t="s">
        <v>488</v>
      </c>
      <c r="G43" s="1">
        <v>36</v>
      </c>
      <c r="H43" s="1">
        <v>105.5</v>
      </c>
      <c r="I43" s="3">
        <f t="shared" si="9"/>
        <v>22.740000000000002</v>
      </c>
      <c r="J43" s="3">
        <f t="shared" si="17"/>
        <v>22.6</v>
      </c>
      <c r="K43" s="1">
        <v>22.88</v>
      </c>
      <c r="L43" s="1">
        <v>100.5</v>
      </c>
      <c r="M43" s="3">
        <f t="shared" si="10"/>
        <v>105.88</v>
      </c>
      <c r="N43" s="3">
        <f t="shared" si="11"/>
        <v>106.9</v>
      </c>
      <c r="O43" s="3">
        <f t="shared" si="12"/>
        <v>110.4</v>
      </c>
      <c r="P43" s="1">
        <v>10800</v>
      </c>
      <c r="R43" s="4">
        <f t="shared" si="13"/>
        <v>43.973730569511417</v>
      </c>
      <c r="S43" s="5">
        <f t="shared" si="14"/>
        <v>43.973730569511417</v>
      </c>
      <c r="T43" s="5">
        <f t="shared" si="15"/>
        <v>4.0716417193992047</v>
      </c>
    </row>
    <row r="44" spans="1:20" x14ac:dyDescent="0.3">
      <c r="A44" s="1">
        <v>43</v>
      </c>
      <c r="B44" s="1" t="s">
        <v>264</v>
      </c>
      <c r="C44" s="1" t="s">
        <v>491</v>
      </c>
      <c r="D44" s="1" t="s">
        <v>546</v>
      </c>
      <c r="E44" s="1">
        <v>4600</v>
      </c>
      <c r="F44" s="3" t="s">
        <v>488</v>
      </c>
      <c r="G44" s="1">
        <v>27</v>
      </c>
      <c r="H44" s="1">
        <v>105.5</v>
      </c>
      <c r="I44" s="3">
        <f t="shared" si="9"/>
        <v>21.22</v>
      </c>
      <c r="J44" s="3">
        <f t="shared" si="17"/>
        <v>19.100000000000001</v>
      </c>
      <c r="K44" s="1">
        <v>23.34</v>
      </c>
      <c r="L44" s="1">
        <v>100.5</v>
      </c>
      <c r="M44" s="3">
        <f t="shared" si="10"/>
        <v>105.88</v>
      </c>
      <c r="N44" s="3">
        <f t="shared" si="11"/>
        <v>106.9</v>
      </c>
      <c r="O44" s="3">
        <f t="shared" si="12"/>
        <v>110.4</v>
      </c>
      <c r="P44" s="1">
        <v>4800</v>
      </c>
      <c r="R44" s="4">
        <f t="shared" si="13"/>
        <v>24.439925877557151</v>
      </c>
      <c r="S44" s="5">
        <f t="shared" si="14"/>
        <v>24.439925877557151</v>
      </c>
      <c r="T44" s="5">
        <f t="shared" si="15"/>
        <v>5.0916512244910734</v>
      </c>
    </row>
    <row r="45" spans="1:20" x14ac:dyDescent="0.3">
      <c r="A45" s="1">
        <v>44</v>
      </c>
      <c r="B45" s="1" t="s">
        <v>159</v>
      </c>
      <c r="C45" s="1" t="s">
        <v>491</v>
      </c>
      <c r="D45" s="1" t="s">
        <v>544</v>
      </c>
      <c r="E45" s="1">
        <v>4900</v>
      </c>
      <c r="F45" s="3" t="s">
        <v>488</v>
      </c>
      <c r="G45" s="1">
        <v>30</v>
      </c>
      <c r="H45" s="1">
        <v>105.5</v>
      </c>
      <c r="I45" s="3">
        <f t="shared" si="9"/>
        <v>29.73</v>
      </c>
      <c r="J45" s="3">
        <f t="shared" si="17"/>
        <v>26.1</v>
      </c>
      <c r="K45" s="1">
        <v>33.36</v>
      </c>
      <c r="L45" s="1">
        <v>100.5</v>
      </c>
      <c r="M45" s="3">
        <f t="shared" si="10"/>
        <v>105.88</v>
      </c>
      <c r="N45" s="3">
        <f t="shared" si="11"/>
        <v>106.9</v>
      </c>
      <c r="O45" s="3">
        <f t="shared" si="12"/>
        <v>110.4</v>
      </c>
      <c r="P45" s="1">
        <v>5700</v>
      </c>
      <c r="R45" s="4">
        <f t="shared" si="13"/>
        <v>29.54708043779965</v>
      </c>
      <c r="S45" s="5">
        <f t="shared" si="14"/>
        <v>29.54708043779965</v>
      </c>
      <c r="T45" s="5">
        <f t="shared" si="15"/>
        <v>5.1836983224209909</v>
      </c>
    </row>
    <row r="46" spans="1:20" x14ac:dyDescent="0.3">
      <c r="A46" s="1">
        <v>45</v>
      </c>
      <c r="B46" s="1" t="s">
        <v>432</v>
      </c>
      <c r="C46" s="1" t="s">
        <v>491</v>
      </c>
      <c r="D46" s="1" t="s">
        <v>546</v>
      </c>
      <c r="E46" s="1">
        <v>4900</v>
      </c>
      <c r="F46" s="3" t="s">
        <v>488</v>
      </c>
      <c r="G46" s="1">
        <v>29</v>
      </c>
      <c r="H46" s="1">
        <v>105.5</v>
      </c>
      <c r="I46" s="3">
        <f t="shared" si="9"/>
        <v>20.835000000000001</v>
      </c>
      <c r="J46" s="3">
        <f t="shared" si="17"/>
        <v>17.899999999999999</v>
      </c>
      <c r="K46" s="1">
        <v>23.77</v>
      </c>
      <c r="L46" s="1">
        <v>100.5</v>
      </c>
      <c r="M46" s="3">
        <f t="shared" si="10"/>
        <v>105.88</v>
      </c>
      <c r="N46" s="3">
        <f t="shared" si="11"/>
        <v>106.9</v>
      </c>
      <c r="O46" s="3">
        <f t="shared" si="12"/>
        <v>110.4</v>
      </c>
      <c r="P46" s="1">
        <v>5100</v>
      </c>
      <c r="R46" s="4">
        <f t="shared" si="13"/>
        <v>26.39158348779965</v>
      </c>
      <c r="S46" s="5">
        <f t="shared" si="14"/>
        <v>26.39158348779965</v>
      </c>
      <c r="T46" s="5">
        <f t="shared" si="15"/>
        <v>5.174820291725422</v>
      </c>
    </row>
    <row r="47" spans="1:20" x14ac:dyDescent="0.3">
      <c r="A47" s="1">
        <v>46</v>
      </c>
      <c r="B47" s="1" t="s">
        <v>182</v>
      </c>
      <c r="C47" s="1" t="s">
        <v>491</v>
      </c>
      <c r="D47" s="1" t="s">
        <v>542</v>
      </c>
      <c r="E47" s="1">
        <v>3200</v>
      </c>
      <c r="F47" s="3" t="s">
        <v>488</v>
      </c>
      <c r="G47" s="1">
        <v>15</v>
      </c>
      <c r="H47" s="1">
        <v>105.5</v>
      </c>
      <c r="I47" s="3">
        <f t="shared" si="9"/>
        <v>11.99</v>
      </c>
      <c r="J47" s="3">
        <f t="shared" si="17"/>
        <v>14.8</v>
      </c>
      <c r="K47" s="1">
        <v>9.18</v>
      </c>
      <c r="L47" s="1">
        <v>100.5</v>
      </c>
      <c r="M47" s="3">
        <f t="shared" si="10"/>
        <v>105.88</v>
      </c>
      <c r="N47" s="3">
        <f t="shared" si="11"/>
        <v>106.9</v>
      </c>
      <c r="O47" s="3">
        <f t="shared" si="12"/>
        <v>110.4</v>
      </c>
      <c r="P47" s="1">
        <v>3500</v>
      </c>
      <c r="R47" s="4">
        <f t="shared" si="13"/>
        <v>9.7377928775392135</v>
      </c>
      <c r="S47" s="5">
        <f t="shared" si="14"/>
        <v>9.7377928775392135</v>
      </c>
      <c r="T47" s="5">
        <f t="shared" si="15"/>
        <v>2.7822265364397754</v>
      </c>
    </row>
    <row r="48" spans="1:20" x14ac:dyDescent="0.3">
      <c r="A48" s="1">
        <v>47</v>
      </c>
      <c r="B48" s="1" t="s">
        <v>409</v>
      </c>
      <c r="C48" s="1" t="s">
        <v>491</v>
      </c>
      <c r="D48" s="1" t="s">
        <v>544</v>
      </c>
      <c r="E48" s="1">
        <v>3400</v>
      </c>
      <c r="F48" s="3" t="s">
        <v>488</v>
      </c>
      <c r="G48" s="1">
        <v>28</v>
      </c>
      <c r="H48" s="1">
        <v>105.5</v>
      </c>
      <c r="I48" s="3">
        <f t="shared" si="9"/>
        <v>11.64</v>
      </c>
      <c r="J48" s="3">
        <f t="shared" si="17"/>
        <v>12.7</v>
      </c>
      <c r="K48" s="1">
        <v>10.58</v>
      </c>
      <c r="L48" s="1">
        <v>100.5</v>
      </c>
      <c r="M48" s="3">
        <f t="shared" si="10"/>
        <v>105.88</v>
      </c>
      <c r="N48" s="3">
        <f t="shared" si="11"/>
        <v>106.9</v>
      </c>
      <c r="O48" s="3">
        <f t="shared" si="12"/>
        <v>110.4</v>
      </c>
      <c r="P48" s="1">
        <v>3700</v>
      </c>
      <c r="R48" s="4">
        <f t="shared" si="13"/>
        <v>19.731572186205469</v>
      </c>
      <c r="S48" s="5">
        <f t="shared" si="14"/>
        <v>19.731572186205469</v>
      </c>
      <c r="T48" s="5">
        <f t="shared" si="15"/>
        <v>5.3328573476230998</v>
      </c>
    </row>
    <row r="49" spans="1:20" x14ac:dyDescent="0.3">
      <c r="A49" s="1">
        <v>48</v>
      </c>
      <c r="B49" s="1" t="s">
        <v>372</v>
      </c>
      <c r="C49" s="1" t="s">
        <v>491</v>
      </c>
      <c r="D49" s="1" t="s">
        <v>544</v>
      </c>
      <c r="E49" s="1">
        <v>3200</v>
      </c>
      <c r="F49" s="3" t="s">
        <v>488</v>
      </c>
      <c r="G49" s="1">
        <v>27</v>
      </c>
      <c r="H49" s="1">
        <v>105.5</v>
      </c>
      <c r="I49" s="3">
        <f t="shared" si="9"/>
        <v>12.225000000000001</v>
      </c>
      <c r="J49" s="3">
        <f t="shared" si="17"/>
        <v>11.3</v>
      </c>
      <c r="K49" s="1">
        <v>13.15</v>
      </c>
      <c r="L49" s="1">
        <v>100.5</v>
      </c>
      <c r="M49" s="3">
        <f t="shared" si="10"/>
        <v>105.88</v>
      </c>
      <c r="N49" s="3">
        <f t="shared" si="11"/>
        <v>106.9</v>
      </c>
      <c r="O49" s="3">
        <f t="shared" si="12"/>
        <v>110.4</v>
      </c>
      <c r="P49" s="1">
        <v>4000</v>
      </c>
      <c r="R49" s="4">
        <f t="shared" si="13"/>
        <v>18.590729227539214</v>
      </c>
      <c r="S49" s="5">
        <f t="shared" si="14"/>
        <v>18.590729227539214</v>
      </c>
      <c r="T49" s="5">
        <f t="shared" si="15"/>
        <v>4.6476823068848034</v>
      </c>
    </row>
    <row r="50" spans="1:20" x14ac:dyDescent="0.3">
      <c r="A50" s="1">
        <v>49</v>
      </c>
      <c r="B50" s="1" t="s">
        <v>164</v>
      </c>
      <c r="C50" s="1" t="s">
        <v>491</v>
      </c>
      <c r="D50" s="1" t="s">
        <v>544</v>
      </c>
      <c r="E50" s="1">
        <v>3200</v>
      </c>
      <c r="F50" s="3" t="s">
        <v>488</v>
      </c>
      <c r="G50" s="1">
        <v>22</v>
      </c>
      <c r="H50" s="1">
        <v>105.5</v>
      </c>
      <c r="I50" s="3">
        <f t="shared" si="9"/>
        <v>15.88</v>
      </c>
      <c r="J50" s="3">
        <f t="shared" si="17"/>
        <v>15.3</v>
      </c>
      <c r="K50" s="1">
        <v>16.46</v>
      </c>
      <c r="L50" s="1">
        <v>100.5</v>
      </c>
      <c r="M50" s="3">
        <f t="shared" si="10"/>
        <v>105.88</v>
      </c>
      <c r="N50" s="3">
        <f t="shared" si="11"/>
        <v>106.9</v>
      </c>
      <c r="O50" s="3">
        <f t="shared" si="12"/>
        <v>110.4</v>
      </c>
      <c r="P50" s="1">
        <v>3500</v>
      </c>
      <c r="R50" s="4">
        <f t="shared" si="13"/>
        <v>15.924337777539215</v>
      </c>
      <c r="S50" s="5">
        <f t="shared" si="14"/>
        <v>15.924337777539215</v>
      </c>
      <c r="T50" s="5">
        <f t="shared" si="15"/>
        <v>4.5498107935826324</v>
      </c>
    </row>
    <row r="51" spans="1:20" x14ac:dyDescent="0.3">
      <c r="A51" s="1">
        <v>50</v>
      </c>
      <c r="B51" s="1" t="s">
        <v>353</v>
      </c>
      <c r="C51" s="1" t="s">
        <v>491</v>
      </c>
      <c r="D51" s="1" t="s">
        <v>545</v>
      </c>
      <c r="E51" s="1">
        <v>3200</v>
      </c>
      <c r="F51" s="3" t="s">
        <v>488</v>
      </c>
      <c r="G51" s="1">
        <v>7</v>
      </c>
      <c r="H51" s="1">
        <v>105.5</v>
      </c>
      <c r="I51" s="3">
        <f t="shared" si="9"/>
        <v>17.57</v>
      </c>
      <c r="J51" s="3">
        <f t="shared" si="17"/>
        <v>24.7</v>
      </c>
      <c r="K51" s="1">
        <v>10.44</v>
      </c>
      <c r="L51" s="1">
        <v>100.5</v>
      </c>
      <c r="M51" s="3">
        <f t="shared" si="10"/>
        <v>105.88</v>
      </c>
      <c r="N51" s="3">
        <f t="shared" si="11"/>
        <v>106.9</v>
      </c>
      <c r="O51" s="3">
        <f t="shared" si="12"/>
        <v>110.4</v>
      </c>
      <c r="P51" s="1">
        <v>3800</v>
      </c>
      <c r="R51" s="4">
        <f t="shared" si="13"/>
        <v>5.3985606775392156</v>
      </c>
      <c r="S51" s="5">
        <f t="shared" si="14"/>
        <v>5.3985606775392156</v>
      </c>
      <c r="T51" s="5">
        <f t="shared" si="15"/>
        <v>1.4206738625103199</v>
      </c>
    </row>
    <row r="52" spans="1:20" x14ac:dyDescent="0.3">
      <c r="A52" s="1">
        <v>51</v>
      </c>
      <c r="B52" s="1" t="s">
        <v>20</v>
      </c>
      <c r="C52" s="1" t="s">
        <v>491</v>
      </c>
      <c r="D52" s="1" t="s">
        <v>543</v>
      </c>
      <c r="E52" s="1">
        <v>3000</v>
      </c>
      <c r="F52" s="3" t="s">
        <v>488</v>
      </c>
      <c r="G52" s="1">
        <v>19</v>
      </c>
      <c r="H52" s="1">
        <v>105.5</v>
      </c>
      <c r="I52" s="3">
        <f t="shared" si="9"/>
        <v>19.369999999999997</v>
      </c>
      <c r="J52" s="3">
        <f t="shared" si="17"/>
        <v>13.2</v>
      </c>
      <c r="K52" s="1">
        <v>25.54</v>
      </c>
      <c r="L52" s="1">
        <v>100.5</v>
      </c>
      <c r="M52" s="3">
        <f t="shared" si="10"/>
        <v>105.88</v>
      </c>
      <c r="N52" s="3">
        <f t="shared" si="11"/>
        <v>106.9</v>
      </c>
      <c r="O52" s="3">
        <f t="shared" si="12"/>
        <v>110.4</v>
      </c>
      <c r="P52" s="1">
        <v>3500</v>
      </c>
      <c r="R52" s="4">
        <f t="shared" si="13"/>
        <v>14.073369411120272</v>
      </c>
      <c r="S52" s="5">
        <f t="shared" si="14"/>
        <v>14.073369411120272</v>
      </c>
      <c r="T52" s="5">
        <f t="shared" si="15"/>
        <v>4.0209626888915064</v>
      </c>
    </row>
    <row r="53" spans="1:20" x14ac:dyDescent="0.3">
      <c r="A53" s="1">
        <v>52</v>
      </c>
      <c r="B53" s="1" t="s">
        <v>18</v>
      </c>
      <c r="C53" s="1" t="s">
        <v>487</v>
      </c>
      <c r="D53" s="1" t="s">
        <v>544</v>
      </c>
      <c r="E53" s="1">
        <v>10200</v>
      </c>
      <c r="F53" s="3" t="s">
        <v>564</v>
      </c>
      <c r="G53" s="1">
        <v>36</v>
      </c>
      <c r="H53" s="1">
        <v>125.25</v>
      </c>
      <c r="I53" s="3">
        <f t="shared" si="9"/>
        <v>36.700000000000003</v>
      </c>
      <c r="J53" s="3">
        <f t="shared" si="17"/>
        <v>39.6</v>
      </c>
      <c r="K53" s="1">
        <v>33.799999999999997</v>
      </c>
      <c r="L53" s="1">
        <v>100.62</v>
      </c>
      <c r="M53" s="3">
        <f t="shared" si="10"/>
        <v>103.33</v>
      </c>
      <c r="N53" s="3">
        <f t="shared" si="11"/>
        <v>107.9</v>
      </c>
      <c r="O53" s="3">
        <f t="shared" si="12"/>
        <v>108.6</v>
      </c>
      <c r="P53" s="1">
        <v>11500</v>
      </c>
      <c r="R53" s="4">
        <f t="shared" si="13"/>
        <v>54.321900139275847</v>
      </c>
      <c r="S53" s="5">
        <f t="shared" si="14"/>
        <v>54.321900139275847</v>
      </c>
      <c r="T53" s="5">
        <f t="shared" si="15"/>
        <v>4.7236434903718125</v>
      </c>
    </row>
    <row r="54" spans="1:20" x14ac:dyDescent="0.3">
      <c r="A54" s="1">
        <v>53</v>
      </c>
      <c r="B54" s="1" t="s">
        <v>168</v>
      </c>
      <c r="C54" s="1" t="s">
        <v>487</v>
      </c>
      <c r="D54" s="1" t="s">
        <v>543</v>
      </c>
      <c r="E54" s="1">
        <v>9100</v>
      </c>
      <c r="F54" s="3" t="s">
        <v>564</v>
      </c>
      <c r="G54" s="1">
        <v>35</v>
      </c>
      <c r="H54" s="1">
        <v>125.25</v>
      </c>
      <c r="I54" s="3">
        <f t="shared" si="9"/>
        <v>31.57</v>
      </c>
      <c r="J54" s="3">
        <f t="shared" si="17"/>
        <v>30.1</v>
      </c>
      <c r="K54" s="1">
        <v>33.04</v>
      </c>
      <c r="L54" s="1">
        <v>100.62</v>
      </c>
      <c r="M54" s="3">
        <f t="shared" si="10"/>
        <v>103.33</v>
      </c>
      <c r="N54" s="3">
        <f t="shared" si="11"/>
        <v>107.9</v>
      </c>
      <c r="O54" s="3">
        <f t="shared" si="12"/>
        <v>108.6</v>
      </c>
      <c r="P54" s="1">
        <v>10200</v>
      </c>
      <c r="R54" s="4">
        <f t="shared" si="13"/>
        <v>45.873549280672272</v>
      </c>
      <c r="S54" s="5">
        <f t="shared" si="14"/>
        <v>45.873549280672272</v>
      </c>
      <c r="T54" s="5">
        <f t="shared" si="15"/>
        <v>4.4974067922227716</v>
      </c>
    </row>
    <row r="55" spans="1:20" x14ac:dyDescent="0.3">
      <c r="A55" s="1">
        <v>54</v>
      </c>
      <c r="B55" s="1" t="s">
        <v>529</v>
      </c>
      <c r="C55" s="1" t="s">
        <v>487</v>
      </c>
      <c r="D55" s="1" t="s">
        <v>546</v>
      </c>
      <c r="E55" s="1">
        <v>3500</v>
      </c>
      <c r="F55" s="3" t="s">
        <v>564</v>
      </c>
      <c r="G55" s="1">
        <v>24</v>
      </c>
      <c r="H55" s="1">
        <v>125.25</v>
      </c>
      <c r="I55" s="3">
        <f t="shared" si="9"/>
        <v>13.654999999999999</v>
      </c>
      <c r="J55" s="3">
        <f t="shared" si="17"/>
        <v>13.7</v>
      </c>
      <c r="K55" s="1">
        <v>13.61</v>
      </c>
      <c r="L55" s="1">
        <v>100.62</v>
      </c>
      <c r="M55" s="3">
        <f t="shared" si="10"/>
        <v>103.33</v>
      </c>
      <c r="N55" s="3">
        <f t="shared" si="11"/>
        <v>107.9</v>
      </c>
      <c r="O55" s="3">
        <f t="shared" si="12"/>
        <v>108.6</v>
      </c>
      <c r="P55" s="1">
        <v>3900</v>
      </c>
      <c r="R55" s="4">
        <f t="shared" si="13"/>
        <v>19.441740762137282</v>
      </c>
      <c r="S55" s="5">
        <f t="shared" si="14"/>
        <v>19.441740762137282</v>
      </c>
      <c r="T55" s="5">
        <f t="shared" si="15"/>
        <v>4.9850617338813548</v>
      </c>
    </row>
    <row r="56" spans="1:20" x14ac:dyDescent="0.3">
      <c r="A56" s="1">
        <v>55</v>
      </c>
      <c r="B56" s="1" t="s">
        <v>629</v>
      </c>
      <c r="C56" s="1" t="s">
        <v>487</v>
      </c>
      <c r="D56" s="1" t="s">
        <v>545</v>
      </c>
      <c r="E56" s="1">
        <v>4200</v>
      </c>
      <c r="F56" s="3" t="s">
        <v>564</v>
      </c>
      <c r="G56" s="1">
        <v>34</v>
      </c>
      <c r="H56" s="1">
        <v>125.25</v>
      </c>
      <c r="I56" s="3">
        <f t="shared" si="9"/>
        <v>10.96</v>
      </c>
      <c r="J56" s="3">
        <f t="shared" si="17"/>
        <v>9.4</v>
      </c>
      <c r="K56" s="1">
        <v>12.52</v>
      </c>
      <c r="L56" s="1">
        <v>100.62</v>
      </c>
      <c r="M56" s="3">
        <f t="shared" si="10"/>
        <v>103.33</v>
      </c>
      <c r="N56" s="3">
        <f t="shared" si="11"/>
        <v>107.9</v>
      </c>
      <c r="O56" s="3">
        <f t="shared" si="12"/>
        <v>108.6</v>
      </c>
      <c r="P56" s="1">
        <v>4600</v>
      </c>
      <c r="R56" s="4">
        <f t="shared" si="13"/>
        <v>27.739267186782666</v>
      </c>
      <c r="S56" s="5">
        <f t="shared" si="14"/>
        <v>27.739267186782666</v>
      </c>
      <c r="T56" s="5">
        <f t="shared" si="15"/>
        <v>6.0302754753875361</v>
      </c>
    </row>
    <row r="57" spans="1:20" x14ac:dyDescent="0.3">
      <c r="A57" s="1">
        <v>56</v>
      </c>
      <c r="B57" s="1" t="s">
        <v>55</v>
      </c>
      <c r="C57" s="1" t="s">
        <v>487</v>
      </c>
      <c r="D57" s="1" t="s">
        <v>542</v>
      </c>
      <c r="E57" s="1">
        <v>7600</v>
      </c>
      <c r="F57" s="3" t="s">
        <v>564</v>
      </c>
      <c r="G57" s="1">
        <v>33</v>
      </c>
      <c r="H57" s="1">
        <v>125.25</v>
      </c>
      <c r="I57" s="3">
        <f t="shared" si="9"/>
        <v>17.18</v>
      </c>
      <c r="J57" s="3">
        <f t="shared" si="17"/>
        <v>18</v>
      </c>
      <c r="K57" s="1">
        <v>16.36</v>
      </c>
      <c r="L57" s="1">
        <v>100.62</v>
      </c>
      <c r="M57" s="3">
        <f t="shared" si="10"/>
        <v>103.33</v>
      </c>
      <c r="N57" s="3">
        <f t="shared" si="11"/>
        <v>107.9</v>
      </c>
      <c r="O57" s="3">
        <f t="shared" si="12"/>
        <v>108.6</v>
      </c>
      <c r="P57" s="1">
        <v>8600</v>
      </c>
      <c r="R57" s="4">
        <f t="shared" si="13"/>
        <v>34.255711997774192</v>
      </c>
      <c r="S57" s="5">
        <f t="shared" si="14"/>
        <v>34.255711997774192</v>
      </c>
      <c r="T57" s="5">
        <f t="shared" si="15"/>
        <v>3.9832223253225805</v>
      </c>
    </row>
    <row r="58" spans="1:20" x14ac:dyDescent="0.3">
      <c r="A58" s="1">
        <v>57</v>
      </c>
      <c r="B58" s="1" t="s">
        <v>375</v>
      </c>
      <c r="C58" s="1" t="s">
        <v>487</v>
      </c>
      <c r="D58" s="1" t="s">
        <v>546</v>
      </c>
      <c r="E58" s="1">
        <v>4600</v>
      </c>
      <c r="F58" s="3" t="s">
        <v>564</v>
      </c>
      <c r="G58" s="1">
        <v>29</v>
      </c>
      <c r="H58" s="1">
        <v>125.25</v>
      </c>
      <c r="I58" s="3">
        <f t="shared" si="9"/>
        <v>25.55</v>
      </c>
      <c r="J58" s="3">
        <f t="shared" si="17"/>
        <v>21.5</v>
      </c>
      <c r="K58" s="1">
        <v>29.6</v>
      </c>
      <c r="L58" s="1">
        <v>100.62</v>
      </c>
      <c r="M58" s="3">
        <f t="shared" si="10"/>
        <v>103.33</v>
      </c>
      <c r="N58" s="3">
        <f t="shared" si="11"/>
        <v>107.9</v>
      </c>
      <c r="O58" s="3">
        <f t="shared" si="12"/>
        <v>108.6</v>
      </c>
      <c r="P58" s="1">
        <v>4800</v>
      </c>
      <c r="R58" s="4">
        <f t="shared" si="13"/>
        <v>28.903694652557157</v>
      </c>
      <c r="S58" s="5">
        <f t="shared" si="14"/>
        <v>28.903694652557157</v>
      </c>
      <c r="T58" s="5">
        <f t="shared" si="15"/>
        <v>6.0216030526160749</v>
      </c>
    </row>
    <row r="59" spans="1:20" x14ac:dyDescent="0.3">
      <c r="A59" s="1">
        <v>58</v>
      </c>
      <c r="B59" s="1" t="s">
        <v>226</v>
      </c>
      <c r="C59" s="1" t="s">
        <v>487</v>
      </c>
      <c r="D59" s="1" t="s">
        <v>543</v>
      </c>
      <c r="E59" s="1">
        <v>3100</v>
      </c>
      <c r="F59" s="3" t="s">
        <v>564</v>
      </c>
      <c r="G59" s="1">
        <v>16</v>
      </c>
      <c r="H59" s="1">
        <v>125.25</v>
      </c>
      <c r="I59" s="3">
        <f t="shared" si="9"/>
        <v>14.955</v>
      </c>
      <c r="J59" s="3">
        <f t="shared" si="17"/>
        <v>14.2</v>
      </c>
      <c r="K59" s="1">
        <v>15.71</v>
      </c>
      <c r="L59" s="1">
        <v>100.62</v>
      </c>
      <c r="M59" s="3">
        <f t="shared" si="10"/>
        <v>103.33</v>
      </c>
      <c r="N59" s="3">
        <f t="shared" si="11"/>
        <v>107.9</v>
      </c>
      <c r="O59" s="3">
        <f t="shared" si="12"/>
        <v>108.6</v>
      </c>
      <c r="P59" s="1">
        <v>3600</v>
      </c>
      <c r="R59" s="4">
        <f t="shared" si="13"/>
        <v>12.799962806001265</v>
      </c>
      <c r="S59" s="5">
        <f t="shared" si="14"/>
        <v>12.799962806001265</v>
      </c>
      <c r="T59" s="5">
        <f t="shared" si="15"/>
        <v>3.55554522388924</v>
      </c>
    </row>
    <row r="60" spans="1:20" x14ac:dyDescent="0.3">
      <c r="A60" s="1">
        <v>59</v>
      </c>
      <c r="B60" s="1" t="s">
        <v>236</v>
      </c>
      <c r="C60" s="1" t="s">
        <v>487</v>
      </c>
      <c r="D60" s="1" t="s">
        <v>544</v>
      </c>
      <c r="E60" s="1">
        <v>3100</v>
      </c>
      <c r="F60" s="3" t="s">
        <v>564</v>
      </c>
      <c r="G60" s="1">
        <v>10</v>
      </c>
      <c r="H60" s="1">
        <v>125.25</v>
      </c>
      <c r="I60" s="3">
        <f t="shared" si="9"/>
        <v>16.484999999999999</v>
      </c>
      <c r="J60" s="3">
        <f t="shared" si="17"/>
        <v>18.5</v>
      </c>
      <c r="K60" s="1">
        <v>14.47</v>
      </c>
      <c r="L60" s="1">
        <v>100.62</v>
      </c>
      <c r="M60" s="3">
        <f t="shared" si="10"/>
        <v>103.33</v>
      </c>
      <c r="N60" s="3">
        <f t="shared" si="11"/>
        <v>107.9</v>
      </c>
      <c r="O60" s="3">
        <f t="shared" si="12"/>
        <v>108.6</v>
      </c>
      <c r="P60" s="1">
        <v>3500</v>
      </c>
      <c r="R60" s="4">
        <f t="shared" si="13"/>
        <v>8.8222901060012653</v>
      </c>
      <c r="S60" s="5">
        <f t="shared" si="14"/>
        <v>8.8222901060012653</v>
      </c>
      <c r="T60" s="5">
        <f t="shared" si="15"/>
        <v>2.5206543160003614</v>
      </c>
    </row>
    <row r="61" spans="1:20" x14ac:dyDescent="0.3">
      <c r="A61" s="1">
        <v>60</v>
      </c>
      <c r="B61" s="1" t="s">
        <v>248</v>
      </c>
      <c r="C61" s="1" t="s">
        <v>487</v>
      </c>
      <c r="D61" s="1" t="s">
        <v>542</v>
      </c>
      <c r="E61" s="1">
        <v>3100</v>
      </c>
      <c r="F61" s="3" t="s">
        <v>564</v>
      </c>
      <c r="G61" s="1">
        <v>12</v>
      </c>
      <c r="H61" s="1">
        <v>125.25</v>
      </c>
      <c r="I61" s="3">
        <f t="shared" si="9"/>
        <v>16.445</v>
      </c>
      <c r="J61" s="3">
        <f t="shared" si="17"/>
        <v>8.4</v>
      </c>
      <c r="K61" s="1">
        <v>24.49</v>
      </c>
      <c r="L61" s="1">
        <v>100.62</v>
      </c>
      <c r="M61" s="3">
        <f t="shared" si="10"/>
        <v>103.33</v>
      </c>
      <c r="N61" s="3">
        <f t="shared" si="11"/>
        <v>107.9</v>
      </c>
      <c r="O61" s="3">
        <f t="shared" si="12"/>
        <v>108.6</v>
      </c>
      <c r="P61" s="1">
        <v>3500</v>
      </c>
      <c r="R61" s="4">
        <f t="shared" si="13"/>
        <v>10.276213706001267</v>
      </c>
      <c r="S61" s="5">
        <f t="shared" si="14"/>
        <v>10.276213706001267</v>
      </c>
      <c r="T61" s="5">
        <f t="shared" si="15"/>
        <v>2.9360610588575047</v>
      </c>
    </row>
    <row r="62" spans="1:20" x14ac:dyDescent="0.3">
      <c r="A62" s="1">
        <v>61</v>
      </c>
      <c r="B62" s="1" t="s">
        <v>63</v>
      </c>
      <c r="C62" s="1" t="s">
        <v>487</v>
      </c>
      <c r="D62" s="1" t="s">
        <v>546</v>
      </c>
      <c r="E62" s="1">
        <v>3100</v>
      </c>
      <c r="F62" s="3" t="s">
        <v>564</v>
      </c>
      <c r="G62" s="1">
        <v>11</v>
      </c>
      <c r="H62" s="1">
        <v>125.25</v>
      </c>
      <c r="I62" s="3">
        <f t="shared" si="9"/>
        <v>8.375</v>
      </c>
      <c r="J62" s="3">
        <f t="shared" si="17"/>
        <v>12.9</v>
      </c>
      <c r="K62" s="1">
        <v>3.85</v>
      </c>
      <c r="L62" s="1">
        <v>100.62</v>
      </c>
      <c r="M62" s="3">
        <f t="shared" si="10"/>
        <v>103.33</v>
      </c>
      <c r="N62" s="3">
        <f t="shared" si="11"/>
        <v>107.9</v>
      </c>
      <c r="O62" s="3">
        <f t="shared" si="12"/>
        <v>108.6</v>
      </c>
      <c r="P62" s="1">
        <v>3500</v>
      </c>
      <c r="R62" s="4">
        <f t="shared" si="13"/>
        <v>7.3454550060012647</v>
      </c>
      <c r="S62" s="5">
        <f t="shared" si="14"/>
        <v>7.3454550060012647</v>
      </c>
      <c r="T62" s="5">
        <f t="shared" si="15"/>
        <v>2.0987014302860758</v>
      </c>
    </row>
    <row r="63" spans="1:20" x14ac:dyDescent="0.3">
      <c r="A63" s="1">
        <v>62</v>
      </c>
      <c r="B63" s="1" t="s">
        <v>613</v>
      </c>
      <c r="C63" s="1" t="s">
        <v>506</v>
      </c>
      <c r="D63" s="1" t="s">
        <v>546</v>
      </c>
      <c r="E63" s="1">
        <v>5500</v>
      </c>
      <c r="F63" s="3" t="s">
        <v>505</v>
      </c>
      <c r="G63" s="1">
        <v>33</v>
      </c>
      <c r="H63" s="1">
        <v>110</v>
      </c>
      <c r="I63" s="3">
        <f t="shared" si="9"/>
        <v>18.28</v>
      </c>
      <c r="J63" s="3">
        <v>20</v>
      </c>
      <c r="K63" s="1">
        <v>16.559999999999999</v>
      </c>
      <c r="L63" s="1">
        <v>107.67</v>
      </c>
      <c r="M63" s="3">
        <f t="shared" si="10"/>
        <v>101.5</v>
      </c>
      <c r="N63" s="3">
        <f t="shared" si="11"/>
        <v>104.2</v>
      </c>
      <c r="O63" s="3">
        <f t="shared" si="12"/>
        <v>105</v>
      </c>
      <c r="P63" s="1">
        <v>5900</v>
      </c>
      <c r="R63" s="4">
        <f t="shared" si="13"/>
        <v>30.277093061384246</v>
      </c>
      <c r="S63" s="5">
        <f t="shared" si="14"/>
        <v>30.277093061384246</v>
      </c>
      <c r="T63" s="5">
        <f t="shared" si="15"/>
        <v>5.1317106883702106</v>
      </c>
    </row>
    <row r="64" spans="1:20" x14ac:dyDescent="0.3">
      <c r="A64" s="1">
        <v>63</v>
      </c>
      <c r="B64" s="1" t="s">
        <v>52</v>
      </c>
      <c r="C64" s="1" t="s">
        <v>506</v>
      </c>
      <c r="D64" s="1" t="s">
        <v>544</v>
      </c>
      <c r="E64" s="1">
        <v>5600</v>
      </c>
      <c r="F64" s="3" t="s">
        <v>505</v>
      </c>
      <c r="G64" s="1">
        <v>29</v>
      </c>
      <c r="H64" s="1">
        <v>110</v>
      </c>
      <c r="I64" s="3">
        <f t="shared" si="9"/>
        <v>22.835000000000001</v>
      </c>
      <c r="J64" s="3">
        <f t="shared" ref="J64:J83" si="18">VLOOKUP(B64,$B$217:$D$746,3,FALSE)</f>
        <v>22</v>
      </c>
      <c r="K64" s="1">
        <v>23.67</v>
      </c>
      <c r="L64" s="1">
        <v>107.67</v>
      </c>
      <c r="M64" s="3">
        <f t="shared" si="10"/>
        <v>101.5</v>
      </c>
      <c r="N64" s="3">
        <f t="shared" si="11"/>
        <v>104.2</v>
      </c>
      <c r="O64" s="3">
        <f t="shared" si="12"/>
        <v>105</v>
      </c>
      <c r="P64" s="1">
        <v>5900</v>
      </c>
      <c r="R64" s="4">
        <f t="shared" si="13"/>
        <v>28.757036762611261</v>
      </c>
      <c r="S64" s="5">
        <f t="shared" si="14"/>
        <v>28.757036762611261</v>
      </c>
      <c r="T64" s="5">
        <f t="shared" si="15"/>
        <v>4.87407402756123</v>
      </c>
    </row>
    <row r="65" spans="1:20" x14ac:dyDescent="0.3">
      <c r="A65" s="1">
        <v>64</v>
      </c>
      <c r="B65" s="1" t="s">
        <v>70</v>
      </c>
      <c r="C65" s="1" t="s">
        <v>506</v>
      </c>
      <c r="D65" s="1" t="s">
        <v>545</v>
      </c>
      <c r="E65" s="1">
        <v>7500</v>
      </c>
      <c r="F65" s="3" t="s">
        <v>505</v>
      </c>
      <c r="G65" s="1">
        <v>31</v>
      </c>
      <c r="H65" s="1">
        <v>110</v>
      </c>
      <c r="I65" s="3">
        <f t="shared" si="9"/>
        <v>22.43</v>
      </c>
      <c r="J65" s="3">
        <f t="shared" si="18"/>
        <v>22.6</v>
      </c>
      <c r="K65" s="1">
        <v>22.26</v>
      </c>
      <c r="L65" s="1">
        <v>107.67</v>
      </c>
      <c r="M65" s="3">
        <f t="shared" si="10"/>
        <v>101.5</v>
      </c>
      <c r="N65" s="3">
        <f t="shared" si="11"/>
        <v>104.2</v>
      </c>
      <c r="O65" s="3">
        <f t="shared" si="12"/>
        <v>105</v>
      </c>
      <c r="P65" s="1">
        <v>8000</v>
      </c>
      <c r="R65" s="4">
        <f t="shared" si="13"/>
        <v>32.847596605413571</v>
      </c>
      <c r="S65" s="5">
        <f t="shared" si="14"/>
        <v>32.847596605413571</v>
      </c>
      <c r="T65" s="5">
        <f t="shared" si="15"/>
        <v>4.1059495756766964</v>
      </c>
    </row>
    <row r="66" spans="1:20" x14ac:dyDescent="0.3">
      <c r="A66" s="1">
        <v>65</v>
      </c>
      <c r="B66" s="1" t="s">
        <v>283</v>
      </c>
      <c r="C66" s="1" t="s">
        <v>506</v>
      </c>
      <c r="D66" s="1" t="s">
        <v>542</v>
      </c>
      <c r="E66" s="1">
        <v>6300</v>
      </c>
      <c r="F66" s="3" t="s">
        <v>505</v>
      </c>
      <c r="G66" s="1">
        <v>31</v>
      </c>
      <c r="H66" s="1">
        <v>110</v>
      </c>
      <c r="I66" s="3">
        <f t="shared" ref="I66:I97" si="19">AVERAGE(J66:K66)</f>
        <v>20.619999999999997</v>
      </c>
      <c r="J66" s="3">
        <f t="shared" si="18"/>
        <v>19.899999999999999</v>
      </c>
      <c r="K66" s="1">
        <v>21.34</v>
      </c>
      <c r="L66" s="1">
        <v>107.67</v>
      </c>
      <c r="M66" s="3">
        <f t="shared" ref="M66:M97" si="20">VLOOKUP(F66,$B$185:$E$214,2,FALSE)</f>
        <v>101.5</v>
      </c>
      <c r="N66" s="3">
        <f t="shared" ref="N66:N97" si="21">VLOOKUP(C66,$B$185:$E$214,4,FALSE)</f>
        <v>104.2</v>
      </c>
      <c r="O66" s="3">
        <f t="shared" ref="O66:O97" si="22">VLOOKUP(F66,$B$185:$E$214,3,FALSE)</f>
        <v>105</v>
      </c>
      <c r="P66" s="1">
        <v>7600</v>
      </c>
      <c r="R66" s="4">
        <f t="shared" ref="R66:R97" si="23">IF(E66&gt;8000,(-87.868852+(LN(E66))*9.365713+G66*0.73241+I66*0.27241+H66*0.0924+((L66+M66)/2)*0.015315+((N66+O66)/2)*-0.032803)*(1+(E66-8000)/10000),-87.868852+(LN(E66))*9.365713+G66*0.73241+I66*0.27241+H66*0.0924+((L66+M66)/2)*0.015315+((N66+O66)/2)*-0.032803)</f>
        <v>30.721590720837685</v>
      </c>
      <c r="S66" s="5">
        <f t="shared" ref="S66:S97" si="24">R66-Q66</f>
        <v>30.721590720837685</v>
      </c>
      <c r="T66" s="5">
        <f t="shared" ref="T66:T97" si="25">R66/(P66/1000)</f>
        <v>4.0423145685312747</v>
      </c>
    </row>
    <row r="67" spans="1:20" x14ac:dyDescent="0.3">
      <c r="A67" s="1">
        <v>66</v>
      </c>
      <c r="B67" s="1" t="s">
        <v>309</v>
      </c>
      <c r="C67" s="1" t="s">
        <v>506</v>
      </c>
      <c r="D67" s="1" t="s">
        <v>543</v>
      </c>
      <c r="E67" s="1">
        <v>3500</v>
      </c>
      <c r="F67" s="3" t="s">
        <v>505</v>
      </c>
      <c r="G67" s="1">
        <v>19</v>
      </c>
      <c r="H67" s="1">
        <v>110</v>
      </c>
      <c r="I67" s="3">
        <f t="shared" si="19"/>
        <v>14.855</v>
      </c>
      <c r="J67" s="3">
        <f t="shared" si="18"/>
        <v>15.7</v>
      </c>
      <c r="K67" s="1">
        <v>14.01</v>
      </c>
      <c r="L67" s="1">
        <v>107.67</v>
      </c>
      <c r="M67" s="3">
        <f t="shared" si="20"/>
        <v>101.5</v>
      </c>
      <c r="N67" s="3">
        <f t="shared" si="21"/>
        <v>104.2</v>
      </c>
      <c r="O67" s="3">
        <f t="shared" si="22"/>
        <v>105</v>
      </c>
      <c r="P67" s="1">
        <v>3500</v>
      </c>
      <c r="R67" s="4">
        <f t="shared" si="23"/>
        <v>14.857185862137282</v>
      </c>
      <c r="S67" s="5">
        <f t="shared" si="24"/>
        <v>14.857185862137282</v>
      </c>
      <c r="T67" s="5">
        <f t="shared" si="25"/>
        <v>4.2449102463249373</v>
      </c>
    </row>
    <row r="68" spans="1:20" x14ac:dyDescent="0.3">
      <c r="A68" s="1">
        <v>67</v>
      </c>
      <c r="B68" s="1" t="s">
        <v>297</v>
      </c>
      <c r="C68" s="1" t="s">
        <v>506</v>
      </c>
      <c r="D68" s="1" t="s">
        <v>543</v>
      </c>
      <c r="E68" s="1">
        <v>6500</v>
      </c>
      <c r="F68" s="3" t="s">
        <v>505</v>
      </c>
      <c r="G68" s="1">
        <v>31</v>
      </c>
      <c r="H68" s="1">
        <v>110</v>
      </c>
      <c r="I68" s="3">
        <f t="shared" si="19"/>
        <v>23.195</v>
      </c>
      <c r="J68" s="3">
        <f t="shared" si="18"/>
        <v>20.2</v>
      </c>
      <c r="K68" s="1">
        <v>26.19</v>
      </c>
      <c r="L68" s="1">
        <v>107.67</v>
      </c>
      <c r="M68" s="3">
        <f t="shared" si="20"/>
        <v>101.5</v>
      </c>
      <c r="N68" s="3">
        <f t="shared" si="21"/>
        <v>104.2</v>
      </c>
      <c r="O68" s="3">
        <f t="shared" si="22"/>
        <v>105</v>
      </c>
      <c r="P68" s="1">
        <v>6900</v>
      </c>
      <c r="R68" s="4">
        <f t="shared" si="23"/>
        <v>31.715748823817147</v>
      </c>
      <c r="S68" s="5">
        <f t="shared" si="24"/>
        <v>31.715748823817147</v>
      </c>
      <c r="T68" s="5">
        <f t="shared" si="25"/>
        <v>4.5964853367850935</v>
      </c>
    </row>
    <row r="69" spans="1:20" x14ac:dyDescent="0.3">
      <c r="A69" s="1">
        <v>68</v>
      </c>
      <c r="B69" s="1" t="s">
        <v>195</v>
      </c>
      <c r="C69" s="1" t="s">
        <v>506</v>
      </c>
      <c r="D69" s="1" t="s">
        <v>546</v>
      </c>
      <c r="E69" s="1">
        <v>3400</v>
      </c>
      <c r="F69" s="3" t="s">
        <v>505</v>
      </c>
      <c r="G69" s="1">
        <v>19</v>
      </c>
      <c r="H69" s="1">
        <v>110</v>
      </c>
      <c r="I69" s="3">
        <f t="shared" si="19"/>
        <v>11.3</v>
      </c>
      <c r="J69" s="3">
        <f t="shared" si="18"/>
        <v>15.3</v>
      </c>
      <c r="K69" s="1">
        <v>7.3</v>
      </c>
      <c r="L69" s="1">
        <v>107.67</v>
      </c>
      <c r="M69" s="3">
        <f t="shared" si="20"/>
        <v>101.5</v>
      </c>
      <c r="N69" s="3">
        <f t="shared" si="21"/>
        <v>104.2</v>
      </c>
      <c r="O69" s="3">
        <f t="shared" si="22"/>
        <v>105</v>
      </c>
      <c r="P69" s="1">
        <v>3700</v>
      </c>
      <c r="R69" s="4">
        <f t="shared" si="23"/>
        <v>13.617279361205473</v>
      </c>
      <c r="S69" s="5">
        <f t="shared" si="24"/>
        <v>13.617279361205473</v>
      </c>
      <c r="T69" s="5">
        <f t="shared" si="25"/>
        <v>3.6803457732987761</v>
      </c>
    </row>
    <row r="70" spans="1:20" x14ac:dyDescent="0.3">
      <c r="A70" s="1">
        <v>69</v>
      </c>
      <c r="B70" s="1" t="s">
        <v>151</v>
      </c>
      <c r="C70" s="1" t="s">
        <v>506</v>
      </c>
      <c r="D70" s="1" t="s">
        <v>546</v>
      </c>
      <c r="E70" s="1">
        <v>3100</v>
      </c>
      <c r="F70" s="3" t="s">
        <v>505</v>
      </c>
      <c r="G70" s="1">
        <v>17</v>
      </c>
      <c r="H70" s="1">
        <v>110</v>
      </c>
      <c r="I70" s="3">
        <f t="shared" si="19"/>
        <v>17.29</v>
      </c>
      <c r="J70" s="3">
        <f t="shared" si="18"/>
        <v>15.2</v>
      </c>
      <c r="K70" s="1">
        <v>19.38</v>
      </c>
      <c r="L70" s="1">
        <v>107.67</v>
      </c>
      <c r="M70" s="3">
        <f t="shared" si="20"/>
        <v>101.5</v>
      </c>
      <c r="N70" s="3">
        <f t="shared" si="21"/>
        <v>104.2</v>
      </c>
      <c r="O70" s="3">
        <f t="shared" si="22"/>
        <v>105</v>
      </c>
      <c r="P70" s="1">
        <v>3500</v>
      </c>
      <c r="R70" s="4">
        <f t="shared" si="23"/>
        <v>12.919053256001266</v>
      </c>
      <c r="S70" s="5">
        <f t="shared" si="24"/>
        <v>12.919053256001266</v>
      </c>
      <c r="T70" s="5">
        <f t="shared" si="25"/>
        <v>3.6911580731432188</v>
      </c>
    </row>
    <row r="71" spans="1:20" x14ac:dyDescent="0.3">
      <c r="A71" s="1">
        <v>70</v>
      </c>
      <c r="B71" s="1" t="s">
        <v>362</v>
      </c>
      <c r="C71" s="1" t="s">
        <v>506</v>
      </c>
      <c r="D71" s="1" t="s">
        <v>543</v>
      </c>
      <c r="E71" s="1">
        <v>3100</v>
      </c>
      <c r="F71" s="3" t="s">
        <v>505</v>
      </c>
      <c r="G71" s="1">
        <v>14</v>
      </c>
      <c r="H71" s="1">
        <v>110</v>
      </c>
      <c r="I71" s="3">
        <f t="shared" si="19"/>
        <v>16.325000000000003</v>
      </c>
      <c r="J71" s="3">
        <f t="shared" si="18"/>
        <v>14.8</v>
      </c>
      <c r="K71" s="1">
        <v>17.850000000000001</v>
      </c>
      <c r="L71" s="1">
        <v>107.67</v>
      </c>
      <c r="M71" s="3">
        <f t="shared" si="20"/>
        <v>101.5</v>
      </c>
      <c r="N71" s="3">
        <f t="shared" si="21"/>
        <v>104.2</v>
      </c>
      <c r="O71" s="3">
        <f t="shared" si="22"/>
        <v>105</v>
      </c>
      <c r="P71" s="1">
        <v>3500</v>
      </c>
      <c r="R71" s="4">
        <f t="shared" si="23"/>
        <v>10.458947606001267</v>
      </c>
      <c r="S71" s="5">
        <f t="shared" si="24"/>
        <v>10.458947606001267</v>
      </c>
      <c r="T71" s="5">
        <f t="shared" si="25"/>
        <v>2.9882707445717904</v>
      </c>
    </row>
    <row r="72" spans="1:20" x14ac:dyDescent="0.3">
      <c r="A72" s="1">
        <v>71</v>
      </c>
      <c r="B72" s="1" t="s">
        <v>345</v>
      </c>
      <c r="C72" s="1" t="s">
        <v>506</v>
      </c>
      <c r="D72" s="1" t="s">
        <v>543</v>
      </c>
      <c r="E72" s="1">
        <v>3200</v>
      </c>
      <c r="F72" s="3" t="s">
        <v>505</v>
      </c>
      <c r="G72" s="1">
        <v>16</v>
      </c>
      <c r="H72" s="1">
        <v>110</v>
      </c>
      <c r="I72" s="3">
        <f t="shared" si="19"/>
        <v>33.064999999999998</v>
      </c>
      <c r="J72" s="3">
        <f t="shared" si="18"/>
        <v>20.6</v>
      </c>
      <c r="K72" s="1">
        <v>45.53</v>
      </c>
      <c r="L72" s="1">
        <v>107.67</v>
      </c>
      <c r="M72" s="3">
        <f t="shared" si="20"/>
        <v>101.5</v>
      </c>
      <c r="N72" s="3">
        <f t="shared" si="21"/>
        <v>104.2</v>
      </c>
      <c r="O72" s="3">
        <f t="shared" si="22"/>
        <v>105</v>
      </c>
      <c r="P72" s="1">
        <v>3500</v>
      </c>
      <c r="R72" s="4">
        <f t="shared" si="23"/>
        <v>16.781260202539219</v>
      </c>
      <c r="S72" s="5">
        <f t="shared" si="24"/>
        <v>16.781260202539219</v>
      </c>
      <c r="T72" s="5">
        <f t="shared" si="25"/>
        <v>4.7946457721540625</v>
      </c>
    </row>
    <row r="73" spans="1:20" x14ac:dyDescent="0.3">
      <c r="A73" s="1">
        <v>72</v>
      </c>
      <c r="B73" s="1" t="s">
        <v>62</v>
      </c>
      <c r="C73" s="1" t="s">
        <v>498</v>
      </c>
      <c r="D73" s="1" t="s">
        <v>545</v>
      </c>
      <c r="E73" s="1">
        <v>3100</v>
      </c>
      <c r="F73" s="3" t="s">
        <v>493</v>
      </c>
      <c r="G73" s="1">
        <v>22</v>
      </c>
      <c r="H73" s="1">
        <v>118</v>
      </c>
      <c r="I73" s="3">
        <f t="shared" si="19"/>
        <v>13.88</v>
      </c>
      <c r="J73" s="3">
        <f t="shared" si="18"/>
        <v>11.8</v>
      </c>
      <c r="K73" s="1">
        <v>15.96</v>
      </c>
      <c r="L73" s="1">
        <v>107.75</v>
      </c>
      <c r="M73" s="3">
        <f t="shared" si="20"/>
        <v>108.88</v>
      </c>
      <c r="N73" s="3">
        <f t="shared" si="21"/>
        <v>109</v>
      </c>
      <c r="O73" s="3">
        <f t="shared" si="22"/>
        <v>103.6</v>
      </c>
      <c r="P73" s="1">
        <v>3800</v>
      </c>
      <c r="R73" s="4">
        <f t="shared" si="23"/>
        <v>16.392745006001263</v>
      </c>
      <c r="S73" s="5">
        <f t="shared" si="24"/>
        <v>16.392745006001263</v>
      </c>
      <c r="T73" s="5">
        <f t="shared" si="25"/>
        <v>4.3138802647371746</v>
      </c>
    </row>
    <row r="74" spans="1:20" x14ac:dyDescent="0.3">
      <c r="A74" s="1">
        <v>73</v>
      </c>
      <c r="B74" s="1" t="s">
        <v>317</v>
      </c>
      <c r="C74" s="1" t="s">
        <v>498</v>
      </c>
      <c r="D74" s="1" t="s">
        <v>546</v>
      </c>
      <c r="E74" s="1">
        <v>8900</v>
      </c>
      <c r="F74" s="3" t="s">
        <v>493</v>
      </c>
      <c r="G74" s="1">
        <v>32</v>
      </c>
      <c r="H74" s="1">
        <v>118</v>
      </c>
      <c r="I74" s="3">
        <f t="shared" si="19"/>
        <v>35.299999999999997</v>
      </c>
      <c r="J74" s="3">
        <f t="shared" si="18"/>
        <v>30</v>
      </c>
      <c r="K74" s="1">
        <v>40.6</v>
      </c>
      <c r="L74" s="1">
        <v>107.75</v>
      </c>
      <c r="M74" s="3">
        <f t="shared" si="20"/>
        <v>108.88</v>
      </c>
      <c r="N74" s="3">
        <f t="shared" si="21"/>
        <v>109</v>
      </c>
      <c r="O74" s="3">
        <f t="shared" si="22"/>
        <v>103.6</v>
      </c>
      <c r="P74" s="1">
        <v>9800</v>
      </c>
      <c r="R74" s="4">
        <f t="shared" si="23"/>
        <v>42.978055377699668</v>
      </c>
      <c r="S74" s="5">
        <f t="shared" si="24"/>
        <v>42.978055377699668</v>
      </c>
      <c r="T74" s="5">
        <f t="shared" si="25"/>
        <v>4.3855158548673128</v>
      </c>
    </row>
    <row r="75" spans="1:20" x14ac:dyDescent="0.3">
      <c r="A75" s="1">
        <v>74</v>
      </c>
      <c r="B75" s="1" t="s">
        <v>347</v>
      </c>
      <c r="C75" s="1" t="s">
        <v>498</v>
      </c>
      <c r="D75" s="1" t="s">
        <v>542</v>
      </c>
      <c r="E75" s="1">
        <v>4200</v>
      </c>
      <c r="F75" s="3" t="s">
        <v>493</v>
      </c>
      <c r="G75" s="1">
        <v>21</v>
      </c>
      <c r="H75" s="1">
        <v>118</v>
      </c>
      <c r="I75" s="3">
        <f t="shared" si="19"/>
        <v>20.344999999999999</v>
      </c>
      <c r="J75" s="3">
        <f t="shared" si="18"/>
        <v>19.899999999999999</v>
      </c>
      <c r="K75" s="1">
        <v>20.79</v>
      </c>
      <c r="L75" s="1">
        <v>107.75</v>
      </c>
      <c r="M75" s="3">
        <f t="shared" si="20"/>
        <v>108.88</v>
      </c>
      <c r="N75" s="3">
        <f t="shared" si="21"/>
        <v>109</v>
      </c>
      <c r="O75" s="3">
        <f t="shared" si="22"/>
        <v>103.6</v>
      </c>
      <c r="P75" s="1">
        <v>4700</v>
      </c>
      <c r="R75" s="4">
        <f t="shared" si="23"/>
        <v>20.265667986782663</v>
      </c>
      <c r="S75" s="5">
        <f t="shared" si="24"/>
        <v>20.265667986782663</v>
      </c>
      <c r="T75" s="5">
        <f t="shared" si="25"/>
        <v>4.3118442525069494</v>
      </c>
    </row>
    <row r="76" spans="1:20" x14ac:dyDescent="0.3">
      <c r="A76" s="1">
        <v>75</v>
      </c>
      <c r="B76" s="1" t="s">
        <v>537</v>
      </c>
      <c r="C76" s="1" t="s">
        <v>498</v>
      </c>
      <c r="D76" s="1" t="s">
        <v>544</v>
      </c>
      <c r="E76" s="1">
        <v>6800</v>
      </c>
      <c r="F76" s="3" t="s">
        <v>493</v>
      </c>
      <c r="G76" s="1">
        <v>29</v>
      </c>
      <c r="H76" s="1">
        <v>118</v>
      </c>
      <c r="I76" s="3">
        <f t="shared" si="19"/>
        <v>27.060000000000002</v>
      </c>
      <c r="J76" s="3">
        <f t="shared" si="18"/>
        <v>30.8</v>
      </c>
      <c r="K76" s="1">
        <v>23.32</v>
      </c>
      <c r="L76" s="1">
        <v>107.75</v>
      </c>
      <c r="M76" s="3">
        <f t="shared" si="20"/>
        <v>108.88</v>
      </c>
      <c r="N76" s="3">
        <f t="shared" si="21"/>
        <v>109</v>
      </c>
      <c r="O76" s="3">
        <f t="shared" si="22"/>
        <v>103.6</v>
      </c>
      <c r="P76" s="1">
        <v>6900</v>
      </c>
      <c r="R76" s="4">
        <f t="shared" si="23"/>
        <v>32.466938371089107</v>
      </c>
      <c r="S76" s="5">
        <f t="shared" si="24"/>
        <v>32.466938371089107</v>
      </c>
      <c r="T76" s="5">
        <f t="shared" si="25"/>
        <v>4.7053533871143634</v>
      </c>
    </row>
    <row r="77" spans="1:20" x14ac:dyDescent="0.3">
      <c r="A77" s="1">
        <v>76</v>
      </c>
      <c r="B77" s="1" t="s">
        <v>124</v>
      </c>
      <c r="C77" s="1" t="s">
        <v>498</v>
      </c>
      <c r="D77" s="1" t="s">
        <v>542</v>
      </c>
      <c r="E77" s="1">
        <v>6200</v>
      </c>
      <c r="F77" s="3" t="s">
        <v>493</v>
      </c>
      <c r="G77" s="1">
        <v>29</v>
      </c>
      <c r="H77" s="1">
        <v>118</v>
      </c>
      <c r="I77" s="3">
        <f t="shared" si="19"/>
        <v>23.119999999999997</v>
      </c>
      <c r="J77" s="3">
        <f t="shared" si="18"/>
        <v>22.7</v>
      </c>
      <c r="K77" s="1">
        <v>23.54</v>
      </c>
      <c r="L77" s="1">
        <v>107.75</v>
      </c>
      <c r="M77" s="3">
        <f t="shared" si="20"/>
        <v>108.88</v>
      </c>
      <c r="N77" s="3">
        <f t="shared" si="21"/>
        <v>109</v>
      </c>
      <c r="O77" s="3">
        <f t="shared" si="22"/>
        <v>103.6</v>
      </c>
      <c r="P77" s="1">
        <v>7000</v>
      </c>
      <c r="R77" s="4">
        <f t="shared" si="23"/>
        <v>30.528500965884891</v>
      </c>
      <c r="S77" s="5">
        <f t="shared" si="24"/>
        <v>30.528500965884891</v>
      </c>
      <c r="T77" s="5">
        <f t="shared" si="25"/>
        <v>4.3612144236978416</v>
      </c>
    </row>
    <row r="78" spans="1:20" x14ac:dyDescent="0.3">
      <c r="A78" s="1">
        <v>77</v>
      </c>
      <c r="B78" s="1" t="s">
        <v>175</v>
      </c>
      <c r="C78" s="1" t="s">
        <v>498</v>
      </c>
      <c r="D78" s="1" t="s">
        <v>543</v>
      </c>
      <c r="E78" s="1">
        <v>4300</v>
      </c>
      <c r="F78" s="3" t="s">
        <v>493</v>
      </c>
      <c r="G78" s="1">
        <v>30</v>
      </c>
      <c r="H78" s="1">
        <v>118</v>
      </c>
      <c r="I78" s="3">
        <f t="shared" si="19"/>
        <v>12.434999999999999</v>
      </c>
      <c r="J78" s="3">
        <f t="shared" si="18"/>
        <v>14.5</v>
      </c>
      <c r="K78" s="1">
        <v>10.37</v>
      </c>
      <c r="L78" s="1">
        <v>107.75</v>
      </c>
      <c r="M78" s="3">
        <f t="shared" si="20"/>
        <v>108.88</v>
      </c>
      <c r="N78" s="3">
        <f t="shared" si="21"/>
        <v>109</v>
      </c>
      <c r="O78" s="3">
        <f t="shared" si="22"/>
        <v>103.6</v>
      </c>
      <c r="P78" s="1">
        <v>4200</v>
      </c>
      <c r="R78" s="4">
        <f t="shared" si="23"/>
        <v>24.922974772273776</v>
      </c>
      <c r="S78" s="5">
        <f t="shared" si="24"/>
        <v>24.922974772273776</v>
      </c>
      <c r="T78" s="5">
        <f t="shared" si="25"/>
        <v>5.934041612446137</v>
      </c>
    </row>
    <row r="79" spans="1:20" x14ac:dyDescent="0.3">
      <c r="A79" s="1">
        <v>78</v>
      </c>
      <c r="B79" s="1" t="s">
        <v>140</v>
      </c>
      <c r="C79" s="1" t="s">
        <v>498</v>
      </c>
      <c r="D79" s="1" t="s">
        <v>543</v>
      </c>
      <c r="E79" s="1">
        <v>4900</v>
      </c>
      <c r="F79" s="3" t="s">
        <v>493</v>
      </c>
      <c r="G79" s="1">
        <v>30</v>
      </c>
      <c r="H79" s="1">
        <v>118</v>
      </c>
      <c r="I79" s="3">
        <f t="shared" si="19"/>
        <v>12.030000000000001</v>
      </c>
      <c r="J79" s="3">
        <f t="shared" si="18"/>
        <v>12</v>
      </c>
      <c r="K79" s="1">
        <v>12.06</v>
      </c>
      <c r="L79" s="1">
        <v>107.75</v>
      </c>
      <c r="M79" s="3">
        <f t="shared" si="20"/>
        <v>108.88</v>
      </c>
      <c r="N79" s="3">
        <f t="shared" si="21"/>
        <v>109</v>
      </c>
      <c r="O79" s="3">
        <f t="shared" si="22"/>
        <v>103.6</v>
      </c>
      <c r="P79" s="1">
        <v>5100</v>
      </c>
      <c r="R79" s="4">
        <f t="shared" si="23"/>
        <v>26.035999862799656</v>
      </c>
      <c r="S79" s="5">
        <f t="shared" si="24"/>
        <v>26.035999862799656</v>
      </c>
      <c r="T79" s="5">
        <f t="shared" si="25"/>
        <v>5.1050980123136585</v>
      </c>
    </row>
    <row r="80" spans="1:20" x14ac:dyDescent="0.3">
      <c r="A80" s="1">
        <v>79</v>
      </c>
      <c r="B80" s="1" t="s">
        <v>306</v>
      </c>
      <c r="C80" s="1" t="s">
        <v>498</v>
      </c>
      <c r="D80" s="1" t="s">
        <v>546</v>
      </c>
      <c r="E80" s="1">
        <v>4300</v>
      </c>
      <c r="F80" s="3" t="s">
        <v>493</v>
      </c>
      <c r="G80" s="1">
        <v>27</v>
      </c>
      <c r="H80" s="1">
        <v>118</v>
      </c>
      <c r="I80" s="3">
        <f t="shared" si="19"/>
        <v>13.11</v>
      </c>
      <c r="J80" s="3">
        <f t="shared" si="18"/>
        <v>13.5</v>
      </c>
      <c r="K80" s="1">
        <v>12.72</v>
      </c>
      <c r="L80" s="1">
        <v>107.75</v>
      </c>
      <c r="M80" s="3">
        <f t="shared" si="20"/>
        <v>108.88</v>
      </c>
      <c r="N80" s="3">
        <f t="shared" si="21"/>
        <v>109</v>
      </c>
      <c r="O80" s="3">
        <f t="shared" si="22"/>
        <v>103.6</v>
      </c>
      <c r="P80" s="1">
        <v>4900</v>
      </c>
      <c r="R80" s="4">
        <f t="shared" si="23"/>
        <v>22.909621522273774</v>
      </c>
      <c r="S80" s="5">
        <f t="shared" si="24"/>
        <v>22.909621522273774</v>
      </c>
      <c r="T80" s="5">
        <f t="shared" si="25"/>
        <v>4.6754329637293415</v>
      </c>
    </row>
    <row r="81" spans="1:20" x14ac:dyDescent="0.3">
      <c r="A81" s="1">
        <v>80</v>
      </c>
      <c r="B81" s="1" t="s">
        <v>209</v>
      </c>
      <c r="C81" s="1" t="s">
        <v>498</v>
      </c>
      <c r="D81" s="1" t="s">
        <v>545</v>
      </c>
      <c r="E81" s="1">
        <v>3800</v>
      </c>
      <c r="F81" s="3" t="s">
        <v>493</v>
      </c>
      <c r="G81" s="1">
        <v>20</v>
      </c>
      <c r="H81" s="1">
        <v>118</v>
      </c>
      <c r="I81" s="3">
        <f t="shared" si="19"/>
        <v>17.5</v>
      </c>
      <c r="J81" s="3">
        <f t="shared" si="18"/>
        <v>18.5</v>
      </c>
      <c r="K81" s="1">
        <v>16.5</v>
      </c>
      <c r="L81" s="1">
        <v>107.75</v>
      </c>
      <c r="M81" s="3">
        <f t="shared" si="20"/>
        <v>108.88</v>
      </c>
      <c r="N81" s="3">
        <f t="shared" si="21"/>
        <v>109</v>
      </c>
      <c r="O81" s="3">
        <f t="shared" si="22"/>
        <v>103.6</v>
      </c>
      <c r="P81" s="1">
        <v>4400</v>
      </c>
      <c r="R81" s="4">
        <f t="shared" si="23"/>
        <v>17.820898587890564</v>
      </c>
      <c r="S81" s="5">
        <f t="shared" si="24"/>
        <v>17.820898587890564</v>
      </c>
      <c r="T81" s="5">
        <f t="shared" si="25"/>
        <v>4.0502042245205825</v>
      </c>
    </row>
    <row r="82" spans="1:20" x14ac:dyDescent="0.3">
      <c r="A82" s="1">
        <v>81</v>
      </c>
      <c r="B82" s="1" t="s">
        <v>365</v>
      </c>
      <c r="C82" s="1" t="s">
        <v>564</v>
      </c>
      <c r="D82" s="1" t="s">
        <v>546</v>
      </c>
      <c r="E82" s="1">
        <v>3400</v>
      </c>
      <c r="F82" s="3" t="s">
        <v>487</v>
      </c>
      <c r="G82" s="1">
        <v>12</v>
      </c>
      <c r="H82" s="1">
        <v>113.25</v>
      </c>
      <c r="I82" s="3">
        <f t="shared" si="19"/>
        <v>21.16</v>
      </c>
      <c r="J82" s="3">
        <f t="shared" si="18"/>
        <v>17</v>
      </c>
      <c r="K82" s="1">
        <v>25.32</v>
      </c>
      <c r="L82" s="1">
        <v>103.33</v>
      </c>
      <c r="M82" s="3">
        <f t="shared" si="20"/>
        <v>100.62</v>
      </c>
      <c r="N82" s="3">
        <f t="shared" si="21"/>
        <v>110.4</v>
      </c>
      <c r="O82" s="3">
        <f t="shared" si="22"/>
        <v>112.5</v>
      </c>
      <c r="P82" s="1">
        <v>3500</v>
      </c>
      <c r="R82" s="4">
        <f t="shared" si="23"/>
        <v>11.21199926120547</v>
      </c>
      <c r="S82" s="5">
        <f t="shared" si="24"/>
        <v>11.21199926120547</v>
      </c>
      <c r="T82" s="5">
        <f t="shared" si="25"/>
        <v>3.2034283603444202</v>
      </c>
    </row>
    <row r="83" spans="1:20" x14ac:dyDescent="0.3">
      <c r="A83" s="1">
        <v>82</v>
      </c>
      <c r="B83" s="1" t="s">
        <v>336</v>
      </c>
      <c r="C83" s="1" t="s">
        <v>564</v>
      </c>
      <c r="D83" s="1" t="s">
        <v>543</v>
      </c>
      <c r="E83" s="1">
        <v>3200</v>
      </c>
      <c r="F83" s="3" t="s">
        <v>487</v>
      </c>
      <c r="G83" s="1">
        <v>22</v>
      </c>
      <c r="H83" s="1">
        <v>113.25</v>
      </c>
      <c r="I83" s="3">
        <f t="shared" si="19"/>
        <v>21.384999999999998</v>
      </c>
      <c r="J83" s="3">
        <f t="shared" si="18"/>
        <v>17.8</v>
      </c>
      <c r="K83" s="1">
        <v>24.97</v>
      </c>
      <c r="L83" s="1">
        <v>103.33</v>
      </c>
      <c r="M83" s="3">
        <f t="shared" si="20"/>
        <v>100.62</v>
      </c>
      <c r="N83" s="3">
        <f t="shared" si="21"/>
        <v>110.4</v>
      </c>
      <c r="O83" s="3">
        <f t="shared" si="22"/>
        <v>112.5</v>
      </c>
      <c r="P83" s="1">
        <v>3700</v>
      </c>
      <c r="R83" s="4">
        <f t="shared" si="23"/>
        <v>18.029598702539211</v>
      </c>
      <c r="S83" s="5">
        <f t="shared" si="24"/>
        <v>18.029598702539211</v>
      </c>
      <c r="T83" s="5">
        <f t="shared" si="25"/>
        <v>4.8728645141997866</v>
      </c>
    </row>
    <row r="84" spans="1:20" x14ac:dyDescent="0.3">
      <c r="A84" s="1">
        <v>83</v>
      </c>
      <c r="B84" s="1" t="s">
        <v>604</v>
      </c>
      <c r="C84" s="1" t="s">
        <v>564</v>
      </c>
      <c r="D84" s="1" t="s">
        <v>545</v>
      </c>
      <c r="E84" s="1">
        <v>3600</v>
      </c>
      <c r="F84" s="3" t="s">
        <v>487</v>
      </c>
      <c r="G84" s="1">
        <v>14</v>
      </c>
      <c r="H84" s="1">
        <v>113.25</v>
      </c>
      <c r="I84" s="3">
        <f t="shared" si="19"/>
        <v>18.215</v>
      </c>
      <c r="J84" s="3">
        <v>20</v>
      </c>
      <c r="K84" s="1">
        <v>16.43</v>
      </c>
      <c r="L84" s="1">
        <v>103.33</v>
      </c>
      <c r="M84" s="3">
        <f t="shared" si="20"/>
        <v>100.62</v>
      </c>
      <c r="N84" s="3">
        <f t="shared" si="21"/>
        <v>110.4</v>
      </c>
      <c r="O84" s="3">
        <f t="shared" si="22"/>
        <v>112.5</v>
      </c>
      <c r="P84" s="1">
        <v>4200</v>
      </c>
      <c r="R84" s="4">
        <f t="shared" si="23"/>
        <v>12.409901110765659</v>
      </c>
      <c r="S84" s="5">
        <f t="shared" si="24"/>
        <v>12.409901110765659</v>
      </c>
      <c r="T84" s="5">
        <f t="shared" si="25"/>
        <v>2.9547383597061092</v>
      </c>
    </row>
    <row r="85" spans="1:20" x14ac:dyDescent="0.3">
      <c r="A85" s="1">
        <v>84</v>
      </c>
      <c r="B85" s="1" t="s">
        <v>242</v>
      </c>
      <c r="C85" s="1" t="s">
        <v>564</v>
      </c>
      <c r="D85" s="1" t="s">
        <v>546</v>
      </c>
      <c r="E85" s="1">
        <v>3200</v>
      </c>
      <c r="F85" s="3" t="s">
        <v>487</v>
      </c>
      <c r="G85" s="1">
        <v>18</v>
      </c>
      <c r="H85" s="1">
        <v>113.25</v>
      </c>
      <c r="I85" s="3">
        <f t="shared" si="19"/>
        <v>13.31</v>
      </c>
      <c r="J85" s="3">
        <f>VLOOKUP(B85,$B$217:$D$746,3,FALSE)</f>
        <v>11.9</v>
      </c>
      <c r="K85" s="1">
        <v>14.72</v>
      </c>
      <c r="L85" s="1">
        <v>103.33</v>
      </c>
      <c r="M85" s="3">
        <f t="shared" si="20"/>
        <v>100.62</v>
      </c>
      <c r="N85" s="3">
        <f t="shared" si="21"/>
        <v>110.4</v>
      </c>
      <c r="O85" s="3">
        <f t="shared" si="22"/>
        <v>112.5</v>
      </c>
      <c r="P85" s="1">
        <v>3700</v>
      </c>
      <c r="R85" s="4">
        <f t="shared" si="23"/>
        <v>12.900247952539214</v>
      </c>
      <c r="S85" s="5">
        <f t="shared" si="24"/>
        <v>12.900247952539214</v>
      </c>
      <c r="T85" s="5">
        <f t="shared" si="25"/>
        <v>3.486553500686274</v>
      </c>
    </row>
    <row r="86" spans="1:20" x14ac:dyDescent="0.3">
      <c r="A86" s="1">
        <v>85</v>
      </c>
      <c r="B86" s="1" t="s">
        <v>607</v>
      </c>
      <c r="C86" s="1" t="s">
        <v>564</v>
      </c>
      <c r="D86" s="1" t="s">
        <v>544</v>
      </c>
      <c r="E86" s="1">
        <v>3600</v>
      </c>
      <c r="F86" s="3" t="s">
        <v>487</v>
      </c>
      <c r="G86" s="1">
        <v>24</v>
      </c>
      <c r="H86" s="1">
        <v>113.25</v>
      </c>
      <c r="I86" s="3">
        <f t="shared" si="19"/>
        <v>27.71</v>
      </c>
      <c r="J86" s="3">
        <v>20</v>
      </c>
      <c r="K86" s="1">
        <v>35.42</v>
      </c>
      <c r="L86" s="1">
        <v>103.33</v>
      </c>
      <c r="M86" s="3">
        <f t="shared" si="20"/>
        <v>100.62</v>
      </c>
      <c r="N86" s="3">
        <f t="shared" si="21"/>
        <v>110.4</v>
      </c>
      <c r="O86" s="3">
        <f t="shared" si="22"/>
        <v>112.5</v>
      </c>
      <c r="P86" s="1">
        <v>3600</v>
      </c>
      <c r="R86" s="4">
        <f t="shared" si="23"/>
        <v>22.320534060765659</v>
      </c>
      <c r="S86" s="5">
        <f t="shared" si="24"/>
        <v>22.320534060765659</v>
      </c>
      <c r="T86" s="5">
        <f t="shared" si="25"/>
        <v>6.2001483502126833</v>
      </c>
    </row>
    <row r="87" spans="1:20" x14ac:dyDescent="0.3">
      <c r="A87" s="1">
        <v>86</v>
      </c>
      <c r="B87" s="1" t="s">
        <v>38</v>
      </c>
      <c r="C87" s="1" t="s">
        <v>564</v>
      </c>
      <c r="D87" s="1" t="s">
        <v>542</v>
      </c>
      <c r="E87" s="1">
        <v>3100</v>
      </c>
      <c r="F87" s="3" t="s">
        <v>487</v>
      </c>
      <c r="G87" s="1">
        <v>10</v>
      </c>
      <c r="H87" s="1">
        <v>113.25</v>
      </c>
      <c r="I87" s="3">
        <f t="shared" si="19"/>
        <v>18.384999999999998</v>
      </c>
      <c r="J87" s="3">
        <f t="shared" ref="J87:J92" si="26">VLOOKUP(B87,$B$217:$D$746,3,FALSE)</f>
        <v>19.8</v>
      </c>
      <c r="K87" s="1">
        <v>16.97</v>
      </c>
      <c r="L87" s="1">
        <v>103.33</v>
      </c>
      <c r="M87" s="3">
        <f t="shared" si="20"/>
        <v>100.62</v>
      </c>
      <c r="N87" s="3">
        <f t="shared" si="21"/>
        <v>110.4</v>
      </c>
      <c r="O87" s="3">
        <f t="shared" si="22"/>
        <v>112.5</v>
      </c>
      <c r="P87" s="1">
        <v>3600</v>
      </c>
      <c r="R87" s="4">
        <f t="shared" si="23"/>
        <v>8.126099506001264</v>
      </c>
      <c r="S87" s="5">
        <f t="shared" si="24"/>
        <v>8.126099506001264</v>
      </c>
      <c r="T87" s="5">
        <f t="shared" si="25"/>
        <v>2.2572498627781288</v>
      </c>
    </row>
    <row r="88" spans="1:20" x14ac:dyDescent="0.3">
      <c r="A88" s="1">
        <v>87</v>
      </c>
      <c r="B88" s="1" t="s">
        <v>222</v>
      </c>
      <c r="C88" s="1" t="s">
        <v>564</v>
      </c>
      <c r="D88" s="1" t="s">
        <v>544</v>
      </c>
      <c r="E88" s="1">
        <v>3600</v>
      </c>
      <c r="F88" s="3" t="s">
        <v>487</v>
      </c>
      <c r="G88" s="1">
        <v>26</v>
      </c>
      <c r="H88" s="1">
        <v>113.25</v>
      </c>
      <c r="I88" s="3">
        <f t="shared" si="19"/>
        <v>15.925000000000001</v>
      </c>
      <c r="J88" s="3">
        <f t="shared" si="26"/>
        <v>13</v>
      </c>
      <c r="K88" s="1">
        <v>18.850000000000001</v>
      </c>
      <c r="L88" s="1">
        <v>103.33</v>
      </c>
      <c r="M88" s="3">
        <f t="shared" si="20"/>
        <v>100.62</v>
      </c>
      <c r="N88" s="3">
        <f t="shared" si="21"/>
        <v>110.4</v>
      </c>
      <c r="O88" s="3">
        <f t="shared" si="22"/>
        <v>112.5</v>
      </c>
      <c r="P88" s="1">
        <v>4200</v>
      </c>
      <c r="R88" s="4">
        <f t="shared" si="23"/>
        <v>20.57500221076566</v>
      </c>
      <c r="S88" s="5">
        <f t="shared" si="24"/>
        <v>20.57500221076566</v>
      </c>
      <c r="T88" s="5">
        <f t="shared" si="25"/>
        <v>4.8988100501823002</v>
      </c>
    </row>
    <row r="89" spans="1:20" x14ac:dyDescent="0.3">
      <c r="A89" s="1">
        <v>88</v>
      </c>
      <c r="B89" s="1" t="s">
        <v>220</v>
      </c>
      <c r="C89" s="1" t="s">
        <v>564</v>
      </c>
      <c r="D89" s="1" t="s">
        <v>542</v>
      </c>
      <c r="E89" s="1">
        <v>5700</v>
      </c>
      <c r="F89" s="3" t="s">
        <v>487</v>
      </c>
      <c r="G89" s="1">
        <v>24</v>
      </c>
      <c r="H89" s="1">
        <v>113.25</v>
      </c>
      <c r="I89" s="3">
        <f t="shared" si="19"/>
        <v>18.995000000000001</v>
      </c>
      <c r="J89" s="3">
        <f t="shared" si="26"/>
        <v>18.8</v>
      </c>
      <c r="K89" s="1">
        <v>19.190000000000001</v>
      </c>
      <c r="L89" s="1">
        <v>103.33</v>
      </c>
      <c r="M89" s="3">
        <f t="shared" si="20"/>
        <v>100.62</v>
      </c>
      <c r="N89" s="3">
        <f t="shared" si="21"/>
        <v>110.4</v>
      </c>
      <c r="O89" s="3">
        <f t="shared" si="22"/>
        <v>112.5</v>
      </c>
      <c r="P89" s="1">
        <v>6400</v>
      </c>
      <c r="R89" s="4">
        <f t="shared" si="23"/>
        <v>24.250328821945605</v>
      </c>
      <c r="S89" s="5">
        <f t="shared" si="24"/>
        <v>24.250328821945605</v>
      </c>
      <c r="T89" s="5">
        <f t="shared" si="25"/>
        <v>3.7891138784290006</v>
      </c>
    </row>
    <row r="90" spans="1:20" x14ac:dyDescent="0.3">
      <c r="A90" s="1">
        <v>89</v>
      </c>
      <c r="B90" s="1" t="s">
        <v>80</v>
      </c>
      <c r="C90" s="1" t="s">
        <v>564</v>
      </c>
      <c r="D90" s="1" t="s">
        <v>543</v>
      </c>
      <c r="E90" s="1">
        <v>5900</v>
      </c>
      <c r="F90" s="3" t="s">
        <v>487</v>
      </c>
      <c r="G90" s="1">
        <v>30</v>
      </c>
      <c r="H90" s="1">
        <v>113.25</v>
      </c>
      <c r="I90" s="3">
        <f t="shared" si="19"/>
        <v>19.049999999999997</v>
      </c>
      <c r="J90" s="3">
        <f t="shared" si="26"/>
        <v>16.7</v>
      </c>
      <c r="K90" s="1">
        <v>21.4</v>
      </c>
      <c r="L90" s="1">
        <v>103.33</v>
      </c>
      <c r="M90" s="3">
        <f t="shared" si="20"/>
        <v>100.62</v>
      </c>
      <c r="N90" s="3">
        <f t="shared" si="21"/>
        <v>110.4</v>
      </c>
      <c r="O90" s="3">
        <f t="shared" si="22"/>
        <v>112.5</v>
      </c>
      <c r="P90" s="1">
        <v>6700</v>
      </c>
      <c r="R90" s="4">
        <f t="shared" si="23"/>
        <v>28.982758999495633</v>
      </c>
      <c r="S90" s="5">
        <f t="shared" si="24"/>
        <v>28.982758999495633</v>
      </c>
      <c r="T90" s="5">
        <f t="shared" si="25"/>
        <v>4.3257849252978557</v>
      </c>
    </row>
    <row r="91" spans="1:20" x14ac:dyDescent="0.3">
      <c r="A91" s="1">
        <v>90</v>
      </c>
      <c r="B91" s="1" t="s">
        <v>527</v>
      </c>
      <c r="C91" s="1" t="s">
        <v>564</v>
      </c>
      <c r="D91" s="1" t="s">
        <v>544</v>
      </c>
      <c r="E91" s="1">
        <v>4500</v>
      </c>
      <c r="F91" s="3" t="s">
        <v>487</v>
      </c>
      <c r="G91" s="1">
        <v>28</v>
      </c>
      <c r="H91" s="1">
        <v>113.25</v>
      </c>
      <c r="I91" s="3">
        <f t="shared" si="19"/>
        <v>17.850000000000001</v>
      </c>
      <c r="J91" s="3">
        <f t="shared" si="26"/>
        <v>20.9</v>
      </c>
      <c r="K91" s="1">
        <v>14.8</v>
      </c>
      <c r="L91" s="1">
        <v>103.33</v>
      </c>
      <c r="M91" s="3">
        <f t="shared" si="20"/>
        <v>100.62</v>
      </c>
      <c r="N91" s="3">
        <f t="shared" si="21"/>
        <v>110.4</v>
      </c>
      <c r="O91" s="3">
        <f t="shared" si="22"/>
        <v>112.5</v>
      </c>
      <c r="P91" s="1">
        <v>5100</v>
      </c>
      <c r="R91" s="4">
        <f t="shared" si="23"/>
        <v>24.65410992017533</v>
      </c>
      <c r="S91" s="5">
        <f t="shared" si="24"/>
        <v>24.65410992017533</v>
      </c>
      <c r="T91" s="5">
        <f t="shared" si="25"/>
        <v>4.8341392000343788</v>
      </c>
    </row>
    <row r="92" spans="1:20" x14ac:dyDescent="0.3">
      <c r="A92" s="1">
        <v>91</v>
      </c>
      <c r="B92" s="1" t="s">
        <v>265</v>
      </c>
      <c r="C92" s="1" t="s">
        <v>564</v>
      </c>
      <c r="D92" s="1" t="s">
        <v>546</v>
      </c>
      <c r="E92" s="1">
        <v>6900</v>
      </c>
      <c r="F92" s="3" t="s">
        <v>487</v>
      </c>
      <c r="G92" s="1">
        <v>32</v>
      </c>
      <c r="H92" s="1">
        <v>113.25</v>
      </c>
      <c r="I92" s="3">
        <f t="shared" si="19"/>
        <v>26.035</v>
      </c>
      <c r="J92" s="3">
        <f t="shared" si="26"/>
        <v>22.7</v>
      </c>
      <c r="K92" s="1">
        <v>29.37</v>
      </c>
      <c r="L92" s="1">
        <v>103.33</v>
      </c>
      <c r="M92" s="3">
        <f t="shared" si="20"/>
        <v>100.62</v>
      </c>
      <c r="N92" s="3">
        <f t="shared" si="21"/>
        <v>110.4</v>
      </c>
      <c r="O92" s="3">
        <f t="shared" si="22"/>
        <v>112.5</v>
      </c>
      <c r="P92" s="1">
        <v>7400</v>
      </c>
      <c r="R92" s="4">
        <f t="shared" si="23"/>
        <v>33.816743736612182</v>
      </c>
      <c r="S92" s="5">
        <f t="shared" si="24"/>
        <v>33.816743736612182</v>
      </c>
      <c r="T92" s="5">
        <f t="shared" si="25"/>
        <v>4.5698302346773216</v>
      </c>
    </row>
    <row r="93" spans="1:20" x14ac:dyDescent="0.3">
      <c r="A93" s="1">
        <v>92</v>
      </c>
      <c r="B93" s="1" t="s">
        <v>611</v>
      </c>
      <c r="C93" s="1" t="s">
        <v>556</v>
      </c>
      <c r="D93" s="1" t="s">
        <v>544</v>
      </c>
      <c r="E93" s="1">
        <v>6300</v>
      </c>
      <c r="F93" s="3" t="s">
        <v>519</v>
      </c>
      <c r="G93" s="1">
        <v>33</v>
      </c>
      <c r="H93" s="1">
        <v>105.75</v>
      </c>
      <c r="I93" s="3">
        <f t="shared" si="19"/>
        <v>21.465</v>
      </c>
      <c r="J93" s="3">
        <v>20</v>
      </c>
      <c r="K93" s="1">
        <v>22.93</v>
      </c>
      <c r="L93" s="1">
        <v>99.75</v>
      </c>
      <c r="M93" s="3">
        <f t="shared" si="20"/>
        <v>103</v>
      </c>
      <c r="N93" s="3">
        <f t="shared" si="21"/>
        <v>110.9</v>
      </c>
      <c r="O93" s="3">
        <f t="shared" si="22"/>
        <v>110.1</v>
      </c>
      <c r="P93" s="1">
        <v>6500</v>
      </c>
      <c r="R93" s="4">
        <f t="shared" si="23"/>
        <v>31.781198320837692</v>
      </c>
      <c r="S93" s="5">
        <f t="shared" si="24"/>
        <v>31.781198320837692</v>
      </c>
      <c r="T93" s="5">
        <f t="shared" si="25"/>
        <v>4.8894151262827217</v>
      </c>
    </row>
    <row r="94" spans="1:20" x14ac:dyDescent="0.3">
      <c r="A94" s="1">
        <v>93</v>
      </c>
      <c r="B94" s="1" t="s">
        <v>477</v>
      </c>
      <c r="C94" s="1" t="s">
        <v>556</v>
      </c>
      <c r="D94" s="1" t="s">
        <v>543</v>
      </c>
      <c r="E94" s="1">
        <v>3900</v>
      </c>
      <c r="F94" s="3" t="s">
        <v>519</v>
      </c>
      <c r="G94" s="1">
        <v>13</v>
      </c>
      <c r="H94" s="1">
        <v>105.75</v>
      </c>
      <c r="I94" s="3">
        <f t="shared" si="19"/>
        <v>24.95</v>
      </c>
      <c r="J94" s="3">
        <f t="shared" ref="J94:J113" si="27">VLOOKUP(B94,$B$217:$D$746,3,FALSE)</f>
        <v>24.2</v>
      </c>
      <c r="K94" s="1">
        <v>25.7</v>
      </c>
      <c r="L94" s="1">
        <v>99.75</v>
      </c>
      <c r="M94" s="3">
        <f t="shared" si="20"/>
        <v>103</v>
      </c>
      <c r="N94" s="3">
        <f t="shared" si="21"/>
        <v>110.9</v>
      </c>
      <c r="O94" s="3">
        <f t="shared" si="22"/>
        <v>110.1</v>
      </c>
      <c r="P94" s="1">
        <v>4100</v>
      </c>
      <c r="R94" s="4">
        <f t="shared" si="23"/>
        <v>13.590803338578905</v>
      </c>
      <c r="S94" s="5">
        <f t="shared" si="24"/>
        <v>13.590803338578905</v>
      </c>
      <c r="T94" s="5">
        <f t="shared" si="25"/>
        <v>3.314830082580221</v>
      </c>
    </row>
    <row r="95" spans="1:20" x14ac:dyDescent="0.3">
      <c r="A95" s="1">
        <v>94</v>
      </c>
      <c r="B95" s="1" t="s">
        <v>137</v>
      </c>
      <c r="C95" s="1" t="s">
        <v>556</v>
      </c>
      <c r="D95" s="1" t="s">
        <v>545</v>
      </c>
      <c r="E95" s="1">
        <v>3300</v>
      </c>
      <c r="F95" s="3" t="s">
        <v>519</v>
      </c>
      <c r="G95" s="1">
        <v>10</v>
      </c>
      <c r="H95" s="1">
        <v>105.75</v>
      </c>
      <c r="I95" s="3">
        <f t="shared" si="19"/>
        <v>15.725</v>
      </c>
      <c r="J95" s="3">
        <f t="shared" si="27"/>
        <v>16.7</v>
      </c>
      <c r="K95" s="1">
        <v>14.75</v>
      </c>
      <c r="L95" s="1">
        <v>99.75</v>
      </c>
      <c r="M95" s="3">
        <f t="shared" si="20"/>
        <v>103</v>
      </c>
      <c r="N95" s="3">
        <f t="shared" si="21"/>
        <v>110.9</v>
      </c>
      <c r="O95" s="3">
        <f t="shared" si="22"/>
        <v>110.1</v>
      </c>
      <c r="P95" s="1">
        <v>3500</v>
      </c>
      <c r="R95" s="4">
        <f t="shared" si="23"/>
        <v>7.3160104761459976</v>
      </c>
      <c r="S95" s="5">
        <f t="shared" si="24"/>
        <v>7.3160104761459976</v>
      </c>
      <c r="T95" s="5">
        <f t="shared" si="25"/>
        <v>2.0902887074702852</v>
      </c>
    </row>
    <row r="96" spans="1:20" x14ac:dyDescent="0.3">
      <c r="A96" s="1">
        <v>95</v>
      </c>
      <c r="B96" s="1" t="s">
        <v>116</v>
      </c>
      <c r="C96" s="1" t="s">
        <v>556</v>
      </c>
      <c r="D96" s="1" t="s">
        <v>544</v>
      </c>
      <c r="E96" s="1">
        <v>3300</v>
      </c>
      <c r="F96" s="3" t="s">
        <v>519</v>
      </c>
      <c r="G96" s="1">
        <v>8</v>
      </c>
      <c r="H96" s="1">
        <v>105.75</v>
      </c>
      <c r="I96" s="3">
        <f t="shared" si="19"/>
        <v>18.555</v>
      </c>
      <c r="J96" s="3">
        <f t="shared" si="27"/>
        <v>16.7</v>
      </c>
      <c r="K96" s="1">
        <v>20.41</v>
      </c>
      <c r="L96" s="1">
        <v>99.75</v>
      </c>
      <c r="M96" s="3">
        <f t="shared" si="20"/>
        <v>103</v>
      </c>
      <c r="N96" s="3">
        <f t="shared" si="21"/>
        <v>110.9</v>
      </c>
      <c r="O96" s="3">
        <f t="shared" si="22"/>
        <v>110.1</v>
      </c>
      <c r="P96" s="1">
        <v>3500</v>
      </c>
      <c r="R96" s="4">
        <f t="shared" si="23"/>
        <v>6.6221107761459983</v>
      </c>
      <c r="S96" s="5">
        <f t="shared" si="24"/>
        <v>6.6221107761459983</v>
      </c>
      <c r="T96" s="5">
        <f t="shared" si="25"/>
        <v>1.8920316503274281</v>
      </c>
    </row>
    <row r="97" spans="1:20" x14ac:dyDescent="0.3">
      <c r="A97" s="1">
        <v>96</v>
      </c>
      <c r="B97" s="1" t="s">
        <v>136</v>
      </c>
      <c r="C97" s="1" t="s">
        <v>556</v>
      </c>
      <c r="D97" s="1" t="s">
        <v>544</v>
      </c>
      <c r="E97" s="1">
        <v>3400</v>
      </c>
      <c r="F97" s="3" t="s">
        <v>519</v>
      </c>
      <c r="G97" s="1">
        <v>13</v>
      </c>
      <c r="H97" s="1">
        <v>105.75</v>
      </c>
      <c r="I97" s="3">
        <f t="shared" si="19"/>
        <v>23.895</v>
      </c>
      <c r="J97" s="3">
        <f t="shared" si="27"/>
        <v>20.7</v>
      </c>
      <c r="K97" s="1">
        <v>27.09</v>
      </c>
      <c r="L97" s="1">
        <v>99.75</v>
      </c>
      <c r="M97" s="3">
        <f t="shared" si="20"/>
        <v>103</v>
      </c>
      <c r="N97" s="3">
        <f t="shared" si="21"/>
        <v>110.9</v>
      </c>
      <c r="O97" s="3">
        <f t="shared" si="22"/>
        <v>110.1</v>
      </c>
      <c r="P97" s="1">
        <v>3500</v>
      </c>
      <c r="R97" s="4">
        <f t="shared" si="23"/>
        <v>12.018424461205473</v>
      </c>
      <c r="S97" s="5">
        <f t="shared" si="24"/>
        <v>12.018424461205473</v>
      </c>
      <c r="T97" s="5">
        <f t="shared" si="25"/>
        <v>3.4338355603444208</v>
      </c>
    </row>
    <row r="98" spans="1:20" x14ac:dyDescent="0.3">
      <c r="A98" s="1">
        <v>97</v>
      </c>
      <c r="B98" s="1" t="s">
        <v>640</v>
      </c>
      <c r="C98" s="1" t="s">
        <v>556</v>
      </c>
      <c r="D98" s="1" t="s">
        <v>546</v>
      </c>
      <c r="E98" s="1">
        <v>3600</v>
      </c>
      <c r="F98" s="3" t="s">
        <v>519</v>
      </c>
      <c r="G98" s="1">
        <v>23</v>
      </c>
      <c r="H98" s="1">
        <v>105.75</v>
      </c>
      <c r="I98" s="3">
        <f t="shared" ref="I98:I129" si="28">AVERAGE(J98:K98)</f>
        <v>18.79</v>
      </c>
      <c r="J98" s="3">
        <f t="shared" si="27"/>
        <v>21.9</v>
      </c>
      <c r="K98" s="1">
        <v>15.68</v>
      </c>
      <c r="L98" s="1">
        <v>99.75</v>
      </c>
      <c r="M98" s="3">
        <f t="shared" ref="M98:M129" si="29">VLOOKUP(F98,$B$185:$E$214,2,FALSE)</f>
        <v>103</v>
      </c>
      <c r="N98" s="3">
        <f t="shared" ref="N98:N129" si="30">VLOOKUP(C98,$B$185:$E$214,4,FALSE)</f>
        <v>110.9</v>
      </c>
      <c r="O98" s="3">
        <f t="shared" ref="O98:O129" si="31">VLOOKUP(F98,$B$185:$E$214,3,FALSE)</f>
        <v>110.1</v>
      </c>
      <c r="P98" s="1">
        <v>4100</v>
      </c>
      <c r="R98" s="4">
        <f t="shared" ref="R98:R129" si="32">IF(E98&gt;8000,(-87.868852+(LN(E98))*9.365713+G98*0.73241+I98*0.27241+H98*0.0924+((L98+M98)/2)*0.015315+((N98+O98)/2)*-0.032803)*(1+(E98-8000)/10000),-87.868852+(LN(E98))*9.365713+G98*0.73241+I98*0.27241+H98*0.0924+((L98+M98)/2)*0.015315+((N98+O98)/2)*-0.032803)</f>
        <v>18.487200710765663</v>
      </c>
      <c r="S98" s="5">
        <f t="shared" ref="S98:S129" si="33">R98-Q98</f>
        <v>18.487200710765663</v>
      </c>
      <c r="T98" s="5">
        <f t="shared" ref="T98:T129" si="34">R98/(P98/1000)</f>
        <v>4.5090733440891864</v>
      </c>
    </row>
    <row r="99" spans="1:20" x14ac:dyDescent="0.3">
      <c r="A99" s="1">
        <v>98</v>
      </c>
      <c r="B99" s="1" t="s">
        <v>251</v>
      </c>
      <c r="C99" s="1" t="s">
        <v>556</v>
      </c>
      <c r="D99" s="1" t="s">
        <v>542</v>
      </c>
      <c r="E99" s="1">
        <v>5500</v>
      </c>
      <c r="F99" s="3" t="s">
        <v>519</v>
      </c>
      <c r="G99" s="1">
        <v>22</v>
      </c>
      <c r="H99" s="1">
        <v>105.75</v>
      </c>
      <c r="I99" s="3">
        <f t="shared" si="28"/>
        <v>19.995000000000001</v>
      </c>
      <c r="J99" s="3">
        <f t="shared" si="27"/>
        <v>24.1</v>
      </c>
      <c r="K99" s="1">
        <v>15.89</v>
      </c>
      <c r="L99" s="1">
        <v>99.75</v>
      </c>
      <c r="M99" s="3">
        <f t="shared" si="29"/>
        <v>103</v>
      </c>
      <c r="N99" s="3">
        <f t="shared" si="30"/>
        <v>110.9</v>
      </c>
      <c r="O99" s="3">
        <f t="shared" si="31"/>
        <v>110.1</v>
      </c>
      <c r="P99" s="1">
        <v>5200</v>
      </c>
      <c r="R99" s="4">
        <f t="shared" si="32"/>
        <v>22.052367361384242</v>
      </c>
      <c r="S99" s="5">
        <f t="shared" si="33"/>
        <v>22.052367361384242</v>
      </c>
      <c r="T99" s="5">
        <f t="shared" si="34"/>
        <v>4.240839877189277</v>
      </c>
    </row>
    <row r="100" spans="1:20" x14ac:dyDescent="0.3">
      <c r="A100" s="1">
        <v>99</v>
      </c>
      <c r="B100" s="1" t="s">
        <v>120</v>
      </c>
      <c r="C100" s="1" t="s">
        <v>556</v>
      </c>
      <c r="D100" s="1" t="s">
        <v>543</v>
      </c>
      <c r="E100" s="1">
        <v>4900</v>
      </c>
      <c r="F100" s="3" t="s">
        <v>519</v>
      </c>
      <c r="G100" s="1">
        <v>28</v>
      </c>
      <c r="H100" s="1">
        <v>105.75</v>
      </c>
      <c r="I100" s="3">
        <f t="shared" si="28"/>
        <v>18.89</v>
      </c>
      <c r="J100" s="3">
        <f t="shared" si="27"/>
        <v>17.7</v>
      </c>
      <c r="K100" s="1">
        <v>20.079999999999998</v>
      </c>
      <c r="L100" s="1">
        <v>99.75</v>
      </c>
      <c r="M100" s="3">
        <f t="shared" si="29"/>
        <v>103</v>
      </c>
      <c r="N100" s="3">
        <f t="shared" si="30"/>
        <v>110.9</v>
      </c>
      <c r="O100" s="3">
        <f t="shared" si="31"/>
        <v>110.1</v>
      </c>
      <c r="P100" s="1">
        <v>5700</v>
      </c>
      <c r="R100" s="4">
        <f t="shared" si="32"/>
        <v>25.06395376279966</v>
      </c>
      <c r="S100" s="5">
        <f t="shared" si="33"/>
        <v>25.06395376279966</v>
      </c>
      <c r="T100" s="5">
        <f t="shared" si="34"/>
        <v>4.3971848706666066</v>
      </c>
    </row>
    <row r="101" spans="1:20" x14ac:dyDescent="0.3">
      <c r="A101" s="1">
        <v>100</v>
      </c>
      <c r="B101" s="1" t="s">
        <v>619</v>
      </c>
      <c r="C101" s="1" t="s">
        <v>556</v>
      </c>
      <c r="D101" s="1" t="s">
        <v>546</v>
      </c>
      <c r="E101" s="1">
        <v>5300</v>
      </c>
      <c r="F101" s="3" t="s">
        <v>519</v>
      </c>
      <c r="G101" s="1">
        <v>32</v>
      </c>
      <c r="H101" s="1">
        <v>105.75</v>
      </c>
      <c r="I101" s="3">
        <f t="shared" si="28"/>
        <v>19.204999999999998</v>
      </c>
      <c r="J101" s="3">
        <f t="shared" si="27"/>
        <v>20.3</v>
      </c>
      <c r="K101" s="1">
        <v>18.11</v>
      </c>
      <c r="L101" s="1">
        <v>99.75</v>
      </c>
      <c r="M101" s="3">
        <f t="shared" si="29"/>
        <v>103</v>
      </c>
      <c r="N101" s="3">
        <f t="shared" si="30"/>
        <v>110.9</v>
      </c>
      <c r="O101" s="3">
        <f t="shared" si="31"/>
        <v>110.1</v>
      </c>
      <c r="P101" s="1">
        <v>5500</v>
      </c>
      <c r="R101" s="4">
        <f t="shared" si="32"/>
        <v>28.814345541671049</v>
      </c>
      <c r="S101" s="5">
        <f t="shared" si="33"/>
        <v>28.814345541671049</v>
      </c>
      <c r="T101" s="5">
        <f t="shared" si="34"/>
        <v>5.2389719166674631</v>
      </c>
    </row>
    <row r="102" spans="1:20" x14ac:dyDescent="0.3">
      <c r="A102" s="1">
        <v>101</v>
      </c>
      <c r="B102" s="1" t="s">
        <v>250</v>
      </c>
      <c r="C102" s="1" t="s">
        <v>556</v>
      </c>
      <c r="D102" s="1" t="s">
        <v>545</v>
      </c>
      <c r="E102" s="1">
        <v>8000</v>
      </c>
      <c r="F102" s="3" t="s">
        <v>519</v>
      </c>
      <c r="G102" s="1">
        <v>33</v>
      </c>
      <c r="H102" s="1">
        <v>105.75</v>
      </c>
      <c r="I102" s="3">
        <f t="shared" si="28"/>
        <v>26.905000000000001</v>
      </c>
      <c r="J102" s="3">
        <f t="shared" si="27"/>
        <v>27.3</v>
      </c>
      <c r="K102" s="1">
        <v>26.51</v>
      </c>
      <c r="L102" s="1">
        <v>99.75</v>
      </c>
      <c r="M102" s="3">
        <f t="shared" si="29"/>
        <v>103</v>
      </c>
      <c r="N102" s="3">
        <f t="shared" si="30"/>
        <v>110.9</v>
      </c>
      <c r="O102" s="3">
        <f t="shared" si="31"/>
        <v>110.1</v>
      </c>
      <c r="P102" s="1">
        <v>9100</v>
      </c>
      <c r="R102" s="4">
        <f t="shared" si="32"/>
        <v>35.500501771832489</v>
      </c>
      <c r="S102" s="5">
        <f t="shared" si="33"/>
        <v>35.500501771832489</v>
      </c>
      <c r="T102" s="5">
        <f t="shared" si="34"/>
        <v>3.901154040860713</v>
      </c>
    </row>
    <row r="103" spans="1:20" x14ac:dyDescent="0.3">
      <c r="A103" s="1">
        <v>102</v>
      </c>
      <c r="B103" s="1" t="s">
        <v>385</v>
      </c>
      <c r="C103" s="1" t="s">
        <v>556</v>
      </c>
      <c r="D103" s="1" t="s">
        <v>542</v>
      </c>
      <c r="E103" s="1">
        <v>5200</v>
      </c>
      <c r="F103" s="3" t="s">
        <v>519</v>
      </c>
      <c r="G103" s="1">
        <v>25</v>
      </c>
      <c r="H103" s="1">
        <v>105.75</v>
      </c>
      <c r="I103" s="3">
        <f t="shared" si="28"/>
        <v>14.79</v>
      </c>
      <c r="J103" s="3">
        <f t="shared" si="27"/>
        <v>11.9</v>
      </c>
      <c r="K103" s="1">
        <v>17.68</v>
      </c>
      <c r="L103" s="1">
        <v>99.75</v>
      </c>
      <c r="M103" s="3">
        <f t="shared" si="29"/>
        <v>103</v>
      </c>
      <c r="N103" s="3">
        <f t="shared" si="30"/>
        <v>110.9</v>
      </c>
      <c r="O103" s="3">
        <f t="shared" si="31"/>
        <v>110.1</v>
      </c>
      <c r="P103" s="1">
        <v>6800</v>
      </c>
      <c r="R103" s="4">
        <f t="shared" si="32"/>
        <v>22.306385464407498</v>
      </c>
      <c r="S103" s="5">
        <f t="shared" si="33"/>
        <v>22.306385464407498</v>
      </c>
      <c r="T103" s="5">
        <f t="shared" si="34"/>
        <v>3.2803508035893381</v>
      </c>
    </row>
    <row r="104" spans="1:20" x14ac:dyDescent="0.3">
      <c r="A104" s="1">
        <v>103</v>
      </c>
      <c r="B104" s="1" t="s">
        <v>278</v>
      </c>
      <c r="C104" s="1" t="s">
        <v>508</v>
      </c>
      <c r="D104" s="1" t="s">
        <v>543</v>
      </c>
      <c r="E104" s="1">
        <v>4400</v>
      </c>
      <c r="F104" s="3" t="s">
        <v>507</v>
      </c>
      <c r="G104" s="1">
        <v>20</v>
      </c>
      <c r="H104" s="1">
        <v>109.5</v>
      </c>
      <c r="I104" s="3">
        <f t="shared" si="28"/>
        <v>23.945</v>
      </c>
      <c r="J104" s="3">
        <f t="shared" si="27"/>
        <v>18.899999999999999</v>
      </c>
      <c r="K104" s="1">
        <v>28.99</v>
      </c>
      <c r="L104" s="1">
        <v>105.67</v>
      </c>
      <c r="M104" s="3">
        <f t="shared" si="29"/>
        <v>105.12</v>
      </c>
      <c r="N104" s="3">
        <f t="shared" si="30"/>
        <v>105.8</v>
      </c>
      <c r="O104" s="3">
        <f t="shared" si="31"/>
        <v>105.5</v>
      </c>
      <c r="P104" s="1">
        <v>4900</v>
      </c>
      <c r="R104" s="4">
        <f t="shared" si="32"/>
        <v>20.140829251974587</v>
      </c>
      <c r="S104" s="5">
        <f t="shared" si="33"/>
        <v>20.140829251974587</v>
      </c>
      <c r="T104" s="5">
        <f t="shared" si="34"/>
        <v>4.1103733167295076</v>
      </c>
    </row>
    <row r="105" spans="1:20" x14ac:dyDescent="0.3">
      <c r="A105" s="1">
        <v>104</v>
      </c>
      <c r="B105" s="1" t="s">
        <v>61</v>
      </c>
      <c r="C105" s="1" t="s">
        <v>508</v>
      </c>
      <c r="D105" s="1" t="s">
        <v>545</v>
      </c>
      <c r="E105" s="1">
        <v>3600</v>
      </c>
      <c r="F105" s="3" t="s">
        <v>507</v>
      </c>
      <c r="G105" s="1">
        <v>23</v>
      </c>
      <c r="H105" s="1">
        <v>109.5</v>
      </c>
      <c r="I105" s="3">
        <f t="shared" si="28"/>
        <v>12.035</v>
      </c>
      <c r="J105" s="3">
        <f t="shared" si="27"/>
        <v>13.4</v>
      </c>
      <c r="K105" s="1">
        <v>10.67</v>
      </c>
      <c r="L105" s="1">
        <v>105.67</v>
      </c>
      <c r="M105" s="3">
        <f t="shared" si="29"/>
        <v>105.12</v>
      </c>
      <c r="N105" s="3">
        <f t="shared" si="30"/>
        <v>105.8</v>
      </c>
      <c r="O105" s="3">
        <f t="shared" si="31"/>
        <v>105.5</v>
      </c>
      <c r="P105" s="1">
        <v>4200</v>
      </c>
      <c r="R105" s="4">
        <f t="shared" si="32"/>
        <v>17.214232010765659</v>
      </c>
      <c r="S105" s="5">
        <f t="shared" si="33"/>
        <v>17.214232010765659</v>
      </c>
      <c r="T105" s="5">
        <f t="shared" si="34"/>
        <v>4.0986266692299189</v>
      </c>
    </row>
    <row r="106" spans="1:20" x14ac:dyDescent="0.3">
      <c r="A106" s="1">
        <v>105</v>
      </c>
      <c r="B106" s="1" t="s">
        <v>244</v>
      </c>
      <c r="C106" s="1" t="s">
        <v>508</v>
      </c>
      <c r="D106" s="1" t="s">
        <v>544</v>
      </c>
      <c r="E106" s="1">
        <v>4400</v>
      </c>
      <c r="F106" s="3" t="s">
        <v>507</v>
      </c>
      <c r="G106" s="1">
        <v>20</v>
      </c>
      <c r="H106" s="1">
        <v>109.5</v>
      </c>
      <c r="I106" s="3">
        <f t="shared" si="28"/>
        <v>25.880000000000003</v>
      </c>
      <c r="J106" s="3">
        <f t="shared" si="27"/>
        <v>23</v>
      </c>
      <c r="K106" s="1">
        <v>28.76</v>
      </c>
      <c r="L106" s="1">
        <v>105.67</v>
      </c>
      <c r="M106" s="3">
        <f t="shared" si="29"/>
        <v>105.12</v>
      </c>
      <c r="N106" s="3">
        <f t="shared" si="30"/>
        <v>105.8</v>
      </c>
      <c r="O106" s="3">
        <f t="shared" si="31"/>
        <v>105.5</v>
      </c>
      <c r="P106" s="1">
        <v>4700</v>
      </c>
      <c r="R106" s="4">
        <f t="shared" si="32"/>
        <v>20.667942601974588</v>
      </c>
      <c r="S106" s="5">
        <f t="shared" si="33"/>
        <v>20.667942601974588</v>
      </c>
      <c r="T106" s="5">
        <f t="shared" si="34"/>
        <v>4.397434596164806</v>
      </c>
    </row>
    <row r="107" spans="1:20" x14ac:dyDescent="0.3">
      <c r="A107" s="1">
        <v>106</v>
      </c>
      <c r="B107" s="1" t="s">
        <v>643</v>
      </c>
      <c r="C107" s="1" t="s">
        <v>508</v>
      </c>
      <c r="D107" s="1" t="s">
        <v>542</v>
      </c>
      <c r="E107" s="1">
        <v>3300</v>
      </c>
      <c r="F107" s="3" t="s">
        <v>507</v>
      </c>
      <c r="G107" s="1">
        <v>15</v>
      </c>
      <c r="H107" s="1">
        <v>109.5</v>
      </c>
      <c r="I107" s="3">
        <f t="shared" si="28"/>
        <v>16.434999999999999</v>
      </c>
      <c r="J107" s="3">
        <f t="shared" si="27"/>
        <v>17.399999999999999</v>
      </c>
      <c r="K107" s="1">
        <v>15.47</v>
      </c>
      <c r="L107" s="1">
        <v>105.67</v>
      </c>
      <c r="M107" s="3">
        <f t="shared" si="29"/>
        <v>105.12</v>
      </c>
      <c r="N107" s="3">
        <f t="shared" si="30"/>
        <v>105.8</v>
      </c>
      <c r="O107" s="3">
        <f t="shared" si="31"/>
        <v>105.5</v>
      </c>
      <c r="P107" s="1">
        <v>3900</v>
      </c>
      <c r="R107" s="4">
        <f t="shared" si="32"/>
        <v>11.738632426145994</v>
      </c>
      <c r="S107" s="5">
        <f t="shared" si="33"/>
        <v>11.738632426145994</v>
      </c>
      <c r="T107" s="5">
        <f t="shared" si="34"/>
        <v>3.0099057502938447</v>
      </c>
    </row>
    <row r="108" spans="1:20" x14ac:dyDescent="0.3">
      <c r="A108" s="1">
        <v>107</v>
      </c>
      <c r="B108" s="1" t="s">
        <v>223</v>
      </c>
      <c r="C108" s="1" t="s">
        <v>508</v>
      </c>
      <c r="D108" s="1" t="s">
        <v>543</v>
      </c>
      <c r="E108" s="1">
        <v>3200</v>
      </c>
      <c r="F108" s="3" t="s">
        <v>507</v>
      </c>
      <c r="G108" s="1">
        <v>9</v>
      </c>
      <c r="H108" s="1">
        <v>109.5</v>
      </c>
      <c r="I108" s="3">
        <f t="shared" si="28"/>
        <v>12.945</v>
      </c>
      <c r="J108" s="3">
        <f t="shared" si="27"/>
        <v>17.600000000000001</v>
      </c>
      <c r="K108" s="1">
        <v>8.2899999999999991</v>
      </c>
      <c r="L108" s="1">
        <v>105.67</v>
      </c>
      <c r="M108" s="3">
        <f t="shared" si="29"/>
        <v>105.12</v>
      </c>
      <c r="N108" s="3">
        <f t="shared" si="30"/>
        <v>105.8</v>
      </c>
      <c r="O108" s="3">
        <f t="shared" si="31"/>
        <v>105.5</v>
      </c>
      <c r="P108" s="1">
        <v>3500</v>
      </c>
      <c r="R108" s="4">
        <f t="shared" si="32"/>
        <v>6.1052630025392141</v>
      </c>
      <c r="S108" s="5">
        <f t="shared" si="33"/>
        <v>6.1052630025392141</v>
      </c>
      <c r="T108" s="5">
        <f t="shared" si="34"/>
        <v>1.7443608578683469</v>
      </c>
    </row>
    <row r="109" spans="1:20" x14ac:dyDescent="0.3">
      <c r="A109" s="1">
        <v>108</v>
      </c>
      <c r="B109" s="1" t="s">
        <v>376</v>
      </c>
      <c r="C109" s="1" t="s">
        <v>508</v>
      </c>
      <c r="D109" s="1" t="s">
        <v>542</v>
      </c>
      <c r="E109" s="1">
        <v>8300</v>
      </c>
      <c r="F109" s="3" t="s">
        <v>507</v>
      </c>
      <c r="G109" s="1">
        <v>33</v>
      </c>
      <c r="H109" s="1">
        <v>109.5</v>
      </c>
      <c r="I109" s="3">
        <f t="shared" si="28"/>
        <v>25.6</v>
      </c>
      <c r="J109" s="3">
        <f t="shared" si="27"/>
        <v>27.6</v>
      </c>
      <c r="K109" s="1">
        <v>23.6</v>
      </c>
      <c r="L109" s="1">
        <v>105.67</v>
      </c>
      <c r="M109" s="3">
        <f t="shared" si="29"/>
        <v>105.12</v>
      </c>
      <c r="N109" s="3">
        <f t="shared" si="30"/>
        <v>105.8</v>
      </c>
      <c r="O109" s="3">
        <f t="shared" si="31"/>
        <v>105.5</v>
      </c>
      <c r="P109" s="1">
        <v>8900</v>
      </c>
      <c r="R109" s="4">
        <f t="shared" si="32"/>
        <v>37.13866537884428</v>
      </c>
      <c r="S109" s="5">
        <f t="shared" si="33"/>
        <v>37.13866537884428</v>
      </c>
      <c r="T109" s="5">
        <f t="shared" si="34"/>
        <v>4.1728837504319412</v>
      </c>
    </row>
    <row r="110" spans="1:20" x14ac:dyDescent="0.3">
      <c r="A110" s="1">
        <v>109</v>
      </c>
      <c r="B110" s="1" t="s">
        <v>181</v>
      </c>
      <c r="C110" s="1" t="s">
        <v>508</v>
      </c>
      <c r="D110" s="1" t="s">
        <v>546</v>
      </c>
      <c r="E110" s="1">
        <v>5700</v>
      </c>
      <c r="F110" s="3" t="s">
        <v>507</v>
      </c>
      <c r="G110" s="1">
        <v>30</v>
      </c>
      <c r="H110" s="1">
        <v>109.5</v>
      </c>
      <c r="I110" s="3">
        <f t="shared" si="28"/>
        <v>13.455</v>
      </c>
      <c r="J110" s="3">
        <f t="shared" si="27"/>
        <v>16</v>
      </c>
      <c r="K110" s="1">
        <v>10.91</v>
      </c>
      <c r="L110" s="1">
        <v>105.67</v>
      </c>
      <c r="M110" s="3">
        <f t="shared" si="29"/>
        <v>105.12</v>
      </c>
      <c r="N110" s="3">
        <f t="shared" si="30"/>
        <v>105.8</v>
      </c>
      <c r="O110" s="3">
        <f t="shared" si="31"/>
        <v>105.5</v>
      </c>
      <c r="P110" s="1">
        <v>6300</v>
      </c>
      <c r="R110" s="4">
        <f t="shared" si="32"/>
        <v>27.0317721219456</v>
      </c>
      <c r="S110" s="5">
        <f t="shared" si="33"/>
        <v>27.0317721219456</v>
      </c>
      <c r="T110" s="5">
        <f t="shared" si="34"/>
        <v>4.2907574796739052</v>
      </c>
    </row>
    <row r="111" spans="1:20" x14ac:dyDescent="0.3">
      <c r="A111" s="1">
        <v>110</v>
      </c>
      <c r="B111" s="1" t="s">
        <v>232</v>
      </c>
      <c r="C111" s="1" t="s">
        <v>508</v>
      </c>
      <c r="D111" s="1" t="s">
        <v>543</v>
      </c>
      <c r="E111" s="1">
        <v>4900</v>
      </c>
      <c r="F111" s="3" t="s">
        <v>507</v>
      </c>
      <c r="G111" s="1">
        <v>26</v>
      </c>
      <c r="H111" s="1">
        <v>109.5</v>
      </c>
      <c r="I111" s="3">
        <f t="shared" si="28"/>
        <v>17.119999999999997</v>
      </c>
      <c r="J111" s="3">
        <f t="shared" si="27"/>
        <v>16.899999999999999</v>
      </c>
      <c r="K111" s="1">
        <v>17.34</v>
      </c>
      <c r="L111" s="1">
        <v>105.67</v>
      </c>
      <c r="M111" s="3">
        <f t="shared" si="29"/>
        <v>105.12</v>
      </c>
      <c r="N111" s="3">
        <f t="shared" si="30"/>
        <v>105.8</v>
      </c>
      <c r="O111" s="3">
        <f t="shared" si="31"/>
        <v>105.5</v>
      </c>
      <c r="P111" s="1">
        <v>4800</v>
      </c>
      <c r="R111" s="4">
        <f t="shared" si="32"/>
        <v>23.684128912799654</v>
      </c>
      <c r="S111" s="5">
        <f t="shared" si="33"/>
        <v>23.684128912799654</v>
      </c>
      <c r="T111" s="5">
        <f t="shared" si="34"/>
        <v>4.9341935234999283</v>
      </c>
    </row>
    <row r="112" spans="1:20" x14ac:dyDescent="0.3">
      <c r="A112" s="1">
        <v>111</v>
      </c>
      <c r="B112" s="1" t="s">
        <v>285</v>
      </c>
      <c r="C112" s="1" t="s">
        <v>508</v>
      </c>
      <c r="D112" s="1" t="s">
        <v>544</v>
      </c>
      <c r="E112" s="1">
        <v>5000</v>
      </c>
      <c r="F112" s="3" t="s">
        <v>507</v>
      </c>
      <c r="G112" s="1">
        <v>31</v>
      </c>
      <c r="H112" s="1">
        <v>109.5</v>
      </c>
      <c r="I112" s="3">
        <f t="shared" si="28"/>
        <v>23.805</v>
      </c>
      <c r="J112" s="3">
        <f t="shared" si="27"/>
        <v>21.7</v>
      </c>
      <c r="K112" s="1">
        <v>25.91</v>
      </c>
      <c r="L112" s="1">
        <v>105.67</v>
      </c>
      <c r="M112" s="3">
        <f t="shared" si="29"/>
        <v>105.12</v>
      </c>
      <c r="N112" s="3">
        <f t="shared" si="30"/>
        <v>105.8</v>
      </c>
      <c r="O112" s="3">
        <f t="shared" si="31"/>
        <v>105.5</v>
      </c>
      <c r="P112" s="1">
        <v>5600</v>
      </c>
      <c r="R112" s="4">
        <f t="shared" si="32"/>
        <v>29.356452521358538</v>
      </c>
      <c r="S112" s="5">
        <f t="shared" si="33"/>
        <v>29.356452521358538</v>
      </c>
      <c r="T112" s="5">
        <f t="shared" si="34"/>
        <v>5.2422236645283107</v>
      </c>
    </row>
    <row r="113" spans="1:20" x14ac:dyDescent="0.3">
      <c r="A113" s="1">
        <v>112</v>
      </c>
      <c r="B113" s="1" t="s">
        <v>246</v>
      </c>
      <c r="C113" s="1" t="s">
        <v>508</v>
      </c>
      <c r="D113" s="1" t="s">
        <v>545</v>
      </c>
      <c r="E113" s="1">
        <v>6400</v>
      </c>
      <c r="F113" s="3" t="s">
        <v>507</v>
      </c>
      <c r="G113" s="1">
        <v>33</v>
      </c>
      <c r="H113" s="1">
        <v>109.5</v>
      </c>
      <c r="I113" s="3">
        <f t="shared" si="28"/>
        <v>19.395</v>
      </c>
      <c r="J113" s="3">
        <f t="shared" si="27"/>
        <v>21.3</v>
      </c>
      <c r="K113" s="1">
        <v>17.489999999999998</v>
      </c>
      <c r="L113" s="1">
        <v>105.67</v>
      </c>
      <c r="M113" s="3">
        <f t="shared" si="29"/>
        <v>105.12</v>
      </c>
      <c r="N113" s="3">
        <f t="shared" si="30"/>
        <v>105.8</v>
      </c>
      <c r="O113" s="3">
        <f t="shared" si="31"/>
        <v>105.5</v>
      </c>
      <c r="P113" s="1">
        <v>7000</v>
      </c>
      <c r="R113" s="4">
        <f t="shared" si="32"/>
        <v>31.93196506242283</v>
      </c>
      <c r="S113" s="5">
        <f t="shared" si="33"/>
        <v>31.93196506242283</v>
      </c>
      <c r="T113" s="5">
        <f t="shared" si="34"/>
        <v>4.5617092946318332</v>
      </c>
    </row>
    <row r="114" spans="1:20" x14ac:dyDescent="0.3">
      <c r="A114" s="1">
        <v>113</v>
      </c>
      <c r="B114" s="1" t="s">
        <v>670</v>
      </c>
      <c r="C114" s="1" t="s">
        <v>488</v>
      </c>
      <c r="D114" s="1" t="s">
        <v>546</v>
      </c>
      <c r="E114" s="1">
        <v>3300</v>
      </c>
      <c r="F114" s="3" t="s">
        <v>491</v>
      </c>
      <c r="G114" s="1">
        <v>24</v>
      </c>
      <c r="H114" s="1">
        <v>109</v>
      </c>
      <c r="I114" s="3">
        <f t="shared" si="28"/>
        <v>15.84</v>
      </c>
      <c r="J114" s="3">
        <v>20</v>
      </c>
      <c r="K114" s="1">
        <v>11.68</v>
      </c>
      <c r="L114" s="1">
        <v>105.88</v>
      </c>
      <c r="M114" s="3">
        <f t="shared" si="29"/>
        <v>100.5</v>
      </c>
      <c r="N114" s="3">
        <f t="shared" si="30"/>
        <v>107.1</v>
      </c>
      <c r="O114" s="3">
        <f t="shared" si="31"/>
        <v>106.1</v>
      </c>
      <c r="P114" s="1">
        <v>3500</v>
      </c>
      <c r="R114" s="4">
        <f t="shared" si="32"/>
        <v>18.057106051146</v>
      </c>
      <c r="S114" s="5">
        <f t="shared" si="33"/>
        <v>18.057106051146</v>
      </c>
      <c r="T114" s="5">
        <f t="shared" si="34"/>
        <v>5.1591731574702857</v>
      </c>
    </row>
    <row r="115" spans="1:20" x14ac:dyDescent="0.3">
      <c r="A115" s="1">
        <v>114</v>
      </c>
      <c r="B115" s="1" t="s">
        <v>534</v>
      </c>
      <c r="C115" s="1" t="s">
        <v>488</v>
      </c>
      <c r="D115" s="1" t="s">
        <v>546</v>
      </c>
      <c r="E115" s="1">
        <v>3000</v>
      </c>
      <c r="F115" s="3" t="s">
        <v>491</v>
      </c>
      <c r="G115" s="1">
        <v>20</v>
      </c>
      <c r="H115" s="1">
        <v>109</v>
      </c>
      <c r="I115" s="3">
        <f t="shared" si="28"/>
        <v>15.404999999999999</v>
      </c>
      <c r="J115" s="3">
        <f t="shared" ref="J115:J125" si="35">VLOOKUP(B115,$B$217:$D$746,3,FALSE)</f>
        <v>12.5</v>
      </c>
      <c r="K115" s="1">
        <v>18.309999999999999</v>
      </c>
      <c r="L115" s="1">
        <v>105.88</v>
      </c>
      <c r="M115" s="3">
        <f t="shared" si="29"/>
        <v>100.5</v>
      </c>
      <c r="N115" s="3">
        <f t="shared" si="30"/>
        <v>107.1</v>
      </c>
      <c r="O115" s="3">
        <f t="shared" si="31"/>
        <v>106.1</v>
      </c>
      <c r="P115" s="1">
        <v>3500</v>
      </c>
      <c r="R115" s="4">
        <f t="shared" si="32"/>
        <v>14.116319911120277</v>
      </c>
      <c r="S115" s="5">
        <f t="shared" si="33"/>
        <v>14.116319911120277</v>
      </c>
      <c r="T115" s="5">
        <f t="shared" si="34"/>
        <v>4.0332342603200795</v>
      </c>
    </row>
    <row r="116" spans="1:20" x14ac:dyDescent="0.3">
      <c r="A116" s="1">
        <v>115</v>
      </c>
      <c r="B116" s="1" t="s">
        <v>235</v>
      </c>
      <c r="C116" s="1" t="s">
        <v>488</v>
      </c>
      <c r="D116" s="1" t="s">
        <v>544</v>
      </c>
      <c r="E116" s="1">
        <v>3100</v>
      </c>
      <c r="F116" s="3" t="s">
        <v>491</v>
      </c>
      <c r="G116" s="1">
        <v>18</v>
      </c>
      <c r="H116" s="1">
        <v>109</v>
      </c>
      <c r="I116" s="3">
        <f t="shared" si="28"/>
        <v>10.799999999999999</v>
      </c>
      <c r="J116" s="3">
        <f t="shared" si="35"/>
        <v>17.399999999999999</v>
      </c>
      <c r="K116" s="1">
        <v>4.2</v>
      </c>
      <c r="L116" s="1">
        <v>105.88</v>
      </c>
      <c r="M116" s="3">
        <f t="shared" si="29"/>
        <v>100.5</v>
      </c>
      <c r="N116" s="3">
        <f t="shared" si="30"/>
        <v>107.1</v>
      </c>
      <c r="O116" s="3">
        <f t="shared" si="31"/>
        <v>106.1</v>
      </c>
      <c r="P116" s="1">
        <v>3500</v>
      </c>
      <c r="R116" s="4">
        <f t="shared" si="32"/>
        <v>11.704151931001265</v>
      </c>
      <c r="S116" s="5">
        <f t="shared" si="33"/>
        <v>11.704151931001265</v>
      </c>
      <c r="T116" s="5">
        <f t="shared" si="34"/>
        <v>3.3440434088575044</v>
      </c>
    </row>
    <row r="117" spans="1:20" x14ac:dyDescent="0.3">
      <c r="A117" s="1">
        <v>116</v>
      </c>
      <c r="B117" s="1" t="s">
        <v>458</v>
      </c>
      <c r="C117" s="1" t="s">
        <v>488</v>
      </c>
      <c r="D117" s="1" t="s">
        <v>542</v>
      </c>
      <c r="E117" s="1">
        <v>3200</v>
      </c>
      <c r="F117" s="3" t="s">
        <v>491</v>
      </c>
      <c r="G117" s="1">
        <v>18</v>
      </c>
      <c r="H117" s="1">
        <v>109</v>
      </c>
      <c r="I117" s="3">
        <f t="shared" si="28"/>
        <v>20.555</v>
      </c>
      <c r="J117" s="3">
        <f t="shared" si="35"/>
        <v>19.600000000000001</v>
      </c>
      <c r="K117" s="1">
        <v>21.51</v>
      </c>
      <c r="L117" s="1">
        <v>105.88</v>
      </c>
      <c r="M117" s="3">
        <f t="shared" si="29"/>
        <v>100.5</v>
      </c>
      <c r="N117" s="3">
        <f t="shared" si="30"/>
        <v>107.1</v>
      </c>
      <c r="O117" s="3">
        <f t="shared" si="31"/>
        <v>106.1</v>
      </c>
      <c r="P117" s="1">
        <v>3500</v>
      </c>
      <c r="R117" s="4">
        <f t="shared" si="32"/>
        <v>14.658860677539215</v>
      </c>
      <c r="S117" s="5">
        <f t="shared" si="33"/>
        <v>14.658860677539215</v>
      </c>
      <c r="T117" s="5">
        <f t="shared" si="34"/>
        <v>4.1882459078683469</v>
      </c>
    </row>
    <row r="118" spans="1:20" x14ac:dyDescent="0.3">
      <c r="A118" s="1">
        <v>117</v>
      </c>
      <c r="B118" s="1" t="s">
        <v>320</v>
      </c>
      <c r="C118" s="1" t="s">
        <v>488</v>
      </c>
      <c r="D118" s="1" t="s">
        <v>545</v>
      </c>
      <c r="E118" s="1">
        <v>3200</v>
      </c>
      <c r="F118" s="3" t="s">
        <v>491</v>
      </c>
      <c r="G118" s="1">
        <v>22</v>
      </c>
      <c r="H118" s="1">
        <v>109</v>
      </c>
      <c r="I118" s="3">
        <f t="shared" si="28"/>
        <v>17.035</v>
      </c>
      <c r="J118" s="3">
        <f t="shared" si="35"/>
        <v>13.9</v>
      </c>
      <c r="K118" s="1">
        <v>20.170000000000002</v>
      </c>
      <c r="L118" s="1">
        <v>105.88</v>
      </c>
      <c r="M118" s="3">
        <f t="shared" si="29"/>
        <v>100.5</v>
      </c>
      <c r="N118" s="3">
        <f t="shared" si="30"/>
        <v>107.1</v>
      </c>
      <c r="O118" s="3">
        <f t="shared" si="31"/>
        <v>106.1</v>
      </c>
      <c r="P118" s="1">
        <v>3500</v>
      </c>
      <c r="R118" s="4">
        <f t="shared" si="32"/>
        <v>16.629617477539213</v>
      </c>
      <c r="S118" s="5">
        <f t="shared" si="33"/>
        <v>16.629617477539213</v>
      </c>
      <c r="T118" s="5">
        <f t="shared" si="34"/>
        <v>4.7513192792969177</v>
      </c>
    </row>
    <row r="119" spans="1:20" x14ac:dyDescent="0.3">
      <c r="A119" s="1">
        <v>118</v>
      </c>
      <c r="B119" s="1" t="s">
        <v>190</v>
      </c>
      <c r="C119" s="1" t="s">
        <v>488</v>
      </c>
      <c r="D119" s="1" t="s">
        <v>545</v>
      </c>
      <c r="E119" s="1">
        <v>5800</v>
      </c>
      <c r="F119" s="3" t="s">
        <v>491</v>
      </c>
      <c r="G119" s="1">
        <v>33</v>
      </c>
      <c r="H119" s="1">
        <v>109</v>
      </c>
      <c r="I119" s="3">
        <f t="shared" si="28"/>
        <v>20.71</v>
      </c>
      <c r="J119" s="3">
        <f t="shared" si="35"/>
        <v>18.8</v>
      </c>
      <c r="K119" s="1">
        <v>22.62</v>
      </c>
      <c r="L119" s="1">
        <v>105.88</v>
      </c>
      <c r="M119" s="3">
        <f t="shared" si="29"/>
        <v>100.5</v>
      </c>
      <c r="N119" s="3">
        <f t="shared" si="30"/>
        <v>107.1</v>
      </c>
      <c r="O119" s="3">
        <f t="shared" si="31"/>
        <v>106.1</v>
      </c>
      <c r="P119" s="1">
        <v>6700</v>
      </c>
      <c r="R119" s="4">
        <f t="shared" si="32"/>
        <v>31.257090317754816</v>
      </c>
      <c r="S119" s="5">
        <f t="shared" si="33"/>
        <v>31.257090317754816</v>
      </c>
      <c r="T119" s="5">
        <f t="shared" si="34"/>
        <v>4.6652373608589279</v>
      </c>
    </row>
    <row r="120" spans="1:20" x14ac:dyDescent="0.3">
      <c r="A120" s="1">
        <v>119</v>
      </c>
      <c r="B120" s="1" t="s">
        <v>101</v>
      </c>
      <c r="C120" s="1" t="s">
        <v>488</v>
      </c>
      <c r="D120" s="1" t="s">
        <v>543</v>
      </c>
      <c r="E120" s="1">
        <v>8600</v>
      </c>
      <c r="F120" s="3" t="s">
        <v>491</v>
      </c>
      <c r="G120" s="1">
        <v>35</v>
      </c>
      <c r="H120" s="1">
        <v>109</v>
      </c>
      <c r="I120" s="3">
        <f t="shared" si="28"/>
        <v>25.14</v>
      </c>
      <c r="J120" s="3">
        <f t="shared" si="35"/>
        <v>21.5</v>
      </c>
      <c r="K120" s="1">
        <v>28.78</v>
      </c>
      <c r="L120" s="1">
        <v>105.88</v>
      </c>
      <c r="M120" s="3">
        <f t="shared" si="29"/>
        <v>100.5</v>
      </c>
      <c r="N120" s="3">
        <f t="shared" si="30"/>
        <v>107.1</v>
      </c>
      <c r="O120" s="3">
        <f t="shared" si="31"/>
        <v>106.1</v>
      </c>
      <c r="P120" s="1">
        <v>9600</v>
      </c>
      <c r="R120" s="4">
        <f t="shared" si="32"/>
        <v>39.874953973586855</v>
      </c>
      <c r="S120" s="5">
        <f t="shared" si="33"/>
        <v>39.874953973586855</v>
      </c>
      <c r="T120" s="5">
        <f t="shared" si="34"/>
        <v>4.153641038915298</v>
      </c>
    </row>
    <row r="121" spans="1:20" x14ac:dyDescent="0.3">
      <c r="A121" s="1">
        <v>120</v>
      </c>
      <c r="B121" s="1" t="s">
        <v>21</v>
      </c>
      <c r="C121" s="1" t="s">
        <v>488</v>
      </c>
      <c r="D121" s="1" t="s">
        <v>544</v>
      </c>
      <c r="E121" s="1">
        <v>4900</v>
      </c>
      <c r="F121" s="3" t="s">
        <v>491</v>
      </c>
      <c r="G121" s="1">
        <v>35</v>
      </c>
      <c r="H121" s="1">
        <v>109</v>
      </c>
      <c r="I121" s="3">
        <f t="shared" si="28"/>
        <v>21.4</v>
      </c>
      <c r="J121" s="3">
        <f t="shared" si="35"/>
        <v>20.3</v>
      </c>
      <c r="K121" s="1">
        <v>22.5</v>
      </c>
      <c r="L121" s="1">
        <v>105.88</v>
      </c>
      <c r="M121" s="3">
        <f t="shared" si="29"/>
        <v>100.5</v>
      </c>
      <c r="N121" s="3">
        <f t="shared" si="30"/>
        <v>107.1</v>
      </c>
      <c r="O121" s="3">
        <f t="shared" si="31"/>
        <v>106.1</v>
      </c>
      <c r="P121" s="1">
        <v>6100</v>
      </c>
      <c r="R121" s="4">
        <f t="shared" si="32"/>
        <v>31.330601287799652</v>
      </c>
      <c r="S121" s="5">
        <f t="shared" si="33"/>
        <v>31.330601287799652</v>
      </c>
      <c r="T121" s="5">
        <f t="shared" si="34"/>
        <v>5.1361641455409268</v>
      </c>
    </row>
    <row r="122" spans="1:20" x14ac:dyDescent="0.3">
      <c r="A122" s="1">
        <v>121</v>
      </c>
      <c r="B122" s="1" t="s">
        <v>115</v>
      </c>
      <c r="C122" s="1" t="s">
        <v>488</v>
      </c>
      <c r="D122" s="1" t="s">
        <v>546</v>
      </c>
      <c r="E122" s="1">
        <v>6200</v>
      </c>
      <c r="F122" s="3" t="s">
        <v>491</v>
      </c>
      <c r="G122" s="1">
        <v>35</v>
      </c>
      <c r="H122" s="1">
        <v>109</v>
      </c>
      <c r="I122" s="3">
        <f t="shared" si="28"/>
        <v>20.395</v>
      </c>
      <c r="J122" s="3">
        <f t="shared" si="35"/>
        <v>22.5</v>
      </c>
      <c r="K122" s="1">
        <v>18.29</v>
      </c>
      <c r="L122" s="1">
        <v>105.88</v>
      </c>
      <c r="M122" s="3">
        <f t="shared" si="29"/>
        <v>100.5</v>
      </c>
      <c r="N122" s="3">
        <f t="shared" si="30"/>
        <v>107.1</v>
      </c>
      <c r="O122" s="3">
        <f t="shared" si="31"/>
        <v>106.1</v>
      </c>
      <c r="P122" s="1">
        <v>7300</v>
      </c>
      <c r="R122" s="4">
        <f t="shared" si="32"/>
        <v>33.260713440884899</v>
      </c>
      <c r="S122" s="5">
        <f t="shared" si="33"/>
        <v>33.260713440884899</v>
      </c>
      <c r="T122" s="5">
        <f t="shared" si="34"/>
        <v>4.5562621151897122</v>
      </c>
    </row>
    <row r="123" spans="1:20" x14ac:dyDescent="0.3">
      <c r="A123" s="1">
        <v>122</v>
      </c>
      <c r="B123" s="1" t="s">
        <v>105</v>
      </c>
      <c r="C123" s="1" t="s">
        <v>493</v>
      </c>
      <c r="D123" s="1" t="s">
        <v>543</v>
      </c>
      <c r="E123" s="1">
        <v>3800</v>
      </c>
      <c r="F123" s="1" t="s">
        <v>498</v>
      </c>
      <c r="G123" s="1">
        <v>25</v>
      </c>
      <c r="H123" s="1">
        <v>108</v>
      </c>
      <c r="I123" s="3">
        <f t="shared" si="28"/>
        <v>17.875</v>
      </c>
      <c r="J123" s="3">
        <f t="shared" si="35"/>
        <v>18</v>
      </c>
      <c r="K123" s="1">
        <v>17.75</v>
      </c>
      <c r="L123" s="1">
        <v>108.88</v>
      </c>
      <c r="M123" s="3">
        <f t="shared" si="29"/>
        <v>107.75</v>
      </c>
      <c r="N123" s="3">
        <f t="shared" si="30"/>
        <v>112.2</v>
      </c>
      <c r="O123" s="3">
        <f t="shared" si="31"/>
        <v>109.7</v>
      </c>
      <c r="P123" s="1">
        <v>3800</v>
      </c>
      <c r="R123" s="4">
        <f t="shared" si="32"/>
        <v>20.508568387890563</v>
      </c>
      <c r="S123" s="5">
        <f t="shared" si="33"/>
        <v>20.508568387890563</v>
      </c>
      <c r="T123" s="5">
        <f t="shared" si="34"/>
        <v>5.3969916810238328</v>
      </c>
    </row>
    <row r="124" spans="1:20" x14ac:dyDescent="0.3">
      <c r="A124" s="1">
        <v>123</v>
      </c>
      <c r="B124" s="1" t="s">
        <v>417</v>
      </c>
      <c r="C124" s="1" t="s">
        <v>493</v>
      </c>
      <c r="D124" s="1" t="s">
        <v>545</v>
      </c>
      <c r="E124" s="1">
        <v>3500</v>
      </c>
      <c r="F124" s="3" t="s">
        <v>498</v>
      </c>
      <c r="G124" s="1">
        <v>9</v>
      </c>
      <c r="H124" s="1">
        <v>108</v>
      </c>
      <c r="I124" s="3">
        <f t="shared" si="28"/>
        <v>16.744999999999997</v>
      </c>
      <c r="J124" s="3">
        <f t="shared" si="35"/>
        <v>15.5</v>
      </c>
      <c r="K124" s="1">
        <v>17.989999999999998</v>
      </c>
      <c r="L124" s="1">
        <v>108.88</v>
      </c>
      <c r="M124" s="3">
        <f t="shared" si="29"/>
        <v>107.75</v>
      </c>
      <c r="N124" s="3">
        <f t="shared" si="30"/>
        <v>112.2</v>
      </c>
      <c r="O124" s="3">
        <f t="shared" si="31"/>
        <v>109.7</v>
      </c>
      <c r="P124" s="1">
        <v>3500</v>
      </c>
      <c r="R124" s="4">
        <f t="shared" si="32"/>
        <v>7.7119666621372787</v>
      </c>
      <c r="S124" s="5">
        <f t="shared" si="33"/>
        <v>7.7119666621372787</v>
      </c>
      <c r="T124" s="5">
        <f t="shared" si="34"/>
        <v>2.2034190463249366</v>
      </c>
    </row>
    <row r="125" spans="1:20" x14ac:dyDescent="0.3">
      <c r="A125" s="1">
        <v>124</v>
      </c>
      <c r="B125" s="1" t="s">
        <v>293</v>
      </c>
      <c r="C125" s="1" t="s">
        <v>493</v>
      </c>
      <c r="D125" s="1" t="s">
        <v>543</v>
      </c>
      <c r="E125" s="1">
        <v>3100</v>
      </c>
      <c r="F125" s="3" t="s">
        <v>498</v>
      </c>
      <c r="G125" s="1">
        <v>23</v>
      </c>
      <c r="H125" s="1">
        <v>108</v>
      </c>
      <c r="I125" s="3">
        <f t="shared" si="28"/>
        <v>16.594999999999999</v>
      </c>
      <c r="J125" s="3">
        <f t="shared" si="35"/>
        <v>17.2</v>
      </c>
      <c r="K125" s="1">
        <v>15.99</v>
      </c>
      <c r="L125" s="1">
        <v>108.88</v>
      </c>
      <c r="M125" s="3">
        <f t="shared" si="29"/>
        <v>107.75</v>
      </c>
      <c r="N125" s="3">
        <f t="shared" si="30"/>
        <v>112.2</v>
      </c>
      <c r="O125" s="3">
        <f t="shared" si="31"/>
        <v>109.7</v>
      </c>
      <c r="P125" s="1">
        <v>3600</v>
      </c>
      <c r="R125" s="4">
        <f t="shared" si="32"/>
        <v>16.788214206001264</v>
      </c>
      <c r="S125" s="5">
        <f t="shared" si="33"/>
        <v>16.788214206001264</v>
      </c>
      <c r="T125" s="5">
        <f t="shared" si="34"/>
        <v>4.6633928350003506</v>
      </c>
    </row>
    <row r="126" spans="1:20" x14ac:dyDescent="0.3">
      <c r="A126" s="1">
        <v>125</v>
      </c>
      <c r="B126" s="1" t="s">
        <v>668</v>
      </c>
      <c r="C126" s="1" t="s">
        <v>493</v>
      </c>
      <c r="D126" s="1" t="s">
        <v>546</v>
      </c>
      <c r="E126" s="1">
        <v>3200</v>
      </c>
      <c r="F126" s="3" t="s">
        <v>498</v>
      </c>
      <c r="G126" s="1">
        <v>11</v>
      </c>
      <c r="H126" s="1">
        <v>108</v>
      </c>
      <c r="I126" s="3">
        <f t="shared" si="28"/>
        <v>10</v>
      </c>
      <c r="J126" s="3">
        <v>20</v>
      </c>
      <c r="K126" s="1">
        <v>0</v>
      </c>
      <c r="L126" s="1">
        <v>108.88</v>
      </c>
      <c r="M126" s="3">
        <f t="shared" si="29"/>
        <v>107.75</v>
      </c>
      <c r="N126" s="3">
        <f t="shared" si="30"/>
        <v>112.2</v>
      </c>
      <c r="O126" s="3">
        <f t="shared" si="31"/>
        <v>109.7</v>
      </c>
      <c r="P126" s="1">
        <v>3500</v>
      </c>
      <c r="R126" s="4">
        <f t="shared" si="32"/>
        <v>6.5000994525392137</v>
      </c>
      <c r="S126" s="5">
        <f t="shared" si="33"/>
        <v>6.5000994525392137</v>
      </c>
      <c r="T126" s="5">
        <f t="shared" si="34"/>
        <v>1.857171272154061</v>
      </c>
    </row>
    <row r="127" spans="1:20" x14ac:dyDescent="0.3">
      <c r="A127" s="1">
        <v>126</v>
      </c>
      <c r="B127" s="1" t="s">
        <v>369</v>
      </c>
      <c r="C127" s="1" t="s">
        <v>493</v>
      </c>
      <c r="D127" s="1" t="s">
        <v>546</v>
      </c>
      <c r="E127" s="1">
        <v>3700</v>
      </c>
      <c r="F127" s="3" t="s">
        <v>498</v>
      </c>
      <c r="G127" s="1">
        <v>24</v>
      </c>
      <c r="H127" s="1">
        <v>108</v>
      </c>
      <c r="I127" s="3">
        <f t="shared" si="28"/>
        <v>10.475000000000001</v>
      </c>
      <c r="J127" s="3">
        <f t="shared" ref="J127:J148" si="36">VLOOKUP(B127,$B$217:$D$746,3,FALSE)</f>
        <v>11.9</v>
      </c>
      <c r="K127" s="1">
        <v>9.0500000000000007</v>
      </c>
      <c r="L127" s="1">
        <v>108.88</v>
      </c>
      <c r="M127" s="3">
        <f t="shared" si="29"/>
        <v>107.75</v>
      </c>
      <c r="N127" s="3">
        <f t="shared" si="30"/>
        <v>112.2</v>
      </c>
      <c r="O127" s="3">
        <f t="shared" si="31"/>
        <v>109.7</v>
      </c>
      <c r="P127" s="1">
        <v>4300</v>
      </c>
      <c r="R127" s="4">
        <f t="shared" si="32"/>
        <v>17.510557239505946</v>
      </c>
      <c r="S127" s="5">
        <f t="shared" si="33"/>
        <v>17.510557239505946</v>
      </c>
      <c r="T127" s="5">
        <f t="shared" si="34"/>
        <v>4.0722226138385924</v>
      </c>
    </row>
    <row r="128" spans="1:20" x14ac:dyDescent="0.3">
      <c r="A128" s="1">
        <v>127</v>
      </c>
      <c r="B128" s="1" t="s">
        <v>304</v>
      </c>
      <c r="C128" s="1" t="s">
        <v>493</v>
      </c>
      <c r="D128" s="1" t="s">
        <v>545</v>
      </c>
      <c r="E128" s="1">
        <v>4000</v>
      </c>
      <c r="F128" s="3" t="s">
        <v>498</v>
      </c>
      <c r="G128" s="1">
        <v>24</v>
      </c>
      <c r="H128" s="1">
        <v>108</v>
      </c>
      <c r="I128" s="3">
        <f t="shared" si="28"/>
        <v>21.28</v>
      </c>
      <c r="J128" s="3">
        <f t="shared" si="36"/>
        <v>21.6</v>
      </c>
      <c r="K128" s="1">
        <v>20.96</v>
      </c>
      <c r="L128" s="1">
        <v>108.88</v>
      </c>
      <c r="M128" s="3">
        <f t="shared" si="29"/>
        <v>107.75</v>
      </c>
      <c r="N128" s="3">
        <f t="shared" si="30"/>
        <v>112.2</v>
      </c>
      <c r="O128" s="3">
        <f t="shared" si="31"/>
        <v>109.7</v>
      </c>
      <c r="P128" s="1">
        <v>4200</v>
      </c>
      <c r="R128" s="4">
        <f t="shared" si="32"/>
        <v>21.18411271194887</v>
      </c>
      <c r="S128" s="5">
        <f t="shared" si="33"/>
        <v>21.18411271194887</v>
      </c>
      <c r="T128" s="5">
        <f t="shared" si="34"/>
        <v>5.043836359987826</v>
      </c>
    </row>
    <row r="129" spans="1:20" x14ac:dyDescent="0.3">
      <c r="A129" s="1">
        <v>128</v>
      </c>
      <c r="B129" s="1" t="s">
        <v>327</v>
      </c>
      <c r="C129" s="1" t="s">
        <v>493</v>
      </c>
      <c r="D129" s="1" t="s">
        <v>544</v>
      </c>
      <c r="E129" s="1">
        <v>8700</v>
      </c>
      <c r="F129" s="3" t="s">
        <v>498</v>
      </c>
      <c r="G129" s="1">
        <v>37</v>
      </c>
      <c r="H129" s="1">
        <v>108</v>
      </c>
      <c r="I129" s="3">
        <f t="shared" si="28"/>
        <v>30.3</v>
      </c>
      <c r="J129" s="3">
        <f t="shared" si="36"/>
        <v>32</v>
      </c>
      <c r="K129" s="1">
        <v>28.6</v>
      </c>
      <c r="L129" s="1">
        <v>108.88</v>
      </c>
      <c r="M129" s="3">
        <f t="shared" si="29"/>
        <v>107.75</v>
      </c>
      <c r="N129" s="3">
        <f t="shared" si="30"/>
        <v>112.2</v>
      </c>
      <c r="O129" s="3">
        <f t="shared" si="31"/>
        <v>109.7</v>
      </c>
      <c r="P129" s="1">
        <v>9100</v>
      </c>
      <c r="R129" s="4">
        <f t="shared" si="32"/>
        <v>43.270808963186568</v>
      </c>
      <c r="S129" s="5">
        <f t="shared" si="33"/>
        <v>43.270808963186568</v>
      </c>
      <c r="T129" s="5">
        <f t="shared" si="34"/>
        <v>4.7550339519985245</v>
      </c>
    </row>
    <row r="130" spans="1:20" x14ac:dyDescent="0.3">
      <c r="A130" s="1">
        <v>129</v>
      </c>
      <c r="B130" s="1" t="s">
        <v>528</v>
      </c>
      <c r="C130" s="1" t="s">
        <v>493</v>
      </c>
      <c r="D130" s="1" t="s">
        <v>546</v>
      </c>
      <c r="E130" s="1">
        <v>6000</v>
      </c>
      <c r="F130" s="3" t="s">
        <v>498</v>
      </c>
      <c r="G130" s="1">
        <v>35</v>
      </c>
      <c r="H130" s="1">
        <v>108</v>
      </c>
      <c r="I130" s="3">
        <f t="shared" ref="I130:I161" si="37">AVERAGE(J130:K130)</f>
        <v>22.61</v>
      </c>
      <c r="J130" s="3">
        <f t="shared" si="36"/>
        <v>22.3</v>
      </c>
      <c r="K130" s="1">
        <v>22.92</v>
      </c>
      <c r="L130" s="1">
        <v>108.88</v>
      </c>
      <c r="M130" s="3">
        <f t="shared" ref="M130:M161" si="38">VLOOKUP(F130,$B$185:$E$214,2,FALSE)</f>
        <v>107.75</v>
      </c>
      <c r="N130" s="3">
        <f t="shared" ref="N130:N161" si="39">VLOOKUP(C130,$B$185:$E$214,4,FALSE)</f>
        <v>112.2</v>
      </c>
      <c r="O130" s="3">
        <f t="shared" ref="O130:O161" si="40">VLOOKUP(F130,$B$185:$E$214,3,FALSE)</f>
        <v>109.7</v>
      </c>
      <c r="P130" s="1">
        <v>6400</v>
      </c>
      <c r="R130" s="4">
        <f t="shared" ref="R130:R161" si="41">IF(E130&gt;8000,(-87.868852+(LN(E130))*9.365713+G130*0.73241+I130*0.27241+H130*0.0924+((L130+M130)/2)*0.015315+((N130+O130)/2)*-0.032803)*(1+(E130-8000)/10000),-87.868852+(LN(E130))*9.365713+G130*0.73241+I130*0.27241+H130*0.0924+((L130+M130)/2)*0.015315+((N130+O130)/2)*-0.032803)</f>
        <v>33.400397846003912</v>
      </c>
      <c r="S130" s="5">
        <f t="shared" ref="S130:S161" si="42">R130-Q130</f>
        <v>33.400397846003912</v>
      </c>
      <c r="T130" s="5">
        <f t="shared" ref="T130:T161" si="43">R130/(P130/1000)</f>
        <v>5.2188121634381108</v>
      </c>
    </row>
    <row r="131" spans="1:20" x14ac:dyDescent="0.3">
      <c r="A131" s="1">
        <v>130</v>
      </c>
      <c r="B131" s="1" t="s">
        <v>402</v>
      </c>
      <c r="C131" s="1" t="s">
        <v>493</v>
      </c>
      <c r="D131" s="1" t="s">
        <v>545</v>
      </c>
      <c r="E131" s="1">
        <v>4500</v>
      </c>
      <c r="F131" s="3" t="s">
        <v>498</v>
      </c>
      <c r="G131" s="1">
        <v>25</v>
      </c>
      <c r="H131" s="1">
        <v>108</v>
      </c>
      <c r="I131" s="3">
        <f t="shared" si="37"/>
        <v>16.395</v>
      </c>
      <c r="J131" s="3">
        <f t="shared" si="36"/>
        <v>17.2</v>
      </c>
      <c r="K131" s="1">
        <v>15.59</v>
      </c>
      <c r="L131" s="1">
        <v>108.88</v>
      </c>
      <c r="M131" s="3">
        <f t="shared" si="38"/>
        <v>107.75</v>
      </c>
      <c r="N131" s="3">
        <f t="shared" si="39"/>
        <v>112.2</v>
      </c>
      <c r="O131" s="3">
        <f t="shared" si="40"/>
        <v>109.7</v>
      </c>
      <c r="P131" s="1">
        <v>4700</v>
      </c>
      <c r="R131" s="4">
        <f t="shared" si="41"/>
        <v>21.688921970175326</v>
      </c>
      <c r="S131" s="5">
        <f t="shared" si="42"/>
        <v>21.688921970175326</v>
      </c>
      <c r="T131" s="5">
        <f t="shared" si="43"/>
        <v>4.6146642489734733</v>
      </c>
    </row>
    <row r="132" spans="1:20" x14ac:dyDescent="0.3">
      <c r="A132" s="1">
        <v>131</v>
      </c>
      <c r="B132" s="1" t="s">
        <v>454</v>
      </c>
      <c r="C132" s="1" t="s">
        <v>493</v>
      </c>
      <c r="D132" s="1" t="s">
        <v>542</v>
      </c>
      <c r="E132" s="1">
        <v>4800</v>
      </c>
      <c r="F132" s="3" t="s">
        <v>498</v>
      </c>
      <c r="G132" s="1">
        <v>27</v>
      </c>
      <c r="H132" s="1">
        <v>108</v>
      </c>
      <c r="I132" s="3">
        <f t="shared" si="37"/>
        <v>16.645</v>
      </c>
      <c r="J132" s="3">
        <f t="shared" si="36"/>
        <v>14.7</v>
      </c>
      <c r="K132" s="1">
        <v>18.59</v>
      </c>
      <c r="L132" s="1">
        <v>108.88</v>
      </c>
      <c r="M132" s="3">
        <f t="shared" si="38"/>
        <v>107.75</v>
      </c>
      <c r="N132" s="3">
        <f t="shared" si="39"/>
        <v>112.2</v>
      </c>
      <c r="O132" s="3">
        <f t="shared" si="40"/>
        <v>109.7</v>
      </c>
      <c r="P132" s="1">
        <v>4500</v>
      </c>
      <c r="R132" s="4">
        <f t="shared" si="41"/>
        <v>23.826293736594248</v>
      </c>
      <c r="S132" s="5">
        <f t="shared" si="42"/>
        <v>23.826293736594248</v>
      </c>
      <c r="T132" s="5">
        <f t="shared" si="43"/>
        <v>5.2947319414653888</v>
      </c>
    </row>
    <row r="133" spans="1:20" x14ac:dyDescent="0.3">
      <c r="A133" s="1">
        <v>132</v>
      </c>
      <c r="B133" s="1" t="s">
        <v>86</v>
      </c>
      <c r="C133" s="1" t="s">
        <v>497</v>
      </c>
      <c r="D133" s="1" t="s">
        <v>543</v>
      </c>
      <c r="E133" s="1">
        <v>7800</v>
      </c>
      <c r="F133" s="3" t="s">
        <v>496</v>
      </c>
      <c r="G133" s="1">
        <v>34</v>
      </c>
      <c r="H133" s="1">
        <v>105.25</v>
      </c>
      <c r="I133" s="3">
        <f t="shared" si="37"/>
        <v>26.475000000000001</v>
      </c>
      <c r="J133" s="3">
        <f t="shared" si="36"/>
        <v>23.8</v>
      </c>
      <c r="K133" s="1">
        <v>29.15</v>
      </c>
      <c r="L133" s="1">
        <v>98.62</v>
      </c>
      <c r="M133" s="3">
        <f t="shared" si="38"/>
        <v>96.83</v>
      </c>
      <c r="N133" s="3">
        <f t="shared" si="39"/>
        <v>108.7</v>
      </c>
      <c r="O133" s="3">
        <f t="shared" si="40"/>
        <v>108.8</v>
      </c>
      <c r="P133" s="1">
        <v>8100</v>
      </c>
      <c r="R133" s="4">
        <f t="shared" si="41"/>
        <v>35.833961648462534</v>
      </c>
      <c r="S133" s="5">
        <f t="shared" si="42"/>
        <v>35.833961648462534</v>
      </c>
      <c r="T133" s="5">
        <f t="shared" si="43"/>
        <v>4.4239458825262385</v>
      </c>
    </row>
    <row r="134" spans="1:20" x14ac:dyDescent="0.3">
      <c r="A134" s="1">
        <v>133</v>
      </c>
      <c r="B134" s="1" t="s">
        <v>202</v>
      </c>
      <c r="C134" s="1" t="s">
        <v>497</v>
      </c>
      <c r="D134" s="1" t="s">
        <v>544</v>
      </c>
      <c r="E134" s="1">
        <v>6100</v>
      </c>
      <c r="F134" s="3" t="s">
        <v>496</v>
      </c>
      <c r="G134" s="1">
        <v>33</v>
      </c>
      <c r="H134" s="1">
        <v>105.25</v>
      </c>
      <c r="I134" s="3">
        <f t="shared" si="37"/>
        <v>27.490000000000002</v>
      </c>
      <c r="J134" s="3">
        <f t="shared" si="36"/>
        <v>24.3</v>
      </c>
      <c r="K134" s="1">
        <v>30.68</v>
      </c>
      <c r="L134" s="1">
        <v>98.62</v>
      </c>
      <c r="M134" s="3">
        <f t="shared" si="38"/>
        <v>96.83</v>
      </c>
      <c r="N134" s="3">
        <f t="shared" si="39"/>
        <v>108.7</v>
      </c>
      <c r="O134" s="3">
        <f t="shared" si="40"/>
        <v>108.8</v>
      </c>
      <c r="P134" s="1">
        <v>7000</v>
      </c>
      <c r="R134" s="4">
        <f t="shared" si="41"/>
        <v>33.075628094169289</v>
      </c>
      <c r="S134" s="5">
        <f t="shared" si="42"/>
        <v>33.075628094169289</v>
      </c>
      <c r="T134" s="5">
        <f t="shared" si="43"/>
        <v>4.72508972773847</v>
      </c>
    </row>
    <row r="135" spans="1:20" x14ac:dyDescent="0.3">
      <c r="A135" s="1">
        <v>134</v>
      </c>
      <c r="B135" s="1" t="s">
        <v>121</v>
      </c>
      <c r="C135" s="1" t="s">
        <v>497</v>
      </c>
      <c r="D135" s="1" t="s">
        <v>543</v>
      </c>
      <c r="E135" s="1">
        <v>3300</v>
      </c>
      <c r="F135" s="3" t="s">
        <v>496</v>
      </c>
      <c r="G135" s="1">
        <v>21</v>
      </c>
      <c r="H135" s="1">
        <v>105.25</v>
      </c>
      <c r="I135" s="3">
        <f t="shared" si="37"/>
        <v>16.105</v>
      </c>
      <c r="J135" s="3">
        <f t="shared" si="36"/>
        <v>13.4</v>
      </c>
      <c r="K135" s="1">
        <v>18.809999999999999</v>
      </c>
      <c r="L135" s="1">
        <v>98.62</v>
      </c>
      <c r="M135" s="3">
        <f t="shared" si="38"/>
        <v>96.83</v>
      </c>
      <c r="N135" s="3">
        <f t="shared" si="39"/>
        <v>108.7</v>
      </c>
      <c r="O135" s="3">
        <f t="shared" si="40"/>
        <v>108.8</v>
      </c>
      <c r="P135" s="1">
        <v>3800</v>
      </c>
      <c r="R135" s="4">
        <f t="shared" si="41"/>
        <v>15.431341776145995</v>
      </c>
      <c r="S135" s="5">
        <f t="shared" si="42"/>
        <v>15.431341776145995</v>
      </c>
      <c r="T135" s="5">
        <f t="shared" si="43"/>
        <v>4.060879414775262</v>
      </c>
    </row>
    <row r="136" spans="1:20" x14ac:dyDescent="0.3">
      <c r="A136" s="1">
        <v>135</v>
      </c>
      <c r="B136" s="1" t="s">
        <v>141</v>
      </c>
      <c r="C136" s="1" t="s">
        <v>497</v>
      </c>
      <c r="D136" s="1" t="s">
        <v>546</v>
      </c>
      <c r="E136" s="1">
        <v>3600</v>
      </c>
      <c r="F136" s="3" t="s">
        <v>496</v>
      </c>
      <c r="G136" s="1">
        <v>22</v>
      </c>
      <c r="H136" s="1">
        <v>105.25</v>
      </c>
      <c r="I136" s="3">
        <f t="shared" si="37"/>
        <v>14.11</v>
      </c>
      <c r="J136" s="3">
        <f t="shared" si="36"/>
        <v>16.399999999999999</v>
      </c>
      <c r="K136" s="1">
        <v>11.82</v>
      </c>
      <c r="L136" s="1">
        <v>98.62</v>
      </c>
      <c r="M136" s="3">
        <f t="shared" si="38"/>
        <v>96.83</v>
      </c>
      <c r="N136" s="3">
        <f t="shared" si="39"/>
        <v>108.7</v>
      </c>
      <c r="O136" s="3">
        <f t="shared" si="40"/>
        <v>108.8</v>
      </c>
      <c r="P136" s="1">
        <v>3700</v>
      </c>
      <c r="R136" s="4">
        <f t="shared" si="41"/>
        <v>16.435217410765656</v>
      </c>
      <c r="S136" s="5">
        <f t="shared" si="42"/>
        <v>16.435217410765656</v>
      </c>
      <c r="T136" s="5">
        <f t="shared" si="43"/>
        <v>4.4419506515582849</v>
      </c>
    </row>
    <row r="137" spans="1:20" x14ac:dyDescent="0.3">
      <c r="A137" s="1">
        <v>136</v>
      </c>
      <c r="B137" s="1" t="s">
        <v>174</v>
      </c>
      <c r="C137" s="1" t="s">
        <v>497</v>
      </c>
      <c r="D137" s="1" t="s">
        <v>545</v>
      </c>
      <c r="E137" s="1">
        <v>4000</v>
      </c>
      <c r="F137" s="3" t="s">
        <v>496</v>
      </c>
      <c r="G137" s="1">
        <v>21</v>
      </c>
      <c r="H137" s="1">
        <v>105.25</v>
      </c>
      <c r="I137" s="3">
        <f t="shared" si="37"/>
        <v>15.489999999999998</v>
      </c>
      <c r="J137" s="3">
        <f t="shared" si="36"/>
        <v>17.399999999999999</v>
      </c>
      <c r="K137" s="1">
        <v>13.58</v>
      </c>
      <c r="L137" s="1">
        <v>98.62</v>
      </c>
      <c r="M137" s="3">
        <f t="shared" si="38"/>
        <v>96.83</v>
      </c>
      <c r="N137" s="3">
        <f t="shared" si="39"/>
        <v>108.7</v>
      </c>
      <c r="O137" s="3">
        <f t="shared" si="40"/>
        <v>108.8</v>
      </c>
      <c r="P137" s="1">
        <v>4300</v>
      </c>
      <c r="R137" s="4">
        <f t="shared" si="41"/>
        <v>17.065509561948868</v>
      </c>
      <c r="S137" s="5">
        <f t="shared" si="42"/>
        <v>17.065509561948868</v>
      </c>
      <c r="T137" s="5">
        <f t="shared" si="43"/>
        <v>3.9687231539415975</v>
      </c>
    </row>
    <row r="138" spans="1:20" x14ac:dyDescent="0.3">
      <c r="A138" s="1">
        <v>137</v>
      </c>
      <c r="B138" s="1" t="s">
        <v>341</v>
      </c>
      <c r="C138" s="1" t="s">
        <v>497</v>
      </c>
      <c r="D138" s="1" t="s">
        <v>546</v>
      </c>
      <c r="E138" s="1">
        <v>4900</v>
      </c>
      <c r="F138" s="3" t="s">
        <v>496</v>
      </c>
      <c r="G138" s="1">
        <v>33</v>
      </c>
      <c r="H138" s="1">
        <v>105.25</v>
      </c>
      <c r="I138" s="3">
        <f t="shared" si="37"/>
        <v>18.715</v>
      </c>
      <c r="J138" s="3">
        <f t="shared" si="36"/>
        <v>20.2</v>
      </c>
      <c r="K138" s="1">
        <v>17.23</v>
      </c>
      <c r="L138" s="1">
        <v>98.62</v>
      </c>
      <c r="M138" s="3">
        <f t="shared" si="38"/>
        <v>96.83</v>
      </c>
      <c r="N138" s="3">
        <f t="shared" si="39"/>
        <v>108.7</v>
      </c>
      <c r="O138" s="3">
        <f t="shared" si="40"/>
        <v>108.8</v>
      </c>
      <c r="P138" s="1">
        <v>5000</v>
      </c>
      <c r="R138" s="4">
        <f t="shared" si="41"/>
        <v>28.633637512799659</v>
      </c>
      <c r="S138" s="5">
        <f t="shared" si="42"/>
        <v>28.633637512799659</v>
      </c>
      <c r="T138" s="5">
        <f t="shared" si="43"/>
        <v>5.7267275025599318</v>
      </c>
    </row>
    <row r="139" spans="1:20" x14ac:dyDescent="0.3">
      <c r="A139" s="1">
        <v>138</v>
      </c>
      <c r="B139" s="1" t="s">
        <v>72</v>
      </c>
      <c r="C139" s="1" t="s">
        <v>497</v>
      </c>
      <c r="D139" s="1" t="s">
        <v>545</v>
      </c>
      <c r="E139" s="1">
        <v>4000</v>
      </c>
      <c r="F139" s="3" t="s">
        <v>496</v>
      </c>
      <c r="G139" s="1">
        <v>25</v>
      </c>
      <c r="H139" s="1">
        <v>105.25</v>
      </c>
      <c r="I139" s="3">
        <f t="shared" si="37"/>
        <v>14.625</v>
      </c>
      <c r="J139" s="3">
        <f t="shared" si="36"/>
        <v>16.2</v>
      </c>
      <c r="K139" s="1">
        <v>13.05</v>
      </c>
      <c r="L139" s="1">
        <v>98.62</v>
      </c>
      <c r="M139" s="3">
        <f t="shared" si="38"/>
        <v>96.83</v>
      </c>
      <c r="N139" s="3">
        <f t="shared" si="39"/>
        <v>108.7</v>
      </c>
      <c r="O139" s="3">
        <f t="shared" si="40"/>
        <v>108.8</v>
      </c>
      <c r="P139" s="1">
        <v>4100</v>
      </c>
      <c r="R139" s="4">
        <f t="shared" si="41"/>
        <v>19.759514911948866</v>
      </c>
      <c r="S139" s="5">
        <f t="shared" si="42"/>
        <v>19.759514911948866</v>
      </c>
      <c r="T139" s="5">
        <f t="shared" si="43"/>
        <v>4.8193938809631387</v>
      </c>
    </row>
    <row r="140" spans="1:20" x14ac:dyDescent="0.3">
      <c r="A140" s="1">
        <v>139</v>
      </c>
      <c r="B140" s="1" t="s">
        <v>470</v>
      </c>
      <c r="C140" s="1" t="s">
        <v>497</v>
      </c>
      <c r="D140" s="1" t="s">
        <v>542</v>
      </c>
      <c r="E140" s="1">
        <v>4500</v>
      </c>
      <c r="F140" s="3" t="s">
        <v>496</v>
      </c>
      <c r="G140" s="1">
        <v>24</v>
      </c>
      <c r="H140" s="1">
        <v>105.25</v>
      </c>
      <c r="I140" s="3">
        <f t="shared" si="37"/>
        <v>18.990000000000002</v>
      </c>
      <c r="J140" s="3">
        <f t="shared" si="36"/>
        <v>16.600000000000001</v>
      </c>
      <c r="K140" s="1">
        <v>21.38</v>
      </c>
      <c r="L140" s="1">
        <v>98.62</v>
      </c>
      <c r="M140" s="3">
        <f t="shared" si="38"/>
        <v>96.83</v>
      </c>
      <c r="N140" s="3">
        <f t="shared" si="39"/>
        <v>108.7</v>
      </c>
      <c r="O140" s="3">
        <f t="shared" si="40"/>
        <v>108.8</v>
      </c>
      <c r="P140" s="1">
        <v>4700</v>
      </c>
      <c r="R140" s="4">
        <f t="shared" si="41"/>
        <v>21.31929667017533</v>
      </c>
      <c r="S140" s="5">
        <f t="shared" si="42"/>
        <v>21.31929667017533</v>
      </c>
      <c r="T140" s="5">
        <f t="shared" si="43"/>
        <v>4.5360205681224102</v>
      </c>
    </row>
    <row r="141" spans="1:20" x14ac:dyDescent="0.3">
      <c r="A141" s="1">
        <v>140</v>
      </c>
      <c r="B141" s="1" t="s">
        <v>475</v>
      </c>
      <c r="C141" s="1" t="s">
        <v>497</v>
      </c>
      <c r="D141" s="1" t="s">
        <v>544</v>
      </c>
      <c r="E141" s="1">
        <v>4900</v>
      </c>
      <c r="F141" s="3" t="s">
        <v>496</v>
      </c>
      <c r="G141" s="1">
        <v>27</v>
      </c>
      <c r="H141" s="1">
        <v>105.25</v>
      </c>
      <c r="I141" s="3">
        <f t="shared" si="37"/>
        <v>21.625</v>
      </c>
      <c r="J141" s="3">
        <f t="shared" si="36"/>
        <v>22</v>
      </c>
      <c r="K141" s="1">
        <v>21.25</v>
      </c>
      <c r="L141" s="1">
        <v>98.62</v>
      </c>
      <c r="M141" s="3">
        <f t="shared" si="38"/>
        <v>96.83</v>
      </c>
      <c r="N141" s="3">
        <f t="shared" si="39"/>
        <v>108.7</v>
      </c>
      <c r="O141" s="3">
        <f t="shared" si="40"/>
        <v>108.8</v>
      </c>
      <c r="P141" s="1">
        <v>5300</v>
      </c>
      <c r="R141" s="4">
        <f t="shared" si="41"/>
        <v>25.031890612799653</v>
      </c>
      <c r="S141" s="5">
        <f t="shared" si="42"/>
        <v>25.031890612799653</v>
      </c>
      <c r="T141" s="5">
        <f t="shared" si="43"/>
        <v>4.7229982288301233</v>
      </c>
    </row>
    <row r="142" spans="1:20" x14ac:dyDescent="0.3">
      <c r="A142" s="1">
        <v>141</v>
      </c>
      <c r="B142" s="1" t="s">
        <v>207</v>
      </c>
      <c r="C142" s="1" t="s">
        <v>557</v>
      </c>
      <c r="D142" s="1" t="s">
        <v>546</v>
      </c>
      <c r="E142" s="1">
        <v>4700</v>
      </c>
      <c r="F142" s="3" t="s">
        <v>523</v>
      </c>
      <c r="G142" s="1">
        <v>23</v>
      </c>
      <c r="H142" s="1">
        <v>114.5</v>
      </c>
      <c r="I142" s="3">
        <f t="shared" si="37"/>
        <v>25.765000000000001</v>
      </c>
      <c r="J142" s="3">
        <f t="shared" si="36"/>
        <v>21.6</v>
      </c>
      <c r="K142" s="1">
        <v>29.93</v>
      </c>
      <c r="L142" s="1">
        <v>99.67</v>
      </c>
      <c r="M142" s="3">
        <f t="shared" si="38"/>
        <v>104.5</v>
      </c>
      <c r="N142" s="3">
        <f t="shared" si="39"/>
        <v>108.3</v>
      </c>
      <c r="O142" s="3">
        <f t="shared" si="40"/>
        <v>108.6</v>
      </c>
      <c r="P142" s="1">
        <v>5500</v>
      </c>
      <c r="R142" s="4">
        <f t="shared" si="41"/>
        <v>23.771047798375786</v>
      </c>
      <c r="S142" s="5">
        <f t="shared" si="42"/>
        <v>23.771047798375786</v>
      </c>
      <c r="T142" s="5">
        <f t="shared" si="43"/>
        <v>4.3220086906137789</v>
      </c>
    </row>
    <row r="143" spans="1:20" x14ac:dyDescent="0.3">
      <c r="A143" s="1">
        <v>142</v>
      </c>
      <c r="B143" s="1" t="s">
        <v>27</v>
      </c>
      <c r="C143" s="1" t="s">
        <v>557</v>
      </c>
      <c r="D143" s="1" t="s">
        <v>543</v>
      </c>
      <c r="E143" s="1">
        <v>4300</v>
      </c>
      <c r="F143" s="3" t="s">
        <v>523</v>
      </c>
      <c r="G143" s="1">
        <v>22</v>
      </c>
      <c r="H143" s="1">
        <v>114.5</v>
      </c>
      <c r="I143" s="3">
        <f t="shared" si="37"/>
        <v>18.995000000000001</v>
      </c>
      <c r="J143" s="3">
        <f t="shared" si="36"/>
        <v>17.8</v>
      </c>
      <c r="K143" s="1">
        <v>20.190000000000001</v>
      </c>
      <c r="L143" s="1">
        <v>99.67</v>
      </c>
      <c r="M143" s="3">
        <f t="shared" si="38"/>
        <v>104.5</v>
      </c>
      <c r="N143" s="3">
        <f t="shared" si="39"/>
        <v>108.3</v>
      </c>
      <c r="O143" s="3">
        <f t="shared" si="40"/>
        <v>108.6</v>
      </c>
      <c r="P143" s="1">
        <v>5400</v>
      </c>
      <c r="R143" s="4">
        <f t="shared" si="41"/>
        <v>20.361365472273778</v>
      </c>
      <c r="S143" s="5">
        <f t="shared" si="42"/>
        <v>20.361365472273778</v>
      </c>
      <c r="T143" s="5">
        <f t="shared" si="43"/>
        <v>3.770623235606255</v>
      </c>
    </row>
    <row r="144" spans="1:20" x14ac:dyDescent="0.3">
      <c r="A144" s="1">
        <v>143</v>
      </c>
      <c r="B144" s="1" t="s">
        <v>122</v>
      </c>
      <c r="C144" s="1" t="s">
        <v>557</v>
      </c>
      <c r="D144" s="1" t="s">
        <v>542</v>
      </c>
      <c r="E144" s="1">
        <v>3400</v>
      </c>
      <c r="F144" s="3" t="s">
        <v>523</v>
      </c>
      <c r="G144" s="1">
        <v>17</v>
      </c>
      <c r="H144" s="1">
        <v>114.5</v>
      </c>
      <c r="I144" s="3">
        <f t="shared" si="37"/>
        <v>11.620000000000001</v>
      </c>
      <c r="J144" s="3">
        <f t="shared" si="36"/>
        <v>12.5</v>
      </c>
      <c r="K144" s="1">
        <v>10.74</v>
      </c>
      <c r="L144" s="1">
        <v>99.67</v>
      </c>
      <c r="M144" s="3">
        <f t="shared" si="38"/>
        <v>104.5</v>
      </c>
      <c r="N144" s="3">
        <f t="shared" si="39"/>
        <v>108.3</v>
      </c>
      <c r="O144" s="3">
        <f t="shared" si="40"/>
        <v>108.6</v>
      </c>
      <c r="P144" s="1">
        <v>4400</v>
      </c>
      <c r="R144" s="4">
        <f t="shared" si="41"/>
        <v>12.49085151120547</v>
      </c>
      <c r="S144" s="5">
        <f t="shared" si="42"/>
        <v>12.49085151120547</v>
      </c>
      <c r="T144" s="5">
        <f t="shared" si="43"/>
        <v>2.8388298889103338</v>
      </c>
    </row>
    <row r="145" spans="1:20" x14ac:dyDescent="0.3">
      <c r="A145" s="1">
        <v>144</v>
      </c>
      <c r="B145" s="1" t="s">
        <v>331</v>
      </c>
      <c r="C145" s="1" t="s">
        <v>557</v>
      </c>
      <c r="D145" s="1" t="s">
        <v>543</v>
      </c>
      <c r="E145" s="1">
        <v>3500</v>
      </c>
      <c r="F145" s="3" t="s">
        <v>523</v>
      </c>
      <c r="G145" s="1">
        <v>17</v>
      </c>
      <c r="H145" s="1">
        <v>114.5</v>
      </c>
      <c r="I145" s="3">
        <f t="shared" si="37"/>
        <v>25.684999999999999</v>
      </c>
      <c r="J145" s="3">
        <f t="shared" si="36"/>
        <v>17.5</v>
      </c>
      <c r="K145" s="1">
        <v>33.869999999999997</v>
      </c>
      <c r="L145" s="1">
        <v>99.67</v>
      </c>
      <c r="M145" s="3">
        <f t="shared" si="38"/>
        <v>104.5</v>
      </c>
      <c r="N145" s="3">
        <f t="shared" si="39"/>
        <v>108.3</v>
      </c>
      <c r="O145" s="3">
        <f t="shared" si="40"/>
        <v>108.6</v>
      </c>
      <c r="P145" s="1">
        <v>3600</v>
      </c>
      <c r="R145" s="4">
        <f t="shared" si="41"/>
        <v>16.593787112137282</v>
      </c>
      <c r="S145" s="5">
        <f t="shared" si="42"/>
        <v>16.593787112137282</v>
      </c>
      <c r="T145" s="5">
        <f t="shared" si="43"/>
        <v>4.6093853089270223</v>
      </c>
    </row>
    <row r="146" spans="1:20" x14ac:dyDescent="0.3">
      <c r="A146" s="1">
        <v>145</v>
      </c>
      <c r="B146" s="1" t="s">
        <v>380</v>
      </c>
      <c r="C146" s="1" t="s">
        <v>557</v>
      </c>
      <c r="D146" s="1" t="s">
        <v>544</v>
      </c>
      <c r="E146" s="1">
        <v>3200</v>
      </c>
      <c r="F146" s="3" t="s">
        <v>523</v>
      </c>
      <c r="G146" s="1">
        <v>18</v>
      </c>
      <c r="H146" s="1">
        <v>114.5</v>
      </c>
      <c r="I146" s="3">
        <f t="shared" si="37"/>
        <v>14.09</v>
      </c>
      <c r="J146" s="3">
        <f t="shared" si="36"/>
        <v>18.7</v>
      </c>
      <c r="K146" s="1">
        <v>9.48</v>
      </c>
      <c r="L146" s="1">
        <v>99.67</v>
      </c>
      <c r="M146" s="3">
        <f t="shared" si="38"/>
        <v>104.5</v>
      </c>
      <c r="N146" s="3">
        <f t="shared" si="39"/>
        <v>108.3</v>
      </c>
      <c r="O146" s="3">
        <f t="shared" si="40"/>
        <v>108.6</v>
      </c>
      <c r="P146" s="1">
        <v>3500</v>
      </c>
      <c r="R146" s="4">
        <f t="shared" si="41"/>
        <v>13.328321402539213</v>
      </c>
      <c r="S146" s="5">
        <f t="shared" si="42"/>
        <v>13.328321402539213</v>
      </c>
      <c r="T146" s="5">
        <f t="shared" si="43"/>
        <v>3.8080918292969179</v>
      </c>
    </row>
    <row r="147" spans="1:20" x14ac:dyDescent="0.3">
      <c r="A147" s="1">
        <v>146</v>
      </c>
      <c r="B147" s="1" t="s">
        <v>114</v>
      </c>
      <c r="C147" s="1" t="s">
        <v>557</v>
      </c>
      <c r="D147" s="1" t="s">
        <v>545</v>
      </c>
      <c r="E147" s="1">
        <v>7700</v>
      </c>
      <c r="F147" s="3" t="s">
        <v>523</v>
      </c>
      <c r="G147" s="1">
        <v>33</v>
      </c>
      <c r="H147" s="1">
        <v>114.5</v>
      </c>
      <c r="I147" s="3">
        <f t="shared" si="37"/>
        <v>25.6</v>
      </c>
      <c r="J147" s="3">
        <f t="shared" si="36"/>
        <v>26.8</v>
      </c>
      <c r="K147" s="1">
        <v>24.4</v>
      </c>
      <c r="L147" s="1">
        <v>99.67</v>
      </c>
      <c r="M147" s="3">
        <f t="shared" si="38"/>
        <v>104.5</v>
      </c>
      <c r="N147" s="3">
        <f t="shared" si="39"/>
        <v>108.3</v>
      </c>
      <c r="O147" s="3">
        <f t="shared" si="40"/>
        <v>108.6</v>
      </c>
      <c r="P147" s="1">
        <v>8100</v>
      </c>
      <c r="R147" s="4">
        <f t="shared" si="41"/>
        <v>35.673657612046618</v>
      </c>
      <c r="S147" s="5">
        <f t="shared" si="42"/>
        <v>35.673657612046618</v>
      </c>
      <c r="T147" s="5">
        <f t="shared" si="43"/>
        <v>4.4041552607464967</v>
      </c>
    </row>
    <row r="148" spans="1:20" x14ac:dyDescent="0.3">
      <c r="A148" s="1">
        <v>147</v>
      </c>
      <c r="B148" s="1" t="s">
        <v>98</v>
      </c>
      <c r="C148" s="1" t="s">
        <v>557</v>
      </c>
      <c r="D148" s="1" t="s">
        <v>545</v>
      </c>
      <c r="E148" s="1">
        <v>3700</v>
      </c>
      <c r="F148" s="3" t="s">
        <v>523</v>
      </c>
      <c r="G148" s="1">
        <v>20</v>
      </c>
      <c r="H148" s="1">
        <v>114.5</v>
      </c>
      <c r="I148" s="3">
        <f t="shared" si="37"/>
        <v>16.294999999999998</v>
      </c>
      <c r="J148" s="3">
        <f t="shared" si="36"/>
        <v>22.9</v>
      </c>
      <c r="K148" s="1">
        <v>9.69</v>
      </c>
      <c r="L148" s="1">
        <v>99.67</v>
      </c>
      <c r="M148" s="3">
        <f t="shared" si="38"/>
        <v>104.5</v>
      </c>
      <c r="N148" s="3">
        <f t="shared" si="39"/>
        <v>108.3</v>
      </c>
      <c r="O148" s="3">
        <f t="shared" si="40"/>
        <v>108.6</v>
      </c>
      <c r="P148" s="1">
        <v>3900</v>
      </c>
      <c r="R148" s="4">
        <f t="shared" si="41"/>
        <v>16.753538489505946</v>
      </c>
      <c r="S148" s="5">
        <f t="shared" si="42"/>
        <v>16.753538489505946</v>
      </c>
      <c r="T148" s="5">
        <f t="shared" si="43"/>
        <v>4.2957790998733199</v>
      </c>
    </row>
    <row r="149" spans="1:20" x14ac:dyDescent="0.3">
      <c r="A149" s="1">
        <v>148</v>
      </c>
      <c r="B149" s="1" t="s">
        <v>14</v>
      </c>
      <c r="C149" s="1" t="s">
        <v>557</v>
      </c>
      <c r="D149" s="1" t="s">
        <v>543</v>
      </c>
      <c r="E149" s="1">
        <v>5700</v>
      </c>
      <c r="F149" s="3" t="s">
        <v>523</v>
      </c>
      <c r="G149" s="1">
        <v>27</v>
      </c>
      <c r="H149" s="1">
        <v>114.5</v>
      </c>
      <c r="I149" s="3">
        <f t="shared" si="37"/>
        <v>24.55</v>
      </c>
      <c r="J149" s="3">
        <v>20</v>
      </c>
      <c r="K149" s="1">
        <v>29.1</v>
      </c>
      <c r="L149" s="1">
        <v>99.67</v>
      </c>
      <c r="M149" s="3">
        <f t="shared" si="38"/>
        <v>104.5</v>
      </c>
      <c r="N149" s="3">
        <f t="shared" si="39"/>
        <v>108.3</v>
      </c>
      <c r="O149" s="3">
        <f t="shared" si="40"/>
        <v>108.6</v>
      </c>
      <c r="P149" s="1">
        <v>6500</v>
      </c>
      <c r="R149" s="4">
        <f t="shared" si="41"/>
        <v>28.176390021945604</v>
      </c>
      <c r="S149" s="5">
        <f t="shared" si="42"/>
        <v>28.176390021945604</v>
      </c>
      <c r="T149" s="5">
        <f t="shared" si="43"/>
        <v>4.3348292341454773</v>
      </c>
    </row>
    <row r="150" spans="1:20" x14ac:dyDescent="0.3">
      <c r="A150" s="1">
        <v>149</v>
      </c>
      <c r="B150" s="1" t="s">
        <v>152</v>
      </c>
      <c r="C150" s="1" t="s">
        <v>557</v>
      </c>
      <c r="D150" s="1" t="s">
        <v>543</v>
      </c>
      <c r="E150" s="1">
        <v>4100</v>
      </c>
      <c r="F150" s="3" t="s">
        <v>523</v>
      </c>
      <c r="G150" s="1">
        <v>29</v>
      </c>
      <c r="H150" s="1">
        <v>114.5</v>
      </c>
      <c r="I150" s="3">
        <f t="shared" si="37"/>
        <v>16.945</v>
      </c>
      <c r="J150" s="3">
        <f>VLOOKUP(B150,$B$217:$D$746,3,FALSE)</f>
        <v>17.100000000000001</v>
      </c>
      <c r="K150" s="1">
        <v>16.79</v>
      </c>
      <c r="L150" s="1">
        <v>99.67</v>
      </c>
      <c r="M150" s="3">
        <f t="shared" si="38"/>
        <v>104.5</v>
      </c>
      <c r="N150" s="3">
        <f t="shared" si="39"/>
        <v>108.3</v>
      </c>
      <c r="O150" s="3">
        <f t="shared" si="40"/>
        <v>108.6</v>
      </c>
      <c r="P150" s="1">
        <v>4000</v>
      </c>
      <c r="R150" s="4">
        <f t="shared" si="41"/>
        <v>24.483724334690471</v>
      </c>
      <c r="S150" s="5">
        <f t="shared" si="42"/>
        <v>24.483724334690471</v>
      </c>
      <c r="T150" s="5">
        <f t="shared" si="43"/>
        <v>6.1209310836726178</v>
      </c>
    </row>
    <row r="151" spans="1:20" x14ac:dyDescent="0.3">
      <c r="A151" s="1">
        <v>150</v>
      </c>
      <c r="B151" s="1" t="s">
        <v>81</v>
      </c>
      <c r="C151" s="1" t="s">
        <v>557</v>
      </c>
      <c r="D151" s="1" t="s">
        <v>544</v>
      </c>
      <c r="E151" s="1">
        <v>7500</v>
      </c>
      <c r="F151" s="3" t="s">
        <v>523</v>
      </c>
      <c r="G151" s="1">
        <v>34</v>
      </c>
      <c r="H151" s="1">
        <v>114.5</v>
      </c>
      <c r="I151" s="3">
        <f t="shared" si="37"/>
        <v>26.594999999999999</v>
      </c>
      <c r="J151" s="3">
        <f>VLOOKUP(B151,$B$217:$D$746,3,FALSE)</f>
        <v>27.7</v>
      </c>
      <c r="K151" s="1">
        <v>25.49</v>
      </c>
      <c r="L151" s="1">
        <v>99.67</v>
      </c>
      <c r="M151" s="3">
        <f t="shared" si="38"/>
        <v>104.5</v>
      </c>
      <c r="N151" s="3">
        <f t="shared" si="39"/>
        <v>108.3</v>
      </c>
      <c r="O151" s="3">
        <f t="shared" si="40"/>
        <v>108.6</v>
      </c>
      <c r="P151" s="1">
        <v>7900</v>
      </c>
      <c r="R151" s="4">
        <f t="shared" si="41"/>
        <v>36.430635205413573</v>
      </c>
      <c r="S151" s="5">
        <f t="shared" si="42"/>
        <v>36.430635205413573</v>
      </c>
      <c r="T151" s="5">
        <f t="shared" si="43"/>
        <v>4.6114728108118443</v>
      </c>
    </row>
    <row r="152" spans="1:20" x14ac:dyDescent="0.3">
      <c r="A152" s="1">
        <v>151</v>
      </c>
      <c r="B152" s="1" t="s">
        <v>605</v>
      </c>
      <c r="C152" s="1" t="s">
        <v>516</v>
      </c>
      <c r="D152" s="1" t="s">
        <v>544</v>
      </c>
      <c r="E152" s="1">
        <v>3200</v>
      </c>
      <c r="F152" s="3" t="s">
        <v>499</v>
      </c>
      <c r="G152" s="1">
        <v>15</v>
      </c>
      <c r="H152" s="1">
        <v>111</v>
      </c>
      <c r="I152" s="3">
        <f t="shared" si="37"/>
        <v>18.875</v>
      </c>
      <c r="J152" s="3">
        <v>20</v>
      </c>
      <c r="K152" s="1">
        <v>17.75</v>
      </c>
      <c r="L152" s="1">
        <v>104.83</v>
      </c>
      <c r="M152" s="3">
        <f t="shared" si="38"/>
        <v>102.5</v>
      </c>
      <c r="N152" s="3">
        <f t="shared" si="39"/>
        <v>104.3</v>
      </c>
      <c r="O152" s="3">
        <f t="shared" si="40"/>
        <v>102.5</v>
      </c>
      <c r="P152" s="1">
        <v>3600</v>
      </c>
      <c r="R152" s="4">
        <f t="shared" si="41"/>
        <v>12.301026102539215</v>
      </c>
      <c r="S152" s="5">
        <f t="shared" si="42"/>
        <v>12.301026102539215</v>
      </c>
      <c r="T152" s="5">
        <f t="shared" si="43"/>
        <v>3.4169516951497818</v>
      </c>
    </row>
    <row r="153" spans="1:20" x14ac:dyDescent="0.3">
      <c r="A153" s="1">
        <v>152</v>
      </c>
      <c r="B153" s="1" t="s">
        <v>416</v>
      </c>
      <c r="C153" s="1" t="s">
        <v>516</v>
      </c>
      <c r="D153" s="1" t="s">
        <v>544</v>
      </c>
      <c r="E153" s="1">
        <v>4500</v>
      </c>
      <c r="F153" s="3" t="s">
        <v>499</v>
      </c>
      <c r="G153" s="1">
        <v>26</v>
      </c>
      <c r="H153" s="1">
        <v>111</v>
      </c>
      <c r="I153" s="3">
        <f t="shared" si="37"/>
        <v>15.399999999999999</v>
      </c>
      <c r="J153" s="3">
        <f t="shared" ref="J153:J171" si="44">VLOOKUP(B153,$B$217:$D$746,3,FALSE)</f>
        <v>18.2</v>
      </c>
      <c r="K153" s="1">
        <v>12.6</v>
      </c>
      <c r="L153" s="1">
        <v>104.83</v>
      </c>
      <c r="M153" s="3">
        <f t="shared" si="38"/>
        <v>102.5</v>
      </c>
      <c r="N153" s="3">
        <f t="shared" si="39"/>
        <v>104.3</v>
      </c>
      <c r="O153" s="3">
        <f t="shared" si="40"/>
        <v>102.5</v>
      </c>
      <c r="P153" s="1">
        <v>4500</v>
      </c>
      <c r="R153" s="4">
        <f t="shared" si="41"/>
        <v>22.603931920175327</v>
      </c>
      <c r="S153" s="5">
        <f t="shared" si="42"/>
        <v>22.603931920175327</v>
      </c>
      <c r="T153" s="5">
        <f t="shared" si="43"/>
        <v>5.023095982261184</v>
      </c>
    </row>
    <row r="154" spans="1:20" x14ac:dyDescent="0.3">
      <c r="A154" s="1">
        <v>153</v>
      </c>
      <c r="B154" s="1" t="s">
        <v>41</v>
      </c>
      <c r="C154" s="1" t="s">
        <v>516</v>
      </c>
      <c r="D154" s="1" t="s">
        <v>545</v>
      </c>
      <c r="E154" s="1">
        <v>3400</v>
      </c>
      <c r="F154" s="3" t="s">
        <v>499</v>
      </c>
      <c r="G154" s="1">
        <v>5</v>
      </c>
      <c r="H154" s="1">
        <v>111</v>
      </c>
      <c r="I154" s="3">
        <f t="shared" si="37"/>
        <v>10.5</v>
      </c>
      <c r="J154" s="3">
        <f t="shared" si="44"/>
        <v>21</v>
      </c>
      <c r="K154" s="1">
        <v>0</v>
      </c>
      <c r="L154" s="1">
        <v>104.83</v>
      </c>
      <c r="M154" s="3">
        <f t="shared" si="38"/>
        <v>102.5</v>
      </c>
      <c r="N154" s="3">
        <f t="shared" si="39"/>
        <v>104.3</v>
      </c>
      <c r="O154" s="3">
        <f t="shared" si="40"/>
        <v>102.5</v>
      </c>
      <c r="P154" s="1">
        <v>4400</v>
      </c>
      <c r="R154" s="4">
        <f t="shared" si="41"/>
        <v>3.263285161205471</v>
      </c>
      <c r="S154" s="5">
        <f t="shared" si="42"/>
        <v>3.263285161205471</v>
      </c>
      <c r="T154" s="5">
        <f t="shared" si="43"/>
        <v>0.74165571845578881</v>
      </c>
    </row>
    <row r="155" spans="1:20" x14ac:dyDescent="0.3">
      <c r="A155" s="1">
        <v>154</v>
      </c>
      <c r="B155" s="1" t="s">
        <v>154</v>
      </c>
      <c r="C155" s="1" t="s">
        <v>516</v>
      </c>
      <c r="D155" s="1" t="s">
        <v>545</v>
      </c>
      <c r="E155" s="1">
        <v>5700</v>
      </c>
      <c r="F155" s="3" t="s">
        <v>499</v>
      </c>
      <c r="G155" s="1">
        <v>25</v>
      </c>
      <c r="H155" s="1">
        <v>111</v>
      </c>
      <c r="I155" s="3">
        <f t="shared" si="37"/>
        <v>21.195</v>
      </c>
      <c r="J155" s="3">
        <f t="shared" si="44"/>
        <v>22.7</v>
      </c>
      <c r="K155" s="1">
        <v>19.690000000000001</v>
      </c>
      <c r="L155" s="1">
        <v>104.83</v>
      </c>
      <c r="M155" s="3">
        <f t="shared" si="38"/>
        <v>102.5</v>
      </c>
      <c r="N155" s="3">
        <f t="shared" si="39"/>
        <v>104.3</v>
      </c>
      <c r="O155" s="3">
        <f t="shared" si="40"/>
        <v>102.5</v>
      </c>
      <c r="P155" s="1">
        <v>6300</v>
      </c>
      <c r="R155" s="4">
        <f t="shared" si="41"/>
        <v>25.664087321945601</v>
      </c>
      <c r="S155" s="5">
        <f t="shared" si="42"/>
        <v>25.664087321945601</v>
      </c>
      <c r="T155" s="5">
        <f t="shared" si="43"/>
        <v>4.0736646542770796</v>
      </c>
    </row>
    <row r="156" spans="1:20" x14ac:dyDescent="0.3">
      <c r="A156" s="1">
        <v>155</v>
      </c>
      <c r="B156" s="1" t="s">
        <v>227</v>
      </c>
      <c r="C156" s="1" t="s">
        <v>516</v>
      </c>
      <c r="D156" s="1" t="s">
        <v>542</v>
      </c>
      <c r="E156" s="1">
        <v>5800</v>
      </c>
      <c r="F156" s="3" t="s">
        <v>499</v>
      </c>
      <c r="G156" s="1">
        <v>28</v>
      </c>
      <c r="H156" s="1">
        <v>111</v>
      </c>
      <c r="I156" s="3">
        <f t="shared" si="37"/>
        <v>18.66</v>
      </c>
      <c r="J156" s="3">
        <f t="shared" si="44"/>
        <v>21</v>
      </c>
      <c r="K156" s="1">
        <v>16.32</v>
      </c>
      <c r="L156" s="1">
        <v>104.83</v>
      </c>
      <c r="M156" s="3">
        <f t="shared" si="38"/>
        <v>102.5</v>
      </c>
      <c r="N156" s="3">
        <f t="shared" si="39"/>
        <v>104.3</v>
      </c>
      <c r="O156" s="3">
        <f t="shared" si="40"/>
        <v>102.5</v>
      </c>
      <c r="P156" s="1">
        <v>6200</v>
      </c>
      <c r="R156" s="4">
        <f t="shared" si="41"/>
        <v>27.333644042754809</v>
      </c>
      <c r="S156" s="5">
        <f t="shared" si="42"/>
        <v>27.333644042754809</v>
      </c>
      <c r="T156" s="5">
        <f t="shared" si="43"/>
        <v>4.4086522649604527</v>
      </c>
    </row>
    <row r="157" spans="1:20" x14ac:dyDescent="0.3">
      <c r="A157" s="1">
        <v>156</v>
      </c>
      <c r="B157" s="1" t="s">
        <v>392</v>
      </c>
      <c r="C157" s="1" t="s">
        <v>516</v>
      </c>
      <c r="D157" s="1" t="s">
        <v>543</v>
      </c>
      <c r="E157" s="1">
        <v>7300</v>
      </c>
      <c r="F157" s="3" t="s">
        <v>499</v>
      </c>
      <c r="G157" s="1">
        <v>35</v>
      </c>
      <c r="H157" s="1">
        <v>111</v>
      </c>
      <c r="I157" s="3">
        <f t="shared" si="37"/>
        <v>21.700000000000003</v>
      </c>
      <c r="J157" s="3">
        <f t="shared" si="44"/>
        <v>19.100000000000001</v>
      </c>
      <c r="K157" s="1">
        <v>24.3</v>
      </c>
      <c r="L157" s="1">
        <v>104.83</v>
      </c>
      <c r="M157" s="3">
        <f t="shared" si="38"/>
        <v>102.5</v>
      </c>
      <c r="N157" s="3">
        <f t="shared" si="39"/>
        <v>104.3</v>
      </c>
      <c r="O157" s="3">
        <f t="shared" si="40"/>
        <v>102.5</v>
      </c>
      <c r="P157" s="1">
        <v>7600</v>
      </c>
      <c r="R157" s="4">
        <f t="shared" si="41"/>
        <v>35.442908317057302</v>
      </c>
      <c r="S157" s="5">
        <f t="shared" si="42"/>
        <v>35.442908317057302</v>
      </c>
      <c r="T157" s="5">
        <f t="shared" si="43"/>
        <v>4.6635405680338557</v>
      </c>
    </row>
    <row r="158" spans="1:20" x14ac:dyDescent="0.3">
      <c r="A158" s="1">
        <v>157</v>
      </c>
      <c r="B158" s="1" t="s">
        <v>337</v>
      </c>
      <c r="C158" s="1" t="s">
        <v>516</v>
      </c>
      <c r="D158" s="1" t="s">
        <v>544</v>
      </c>
      <c r="E158" s="1">
        <v>6200</v>
      </c>
      <c r="F158" s="3" t="s">
        <v>499</v>
      </c>
      <c r="G158" s="1">
        <v>34</v>
      </c>
      <c r="H158" s="1">
        <v>111</v>
      </c>
      <c r="I158" s="3">
        <f t="shared" si="37"/>
        <v>18.79</v>
      </c>
      <c r="J158" s="3">
        <f t="shared" si="44"/>
        <v>17.7</v>
      </c>
      <c r="K158" s="1">
        <v>19.88</v>
      </c>
      <c r="L158" s="1">
        <v>104.83</v>
      </c>
      <c r="M158" s="3">
        <f t="shared" si="38"/>
        <v>102.5</v>
      </c>
      <c r="N158" s="3">
        <f t="shared" si="39"/>
        <v>104.3</v>
      </c>
      <c r="O158" s="3">
        <f t="shared" si="40"/>
        <v>102.5</v>
      </c>
      <c r="P158" s="1">
        <v>6600</v>
      </c>
      <c r="R158" s="4">
        <f t="shared" si="41"/>
        <v>32.388129615884893</v>
      </c>
      <c r="S158" s="5">
        <f t="shared" si="42"/>
        <v>32.388129615884893</v>
      </c>
      <c r="T158" s="5">
        <f t="shared" si="43"/>
        <v>4.9072923660431655</v>
      </c>
    </row>
    <row r="159" spans="1:20" x14ac:dyDescent="0.3">
      <c r="A159" s="1">
        <v>158</v>
      </c>
      <c r="B159" s="1" t="s">
        <v>366</v>
      </c>
      <c r="C159" s="1" t="s">
        <v>516</v>
      </c>
      <c r="D159" s="1" t="s">
        <v>546</v>
      </c>
      <c r="E159" s="1">
        <v>4400</v>
      </c>
      <c r="F159" s="3" t="s">
        <v>499</v>
      </c>
      <c r="G159" s="1">
        <v>32</v>
      </c>
      <c r="H159" s="1">
        <v>111</v>
      </c>
      <c r="I159" s="3">
        <f t="shared" si="37"/>
        <v>12.955</v>
      </c>
      <c r="J159" s="3">
        <f t="shared" si="44"/>
        <v>14.8</v>
      </c>
      <c r="K159" s="1">
        <v>11.11</v>
      </c>
      <c r="L159" s="1">
        <v>104.83</v>
      </c>
      <c r="M159" s="3">
        <f t="shared" si="38"/>
        <v>102.5</v>
      </c>
      <c r="N159" s="3">
        <f t="shared" si="39"/>
        <v>104.3</v>
      </c>
      <c r="O159" s="3">
        <f t="shared" si="40"/>
        <v>102.5</v>
      </c>
      <c r="P159" s="1">
        <v>4700</v>
      </c>
      <c r="R159" s="4">
        <f t="shared" si="41"/>
        <v>26.121875151974589</v>
      </c>
      <c r="S159" s="5">
        <f t="shared" si="42"/>
        <v>26.121875151974589</v>
      </c>
      <c r="T159" s="5">
        <f t="shared" si="43"/>
        <v>5.5578457770158698</v>
      </c>
    </row>
    <row r="160" spans="1:20" x14ac:dyDescent="0.3">
      <c r="A160" s="1">
        <v>159</v>
      </c>
      <c r="B160" s="1" t="s">
        <v>291</v>
      </c>
      <c r="C160" s="1" t="s">
        <v>516</v>
      </c>
      <c r="D160" s="1" t="s">
        <v>546</v>
      </c>
      <c r="E160" s="1">
        <v>8500</v>
      </c>
      <c r="F160" s="3" t="s">
        <v>499</v>
      </c>
      <c r="G160" s="1">
        <v>35</v>
      </c>
      <c r="H160" s="1">
        <v>111</v>
      </c>
      <c r="I160" s="3">
        <f t="shared" si="37"/>
        <v>28.344999999999999</v>
      </c>
      <c r="J160" s="3">
        <f t="shared" si="44"/>
        <v>20.5</v>
      </c>
      <c r="K160" s="1">
        <v>36.19</v>
      </c>
      <c r="L160" s="1">
        <v>104.83</v>
      </c>
      <c r="M160" s="3">
        <f t="shared" si="38"/>
        <v>102.5</v>
      </c>
      <c r="N160" s="3">
        <f t="shared" si="39"/>
        <v>104.3</v>
      </c>
      <c r="O160" s="3">
        <f t="shared" si="40"/>
        <v>102.5</v>
      </c>
      <c r="P160" s="1">
        <v>8800</v>
      </c>
      <c r="R160" s="4">
        <f t="shared" si="41"/>
        <v>40.612380512023726</v>
      </c>
      <c r="S160" s="5">
        <f t="shared" si="42"/>
        <v>40.612380512023726</v>
      </c>
      <c r="T160" s="5">
        <f t="shared" si="43"/>
        <v>4.6150432400026959</v>
      </c>
    </row>
    <row r="161" spans="1:20" x14ac:dyDescent="0.3">
      <c r="A161" s="1">
        <v>160</v>
      </c>
      <c r="B161" s="1" t="s">
        <v>78</v>
      </c>
      <c r="C161" s="1" t="s">
        <v>516</v>
      </c>
      <c r="D161" s="1" t="s">
        <v>546</v>
      </c>
      <c r="E161" s="1">
        <v>3300</v>
      </c>
      <c r="F161" s="3" t="s">
        <v>499</v>
      </c>
      <c r="G161" s="1">
        <v>5</v>
      </c>
      <c r="H161" s="1">
        <v>111</v>
      </c>
      <c r="I161" s="3">
        <f t="shared" si="37"/>
        <v>21.25</v>
      </c>
      <c r="J161" s="3">
        <f t="shared" si="44"/>
        <v>18.600000000000001</v>
      </c>
      <c r="K161" s="1">
        <v>23.9</v>
      </c>
      <c r="L161" s="1">
        <v>104.83</v>
      </c>
      <c r="M161" s="3">
        <f t="shared" si="38"/>
        <v>102.5</v>
      </c>
      <c r="N161" s="3">
        <f t="shared" si="39"/>
        <v>104.3</v>
      </c>
      <c r="O161" s="3">
        <f t="shared" si="40"/>
        <v>102.5</v>
      </c>
      <c r="P161" s="1">
        <v>3800</v>
      </c>
      <c r="R161" s="4">
        <f t="shared" si="41"/>
        <v>5.9120983761459955</v>
      </c>
      <c r="S161" s="5">
        <f t="shared" si="42"/>
        <v>5.9120983761459955</v>
      </c>
      <c r="T161" s="5">
        <f t="shared" si="43"/>
        <v>1.5558153621436832</v>
      </c>
    </row>
    <row r="162" spans="1:20" x14ac:dyDescent="0.3">
      <c r="A162" s="1">
        <v>161</v>
      </c>
      <c r="B162" s="1" t="s">
        <v>92</v>
      </c>
      <c r="C162" s="1" t="s">
        <v>496</v>
      </c>
      <c r="D162" s="1" t="s">
        <v>546</v>
      </c>
      <c r="E162" s="1">
        <v>5100</v>
      </c>
      <c r="F162" s="3" t="s">
        <v>497</v>
      </c>
      <c r="G162" s="1">
        <v>28</v>
      </c>
      <c r="H162" s="1">
        <v>115.25</v>
      </c>
      <c r="I162" s="3">
        <f t="shared" ref="I162:I181" si="45">AVERAGE(J162:K162)</f>
        <v>13.3</v>
      </c>
      <c r="J162" s="3">
        <f t="shared" si="44"/>
        <v>17</v>
      </c>
      <c r="K162" s="1">
        <v>9.6</v>
      </c>
      <c r="L162" s="1">
        <v>96.83</v>
      </c>
      <c r="M162" s="3">
        <f t="shared" ref="M162:M181" si="46">VLOOKUP(F162,$B$185:$E$214,2,FALSE)</f>
        <v>98.62</v>
      </c>
      <c r="N162" s="3">
        <f t="shared" ref="N162:N181" si="47">VLOOKUP(C162,$B$185:$E$214,4,FALSE)</f>
        <v>103.2</v>
      </c>
      <c r="O162" s="3">
        <f t="shared" ref="O162:O181" si="48">VLOOKUP(F162,$B$185:$E$214,3,FALSE)</f>
        <v>108.3</v>
      </c>
      <c r="P162" s="1">
        <v>5200</v>
      </c>
      <c r="R162" s="4">
        <f t="shared" ref="R162:R181" si="49">IF(E162&gt;8000,(-87.868852+(LN(E162))*9.365713+G162*0.73241+I162*0.27241+H162*0.0924+((L162+M162)/2)*0.015315+((N162+O162)/2)*-0.032803)*(1+(E162-8000)/10000),-87.868852+(LN(E162))*9.365713+G162*0.73241+I162*0.27241+H162*0.0924+((L162+M162)/2)*0.015315+((N162+O162)/2)*-0.032803)</f>
        <v>24.893574845260517</v>
      </c>
      <c r="S162" s="5">
        <f t="shared" ref="S162:S181" si="50">R162-Q162</f>
        <v>24.893574845260517</v>
      </c>
      <c r="T162" s="5">
        <f t="shared" ref="T162:T181" si="51">R162/(P162/1000)</f>
        <v>4.7872259317808687</v>
      </c>
    </row>
    <row r="163" spans="1:20" x14ac:dyDescent="0.3">
      <c r="A163" s="1">
        <v>162</v>
      </c>
      <c r="B163" s="1" t="s">
        <v>197</v>
      </c>
      <c r="C163" s="1" t="s">
        <v>496</v>
      </c>
      <c r="D163" s="1" t="s">
        <v>543</v>
      </c>
      <c r="E163" s="1">
        <v>3500</v>
      </c>
      <c r="F163" s="3" t="s">
        <v>497</v>
      </c>
      <c r="G163" s="1">
        <v>19</v>
      </c>
      <c r="H163" s="1">
        <v>115.25</v>
      </c>
      <c r="I163" s="3">
        <f t="shared" si="45"/>
        <v>26.585000000000001</v>
      </c>
      <c r="J163" s="3">
        <f t="shared" si="44"/>
        <v>24.8</v>
      </c>
      <c r="K163" s="1">
        <v>28.37</v>
      </c>
      <c r="L163" s="1">
        <v>96.83</v>
      </c>
      <c r="M163" s="3">
        <f t="shared" si="46"/>
        <v>98.62</v>
      </c>
      <c r="N163" s="3">
        <f t="shared" si="47"/>
        <v>103.2</v>
      </c>
      <c r="O163" s="3">
        <f t="shared" si="48"/>
        <v>108.3</v>
      </c>
      <c r="P163" s="1">
        <v>4000</v>
      </c>
      <c r="R163" s="4">
        <f t="shared" si="49"/>
        <v>18.394870812137277</v>
      </c>
      <c r="S163" s="5">
        <f t="shared" si="50"/>
        <v>18.394870812137277</v>
      </c>
      <c r="T163" s="5">
        <f t="shared" si="51"/>
        <v>4.5987177030343194</v>
      </c>
    </row>
    <row r="164" spans="1:20" x14ac:dyDescent="0.3">
      <c r="A164" s="1">
        <v>163</v>
      </c>
      <c r="B164" s="1" t="s">
        <v>339</v>
      </c>
      <c r="C164" s="1" t="s">
        <v>496</v>
      </c>
      <c r="D164" s="1" t="s">
        <v>545</v>
      </c>
      <c r="E164" s="1">
        <v>3300</v>
      </c>
      <c r="F164" s="3" t="s">
        <v>497</v>
      </c>
      <c r="G164" s="1">
        <v>13</v>
      </c>
      <c r="H164" s="1">
        <v>115.25</v>
      </c>
      <c r="I164" s="3">
        <f t="shared" si="45"/>
        <v>14.05</v>
      </c>
      <c r="J164" s="3">
        <f t="shared" si="44"/>
        <v>12.5</v>
      </c>
      <c r="K164" s="1">
        <v>15.6</v>
      </c>
      <c r="L164" s="1">
        <v>96.83</v>
      </c>
      <c r="M164" s="3">
        <f t="shared" si="46"/>
        <v>98.62</v>
      </c>
      <c r="N164" s="3">
        <f t="shared" si="47"/>
        <v>103.2</v>
      </c>
      <c r="O164" s="3">
        <f t="shared" si="48"/>
        <v>108.3</v>
      </c>
      <c r="P164" s="1">
        <v>3600</v>
      </c>
      <c r="R164" s="4">
        <f t="shared" si="49"/>
        <v>10.034668226145996</v>
      </c>
      <c r="S164" s="5">
        <f t="shared" si="50"/>
        <v>10.034668226145996</v>
      </c>
      <c r="T164" s="5">
        <f t="shared" si="51"/>
        <v>2.78740784059611</v>
      </c>
    </row>
    <row r="165" spans="1:20" x14ac:dyDescent="0.3">
      <c r="A165" s="1">
        <v>164</v>
      </c>
      <c r="B165" s="1" t="s">
        <v>48</v>
      </c>
      <c r="C165" s="1" t="s">
        <v>496</v>
      </c>
      <c r="D165" s="1" t="s">
        <v>545</v>
      </c>
      <c r="E165" s="1">
        <v>3400</v>
      </c>
      <c r="F165" s="3" t="s">
        <v>497</v>
      </c>
      <c r="G165" s="1">
        <v>19</v>
      </c>
      <c r="H165" s="1">
        <v>115.25</v>
      </c>
      <c r="I165" s="3">
        <f t="shared" si="45"/>
        <v>17.420000000000002</v>
      </c>
      <c r="J165" s="3">
        <f t="shared" si="44"/>
        <v>17.399999999999999</v>
      </c>
      <c r="K165" s="1">
        <v>17.440000000000001</v>
      </c>
      <c r="L165" s="1">
        <v>96.83</v>
      </c>
      <c r="M165" s="3">
        <f t="shared" si="46"/>
        <v>98.62</v>
      </c>
      <c r="N165" s="3">
        <f t="shared" si="47"/>
        <v>103.2</v>
      </c>
      <c r="O165" s="3">
        <f t="shared" si="48"/>
        <v>108.3</v>
      </c>
      <c r="P165" s="1">
        <v>3500</v>
      </c>
      <c r="R165" s="4">
        <f t="shared" si="49"/>
        <v>15.62674421120547</v>
      </c>
      <c r="S165" s="5">
        <f t="shared" si="50"/>
        <v>15.62674421120547</v>
      </c>
      <c r="T165" s="5">
        <f t="shared" si="51"/>
        <v>4.46478406034442</v>
      </c>
    </row>
    <row r="166" spans="1:20" x14ac:dyDescent="0.3">
      <c r="A166" s="1">
        <v>165</v>
      </c>
      <c r="B166" s="1" t="s">
        <v>82</v>
      </c>
      <c r="C166" s="1" t="s">
        <v>496</v>
      </c>
      <c r="D166" s="1" t="s">
        <v>542</v>
      </c>
      <c r="E166" s="1">
        <v>8200</v>
      </c>
      <c r="F166" s="3" t="s">
        <v>497</v>
      </c>
      <c r="G166" s="1">
        <v>34</v>
      </c>
      <c r="H166" s="1">
        <v>115.25</v>
      </c>
      <c r="I166" s="3">
        <f t="shared" si="45"/>
        <v>15.504999999999999</v>
      </c>
      <c r="J166" s="3">
        <f t="shared" si="44"/>
        <v>17.5</v>
      </c>
      <c r="K166" s="1">
        <v>13.51</v>
      </c>
      <c r="L166" s="1">
        <v>96.83</v>
      </c>
      <c r="M166" s="3">
        <f t="shared" si="46"/>
        <v>98.62</v>
      </c>
      <c r="N166" s="3">
        <f t="shared" si="47"/>
        <v>103.2</v>
      </c>
      <c r="O166" s="3">
        <f t="shared" si="48"/>
        <v>108.3</v>
      </c>
      <c r="P166" s="1">
        <v>9500</v>
      </c>
      <c r="R166" s="4">
        <f t="shared" si="49"/>
        <v>35.023144518465585</v>
      </c>
      <c r="S166" s="5">
        <f t="shared" si="50"/>
        <v>35.023144518465585</v>
      </c>
      <c r="T166" s="5">
        <f t="shared" si="51"/>
        <v>3.6866467914174299</v>
      </c>
    </row>
    <row r="167" spans="1:20" x14ac:dyDescent="0.3">
      <c r="A167" s="1">
        <v>166</v>
      </c>
      <c r="B167" s="1" t="s">
        <v>113</v>
      </c>
      <c r="C167" s="1" t="s">
        <v>496</v>
      </c>
      <c r="D167" s="1" t="s">
        <v>545</v>
      </c>
      <c r="E167" s="1">
        <v>3900</v>
      </c>
      <c r="F167" s="3" t="s">
        <v>497</v>
      </c>
      <c r="G167" s="1">
        <v>29</v>
      </c>
      <c r="H167" s="1">
        <v>115.25</v>
      </c>
      <c r="I167" s="3">
        <f t="shared" si="45"/>
        <v>11.385000000000002</v>
      </c>
      <c r="J167" s="3">
        <f t="shared" si="44"/>
        <v>10.8</v>
      </c>
      <c r="K167" s="1">
        <v>11.97</v>
      </c>
      <c r="L167" s="1">
        <v>96.83</v>
      </c>
      <c r="M167" s="3">
        <f t="shared" si="46"/>
        <v>98.62</v>
      </c>
      <c r="N167" s="3">
        <f t="shared" si="47"/>
        <v>103.2</v>
      </c>
      <c r="O167" s="3">
        <f t="shared" si="48"/>
        <v>108.3</v>
      </c>
      <c r="P167" s="1">
        <v>4300</v>
      </c>
      <c r="R167" s="4">
        <f t="shared" si="49"/>
        <v>22.591836188578899</v>
      </c>
      <c r="S167" s="5">
        <f t="shared" si="50"/>
        <v>22.591836188578899</v>
      </c>
      <c r="T167" s="5">
        <f t="shared" si="51"/>
        <v>5.2539153926927673</v>
      </c>
    </row>
    <row r="168" spans="1:20" x14ac:dyDescent="0.3">
      <c r="A168" s="1">
        <v>167</v>
      </c>
      <c r="B168" s="1" t="s">
        <v>329</v>
      </c>
      <c r="C168" s="1" t="s">
        <v>496</v>
      </c>
      <c r="D168" s="1" t="s">
        <v>543</v>
      </c>
      <c r="E168" s="1">
        <v>7400</v>
      </c>
      <c r="F168" s="3" t="s">
        <v>497</v>
      </c>
      <c r="G168" s="1">
        <v>32</v>
      </c>
      <c r="H168" s="1">
        <v>115.25</v>
      </c>
      <c r="I168" s="3">
        <f t="shared" si="45"/>
        <v>26.914999999999999</v>
      </c>
      <c r="J168" s="3">
        <f t="shared" si="44"/>
        <v>26.2</v>
      </c>
      <c r="K168" s="1">
        <v>27.63</v>
      </c>
      <c r="L168" s="1">
        <v>96.83</v>
      </c>
      <c r="M168" s="3">
        <f t="shared" si="46"/>
        <v>98.62</v>
      </c>
      <c r="N168" s="3">
        <f t="shared" si="47"/>
        <v>103.2</v>
      </c>
      <c r="O168" s="3">
        <f t="shared" si="48"/>
        <v>108.3</v>
      </c>
      <c r="P168" s="1">
        <v>7700</v>
      </c>
      <c r="R168" s="4">
        <f t="shared" si="49"/>
        <v>35.018364949389579</v>
      </c>
      <c r="S168" s="5">
        <f t="shared" si="50"/>
        <v>35.018364949389579</v>
      </c>
      <c r="T168" s="5">
        <f t="shared" si="51"/>
        <v>4.5478396038168283</v>
      </c>
    </row>
    <row r="169" spans="1:20" x14ac:dyDescent="0.3">
      <c r="A169" s="1">
        <v>168</v>
      </c>
      <c r="B169" s="1" t="s">
        <v>130</v>
      </c>
      <c r="C169" s="1" t="s">
        <v>496</v>
      </c>
      <c r="D169" s="1" t="s">
        <v>544</v>
      </c>
      <c r="E169" s="1">
        <v>7900</v>
      </c>
      <c r="F169" s="3" t="s">
        <v>497</v>
      </c>
      <c r="G169" s="1">
        <v>35</v>
      </c>
      <c r="H169" s="1">
        <v>115.25</v>
      </c>
      <c r="I169" s="3">
        <f t="shared" si="45"/>
        <v>28.85</v>
      </c>
      <c r="J169" s="3">
        <f t="shared" si="44"/>
        <v>30.9</v>
      </c>
      <c r="K169" s="1">
        <v>26.8</v>
      </c>
      <c r="L169" s="1">
        <v>96.83</v>
      </c>
      <c r="M169" s="3">
        <f t="shared" si="46"/>
        <v>98.62</v>
      </c>
      <c r="N169" s="3">
        <f t="shared" si="47"/>
        <v>103.2</v>
      </c>
      <c r="O169" s="3">
        <f t="shared" si="48"/>
        <v>108.3</v>
      </c>
      <c r="P169" s="1">
        <v>8500</v>
      </c>
      <c r="R169" s="4">
        <f t="shared" si="49"/>
        <v>38.355064457793553</v>
      </c>
      <c r="S169" s="5">
        <f t="shared" si="50"/>
        <v>38.355064457793553</v>
      </c>
      <c r="T169" s="5">
        <f t="shared" si="51"/>
        <v>4.5123605244463008</v>
      </c>
    </row>
    <row r="170" spans="1:20" x14ac:dyDescent="0.3">
      <c r="A170" s="1">
        <v>169</v>
      </c>
      <c r="B170" s="1" t="s">
        <v>77</v>
      </c>
      <c r="C170" s="1" t="s">
        <v>496</v>
      </c>
      <c r="D170" s="1" t="s">
        <v>546</v>
      </c>
      <c r="E170" s="1">
        <v>5100</v>
      </c>
      <c r="F170" s="3" t="s">
        <v>497</v>
      </c>
      <c r="G170" s="1">
        <v>31</v>
      </c>
      <c r="H170" s="1">
        <v>115.25</v>
      </c>
      <c r="I170" s="3">
        <f t="shared" si="45"/>
        <v>23.77</v>
      </c>
      <c r="J170" s="3">
        <f t="shared" si="44"/>
        <v>21.9</v>
      </c>
      <c r="K170" s="1">
        <v>25.64</v>
      </c>
      <c r="L170" s="1">
        <v>96.83</v>
      </c>
      <c r="M170" s="3">
        <f t="shared" si="46"/>
        <v>98.62</v>
      </c>
      <c r="N170" s="3">
        <f t="shared" si="47"/>
        <v>103.2</v>
      </c>
      <c r="O170" s="3">
        <f t="shared" si="48"/>
        <v>108.3</v>
      </c>
      <c r="P170" s="1">
        <v>5300</v>
      </c>
      <c r="R170" s="4">
        <f t="shared" si="49"/>
        <v>29.942937545260524</v>
      </c>
      <c r="S170" s="5">
        <f t="shared" si="50"/>
        <v>29.942937545260524</v>
      </c>
      <c r="T170" s="5">
        <f t="shared" si="51"/>
        <v>5.6496108575963255</v>
      </c>
    </row>
    <row r="171" spans="1:20" x14ac:dyDescent="0.3">
      <c r="A171" s="1">
        <v>170</v>
      </c>
      <c r="B171" s="1" t="s">
        <v>165</v>
      </c>
      <c r="C171" s="1" t="s">
        <v>523</v>
      </c>
      <c r="D171" s="1" t="s">
        <v>542</v>
      </c>
      <c r="E171" s="1">
        <v>7100</v>
      </c>
      <c r="F171" s="3" t="s">
        <v>557</v>
      </c>
      <c r="G171" s="1">
        <v>32</v>
      </c>
      <c r="H171" s="1">
        <v>103</v>
      </c>
      <c r="I171" s="3">
        <f t="shared" si="45"/>
        <v>19.524999999999999</v>
      </c>
      <c r="J171" s="3">
        <f t="shared" si="44"/>
        <v>17</v>
      </c>
      <c r="K171" s="1">
        <v>22.05</v>
      </c>
      <c r="L171" s="1">
        <v>104.5</v>
      </c>
      <c r="M171" s="3">
        <f t="shared" si="46"/>
        <v>99.67</v>
      </c>
      <c r="N171" s="3">
        <f t="shared" si="47"/>
        <v>111.3</v>
      </c>
      <c r="O171" s="3">
        <f t="shared" si="48"/>
        <v>111.1</v>
      </c>
      <c r="P171" s="1">
        <v>7200</v>
      </c>
      <c r="R171" s="4">
        <f t="shared" si="49"/>
        <v>31.37375004236532</v>
      </c>
      <c r="S171" s="5">
        <f t="shared" si="50"/>
        <v>31.37375004236532</v>
      </c>
      <c r="T171" s="5">
        <f t="shared" si="51"/>
        <v>4.3574652836618499</v>
      </c>
    </row>
    <row r="172" spans="1:20" x14ac:dyDescent="0.3">
      <c r="A172" s="1">
        <v>171</v>
      </c>
      <c r="B172" s="1" t="s">
        <v>657</v>
      </c>
      <c r="C172" s="1" t="s">
        <v>523</v>
      </c>
      <c r="D172" s="1" t="s">
        <v>545</v>
      </c>
      <c r="E172" s="1">
        <v>5100</v>
      </c>
      <c r="F172" s="3" t="s">
        <v>557</v>
      </c>
      <c r="G172" s="1">
        <v>28</v>
      </c>
      <c r="H172" s="1">
        <v>103</v>
      </c>
      <c r="I172" s="3">
        <f t="shared" si="45"/>
        <v>22.765000000000001</v>
      </c>
      <c r="J172" s="3">
        <v>20</v>
      </c>
      <c r="K172" s="1">
        <v>25.53</v>
      </c>
      <c r="L172" s="1">
        <v>104.5</v>
      </c>
      <c r="M172" s="3">
        <f t="shared" si="46"/>
        <v>99.67</v>
      </c>
      <c r="N172" s="3">
        <f t="shared" si="47"/>
        <v>111.3</v>
      </c>
      <c r="O172" s="3">
        <f t="shared" si="48"/>
        <v>111.1</v>
      </c>
      <c r="P172" s="1">
        <v>5400</v>
      </c>
      <c r="R172" s="4">
        <f t="shared" si="49"/>
        <v>26.228032545260522</v>
      </c>
      <c r="S172" s="5">
        <f t="shared" si="50"/>
        <v>26.228032545260522</v>
      </c>
      <c r="T172" s="5">
        <f t="shared" si="51"/>
        <v>4.8570430639371329</v>
      </c>
    </row>
    <row r="173" spans="1:20" x14ac:dyDescent="0.3">
      <c r="A173" s="1">
        <v>172</v>
      </c>
      <c r="B173" s="1" t="s">
        <v>368</v>
      </c>
      <c r="C173" s="1" t="s">
        <v>523</v>
      </c>
      <c r="D173" s="1" t="s">
        <v>546</v>
      </c>
      <c r="E173" s="1">
        <v>3500</v>
      </c>
      <c r="F173" s="3" t="s">
        <v>557</v>
      </c>
      <c r="G173" s="1">
        <v>26</v>
      </c>
      <c r="H173" s="1">
        <v>103</v>
      </c>
      <c r="I173" s="3">
        <f t="shared" si="45"/>
        <v>15.32</v>
      </c>
      <c r="J173" s="3">
        <f>VLOOKUP(B173,$B$217:$D$746,3,FALSE)</f>
        <v>13.5</v>
      </c>
      <c r="K173" s="1">
        <v>17.14</v>
      </c>
      <c r="L173" s="1">
        <v>104.5</v>
      </c>
      <c r="M173" s="3">
        <f t="shared" si="46"/>
        <v>99.67</v>
      </c>
      <c r="N173" s="3">
        <f t="shared" si="47"/>
        <v>111.3</v>
      </c>
      <c r="O173" s="3">
        <f t="shared" si="48"/>
        <v>111.1</v>
      </c>
      <c r="P173" s="1">
        <v>3900</v>
      </c>
      <c r="R173" s="4">
        <f t="shared" si="49"/>
        <v>19.209139212137284</v>
      </c>
      <c r="S173" s="5">
        <f t="shared" si="50"/>
        <v>19.209139212137284</v>
      </c>
      <c r="T173" s="5">
        <f t="shared" si="51"/>
        <v>4.9254203108044319</v>
      </c>
    </row>
    <row r="174" spans="1:20" x14ac:dyDescent="0.3">
      <c r="A174" s="1">
        <v>173</v>
      </c>
      <c r="B174" s="1" t="s">
        <v>88</v>
      </c>
      <c r="C174" s="1" t="s">
        <v>523</v>
      </c>
      <c r="D174" s="1" t="s">
        <v>542</v>
      </c>
      <c r="E174" s="1">
        <v>3300</v>
      </c>
      <c r="F174" s="3" t="s">
        <v>557</v>
      </c>
      <c r="G174" s="1">
        <v>16</v>
      </c>
      <c r="H174" s="1">
        <v>103</v>
      </c>
      <c r="I174" s="3">
        <f t="shared" si="45"/>
        <v>24.82</v>
      </c>
      <c r="J174" s="3">
        <f>VLOOKUP(B174,$B$217:$D$746,3,FALSE)</f>
        <v>21</v>
      </c>
      <c r="K174" s="1">
        <v>28.64</v>
      </c>
      <c r="L174" s="1">
        <v>104.5</v>
      </c>
      <c r="M174" s="3">
        <f t="shared" si="46"/>
        <v>99.67</v>
      </c>
      <c r="N174" s="3">
        <f t="shared" si="47"/>
        <v>111.3</v>
      </c>
      <c r="O174" s="3">
        <f t="shared" si="48"/>
        <v>111.1</v>
      </c>
      <c r="P174" s="1">
        <v>3500</v>
      </c>
      <c r="R174" s="4">
        <f t="shared" si="49"/>
        <v>13.921850976145997</v>
      </c>
      <c r="S174" s="5">
        <f t="shared" si="50"/>
        <v>13.921850976145997</v>
      </c>
      <c r="T174" s="5">
        <f t="shared" si="51"/>
        <v>3.977671707470285</v>
      </c>
    </row>
    <row r="175" spans="1:20" x14ac:dyDescent="0.3">
      <c r="A175" s="1">
        <v>174</v>
      </c>
      <c r="B175" s="1" t="s">
        <v>661</v>
      </c>
      <c r="C175" s="1" t="s">
        <v>523</v>
      </c>
      <c r="D175" s="1" t="s">
        <v>546</v>
      </c>
      <c r="E175" s="1">
        <v>3200</v>
      </c>
      <c r="F175" s="3" t="s">
        <v>557</v>
      </c>
      <c r="G175" s="1">
        <v>17</v>
      </c>
      <c r="H175" s="1">
        <v>103</v>
      </c>
      <c r="I175" s="3">
        <f t="shared" si="45"/>
        <v>14.695</v>
      </c>
      <c r="J175" s="3">
        <v>20</v>
      </c>
      <c r="K175" s="1">
        <v>9.39</v>
      </c>
      <c r="L175" s="1">
        <v>104.5</v>
      </c>
      <c r="M175" s="3">
        <f t="shared" si="46"/>
        <v>99.67</v>
      </c>
      <c r="N175" s="3">
        <f t="shared" si="47"/>
        <v>111.3</v>
      </c>
      <c r="O175" s="3">
        <f t="shared" si="48"/>
        <v>111.1</v>
      </c>
      <c r="P175" s="1">
        <v>3500</v>
      </c>
      <c r="R175" s="4">
        <f t="shared" si="49"/>
        <v>11.607911202539217</v>
      </c>
      <c r="S175" s="5">
        <f t="shared" si="50"/>
        <v>11.607911202539217</v>
      </c>
      <c r="T175" s="5">
        <f t="shared" si="51"/>
        <v>3.3165460578683477</v>
      </c>
    </row>
    <row r="176" spans="1:20" x14ac:dyDescent="0.3">
      <c r="A176" s="1">
        <v>175</v>
      </c>
      <c r="B176" s="1" t="s">
        <v>155</v>
      </c>
      <c r="C176" s="1" t="s">
        <v>523</v>
      </c>
      <c r="D176" s="1" t="s">
        <v>546</v>
      </c>
      <c r="E176" s="1">
        <v>3700</v>
      </c>
      <c r="F176" s="3" t="s">
        <v>557</v>
      </c>
      <c r="G176" s="1">
        <v>24</v>
      </c>
      <c r="H176" s="1">
        <v>103</v>
      </c>
      <c r="I176" s="3">
        <f t="shared" si="45"/>
        <v>12.934999999999999</v>
      </c>
      <c r="J176" s="3">
        <f>VLOOKUP(B176,$B$217:$D$746,3,FALSE)</f>
        <v>15.1</v>
      </c>
      <c r="K176" s="1">
        <v>10.77</v>
      </c>
      <c r="L176" s="1">
        <v>104.5</v>
      </c>
      <c r="M176" s="3">
        <f t="shared" si="46"/>
        <v>99.67</v>
      </c>
      <c r="N176" s="3">
        <f t="shared" si="47"/>
        <v>111.3</v>
      </c>
      <c r="O176" s="3">
        <f t="shared" si="48"/>
        <v>111.1</v>
      </c>
      <c r="P176" s="1">
        <v>4200</v>
      </c>
      <c r="R176" s="4">
        <f t="shared" si="49"/>
        <v>17.615072639505946</v>
      </c>
      <c r="S176" s="5">
        <f t="shared" si="50"/>
        <v>17.615072639505946</v>
      </c>
      <c r="T176" s="5">
        <f t="shared" si="51"/>
        <v>4.1940649141680826</v>
      </c>
    </row>
    <row r="177" spans="1:20" x14ac:dyDescent="0.3">
      <c r="A177" s="1">
        <v>176</v>
      </c>
      <c r="B177" s="1" t="s">
        <v>192</v>
      </c>
      <c r="C177" s="1" t="s">
        <v>523</v>
      </c>
      <c r="D177" s="1" t="s">
        <v>544</v>
      </c>
      <c r="E177" s="1">
        <v>9000</v>
      </c>
      <c r="F177" s="3" t="s">
        <v>557</v>
      </c>
      <c r="G177" s="1">
        <v>35</v>
      </c>
      <c r="H177" s="1">
        <v>103</v>
      </c>
      <c r="I177" s="3">
        <f t="shared" si="45"/>
        <v>31.659999999999997</v>
      </c>
      <c r="J177" s="3">
        <f>VLOOKUP(B177,$B$217:$D$746,3,FALSE)</f>
        <v>27.7</v>
      </c>
      <c r="K177" s="1">
        <v>35.619999999999997</v>
      </c>
      <c r="L177" s="1">
        <v>104.5</v>
      </c>
      <c r="M177" s="3">
        <f t="shared" si="46"/>
        <v>99.67</v>
      </c>
      <c r="N177" s="3">
        <f t="shared" si="47"/>
        <v>111.3</v>
      </c>
      <c r="O177" s="3">
        <f t="shared" si="48"/>
        <v>111.1</v>
      </c>
      <c r="P177" s="1">
        <v>9500</v>
      </c>
      <c r="R177" s="4">
        <f t="shared" si="49"/>
        <v>43.00732147806486</v>
      </c>
      <c r="S177" s="5">
        <f t="shared" si="50"/>
        <v>43.00732147806486</v>
      </c>
      <c r="T177" s="5">
        <f t="shared" si="51"/>
        <v>4.5270864713752488</v>
      </c>
    </row>
    <row r="178" spans="1:20" x14ac:dyDescent="0.3">
      <c r="A178" s="1">
        <v>177</v>
      </c>
      <c r="B178" s="1" t="s">
        <v>550</v>
      </c>
      <c r="C178" s="1" t="s">
        <v>523</v>
      </c>
      <c r="D178" s="1" t="s">
        <v>543</v>
      </c>
      <c r="E178" s="1">
        <v>5000</v>
      </c>
      <c r="F178" s="3" t="s">
        <v>557</v>
      </c>
      <c r="G178" s="1">
        <v>26</v>
      </c>
      <c r="H178" s="1">
        <v>103</v>
      </c>
      <c r="I178" s="3">
        <f t="shared" si="45"/>
        <v>17.355</v>
      </c>
      <c r="J178" s="3">
        <f>VLOOKUP(B178,$B$217:$D$746,3,FALSE)</f>
        <v>19.3</v>
      </c>
      <c r="K178" s="1">
        <v>15.41</v>
      </c>
      <c r="L178" s="1">
        <v>104.5</v>
      </c>
      <c r="M178" s="3">
        <f t="shared" si="46"/>
        <v>99.67</v>
      </c>
      <c r="N178" s="3">
        <f t="shared" si="47"/>
        <v>111.3</v>
      </c>
      <c r="O178" s="3">
        <f t="shared" si="48"/>
        <v>111.1</v>
      </c>
      <c r="P178" s="1">
        <v>5400</v>
      </c>
      <c r="R178" s="4">
        <f t="shared" si="49"/>
        <v>23.104008721358539</v>
      </c>
      <c r="S178" s="5">
        <f t="shared" si="50"/>
        <v>23.104008721358539</v>
      </c>
      <c r="T178" s="5">
        <f t="shared" si="51"/>
        <v>4.2785201335849141</v>
      </c>
    </row>
    <row r="179" spans="1:20" x14ac:dyDescent="0.3">
      <c r="A179" s="1">
        <v>178</v>
      </c>
      <c r="B179" s="1" t="s">
        <v>627</v>
      </c>
      <c r="C179" s="1" t="s">
        <v>523</v>
      </c>
      <c r="D179" s="1" t="s">
        <v>543</v>
      </c>
      <c r="E179" s="1">
        <v>3000</v>
      </c>
      <c r="F179" s="3" t="s">
        <v>557</v>
      </c>
      <c r="G179" s="1">
        <v>16</v>
      </c>
      <c r="H179" s="1">
        <v>103</v>
      </c>
      <c r="I179" s="3">
        <f t="shared" si="45"/>
        <v>13.65</v>
      </c>
      <c r="J179" s="3">
        <f>VLOOKUP(B179,$B$217:$D$746,3,FALSE)</f>
        <v>10.8</v>
      </c>
      <c r="K179" s="1">
        <v>16.5</v>
      </c>
      <c r="L179" s="1">
        <v>104.5</v>
      </c>
      <c r="M179" s="3">
        <f t="shared" si="46"/>
        <v>99.67</v>
      </c>
      <c r="N179" s="3">
        <f t="shared" si="47"/>
        <v>111.3</v>
      </c>
      <c r="O179" s="3">
        <f t="shared" si="48"/>
        <v>111.1</v>
      </c>
      <c r="P179" s="1">
        <v>3500</v>
      </c>
      <c r="R179" s="4">
        <f t="shared" si="49"/>
        <v>9.9863834861202783</v>
      </c>
      <c r="S179" s="5">
        <f t="shared" si="50"/>
        <v>9.9863834861202783</v>
      </c>
      <c r="T179" s="5">
        <f t="shared" si="51"/>
        <v>2.853252424605794</v>
      </c>
    </row>
    <row r="180" spans="1:20" x14ac:dyDescent="0.3">
      <c r="A180" s="1">
        <v>179</v>
      </c>
      <c r="B180" s="1" t="s">
        <v>445</v>
      </c>
      <c r="C180" s="1" t="s">
        <v>523</v>
      </c>
      <c r="D180" s="1" t="s">
        <v>543</v>
      </c>
      <c r="E180" s="1">
        <v>3500</v>
      </c>
      <c r="F180" s="3" t="s">
        <v>557</v>
      </c>
      <c r="G180" s="1">
        <v>16</v>
      </c>
      <c r="H180" s="1">
        <v>103</v>
      </c>
      <c r="I180" s="3">
        <f t="shared" si="45"/>
        <v>13.7</v>
      </c>
      <c r="J180" s="3">
        <f>VLOOKUP(B180,$B$217:$D$746,3,FALSE)</f>
        <v>27.4</v>
      </c>
      <c r="K180" s="1">
        <v>0</v>
      </c>
      <c r="L180" s="1">
        <v>104.5</v>
      </c>
      <c r="M180" s="3">
        <f t="shared" si="46"/>
        <v>99.67</v>
      </c>
      <c r="N180" s="3">
        <f t="shared" si="47"/>
        <v>111.3</v>
      </c>
      <c r="O180" s="3">
        <f t="shared" si="48"/>
        <v>111.1</v>
      </c>
      <c r="P180" s="1">
        <v>4900</v>
      </c>
      <c r="R180" s="4">
        <f t="shared" si="49"/>
        <v>11.443735012137282</v>
      </c>
      <c r="S180" s="5">
        <f t="shared" si="50"/>
        <v>11.443735012137282</v>
      </c>
      <c r="T180" s="5">
        <f t="shared" si="51"/>
        <v>2.3354561249259755</v>
      </c>
    </row>
    <row r="181" spans="1:20" x14ac:dyDescent="0.3">
      <c r="A181" s="1">
        <v>180</v>
      </c>
      <c r="B181" s="1" t="s">
        <v>665</v>
      </c>
      <c r="C181" s="1" t="s">
        <v>523</v>
      </c>
      <c r="D181" s="1" t="s">
        <v>543</v>
      </c>
      <c r="E181" s="1">
        <v>3000</v>
      </c>
      <c r="F181" s="3" t="s">
        <v>557</v>
      </c>
      <c r="G181" s="1">
        <v>4</v>
      </c>
      <c r="H181" s="1">
        <v>103</v>
      </c>
      <c r="I181" s="3">
        <f t="shared" si="45"/>
        <v>10</v>
      </c>
      <c r="J181" s="3">
        <v>20</v>
      </c>
      <c r="K181" s="1">
        <v>0</v>
      </c>
      <c r="L181" s="1">
        <v>104.5</v>
      </c>
      <c r="M181" s="3">
        <f t="shared" si="46"/>
        <v>99.67</v>
      </c>
      <c r="N181" s="3">
        <f t="shared" si="47"/>
        <v>111.3</v>
      </c>
      <c r="O181" s="3">
        <f t="shared" si="48"/>
        <v>111.1</v>
      </c>
      <c r="P181" s="1">
        <v>3500</v>
      </c>
      <c r="R181" s="4">
        <f t="shared" si="49"/>
        <v>0.20316698612027606</v>
      </c>
      <c r="S181" s="5">
        <f t="shared" si="50"/>
        <v>0.20316698612027606</v>
      </c>
      <c r="T181" s="5">
        <f t="shared" si="51"/>
        <v>5.8047710320078875E-2</v>
      </c>
    </row>
    <row r="183" spans="1:20" x14ac:dyDescent="0.3">
      <c r="A183" s="1" t="s">
        <v>565</v>
      </c>
    </row>
    <row r="184" spans="1:20" x14ac:dyDescent="0.3">
      <c r="A184" s="1" t="s">
        <v>509</v>
      </c>
      <c r="B184" s="1" t="s">
        <v>510</v>
      </c>
      <c r="C184" s="1" t="s">
        <v>566</v>
      </c>
      <c r="D184" s="1" t="s">
        <v>567</v>
      </c>
      <c r="E184" s="1" t="s">
        <v>568</v>
      </c>
      <c r="R184" s="1"/>
    </row>
    <row r="185" spans="1:20" x14ac:dyDescent="0.3">
      <c r="A185" s="1">
        <v>1</v>
      </c>
      <c r="B185" s="1" t="s">
        <v>507</v>
      </c>
      <c r="C185" s="1">
        <f t="shared" ref="C185:C214" si="52">VLOOKUP(B185,$C$2:$L$181,10,FALSE)</f>
        <v>105.12</v>
      </c>
      <c r="D185" s="1">
        <v>105.5</v>
      </c>
      <c r="E185" s="1">
        <v>111.2</v>
      </c>
      <c r="R185" s="1"/>
    </row>
    <row r="186" spans="1:20" x14ac:dyDescent="0.3">
      <c r="A186" s="1">
        <v>2</v>
      </c>
      <c r="B186" s="1" t="s">
        <v>512</v>
      </c>
      <c r="C186" s="1" t="e">
        <f t="shared" si="52"/>
        <v>#N/A</v>
      </c>
      <c r="D186" s="1">
        <v>106.9</v>
      </c>
      <c r="E186" s="1">
        <v>107</v>
      </c>
      <c r="R186" s="1"/>
    </row>
    <row r="187" spans="1:20" x14ac:dyDescent="0.3">
      <c r="A187" s="1">
        <v>3</v>
      </c>
      <c r="B187" s="1" t="s">
        <v>519</v>
      </c>
      <c r="C187" s="1">
        <f t="shared" si="52"/>
        <v>103</v>
      </c>
      <c r="D187" s="1">
        <v>110.1</v>
      </c>
      <c r="E187" s="1">
        <v>104.9</v>
      </c>
      <c r="R187" s="1"/>
    </row>
    <row r="188" spans="1:20" x14ac:dyDescent="0.3">
      <c r="A188" s="1">
        <v>4</v>
      </c>
      <c r="B188" s="1" t="s">
        <v>514</v>
      </c>
      <c r="C188" s="1" t="e">
        <f t="shared" si="52"/>
        <v>#N/A</v>
      </c>
      <c r="D188" s="1">
        <v>108.3</v>
      </c>
      <c r="E188" s="1">
        <v>110.2</v>
      </c>
      <c r="R188" s="1"/>
    </row>
    <row r="189" spans="1:20" x14ac:dyDescent="0.3">
      <c r="A189" s="1">
        <v>5</v>
      </c>
      <c r="B189" s="1" t="s">
        <v>499</v>
      </c>
      <c r="C189" s="1">
        <f t="shared" si="52"/>
        <v>102.5</v>
      </c>
      <c r="D189" s="1">
        <v>102.5</v>
      </c>
      <c r="E189" s="1">
        <v>110.9</v>
      </c>
      <c r="R189" s="1"/>
    </row>
    <row r="190" spans="1:20" x14ac:dyDescent="0.3">
      <c r="A190" s="1">
        <v>6</v>
      </c>
      <c r="B190" s="1" t="s">
        <v>505</v>
      </c>
      <c r="C190" s="1">
        <f t="shared" si="52"/>
        <v>101.5</v>
      </c>
      <c r="D190" s="1">
        <v>105</v>
      </c>
      <c r="E190" s="1">
        <v>115.1</v>
      </c>
      <c r="R190" s="1"/>
    </row>
    <row r="191" spans="1:20" x14ac:dyDescent="0.3">
      <c r="A191" s="1">
        <v>7</v>
      </c>
      <c r="B191" s="1" t="s">
        <v>518</v>
      </c>
      <c r="C191" s="1" t="e">
        <f t="shared" si="52"/>
        <v>#N/A</v>
      </c>
      <c r="D191" s="1">
        <v>106.6</v>
      </c>
      <c r="E191" s="1">
        <v>108.3</v>
      </c>
      <c r="R191" s="1"/>
    </row>
    <row r="192" spans="1:20" x14ac:dyDescent="0.3">
      <c r="A192" s="1">
        <v>8</v>
      </c>
      <c r="B192" s="1" t="s">
        <v>520</v>
      </c>
      <c r="C192" s="1" t="e">
        <f t="shared" si="52"/>
        <v>#N/A</v>
      </c>
      <c r="D192" s="1">
        <v>109.8</v>
      </c>
      <c r="E192" s="1">
        <v>106.8</v>
      </c>
      <c r="R192" s="1"/>
    </row>
    <row r="193" spans="1:18" x14ac:dyDescent="0.3">
      <c r="A193" s="1">
        <v>9</v>
      </c>
      <c r="B193" s="1" t="s">
        <v>491</v>
      </c>
      <c r="C193" s="1">
        <f t="shared" si="52"/>
        <v>100.5</v>
      </c>
      <c r="D193" s="1">
        <v>106.1</v>
      </c>
      <c r="E193" s="1">
        <v>106.9</v>
      </c>
      <c r="R193" s="1"/>
    </row>
    <row r="194" spans="1:18" x14ac:dyDescent="0.3">
      <c r="A194" s="1">
        <v>10</v>
      </c>
      <c r="B194" s="1" t="s">
        <v>549</v>
      </c>
      <c r="C194" s="1" t="e">
        <f t="shared" si="52"/>
        <v>#N/A</v>
      </c>
      <c r="D194" s="1">
        <v>113.9</v>
      </c>
      <c r="E194" s="1">
        <v>106.5</v>
      </c>
      <c r="R194" s="1"/>
    </row>
    <row r="195" spans="1:18" x14ac:dyDescent="0.3">
      <c r="A195" s="1">
        <v>11</v>
      </c>
      <c r="B195" s="1" t="s">
        <v>487</v>
      </c>
      <c r="C195" s="1">
        <f t="shared" si="52"/>
        <v>100.62</v>
      </c>
      <c r="D195" s="1">
        <v>112.5</v>
      </c>
      <c r="E195" s="1">
        <v>107.9</v>
      </c>
      <c r="R195" s="1"/>
    </row>
    <row r="196" spans="1:18" x14ac:dyDescent="0.3">
      <c r="A196" s="1">
        <v>12</v>
      </c>
      <c r="B196" s="1" t="s">
        <v>506</v>
      </c>
      <c r="C196" s="1">
        <f t="shared" si="52"/>
        <v>107.67</v>
      </c>
      <c r="D196" s="1">
        <v>107.3</v>
      </c>
      <c r="E196" s="1">
        <v>104.2</v>
      </c>
      <c r="R196" s="1"/>
    </row>
    <row r="197" spans="1:18" x14ac:dyDescent="0.3">
      <c r="A197" s="1">
        <v>13</v>
      </c>
      <c r="B197" s="1" t="s">
        <v>498</v>
      </c>
      <c r="C197" s="1">
        <f t="shared" si="52"/>
        <v>107.75</v>
      </c>
      <c r="D197" s="1">
        <v>109.7</v>
      </c>
      <c r="E197" s="1">
        <v>109</v>
      </c>
      <c r="R197" s="1"/>
    </row>
    <row r="198" spans="1:18" x14ac:dyDescent="0.3">
      <c r="A198" s="1">
        <v>14</v>
      </c>
      <c r="B198" s="1" t="s">
        <v>517</v>
      </c>
      <c r="C198" s="1" t="e">
        <f t="shared" si="52"/>
        <v>#N/A</v>
      </c>
      <c r="D198" s="1">
        <v>105.2</v>
      </c>
      <c r="E198" s="1">
        <v>107.3</v>
      </c>
      <c r="R198" s="1"/>
    </row>
    <row r="199" spans="1:18" x14ac:dyDescent="0.3">
      <c r="A199" s="1">
        <v>15</v>
      </c>
      <c r="B199" s="1" t="s">
        <v>495</v>
      </c>
      <c r="C199" s="1" t="e">
        <f t="shared" si="52"/>
        <v>#N/A</v>
      </c>
      <c r="D199" s="1">
        <v>103.8</v>
      </c>
      <c r="E199" s="1">
        <v>106.2</v>
      </c>
      <c r="R199" s="1"/>
    </row>
    <row r="200" spans="1:18" x14ac:dyDescent="0.3">
      <c r="A200" s="1">
        <v>16</v>
      </c>
      <c r="B200" s="1" t="s">
        <v>513</v>
      </c>
      <c r="C200" s="1" t="e">
        <f t="shared" si="52"/>
        <v>#N/A</v>
      </c>
      <c r="D200" s="1">
        <v>104.6</v>
      </c>
      <c r="E200" s="1">
        <v>105.1</v>
      </c>
      <c r="R200" s="1"/>
    </row>
    <row r="201" spans="1:18" x14ac:dyDescent="0.3">
      <c r="A201" s="1">
        <v>17</v>
      </c>
      <c r="B201" s="1" t="s">
        <v>485</v>
      </c>
      <c r="C201" s="1" t="e">
        <f t="shared" si="52"/>
        <v>#N/A</v>
      </c>
      <c r="D201" s="1">
        <v>111.5</v>
      </c>
      <c r="E201" s="1">
        <v>103</v>
      </c>
      <c r="R201" s="1"/>
    </row>
    <row r="202" spans="1:18" x14ac:dyDescent="0.3">
      <c r="A202" s="1">
        <v>18</v>
      </c>
      <c r="B202" s="1" t="s">
        <v>489</v>
      </c>
      <c r="C202" s="1" t="e">
        <f t="shared" si="52"/>
        <v>#N/A</v>
      </c>
      <c r="D202" s="1">
        <v>108.4</v>
      </c>
      <c r="E202" s="1">
        <v>110.2</v>
      </c>
      <c r="R202" s="1"/>
    </row>
    <row r="203" spans="1:18" x14ac:dyDescent="0.3">
      <c r="A203" s="1">
        <v>19</v>
      </c>
      <c r="B203" s="1" t="s">
        <v>564</v>
      </c>
      <c r="C203" s="1">
        <f t="shared" si="52"/>
        <v>103.33</v>
      </c>
      <c r="D203" s="1">
        <v>108.6</v>
      </c>
      <c r="E203" s="1">
        <v>110.4</v>
      </c>
      <c r="R203" s="1"/>
    </row>
    <row r="204" spans="1:18" x14ac:dyDescent="0.3">
      <c r="A204" s="1">
        <v>20</v>
      </c>
      <c r="B204" s="1" t="s">
        <v>556</v>
      </c>
      <c r="C204" s="1">
        <f t="shared" si="52"/>
        <v>99.75</v>
      </c>
      <c r="D204" s="1">
        <v>102.1</v>
      </c>
      <c r="E204" s="1">
        <v>110.9</v>
      </c>
      <c r="R204" s="1"/>
    </row>
    <row r="205" spans="1:18" x14ac:dyDescent="0.3">
      <c r="A205" s="1">
        <v>21</v>
      </c>
      <c r="B205" s="1" t="s">
        <v>486</v>
      </c>
      <c r="C205" s="1" t="e">
        <f t="shared" si="52"/>
        <v>#N/A</v>
      </c>
      <c r="D205" s="1">
        <v>107.6</v>
      </c>
      <c r="E205" s="1">
        <v>104.7</v>
      </c>
      <c r="R205" s="1"/>
    </row>
    <row r="206" spans="1:18" x14ac:dyDescent="0.3">
      <c r="A206" s="1">
        <v>22</v>
      </c>
      <c r="B206" s="1" t="s">
        <v>508</v>
      </c>
      <c r="C206" s="1">
        <f t="shared" si="52"/>
        <v>105.67</v>
      </c>
      <c r="D206" s="1">
        <v>106.5</v>
      </c>
      <c r="E206" s="1">
        <v>105.8</v>
      </c>
      <c r="R206" s="1"/>
    </row>
    <row r="207" spans="1:18" x14ac:dyDescent="0.3">
      <c r="A207" s="1">
        <v>23</v>
      </c>
      <c r="B207" s="1" t="s">
        <v>488</v>
      </c>
      <c r="C207" s="1">
        <f t="shared" si="52"/>
        <v>105.88</v>
      </c>
      <c r="D207" s="1">
        <v>110.4</v>
      </c>
      <c r="E207" s="1">
        <v>107.1</v>
      </c>
      <c r="R207" s="1"/>
    </row>
    <row r="208" spans="1:18" x14ac:dyDescent="0.3">
      <c r="A208" s="1">
        <v>24</v>
      </c>
      <c r="B208" s="1" t="s">
        <v>493</v>
      </c>
      <c r="C208" s="1">
        <f t="shared" si="52"/>
        <v>108.88</v>
      </c>
      <c r="D208" s="1">
        <v>103.6</v>
      </c>
      <c r="E208" s="1">
        <v>112.2</v>
      </c>
      <c r="R208" s="1"/>
    </row>
    <row r="209" spans="1:18" x14ac:dyDescent="0.3">
      <c r="A209" s="1">
        <v>25</v>
      </c>
      <c r="B209" s="1" t="s">
        <v>492</v>
      </c>
      <c r="C209" s="1" t="e">
        <f t="shared" si="52"/>
        <v>#N/A</v>
      </c>
      <c r="D209" s="1">
        <v>111.4</v>
      </c>
      <c r="E209" s="1">
        <v>108.1</v>
      </c>
      <c r="R209" s="1"/>
    </row>
    <row r="210" spans="1:18" x14ac:dyDescent="0.3">
      <c r="A210" s="1">
        <v>26</v>
      </c>
      <c r="B210" s="1" t="s">
        <v>497</v>
      </c>
      <c r="C210" s="1">
        <f t="shared" si="52"/>
        <v>98.62</v>
      </c>
      <c r="D210" s="1">
        <v>108.3</v>
      </c>
      <c r="E210" s="1">
        <v>108.7</v>
      </c>
      <c r="R210" s="1"/>
    </row>
    <row r="211" spans="1:18" x14ac:dyDescent="0.3">
      <c r="A211" s="1">
        <v>27</v>
      </c>
      <c r="B211" s="1" t="s">
        <v>557</v>
      </c>
      <c r="C211" s="1">
        <f t="shared" si="52"/>
        <v>99.67</v>
      </c>
      <c r="D211" s="1">
        <v>111.1</v>
      </c>
      <c r="E211" s="1">
        <v>108.3</v>
      </c>
      <c r="R211" s="1"/>
    </row>
    <row r="212" spans="1:18" x14ac:dyDescent="0.3">
      <c r="A212" s="1">
        <v>28</v>
      </c>
      <c r="B212" s="1" t="s">
        <v>516</v>
      </c>
      <c r="C212" s="1">
        <f t="shared" si="52"/>
        <v>104.83</v>
      </c>
      <c r="D212" s="1">
        <v>110.9</v>
      </c>
      <c r="E212" s="1">
        <v>104.3</v>
      </c>
      <c r="R212" s="1"/>
    </row>
    <row r="213" spans="1:18" x14ac:dyDescent="0.3">
      <c r="A213" s="1">
        <v>29</v>
      </c>
      <c r="B213" s="1" t="s">
        <v>496</v>
      </c>
      <c r="C213" s="1">
        <f t="shared" si="52"/>
        <v>96.83</v>
      </c>
      <c r="D213" s="1">
        <v>108.8</v>
      </c>
      <c r="E213" s="1">
        <v>103.2</v>
      </c>
      <c r="R213" s="1"/>
    </row>
    <row r="214" spans="1:18" x14ac:dyDescent="0.3">
      <c r="A214" s="1">
        <v>30</v>
      </c>
      <c r="B214" s="1" t="s">
        <v>523</v>
      </c>
      <c r="C214" s="1">
        <f t="shared" si="52"/>
        <v>104.5</v>
      </c>
      <c r="D214" s="1">
        <v>108.6</v>
      </c>
      <c r="E214" s="1">
        <v>111.3</v>
      </c>
      <c r="R214" s="1"/>
    </row>
    <row r="217" spans="1:18" x14ac:dyDescent="0.3">
      <c r="B217" s="1" t="s">
        <v>58</v>
      </c>
      <c r="C217" s="1" t="s">
        <v>507</v>
      </c>
      <c r="D217" s="1">
        <v>21.4</v>
      </c>
      <c r="N217" s="8"/>
      <c r="R217" s="1"/>
    </row>
    <row r="218" spans="1:18" x14ac:dyDescent="0.3">
      <c r="B218" s="1" t="s">
        <v>247</v>
      </c>
      <c r="C218" s="1" t="s">
        <v>507</v>
      </c>
      <c r="D218" s="1">
        <v>14</v>
      </c>
      <c r="M218" s="8"/>
      <c r="R218" s="1"/>
    </row>
    <row r="219" spans="1:18" x14ac:dyDescent="0.3">
      <c r="B219" s="1" t="s">
        <v>290</v>
      </c>
      <c r="C219" s="1" t="s">
        <v>507</v>
      </c>
      <c r="D219" s="1">
        <v>15.3</v>
      </c>
      <c r="M219" s="8"/>
      <c r="R219" s="1"/>
    </row>
    <row r="220" spans="1:18" x14ac:dyDescent="0.3">
      <c r="B220" s="1" t="s">
        <v>533</v>
      </c>
      <c r="C220" s="1" t="s">
        <v>507</v>
      </c>
      <c r="D220" s="1">
        <v>16.8</v>
      </c>
      <c r="M220" s="8"/>
      <c r="R220" s="1"/>
    </row>
    <row r="221" spans="1:18" x14ac:dyDescent="0.3">
      <c r="B221" s="1" t="s">
        <v>470</v>
      </c>
      <c r="C221" s="1" t="s">
        <v>507</v>
      </c>
      <c r="D221" s="1">
        <v>16.600000000000001</v>
      </c>
      <c r="M221" s="8"/>
      <c r="R221" s="1"/>
    </row>
    <row r="222" spans="1:18" x14ac:dyDescent="0.3">
      <c r="B222" s="1" t="s">
        <v>597</v>
      </c>
      <c r="C222" s="1" t="s">
        <v>507</v>
      </c>
      <c r="D222" s="1">
        <v>9.9</v>
      </c>
      <c r="M222" s="8"/>
      <c r="R222" s="1"/>
    </row>
    <row r="223" spans="1:18" x14ac:dyDescent="0.3">
      <c r="B223" s="1" t="s">
        <v>616</v>
      </c>
      <c r="C223" s="1" t="s">
        <v>507</v>
      </c>
      <c r="D223" s="1">
        <v>14.2</v>
      </c>
      <c r="M223" s="8"/>
      <c r="R223" s="1"/>
    </row>
    <row r="224" spans="1:18" x14ac:dyDescent="0.3">
      <c r="B224" s="1" t="s">
        <v>205</v>
      </c>
      <c r="C224" s="1" t="s">
        <v>507</v>
      </c>
      <c r="D224" s="1">
        <v>13.1</v>
      </c>
      <c r="M224" s="8"/>
      <c r="R224" s="1"/>
    </row>
    <row r="225" spans="2:18" x14ac:dyDescent="0.3">
      <c r="B225" s="1" t="s">
        <v>189</v>
      </c>
      <c r="C225" s="1" t="s">
        <v>507</v>
      </c>
      <c r="D225" s="1">
        <v>23</v>
      </c>
      <c r="M225" s="8"/>
      <c r="R225" s="1"/>
    </row>
    <row r="226" spans="2:18" x14ac:dyDescent="0.3">
      <c r="B226" s="1" t="s">
        <v>617</v>
      </c>
      <c r="C226" s="1" t="s">
        <v>507</v>
      </c>
      <c r="D226" s="1">
        <v>8.3000000000000007</v>
      </c>
      <c r="M226" s="8"/>
      <c r="R226" s="1"/>
    </row>
    <row r="227" spans="2:18" x14ac:dyDescent="0.3">
      <c r="B227" s="1" t="s">
        <v>51</v>
      </c>
      <c r="C227" s="1" t="s">
        <v>507</v>
      </c>
      <c r="D227" s="1">
        <v>16.600000000000001</v>
      </c>
      <c r="M227" s="8"/>
      <c r="R227" s="1"/>
    </row>
    <row r="228" spans="2:18" x14ac:dyDescent="0.3">
      <c r="B228" s="1" t="s">
        <v>43</v>
      </c>
      <c r="C228" s="1" t="s">
        <v>507</v>
      </c>
      <c r="D228" s="1">
        <v>21.5</v>
      </c>
      <c r="M228" s="8"/>
      <c r="R228" s="1"/>
    </row>
    <row r="229" spans="2:18" x14ac:dyDescent="0.3">
      <c r="B229" s="1" t="s">
        <v>204</v>
      </c>
      <c r="C229" s="1" t="s">
        <v>507</v>
      </c>
      <c r="D229" s="1">
        <v>15.3</v>
      </c>
      <c r="M229" s="8"/>
      <c r="R229" s="1"/>
    </row>
    <row r="230" spans="2:18" x14ac:dyDescent="0.3">
      <c r="B230" s="1" t="s">
        <v>346</v>
      </c>
      <c r="C230" s="1" t="s">
        <v>507</v>
      </c>
      <c r="D230" s="1">
        <v>16.600000000000001</v>
      </c>
      <c r="M230" s="8"/>
      <c r="R230" s="1"/>
    </row>
    <row r="231" spans="2:18" x14ac:dyDescent="0.3">
      <c r="B231" s="1" t="s">
        <v>481</v>
      </c>
      <c r="C231" s="1" t="s">
        <v>507</v>
      </c>
      <c r="D231" s="1">
        <v>14.6</v>
      </c>
      <c r="M231" s="8"/>
      <c r="R231" s="1"/>
    </row>
    <row r="232" spans="2:18" x14ac:dyDescent="0.3">
      <c r="B232" s="1" t="s">
        <v>166</v>
      </c>
      <c r="C232" s="1" t="s">
        <v>507</v>
      </c>
      <c r="D232" s="1">
        <v>19</v>
      </c>
      <c r="M232" s="8"/>
      <c r="R232" s="1"/>
    </row>
    <row r="233" spans="2:18" x14ac:dyDescent="0.3">
      <c r="B233" s="1" t="s">
        <v>106</v>
      </c>
      <c r="C233" s="1" t="s">
        <v>507</v>
      </c>
      <c r="D233" s="1">
        <v>27.7</v>
      </c>
      <c r="M233" s="8"/>
      <c r="R233" s="1"/>
    </row>
    <row r="234" spans="2:18" x14ac:dyDescent="0.3">
      <c r="B234" s="1" t="s">
        <v>16</v>
      </c>
      <c r="C234" s="1" t="s">
        <v>507</v>
      </c>
      <c r="D234" s="1">
        <v>16.399999999999999</v>
      </c>
      <c r="M234" s="8"/>
      <c r="R234" s="1"/>
    </row>
    <row r="235" spans="2:18" x14ac:dyDescent="0.3">
      <c r="B235" s="1" t="s">
        <v>103</v>
      </c>
      <c r="C235" s="1" t="s">
        <v>512</v>
      </c>
      <c r="D235" s="1">
        <v>22.2</v>
      </c>
      <c r="M235" s="8"/>
      <c r="R235" s="1"/>
    </row>
    <row r="236" spans="2:18" x14ac:dyDescent="0.3">
      <c r="B236" s="1" t="s">
        <v>225</v>
      </c>
      <c r="C236" s="1" t="s">
        <v>512</v>
      </c>
      <c r="D236" s="1">
        <v>15.9</v>
      </c>
      <c r="M236" s="8"/>
      <c r="R236" s="1"/>
    </row>
    <row r="237" spans="2:18" x14ac:dyDescent="0.3">
      <c r="B237" s="1" t="s">
        <v>359</v>
      </c>
      <c r="C237" s="1" t="s">
        <v>512</v>
      </c>
      <c r="D237" s="1">
        <v>23.5</v>
      </c>
      <c r="M237" s="8"/>
      <c r="R237" s="1"/>
    </row>
    <row r="238" spans="2:18" x14ac:dyDescent="0.3">
      <c r="B238" s="1" t="s">
        <v>326</v>
      </c>
      <c r="C238" s="1" t="s">
        <v>512</v>
      </c>
      <c r="D238" s="1">
        <v>31.1</v>
      </c>
      <c r="M238" s="8"/>
      <c r="R238" s="1"/>
    </row>
    <row r="239" spans="2:18" x14ac:dyDescent="0.3">
      <c r="B239" s="1" t="s">
        <v>440</v>
      </c>
      <c r="C239" s="1" t="s">
        <v>512</v>
      </c>
      <c r="D239" s="1">
        <v>18.100000000000001</v>
      </c>
      <c r="M239" s="8"/>
      <c r="R239" s="1"/>
    </row>
    <row r="240" spans="2:18" x14ac:dyDescent="0.3">
      <c r="B240" s="1" t="s">
        <v>126</v>
      </c>
      <c r="C240" s="1" t="s">
        <v>512</v>
      </c>
      <c r="D240" s="1">
        <v>25</v>
      </c>
      <c r="M240" s="8"/>
      <c r="R240" s="1"/>
    </row>
    <row r="241" spans="2:18" x14ac:dyDescent="0.3">
      <c r="B241" s="1" t="s">
        <v>339</v>
      </c>
      <c r="C241" s="1" t="s">
        <v>512</v>
      </c>
      <c r="D241" s="1">
        <v>12.5</v>
      </c>
      <c r="M241" s="8"/>
      <c r="R241" s="1"/>
    </row>
    <row r="242" spans="2:18" x14ac:dyDescent="0.3">
      <c r="B242" s="1" t="s">
        <v>169</v>
      </c>
      <c r="C242" s="1" t="s">
        <v>512</v>
      </c>
      <c r="D242" s="1">
        <v>10.4</v>
      </c>
      <c r="M242" s="8"/>
      <c r="R242" s="1"/>
    </row>
    <row r="243" spans="2:18" x14ac:dyDescent="0.3">
      <c r="B243" s="1" t="s">
        <v>303</v>
      </c>
      <c r="C243" s="1" t="s">
        <v>512</v>
      </c>
      <c r="D243" s="1">
        <v>15.8</v>
      </c>
      <c r="M243" s="8"/>
      <c r="R243" s="1"/>
    </row>
    <row r="244" spans="2:18" x14ac:dyDescent="0.3">
      <c r="B244" s="1" t="s">
        <v>262</v>
      </c>
      <c r="C244" s="1" t="s">
        <v>512</v>
      </c>
      <c r="D244" s="1">
        <v>16.7</v>
      </c>
      <c r="M244" s="8"/>
      <c r="R244" s="1"/>
    </row>
    <row r="245" spans="2:18" x14ac:dyDescent="0.3">
      <c r="B245" s="1" t="s">
        <v>255</v>
      </c>
      <c r="C245" s="1" t="s">
        <v>512</v>
      </c>
      <c r="D245" s="1">
        <v>17.5</v>
      </c>
      <c r="M245" s="8"/>
      <c r="R245" s="1"/>
    </row>
    <row r="246" spans="2:18" x14ac:dyDescent="0.3">
      <c r="B246" s="1" t="s">
        <v>41</v>
      </c>
      <c r="C246" s="1" t="s">
        <v>512</v>
      </c>
      <c r="D246" s="1">
        <v>21</v>
      </c>
      <c r="M246" s="8"/>
      <c r="R246" s="1"/>
    </row>
    <row r="247" spans="2:18" x14ac:dyDescent="0.3">
      <c r="B247" s="1" t="s">
        <v>449</v>
      </c>
      <c r="C247" s="1" t="s">
        <v>512</v>
      </c>
      <c r="D247" s="1">
        <v>23.4</v>
      </c>
      <c r="M247" s="8"/>
      <c r="R247" s="1"/>
    </row>
    <row r="248" spans="2:18" x14ac:dyDescent="0.3">
      <c r="B248" s="1" t="s">
        <v>111</v>
      </c>
      <c r="C248" s="1" t="s">
        <v>512</v>
      </c>
      <c r="D248" s="1">
        <v>24.2</v>
      </c>
      <c r="M248" s="8"/>
      <c r="R248" s="1"/>
    </row>
    <row r="249" spans="2:18" x14ac:dyDescent="0.3">
      <c r="B249" s="1" t="s">
        <v>618</v>
      </c>
      <c r="C249" s="1" t="s">
        <v>512</v>
      </c>
      <c r="D249" s="1">
        <v>13.6</v>
      </c>
      <c r="M249" s="8"/>
      <c r="R249" s="1"/>
    </row>
    <row r="250" spans="2:18" x14ac:dyDescent="0.3">
      <c r="B250" s="1" t="s">
        <v>426</v>
      </c>
      <c r="C250" s="1" t="s">
        <v>512</v>
      </c>
      <c r="D250" s="1">
        <v>19.100000000000001</v>
      </c>
      <c r="M250" s="8"/>
      <c r="R250" s="1"/>
    </row>
    <row r="251" spans="2:18" x14ac:dyDescent="0.3">
      <c r="B251" s="1" t="s">
        <v>413</v>
      </c>
      <c r="C251" s="1" t="s">
        <v>512</v>
      </c>
      <c r="D251" s="1">
        <v>12.3</v>
      </c>
      <c r="M251" s="8"/>
      <c r="R251" s="1"/>
    </row>
    <row r="252" spans="2:18" x14ac:dyDescent="0.3">
      <c r="B252" s="1" t="s">
        <v>190</v>
      </c>
      <c r="C252" s="1" t="s">
        <v>519</v>
      </c>
      <c r="D252" s="1">
        <v>18.8</v>
      </c>
      <c r="M252" s="8"/>
      <c r="R252" s="1"/>
    </row>
    <row r="253" spans="2:18" x14ac:dyDescent="0.3">
      <c r="B253" s="1" t="s">
        <v>454</v>
      </c>
      <c r="C253" s="1" t="s">
        <v>519</v>
      </c>
      <c r="D253" s="1">
        <v>14.7</v>
      </c>
      <c r="M253" s="8"/>
      <c r="R253" s="1"/>
    </row>
    <row r="254" spans="2:18" x14ac:dyDescent="0.3">
      <c r="B254" s="1" t="s">
        <v>352</v>
      </c>
      <c r="C254" s="1" t="s">
        <v>519</v>
      </c>
      <c r="D254" s="1">
        <v>16.2</v>
      </c>
      <c r="M254" s="8"/>
      <c r="R254" s="1"/>
    </row>
    <row r="255" spans="2:18" x14ac:dyDescent="0.3">
      <c r="B255" s="1" t="s">
        <v>117</v>
      </c>
      <c r="C255" s="1" t="s">
        <v>519</v>
      </c>
      <c r="D255" s="1">
        <v>15</v>
      </c>
      <c r="M255" s="8"/>
      <c r="R255" s="1"/>
    </row>
    <row r="256" spans="2:18" x14ac:dyDescent="0.3">
      <c r="B256" s="1" t="s">
        <v>93</v>
      </c>
      <c r="C256" s="1" t="s">
        <v>519</v>
      </c>
      <c r="D256" s="1">
        <v>18.3</v>
      </c>
      <c r="M256" s="8"/>
      <c r="R256" s="1"/>
    </row>
    <row r="257" spans="2:18" x14ac:dyDescent="0.3">
      <c r="B257" s="1" t="s">
        <v>324</v>
      </c>
      <c r="C257" s="1" t="s">
        <v>519</v>
      </c>
      <c r="D257" s="1">
        <v>16.8</v>
      </c>
      <c r="M257" s="8"/>
      <c r="R257" s="1"/>
    </row>
    <row r="258" spans="2:18" x14ac:dyDescent="0.3">
      <c r="B258" s="1" t="s">
        <v>450</v>
      </c>
      <c r="C258" s="1" t="s">
        <v>519</v>
      </c>
      <c r="D258" s="1">
        <v>21.5</v>
      </c>
      <c r="M258" s="8"/>
      <c r="R258" s="1"/>
    </row>
    <row r="259" spans="2:18" x14ac:dyDescent="0.3">
      <c r="B259" s="1" t="s">
        <v>129</v>
      </c>
      <c r="C259" s="1" t="s">
        <v>519</v>
      </c>
      <c r="D259" s="1">
        <v>21.8</v>
      </c>
      <c r="M259" s="8"/>
      <c r="R259" s="1"/>
    </row>
    <row r="260" spans="2:18" x14ac:dyDescent="0.3">
      <c r="B260" s="1" t="s">
        <v>7</v>
      </c>
      <c r="C260" s="1" t="s">
        <v>519</v>
      </c>
      <c r="D260" s="1">
        <v>28.6</v>
      </c>
      <c r="M260" s="8"/>
      <c r="R260" s="1"/>
    </row>
    <row r="261" spans="2:18" x14ac:dyDescent="0.3">
      <c r="B261" s="1" t="s">
        <v>619</v>
      </c>
      <c r="C261" s="1" t="s">
        <v>519</v>
      </c>
      <c r="D261" s="1">
        <v>20.3</v>
      </c>
      <c r="M261" s="8"/>
      <c r="R261" s="1"/>
    </row>
    <row r="262" spans="2:18" x14ac:dyDescent="0.3">
      <c r="B262" s="1" t="s">
        <v>194</v>
      </c>
      <c r="C262" s="1" t="s">
        <v>519</v>
      </c>
      <c r="D262" s="1">
        <v>14.4</v>
      </c>
      <c r="M262" s="8"/>
      <c r="R262" s="1"/>
    </row>
    <row r="263" spans="2:18" x14ac:dyDescent="0.3">
      <c r="B263" s="1" t="s">
        <v>145</v>
      </c>
      <c r="C263" s="1" t="s">
        <v>519</v>
      </c>
      <c r="D263" s="1">
        <v>17.3</v>
      </c>
      <c r="M263" s="8"/>
      <c r="R263" s="1"/>
    </row>
    <row r="264" spans="2:18" x14ac:dyDescent="0.3">
      <c r="B264" s="1" t="s">
        <v>620</v>
      </c>
      <c r="C264" s="1" t="s">
        <v>519</v>
      </c>
      <c r="D264" s="1">
        <v>22.6</v>
      </c>
      <c r="M264" s="8"/>
      <c r="R264" s="1"/>
    </row>
    <row r="265" spans="2:18" x14ac:dyDescent="0.3">
      <c r="B265" s="1" t="s">
        <v>603</v>
      </c>
      <c r="C265" s="1" t="s">
        <v>519</v>
      </c>
      <c r="D265" s="1">
        <v>10.1</v>
      </c>
      <c r="M265" s="8"/>
      <c r="R265" s="1"/>
    </row>
    <row r="266" spans="2:18" x14ac:dyDescent="0.3">
      <c r="B266" s="1" t="s">
        <v>418</v>
      </c>
      <c r="C266" s="1" t="s">
        <v>519</v>
      </c>
      <c r="D266" s="1">
        <v>13.7</v>
      </c>
      <c r="M266" s="8"/>
      <c r="R266" s="1"/>
    </row>
    <row r="267" spans="2:18" x14ac:dyDescent="0.3">
      <c r="B267" s="1" t="s">
        <v>315</v>
      </c>
      <c r="C267" s="1" t="s">
        <v>519</v>
      </c>
      <c r="D267" s="1">
        <v>18.100000000000001</v>
      </c>
      <c r="M267" s="8"/>
      <c r="R267" s="1"/>
    </row>
    <row r="268" spans="2:18" x14ac:dyDescent="0.3">
      <c r="B268" s="1" t="s">
        <v>60</v>
      </c>
      <c r="C268" s="1" t="s">
        <v>514</v>
      </c>
      <c r="D268" s="1">
        <v>12.8</v>
      </c>
      <c r="M268" s="8"/>
      <c r="R268" s="1"/>
    </row>
    <row r="269" spans="2:18" x14ac:dyDescent="0.3">
      <c r="B269" s="1" t="s">
        <v>238</v>
      </c>
      <c r="C269" s="1" t="s">
        <v>514</v>
      </c>
      <c r="D269" s="1">
        <v>15.9</v>
      </c>
      <c r="M269" s="8"/>
      <c r="R269" s="1"/>
    </row>
    <row r="270" spans="2:18" x14ac:dyDescent="0.3">
      <c r="B270" s="1" t="s">
        <v>296</v>
      </c>
      <c r="C270" s="1" t="s">
        <v>514</v>
      </c>
      <c r="D270" s="1">
        <v>16.600000000000001</v>
      </c>
      <c r="M270" s="8"/>
      <c r="R270" s="1"/>
    </row>
    <row r="271" spans="2:18" x14ac:dyDescent="0.3">
      <c r="B271" s="1" t="s">
        <v>254</v>
      </c>
      <c r="C271" s="1" t="s">
        <v>514</v>
      </c>
      <c r="D271" s="1">
        <v>16.7</v>
      </c>
      <c r="M271" s="8"/>
      <c r="R271" s="1"/>
    </row>
    <row r="272" spans="2:18" x14ac:dyDescent="0.3">
      <c r="B272" s="1" t="s">
        <v>304</v>
      </c>
      <c r="C272" s="1" t="s">
        <v>514</v>
      </c>
      <c r="D272" s="1">
        <v>21.6</v>
      </c>
      <c r="M272" s="8"/>
      <c r="R272" s="1"/>
    </row>
    <row r="273" spans="2:18" x14ac:dyDescent="0.3">
      <c r="B273" s="1" t="s">
        <v>424</v>
      </c>
      <c r="C273" s="1" t="s">
        <v>514</v>
      </c>
      <c r="D273" s="1">
        <v>20.9</v>
      </c>
      <c r="M273" s="8"/>
      <c r="R273" s="1"/>
    </row>
    <row r="274" spans="2:18" x14ac:dyDescent="0.3">
      <c r="B274" s="1" t="s">
        <v>52</v>
      </c>
      <c r="C274" s="1" t="s">
        <v>514</v>
      </c>
      <c r="D274" s="1">
        <v>22</v>
      </c>
      <c r="M274" s="8"/>
      <c r="R274" s="1"/>
    </row>
    <row r="275" spans="2:18" x14ac:dyDescent="0.3">
      <c r="B275" s="1" t="s">
        <v>5</v>
      </c>
      <c r="C275" s="1" t="s">
        <v>514</v>
      </c>
      <c r="D275" s="1">
        <v>17.600000000000001</v>
      </c>
      <c r="M275" s="8"/>
      <c r="R275" s="1"/>
    </row>
    <row r="276" spans="2:18" x14ac:dyDescent="0.3">
      <c r="B276" s="1" t="s">
        <v>319</v>
      </c>
      <c r="C276" s="1" t="s">
        <v>514</v>
      </c>
      <c r="D276" s="1">
        <v>30.8</v>
      </c>
      <c r="M276" s="8"/>
      <c r="R276" s="1"/>
    </row>
    <row r="277" spans="2:18" x14ac:dyDescent="0.3">
      <c r="B277" s="1" t="s">
        <v>398</v>
      </c>
      <c r="C277" s="1" t="s">
        <v>514</v>
      </c>
      <c r="D277" s="1">
        <v>23.6</v>
      </c>
      <c r="M277" s="8"/>
      <c r="R277" s="1"/>
    </row>
    <row r="278" spans="2:18" x14ac:dyDescent="0.3">
      <c r="B278" s="1" t="s">
        <v>430</v>
      </c>
      <c r="C278" s="1" t="s">
        <v>514</v>
      </c>
      <c r="D278" s="1">
        <v>14.7</v>
      </c>
      <c r="M278" s="8"/>
      <c r="R278" s="1"/>
    </row>
    <row r="279" spans="2:18" x14ac:dyDescent="0.3">
      <c r="B279" s="1" t="s">
        <v>436</v>
      </c>
      <c r="C279" s="1" t="s">
        <v>514</v>
      </c>
      <c r="D279" s="1">
        <v>15.3</v>
      </c>
      <c r="M279" s="8"/>
      <c r="R279" s="1"/>
    </row>
    <row r="280" spans="2:18" x14ac:dyDescent="0.3">
      <c r="B280" s="1" t="s">
        <v>479</v>
      </c>
      <c r="C280" s="1" t="s">
        <v>514</v>
      </c>
      <c r="D280" s="1">
        <v>14.7</v>
      </c>
      <c r="M280" s="8"/>
      <c r="R280" s="1"/>
    </row>
    <row r="281" spans="2:18" x14ac:dyDescent="0.3">
      <c r="B281" s="1" t="s">
        <v>36</v>
      </c>
      <c r="C281" s="1" t="s">
        <v>514</v>
      </c>
      <c r="D281" s="1">
        <v>12.9</v>
      </c>
      <c r="M281" s="8"/>
      <c r="R281" s="1"/>
    </row>
    <row r="282" spans="2:18" x14ac:dyDescent="0.3">
      <c r="B282" s="1" t="s">
        <v>42</v>
      </c>
      <c r="C282" s="1" t="s">
        <v>514</v>
      </c>
      <c r="D282" s="1">
        <v>17.899999999999999</v>
      </c>
      <c r="M282" s="8"/>
      <c r="R282" s="1"/>
    </row>
    <row r="283" spans="2:18" x14ac:dyDescent="0.3">
      <c r="B283" s="1" t="s">
        <v>228</v>
      </c>
      <c r="C283" s="1" t="s">
        <v>514</v>
      </c>
      <c r="D283" s="1">
        <v>24.7</v>
      </c>
      <c r="M283" s="8"/>
      <c r="R283" s="1"/>
    </row>
    <row r="284" spans="2:18" x14ac:dyDescent="0.3">
      <c r="B284" s="1" t="s">
        <v>591</v>
      </c>
      <c r="C284" s="1" t="s">
        <v>514</v>
      </c>
      <c r="D284" s="1">
        <v>20.6</v>
      </c>
      <c r="M284" s="8"/>
      <c r="R284" s="1"/>
    </row>
    <row r="285" spans="2:18" x14ac:dyDescent="0.3">
      <c r="B285" s="1" t="s">
        <v>25</v>
      </c>
      <c r="C285" s="1" t="s">
        <v>499</v>
      </c>
      <c r="D285" s="1">
        <v>24</v>
      </c>
      <c r="M285" s="8"/>
      <c r="R285" s="1"/>
    </row>
    <row r="286" spans="2:18" x14ac:dyDescent="0.3">
      <c r="B286" s="1" t="s">
        <v>325</v>
      </c>
      <c r="C286" s="1" t="s">
        <v>499</v>
      </c>
      <c r="D286" s="1">
        <v>15.4</v>
      </c>
      <c r="M286" s="8"/>
      <c r="R286" s="1"/>
    </row>
    <row r="287" spans="2:18" x14ac:dyDescent="0.3">
      <c r="B287" s="1" t="s">
        <v>171</v>
      </c>
      <c r="C287" s="1" t="s">
        <v>499</v>
      </c>
      <c r="D287" s="1">
        <v>12.1</v>
      </c>
      <c r="M287" s="8"/>
      <c r="R287" s="1"/>
    </row>
    <row r="288" spans="2:18" x14ac:dyDescent="0.3">
      <c r="B288" s="1" t="s">
        <v>15</v>
      </c>
      <c r="C288" s="1" t="s">
        <v>499</v>
      </c>
      <c r="D288" s="1">
        <v>13.8</v>
      </c>
      <c r="M288" s="8"/>
      <c r="R288" s="1"/>
    </row>
    <row r="289" spans="2:18" x14ac:dyDescent="0.3">
      <c r="B289" s="1" t="s">
        <v>108</v>
      </c>
      <c r="C289" s="1" t="s">
        <v>499</v>
      </c>
      <c r="D289" s="1">
        <v>23.4</v>
      </c>
      <c r="M289" s="8"/>
      <c r="R289" s="1"/>
    </row>
    <row r="290" spans="2:18" x14ac:dyDescent="0.3">
      <c r="B290" s="1" t="s">
        <v>429</v>
      </c>
      <c r="C290" s="1" t="s">
        <v>499</v>
      </c>
      <c r="D290" s="1">
        <v>19.8</v>
      </c>
      <c r="M290" s="8"/>
      <c r="R290" s="1"/>
    </row>
    <row r="291" spans="2:18" x14ac:dyDescent="0.3">
      <c r="B291" s="1" t="s">
        <v>74</v>
      </c>
      <c r="C291" s="1" t="s">
        <v>499</v>
      </c>
      <c r="D291" s="1">
        <v>24.5</v>
      </c>
      <c r="M291" s="8"/>
      <c r="R291" s="1"/>
    </row>
    <row r="292" spans="2:18" x14ac:dyDescent="0.3">
      <c r="B292" s="1" t="s">
        <v>621</v>
      </c>
      <c r="C292" s="1" t="s">
        <v>499</v>
      </c>
      <c r="D292" s="1">
        <v>18.5</v>
      </c>
      <c r="M292" s="8"/>
      <c r="R292" s="1"/>
    </row>
    <row r="293" spans="2:18" x14ac:dyDescent="0.3">
      <c r="B293" s="1" t="s">
        <v>67</v>
      </c>
      <c r="C293" s="1" t="s">
        <v>499</v>
      </c>
      <c r="D293" s="1">
        <v>17.3</v>
      </c>
      <c r="M293" s="8"/>
      <c r="R293" s="1"/>
    </row>
    <row r="294" spans="2:18" x14ac:dyDescent="0.3">
      <c r="B294" s="1" t="s">
        <v>13</v>
      </c>
      <c r="C294" s="1" t="s">
        <v>499</v>
      </c>
      <c r="D294" s="1">
        <v>18.3</v>
      </c>
      <c r="M294" s="8"/>
      <c r="R294" s="1"/>
    </row>
    <row r="295" spans="2:18" x14ac:dyDescent="0.3">
      <c r="B295" s="1" t="s">
        <v>230</v>
      </c>
      <c r="C295" s="1" t="s">
        <v>499</v>
      </c>
      <c r="D295" s="1">
        <v>11.7</v>
      </c>
      <c r="M295" s="8"/>
      <c r="R295" s="1"/>
    </row>
    <row r="296" spans="2:18" x14ac:dyDescent="0.3">
      <c r="B296" s="1" t="s">
        <v>374</v>
      </c>
      <c r="C296" s="1" t="s">
        <v>499</v>
      </c>
      <c r="D296" s="1">
        <v>16</v>
      </c>
      <c r="M296" s="8"/>
      <c r="R296" s="1"/>
    </row>
    <row r="297" spans="2:18" x14ac:dyDescent="0.3">
      <c r="B297" s="1" t="s">
        <v>555</v>
      </c>
      <c r="C297" s="1" t="s">
        <v>499</v>
      </c>
      <c r="D297" s="1">
        <v>15.6</v>
      </c>
      <c r="M297" s="8"/>
      <c r="R297" s="1"/>
    </row>
    <row r="298" spans="2:18" x14ac:dyDescent="0.3">
      <c r="B298" s="1" t="s">
        <v>279</v>
      </c>
      <c r="C298" s="1" t="s">
        <v>499</v>
      </c>
      <c r="D298" s="1">
        <v>0</v>
      </c>
      <c r="M298" s="8"/>
      <c r="R298" s="1"/>
    </row>
    <row r="299" spans="2:18" x14ac:dyDescent="0.3">
      <c r="B299" s="1" t="s">
        <v>428</v>
      </c>
      <c r="C299" s="1" t="s">
        <v>499</v>
      </c>
      <c r="D299" s="1">
        <v>25.3</v>
      </c>
      <c r="M299" s="8"/>
      <c r="R299" s="1"/>
    </row>
    <row r="300" spans="2:18" x14ac:dyDescent="0.3">
      <c r="B300" s="1" t="s">
        <v>176</v>
      </c>
      <c r="C300" s="1" t="s">
        <v>499</v>
      </c>
      <c r="D300" s="1">
        <v>17.8</v>
      </c>
      <c r="M300" s="8"/>
      <c r="R300" s="1"/>
    </row>
    <row r="301" spans="2:18" x14ac:dyDescent="0.3">
      <c r="B301" s="1" t="s">
        <v>59</v>
      </c>
      <c r="C301" s="1" t="s">
        <v>499</v>
      </c>
      <c r="D301" s="1">
        <v>19.2</v>
      </c>
      <c r="M301" s="8"/>
      <c r="R301" s="1"/>
    </row>
    <row r="302" spans="2:18" x14ac:dyDescent="0.3">
      <c r="B302" s="1" t="s">
        <v>299</v>
      </c>
      <c r="C302" s="1" t="s">
        <v>499</v>
      </c>
      <c r="D302" s="1">
        <v>29.8</v>
      </c>
      <c r="M302" s="8"/>
      <c r="R302" s="1"/>
    </row>
    <row r="303" spans="2:18" x14ac:dyDescent="0.3">
      <c r="B303" s="1" t="s">
        <v>167</v>
      </c>
      <c r="C303" s="1" t="s">
        <v>505</v>
      </c>
      <c r="D303" s="1">
        <v>17.8</v>
      </c>
      <c r="M303" s="8"/>
      <c r="R303" s="1"/>
    </row>
    <row r="304" spans="2:18" x14ac:dyDescent="0.3">
      <c r="B304" s="1" t="s">
        <v>478</v>
      </c>
      <c r="C304" s="1" t="s">
        <v>505</v>
      </c>
      <c r="D304" s="1">
        <v>17.8</v>
      </c>
      <c r="M304" s="8"/>
      <c r="R304" s="1"/>
    </row>
    <row r="305" spans="2:18" x14ac:dyDescent="0.3">
      <c r="B305" s="1" t="s">
        <v>295</v>
      </c>
      <c r="C305" s="1" t="s">
        <v>505</v>
      </c>
      <c r="D305" s="1">
        <v>16.899999999999999</v>
      </c>
      <c r="M305" s="8"/>
      <c r="R305" s="1"/>
    </row>
    <row r="306" spans="2:18" x14ac:dyDescent="0.3">
      <c r="B306" s="1" t="s">
        <v>423</v>
      </c>
      <c r="C306" s="1" t="s">
        <v>505</v>
      </c>
      <c r="D306" s="1">
        <v>18.2</v>
      </c>
      <c r="M306" s="8"/>
      <c r="R306" s="1"/>
    </row>
    <row r="307" spans="2:18" x14ac:dyDescent="0.3">
      <c r="B307" s="1" t="s">
        <v>102</v>
      </c>
      <c r="C307" s="1" t="s">
        <v>505</v>
      </c>
      <c r="D307" s="1">
        <v>17.399999999999999</v>
      </c>
      <c r="M307" s="8"/>
      <c r="R307" s="1"/>
    </row>
    <row r="308" spans="2:18" x14ac:dyDescent="0.3">
      <c r="B308" s="1" t="s">
        <v>425</v>
      </c>
      <c r="C308" s="1" t="s">
        <v>505</v>
      </c>
      <c r="D308" s="1">
        <v>24.7</v>
      </c>
      <c r="M308" s="8"/>
      <c r="R308" s="1"/>
    </row>
    <row r="309" spans="2:18" x14ac:dyDescent="0.3">
      <c r="B309" s="1" t="s">
        <v>214</v>
      </c>
      <c r="C309" s="1" t="s">
        <v>505</v>
      </c>
      <c r="D309" s="1">
        <v>14.1</v>
      </c>
      <c r="M309" s="8"/>
      <c r="R309" s="1"/>
    </row>
    <row r="310" spans="2:18" x14ac:dyDescent="0.3">
      <c r="B310" s="1" t="s">
        <v>622</v>
      </c>
      <c r="C310" s="1" t="s">
        <v>505</v>
      </c>
      <c r="D310" s="1">
        <v>9.6999999999999993</v>
      </c>
      <c r="M310" s="8"/>
      <c r="R310" s="1"/>
    </row>
    <row r="311" spans="2:18" x14ac:dyDescent="0.3">
      <c r="B311" s="1" t="s">
        <v>623</v>
      </c>
      <c r="C311" s="1" t="s">
        <v>505</v>
      </c>
      <c r="D311" s="1">
        <v>17.600000000000001</v>
      </c>
      <c r="M311" s="8"/>
      <c r="R311" s="1"/>
    </row>
    <row r="312" spans="2:18" x14ac:dyDescent="0.3">
      <c r="B312" s="1" t="s">
        <v>76</v>
      </c>
      <c r="C312" s="1" t="s">
        <v>505</v>
      </c>
      <c r="D312" s="1">
        <v>16.2</v>
      </c>
      <c r="M312" s="8"/>
      <c r="R312" s="1"/>
    </row>
    <row r="313" spans="2:18" x14ac:dyDescent="0.3">
      <c r="B313" s="1" t="s">
        <v>68</v>
      </c>
      <c r="C313" s="1" t="s">
        <v>505</v>
      </c>
      <c r="D313" s="1">
        <v>12</v>
      </c>
      <c r="M313" s="8"/>
      <c r="R313" s="1"/>
    </row>
    <row r="314" spans="2:18" x14ac:dyDescent="0.3">
      <c r="B314" s="1" t="s">
        <v>177</v>
      </c>
      <c r="C314" s="1" t="s">
        <v>505</v>
      </c>
      <c r="D314" s="1">
        <v>17.3</v>
      </c>
      <c r="M314" s="8"/>
      <c r="R314" s="1"/>
    </row>
    <row r="315" spans="2:18" x14ac:dyDescent="0.3">
      <c r="B315" s="1" t="s">
        <v>383</v>
      </c>
      <c r="C315" s="1" t="s">
        <v>505</v>
      </c>
      <c r="D315" s="1">
        <v>0</v>
      </c>
      <c r="M315" s="8"/>
      <c r="R315" s="1"/>
    </row>
    <row r="316" spans="2:18" x14ac:dyDescent="0.3">
      <c r="B316" s="1" t="s">
        <v>312</v>
      </c>
      <c r="C316" s="1" t="s">
        <v>505</v>
      </c>
      <c r="D316" s="1">
        <v>26.6</v>
      </c>
      <c r="M316" s="8"/>
      <c r="R316" s="1"/>
    </row>
    <row r="317" spans="2:18" x14ac:dyDescent="0.3">
      <c r="B317" s="1" t="s">
        <v>219</v>
      </c>
      <c r="C317" s="1" t="s">
        <v>505</v>
      </c>
      <c r="D317" s="1">
        <v>25.9</v>
      </c>
      <c r="M317" s="8"/>
      <c r="R317" s="1"/>
    </row>
    <row r="318" spans="2:18" x14ac:dyDescent="0.3">
      <c r="B318" s="1" t="s">
        <v>624</v>
      </c>
      <c r="C318" s="1" t="s">
        <v>505</v>
      </c>
      <c r="D318" s="1">
        <v>0</v>
      </c>
      <c r="M318" s="8"/>
      <c r="R318" s="1"/>
    </row>
    <row r="319" spans="2:18" x14ac:dyDescent="0.3">
      <c r="B319" s="1" t="s">
        <v>525</v>
      </c>
      <c r="C319" s="1" t="s">
        <v>505</v>
      </c>
      <c r="D319" s="1">
        <v>15.2</v>
      </c>
      <c r="M319" s="8"/>
      <c r="R319" s="1"/>
    </row>
    <row r="320" spans="2:18" x14ac:dyDescent="0.3">
      <c r="B320" s="1" t="s">
        <v>399</v>
      </c>
      <c r="C320" s="1" t="s">
        <v>505</v>
      </c>
      <c r="D320" s="1">
        <v>19.600000000000001</v>
      </c>
      <c r="M320" s="8"/>
      <c r="R320" s="1"/>
    </row>
    <row r="321" spans="2:18" x14ac:dyDescent="0.3">
      <c r="B321" s="1" t="s">
        <v>468</v>
      </c>
      <c r="C321" s="1" t="s">
        <v>505</v>
      </c>
      <c r="D321" s="1">
        <v>17.3</v>
      </c>
      <c r="M321" s="8"/>
      <c r="R321" s="1"/>
    </row>
    <row r="322" spans="2:18" x14ac:dyDescent="0.3">
      <c r="B322" s="1" t="s">
        <v>138</v>
      </c>
      <c r="C322" s="1" t="s">
        <v>505</v>
      </c>
      <c r="D322" s="1">
        <v>17.100000000000001</v>
      </c>
      <c r="M322" s="8"/>
      <c r="R322" s="1"/>
    </row>
    <row r="323" spans="2:18" x14ac:dyDescent="0.3">
      <c r="B323" s="1" t="s">
        <v>298</v>
      </c>
      <c r="C323" s="1" t="s">
        <v>505</v>
      </c>
      <c r="D323" s="1">
        <v>17.5</v>
      </c>
      <c r="M323" s="8"/>
      <c r="R323" s="1"/>
    </row>
    <row r="324" spans="2:18" x14ac:dyDescent="0.3">
      <c r="B324" s="1" t="s">
        <v>373</v>
      </c>
      <c r="C324" s="1" t="s">
        <v>518</v>
      </c>
      <c r="D324" s="1">
        <v>15</v>
      </c>
      <c r="M324" s="8"/>
      <c r="R324" s="1"/>
    </row>
    <row r="325" spans="2:18" x14ac:dyDescent="0.3">
      <c r="B325" s="1" t="s">
        <v>134</v>
      </c>
      <c r="C325" s="1" t="s">
        <v>518</v>
      </c>
      <c r="D325" s="1">
        <v>16.7</v>
      </c>
      <c r="M325" s="8"/>
      <c r="R325" s="1"/>
    </row>
    <row r="326" spans="2:18" x14ac:dyDescent="0.3">
      <c r="B326" s="1" t="s">
        <v>457</v>
      </c>
      <c r="C326" s="1" t="s">
        <v>518</v>
      </c>
      <c r="D326" s="1">
        <v>18</v>
      </c>
      <c r="M326" s="8"/>
      <c r="R326" s="1"/>
    </row>
    <row r="327" spans="2:18" x14ac:dyDescent="0.3">
      <c r="B327" s="1" t="s">
        <v>307</v>
      </c>
      <c r="C327" s="1" t="s">
        <v>518</v>
      </c>
      <c r="D327" s="1">
        <v>21.7</v>
      </c>
      <c r="M327" s="8"/>
      <c r="R327" s="1"/>
    </row>
    <row r="328" spans="2:18" x14ac:dyDescent="0.3">
      <c r="B328" s="1" t="s">
        <v>11</v>
      </c>
      <c r="C328" s="1" t="s">
        <v>518</v>
      </c>
      <c r="D328" s="1">
        <v>13.5</v>
      </c>
      <c r="M328" s="8"/>
      <c r="R328" s="1"/>
    </row>
    <row r="329" spans="2:18" x14ac:dyDescent="0.3">
      <c r="B329" s="1" t="s">
        <v>132</v>
      </c>
      <c r="C329" s="1" t="s">
        <v>518</v>
      </c>
      <c r="D329" s="1">
        <v>16.7</v>
      </c>
      <c r="M329" s="8"/>
      <c r="R329" s="1"/>
    </row>
    <row r="330" spans="2:18" x14ac:dyDescent="0.3">
      <c r="B330" s="1" t="s">
        <v>538</v>
      </c>
      <c r="C330" s="1" t="s">
        <v>518</v>
      </c>
      <c r="D330" s="1">
        <v>26.3</v>
      </c>
      <c r="M330" s="8"/>
      <c r="R330" s="1"/>
    </row>
    <row r="331" spans="2:18" x14ac:dyDescent="0.3">
      <c r="B331" s="1" t="s">
        <v>364</v>
      </c>
      <c r="C331" s="1" t="s">
        <v>518</v>
      </c>
      <c r="D331" s="1">
        <v>18.600000000000001</v>
      </c>
      <c r="M331" s="8"/>
      <c r="R331" s="1"/>
    </row>
    <row r="332" spans="2:18" x14ac:dyDescent="0.3">
      <c r="B332" s="1" t="s">
        <v>28</v>
      </c>
      <c r="C332" s="1" t="s">
        <v>518</v>
      </c>
      <c r="D332" s="1">
        <v>14.1</v>
      </c>
      <c r="M332" s="8"/>
      <c r="R332" s="1"/>
    </row>
    <row r="333" spans="2:18" x14ac:dyDescent="0.3">
      <c r="B333" s="1" t="s">
        <v>4</v>
      </c>
      <c r="C333" s="1" t="s">
        <v>518</v>
      </c>
      <c r="D333" s="1">
        <v>24</v>
      </c>
      <c r="M333" s="8"/>
      <c r="R333" s="1"/>
    </row>
    <row r="334" spans="2:18" x14ac:dyDescent="0.3">
      <c r="B334" s="1" t="s">
        <v>461</v>
      </c>
      <c r="C334" s="1" t="s">
        <v>518</v>
      </c>
      <c r="D334" s="1">
        <v>29.6</v>
      </c>
      <c r="M334" s="8"/>
      <c r="R334" s="1"/>
    </row>
    <row r="335" spans="2:18" x14ac:dyDescent="0.3">
      <c r="B335" s="1" t="s">
        <v>146</v>
      </c>
      <c r="C335" s="1" t="s">
        <v>518</v>
      </c>
      <c r="D335" s="1">
        <v>13.2</v>
      </c>
      <c r="M335" s="8"/>
      <c r="R335" s="1"/>
    </row>
    <row r="336" spans="2:18" x14ac:dyDescent="0.3">
      <c r="B336" s="1" t="s">
        <v>231</v>
      </c>
      <c r="C336" s="1" t="s">
        <v>518</v>
      </c>
      <c r="D336" s="1">
        <v>14</v>
      </c>
      <c r="M336" s="8"/>
      <c r="R336" s="1"/>
    </row>
    <row r="337" spans="2:18" x14ac:dyDescent="0.3">
      <c r="B337" s="1" t="s">
        <v>273</v>
      </c>
      <c r="C337" s="1" t="s">
        <v>518</v>
      </c>
      <c r="D337" s="1">
        <v>15.3</v>
      </c>
      <c r="M337" s="8"/>
      <c r="R337" s="1"/>
    </row>
    <row r="338" spans="2:18" x14ac:dyDescent="0.3">
      <c r="B338" s="1" t="s">
        <v>9</v>
      </c>
      <c r="C338" s="1" t="s">
        <v>518</v>
      </c>
      <c r="D338" s="1">
        <v>24.6</v>
      </c>
      <c r="M338" s="8"/>
      <c r="R338" s="1"/>
    </row>
    <row r="339" spans="2:18" x14ac:dyDescent="0.3">
      <c r="B339" s="1" t="s">
        <v>354</v>
      </c>
      <c r="C339" s="1" t="s">
        <v>518</v>
      </c>
      <c r="D339" s="1">
        <v>24.2</v>
      </c>
      <c r="M339" s="8"/>
      <c r="R339" s="1"/>
    </row>
    <row r="340" spans="2:18" x14ac:dyDescent="0.3">
      <c r="B340" s="1" t="s">
        <v>196</v>
      </c>
      <c r="C340" s="1" t="s">
        <v>520</v>
      </c>
      <c r="D340" s="1">
        <v>22</v>
      </c>
      <c r="M340" s="8"/>
      <c r="R340" s="1"/>
    </row>
    <row r="341" spans="2:18" x14ac:dyDescent="0.3">
      <c r="B341" s="1" t="s">
        <v>361</v>
      </c>
      <c r="C341" s="1" t="s">
        <v>520</v>
      </c>
      <c r="D341" s="1">
        <v>22.8</v>
      </c>
      <c r="M341" s="8"/>
      <c r="R341" s="1"/>
    </row>
    <row r="342" spans="2:18" x14ac:dyDescent="0.3">
      <c r="B342" s="1" t="s">
        <v>471</v>
      </c>
      <c r="C342" s="1" t="s">
        <v>520</v>
      </c>
      <c r="D342" s="1">
        <v>19.5</v>
      </c>
      <c r="M342" s="8"/>
      <c r="R342" s="1"/>
    </row>
    <row r="343" spans="2:18" x14ac:dyDescent="0.3">
      <c r="B343" s="1" t="s">
        <v>445</v>
      </c>
      <c r="C343" s="1" t="s">
        <v>520</v>
      </c>
      <c r="D343" s="1">
        <v>27.4</v>
      </c>
      <c r="M343" s="8"/>
      <c r="R343" s="1"/>
    </row>
    <row r="344" spans="2:18" x14ac:dyDescent="0.3">
      <c r="B344" s="1" t="s">
        <v>201</v>
      </c>
      <c r="C344" s="1" t="s">
        <v>520</v>
      </c>
      <c r="D344" s="1">
        <v>24.1</v>
      </c>
      <c r="M344" s="8"/>
      <c r="R344" s="1"/>
    </row>
    <row r="345" spans="2:18" x14ac:dyDescent="0.3">
      <c r="B345" s="1" t="s">
        <v>258</v>
      </c>
      <c r="C345" s="1" t="s">
        <v>520</v>
      </c>
      <c r="D345" s="1">
        <v>17.899999999999999</v>
      </c>
      <c r="M345" s="8"/>
      <c r="R345" s="1"/>
    </row>
    <row r="346" spans="2:18" x14ac:dyDescent="0.3">
      <c r="B346" s="1" t="s">
        <v>540</v>
      </c>
      <c r="C346" s="1" t="s">
        <v>520</v>
      </c>
      <c r="D346" s="1">
        <v>11.9</v>
      </c>
      <c r="M346" s="8"/>
      <c r="R346" s="1"/>
    </row>
    <row r="347" spans="2:18" x14ac:dyDescent="0.3">
      <c r="B347" s="1" t="s">
        <v>405</v>
      </c>
      <c r="C347" s="1" t="s">
        <v>520</v>
      </c>
      <c r="D347" s="1">
        <v>18.100000000000001</v>
      </c>
      <c r="M347" s="8"/>
      <c r="R347" s="1"/>
    </row>
    <row r="348" spans="2:18" x14ac:dyDescent="0.3">
      <c r="B348" s="1" t="s">
        <v>415</v>
      </c>
      <c r="C348" s="1" t="s">
        <v>520</v>
      </c>
      <c r="D348" s="1">
        <v>15.9</v>
      </c>
      <c r="M348" s="8"/>
      <c r="R348" s="1"/>
    </row>
    <row r="349" spans="2:18" x14ac:dyDescent="0.3">
      <c r="B349" s="1" t="s">
        <v>465</v>
      </c>
      <c r="C349" s="1" t="s">
        <v>520</v>
      </c>
      <c r="D349" s="1">
        <v>16.8</v>
      </c>
      <c r="M349" s="8"/>
      <c r="R349" s="1"/>
    </row>
    <row r="350" spans="2:18" x14ac:dyDescent="0.3">
      <c r="B350" s="1" t="s">
        <v>100</v>
      </c>
      <c r="C350" s="1" t="s">
        <v>520</v>
      </c>
      <c r="D350" s="1">
        <v>12.6</v>
      </c>
      <c r="M350" s="8"/>
      <c r="R350" s="1"/>
    </row>
    <row r="351" spans="2:18" x14ac:dyDescent="0.3">
      <c r="B351" s="1" t="s">
        <v>144</v>
      </c>
      <c r="C351" s="1" t="s">
        <v>520</v>
      </c>
      <c r="D351" s="1">
        <v>27.1</v>
      </c>
      <c r="M351" s="8"/>
      <c r="R351" s="1"/>
    </row>
    <row r="352" spans="2:18" x14ac:dyDescent="0.3">
      <c r="B352" s="1" t="s">
        <v>433</v>
      </c>
      <c r="C352" s="1" t="s">
        <v>520</v>
      </c>
      <c r="D352" s="1">
        <v>19.100000000000001</v>
      </c>
      <c r="M352" s="8"/>
      <c r="R352" s="1"/>
    </row>
    <row r="353" spans="2:18" x14ac:dyDescent="0.3">
      <c r="B353" s="1" t="s">
        <v>393</v>
      </c>
      <c r="C353" s="1" t="s">
        <v>520</v>
      </c>
      <c r="D353" s="1">
        <v>15.3</v>
      </c>
      <c r="M353" s="8"/>
      <c r="R353" s="1"/>
    </row>
    <row r="354" spans="2:18" x14ac:dyDescent="0.3">
      <c r="B354" s="1" t="s">
        <v>289</v>
      </c>
      <c r="C354" s="1" t="s">
        <v>520</v>
      </c>
      <c r="D354" s="1">
        <v>12.1</v>
      </c>
      <c r="M354" s="8"/>
      <c r="R354" s="1"/>
    </row>
    <row r="355" spans="2:18" x14ac:dyDescent="0.3">
      <c r="B355" s="1" t="s">
        <v>98</v>
      </c>
      <c r="C355" s="1" t="s">
        <v>520</v>
      </c>
      <c r="D355" s="1">
        <v>22.9</v>
      </c>
      <c r="M355" s="8"/>
      <c r="R355" s="1"/>
    </row>
    <row r="356" spans="2:18" x14ac:dyDescent="0.3">
      <c r="B356" s="1" t="s">
        <v>463</v>
      </c>
      <c r="C356" s="1" t="s">
        <v>520</v>
      </c>
      <c r="D356" s="1">
        <v>9.6999999999999993</v>
      </c>
      <c r="M356" s="8"/>
      <c r="R356" s="1"/>
    </row>
    <row r="357" spans="2:18" x14ac:dyDescent="0.3">
      <c r="B357" s="1" t="s">
        <v>404</v>
      </c>
      <c r="C357" s="1" t="s">
        <v>520</v>
      </c>
      <c r="D357" s="1">
        <v>19.5</v>
      </c>
      <c r="M357" s="8"/>
      <c r="R357" s="1"/>
    </row>
    <row r="358" spans="2:18" x14ac:dyDescent="0.3">
      <c r="B358" s="1" t="s">
        <v>142</v>
      </c>
      <c r="C358" s="1" t="s">
        <v>491</v>
      </c>
      <c r="D358" s="1">
        <v>22.6</v>
      </c>
      <c r="M358" s="8"/>
      <c r="R358" s="1"/>
    </row>
    <row r="359" spans="2:18" x14ac:dyDescent="0.3">
      <c r="B359" s="1" t="s">
        <v>97</v>
      </c>
      <c r="C359" s="1" t="s">
        <v>491</v>
      </c>
      <c r="D359" s="1">
        <v>29.6</v>
      </c>
      <c r="M359" s="8"/>
      <c r="R359" s="1"/>
    </row>
    <row r="360" spans="2:18" x14ac:dyDescent="0.3">
      <c r="B360" s="1" t="s">
        <v>372</v>
      </c>
      <c r="C360" s="1" t="s">
        <v>491</v>
      </c>
      <c r="D360" s="1">
        <v>11.3</v>
      </c>
      <c r="M360" s="8"/>
      <c r="R360" s="1"/>
    </row>
    <row r="361" spans="2:18" x14ac:dyDescent="0.3">
      <c r="B361" s="1" t="s">
        <v>382</v>
      </c>
      <c r="C361" s="1" t="s">
        <v>491</v>
      </c>
      <c r="D361" s="1">
        <v>14.6</v>
      </c>
      <c r="M361" s="8"/>
      <c r="R361" s="1"/>
    </row>
    <row r="362" spans="2:18" x14ac:dyDescent="0.3">
      <c r="B362" s="1" t="s">
        <v>550</v>
      </c>
      <c r="C362" s="1" t="s">
        <v>491</v>
      </c>
      <c r="D362" s="1">
        <v>19.3</v>
      </c>
      <c r="M362" s="8"/>
      <c r="R362" s="1"/>
    </row>
    <row r="363" spans="2:18" x14ac:dyDescent="0.3">
      <c r="B363" s="1" t="s">
        <v>391</v>
      </c>
      <c r="C363" s="1" t="s">
        <v>491</v>
      </c>
      <c r="D363" s="1">
        <v>15.7</v>
      </c>
      <c r="M363" s="8"/>
      <c r="R363" s="1"/>
    </row>
    <row r="364" spans="2:18" x14ac:dyDescent="0.3">
      <c r="B364" s="1" t="s">
        <v>311</v>
      </c>
      <c r="C364" s="1" t="s">
        <v>491</v>
      </c>
      <c r="D364" s="1">
        <v>10.4</v>
      </c>
      <c r="M364" s="8"/>
      <c r="R364" s="1"/>
    </row>
    <row r="365" spans="2:18" x14ac:dyDescent="0.3">
      <c r="B365" s="1" t="s">
        <v>453</v>
      </c>
      <c r="C365" s="1" t="s">
        <v>491</v>
      </c>
      <c r="D365" s="1">
        <v>15.4</v>
      </c>
      <c r="M365" s="8"/>
      <c r="R365" s="1"/>
    </row>
    <row r="366" spans="2:18" x14ac:dyDescent="0.3">
      <c r="B366" s="1" t="s">
        <v>377</v>
      </c>
      <c r="C366" s="1" t="s">
        <v>491</v>
      </c>
      <c r="D366" s="1">
        <v>15.8</v>
      </c>
      <c r="M366" s="8"/>
      <c r="R366" s="1"/>
    </row>
    <row r="367" spans="2:18" x14ac:dyDescent="0.3">
      <c r="B367" s="1" t="s">
        <v>164</v>
      </c>
      <c r="C367" s="1" t="s">
        <v>491</v>
      </c>
      <c r="D367" s="1">
        <v>15.3</v>
      </c>
      <c r="M367" s="8"/>
      <c r="R367" s="1"/>
    </row>
    <row r="368" spans="2:18" x14ac:dyDescent="0.3">
      <c r="B368" s="1" t="s">
        <v>432</v>
      </c>
      <c r="C368" s="1" t="s">
        <v>491</v>
      </c>
      <c r="D368" s="1">
        <v>17.899999999999999</v>
      </c>
      <c r="M368" s="8"/>
      <c r="R368" s="1"/>
    </row>
    <row r="369" spans="2:18" x14ac:dyDescent="0.3">
      <c r="B369" s="1" t="s">
        <v>233</v>
      </c>
      <c r="C369" s="1" t="s">
        <v>491</v>
      </c>
      <c r="D369" s="1">
        <v>23.7</v>
      </c>
      <c r="M369" s="8"/>
      <c r="R369" s="1"/>
    </row>
    <row r="370" spans="2:18" x14ac:dyDescent="0.3">
      <c r="B370" s="1" t="s">
        <v>625</v>
      </c>
      <c r="C370" s="1" t="s">
        <v>491</v>
      </c>
      <c r="D370" s="1">
        <v>15.7</v>
      </c>
      <c r="M370" s="8"/>
      <c r="R370" s="1"/>
    </row>
    <row r="371" spans="2:18" x14ac:dyDescent="0.3">
      <c r="B371" s="1" t="s">
        <v>182</v>
      </c>
      <c r="C371" s="1" t="s">
        <v>491</v>
      </c>
      <c r="D371" s="1">
        <v>14.8</v>
      </c>
      <c r="M371" s="8"/>
      <c r="R371" s="1"/>
    </row>
    <row r="372" spans="2:18" x14ac:dyDescent="0.3">
      <c r="B372" s="1" t="s">
        <v>116</v>
      </c>
      <c r="C372" s="1" t="s">
        <v>491</v>
      </c>
      <c r="D372" s="1">
        <v>16.7</v>
      </c>
      <c r="M372" s="8"/>
      <c r="R372" s="1"/>
    </row>
    <row r="373" spans="2:18" x14ac:dyDescent="0.3">
      <c r="B373" s="1" t="s">
        <v>472</v>
      </c>
      <c r="C373" s="1" t="s">
        <v>491</v>
      </c>
      <c r="D373" s="1">
        <v>25</v>
      </c>
      <c r="M373" s="8"/>
      <c r="R373" s="1"/>
    </row>
    <row r="374" spans="2:18" x14ac:dyDescent="0.3">
      <c r="B374" s="1" t="s">
        <v>183</v>
      </c>
      <c r="C374" s="1" t="s">
        <v>491</v>
      </c>
      <c r="D374" s="1">
        <v>14.7</v>
      </c>
      <c r="M374" s="8"/>
      <c r="R374" s="1"/>
    </row>
    <row r="375" spans="2:18" x14ac:dyDescent="0.3">
      <c r="B375" s="1" t="s">
        <v>118</v>
      </c>
      <c r="C375" s="1" t="s">
        <v>549</v>
      </c>
      <c r="D375" s="1">
        <v>13.1</v>
      </c>
      <c r="M375" s="8"/>
      <c r="R375" s="1"/>
    </row>
    <row r="376" spans="2:18" x14ac:dyDescent="0.3">
      <c r="B376" s="1" t="s">
        <v>199</v>
      </c>
      <c r="C376" s="1" t="s">
        <v>549</v>
      </c>
      <c r="D376" s="1">
        <v>10.1</v>
      </c>
      <c r="M376" s="8"/>
      <c r="R376" s="1"/>
    </row>
    <row r="377" spans="2:18" x14ac:dyDescent="0.3">
      <c r="B377" s="1" t="s">
        <v>593</v>
      </c>
      <c r="C377" s="1" t="s">
        <v>549</v>
      </c>
      <c r="D377" s="1">
        <v>14.8</v>
      </c>
      <c r="M377" s="8"/>
      <c r="R377" s="1"/>
    </row>
    <row r="378" spans="2:18" x14ac:dyDescent="0.3">
      <c r="B378" s="1" t="s">
        <v>282</v>
      </c>
      <c r="C378" s="1" t="s">
        <v>549</v>
      </c>
      <c r="D378" s="1">
        <v>11.3</v>
      </c>
      <c r="M378" s="8"/>
      <c r="R378" s="1"/>
    </row>
    <row r="379" spans="2:18" x14ac:dyDescent="0.3">
      <c r="B379" s="1" t="s">
        <v>112</v>
      </c>
      <c r="C379" s="1" t="s">
        <v>549</v>
      </c>
      <c r="D379" s="1">
        <v>16.399999999999999</v>
      </c>
      <c r="M379" s="8"/>
      <c r="R379" s="1"/>
    </row>
    <row r="380" spans="2:18" x14ac:dyDescent="0.3">
      <c r="B380" s="1" t="s">
        <v>185</v>
      </c>
      <c r="C380" s="1" t="s">
        <v>549</v>
      </c>
      <c r="D380" s="1">
        <v>28.1</v>
      </c>
      <c r="M380" s="8"/>
      <c r="R380" s="1"/>
    </row>
    <row r="381" spans="2:18" x14ac:dyDescent="0.3">
      <c r="B381" s="1" t="s">
        <v>153</v>
      </c>
      <c r="C381" s="1" t="s">
        <v>549</v>
      </c>
      <c r="D381" s="1">
        <v>12.8</v>
      </c>
      <c r="M381" s="8"/>
      <c r="R381" s="1"/>
    </row>
    <row r="382" spans="2:18" x14ac:dyDescent="0.3">
      <c r="B382" s="1" t="s">
        <v>626</v>
      </c>
      <c r="C382" s="1" t="s">
        <v>549</v>
      </c>
      <c r="D382" s="1">
        <v>13.4</v>
      </c>
      <c r="M382" s="8"/>
      <c r="R382" s="1"/>
    </row>
    <row r="383" spans="2:18" x14ac:dyDescent="0.3">
      <c r="B383" s="1" t="s">
        <v>87</v>
      </c>
      <c r="C383" s="1" t="s">
        <v>549</v>
      </c>
      <c r="D383" s="1">
        <v>14.4</v>
      </c>
      <c r="M383" s="8"/>
      <c r="R383" s="1"/>
    </row>
    <row r="384" spans="2:18" x14ac:dyDescent="0.3">
      <c r="B384" s="1" t="s">
        <v>386</v>
      </c>
      <c r="C384" s="1" t="s">
        <v>549</v>
      </c>
      <c r="D384" s="1">
        <v>13.3</v>
      </c>
      <c r="M384" s="8"/>
      <c r="R384" s="1"/>
    </row>
    <row r="385" spans="2:18" x14ac:dyDescent="0.3">
      <c r="B385" s="1" t="s">
        <v>30</v>
      </c>
      <c r="C385" s="1" t="s">
        <v>549</v>
      </c>
      <c r="D385" s="1">
        <v>28.3</v>
      </c>
      <c r="M385" s="8"/>
      <c r="R385" s="1"/>
    </row>
    <row r="386" spans="2:18" x14ac:dyDescent="0.3">
      <c r="B386" s="1" t="s">
        <v>95</v>
      </c>
      <c r="C386" s="1" t="s">
        <v>549</v>
      </c>
      <c r="D386" s="1">
        <v>12.2</v>
      </c>
      <c r="M386" s="8"/>
      <c r="R386" s="1"/>
    </row>
    <row r="387" spans="2:18" x14ac:dyDescent="0.3">
      <c r="B387" s="1" t="s">
        <v>396</v>
      </c>
      <c r="C387" s="1" t="s">
        <v>549</v>
      </c>
      <c r="D387" s="1">
        <v>25.4</v>
      </c>
      <c r="M387" s="8"/>
      <c r="R387" s="1"/>
    </row>
    <row r="388" spans="2:18" x14ac:dyDescent="0.3">
      <c r="B388" s="1" t="s">
        <v>64</v>
      </c>
      <c r="C388" s="1" t="s">
        <v>549</v>
      </c>
      <c r="D388" s="1">
        <v>23.5</v>
      </c>
      <c r="M388" s="8"/>
      <c r="R388" s="1"/>
    </row>
    <row r="389" spans="2:18" x14ac:dyDescent="0.3">
      <c r="B389" s="1" t="s">
        <v>8</v>
      </c>
      <c r="C389" s="1" t="s">
        <v>549</v>
      </c>
      <c r="D389" s="1">
        <v>20</v>
      </c>
      <c r="M389" s="8"/>
      <c r="R389" s="1"/>
    </row>
    <row r="390" spans="2:18" x14ac:dyDescent="0.3">
      <c r="B390" s="1" t="s">
        <v>431</v>
      </c>
      <c r="C390" s="1" t="s">
        <v>549</v>
      </c>
      <c r="D390" s="1">
        <v>11.8</v>
      </c>
      <c r="M390" s="8"/>
      <c r="R390" s="1"/>
    </row>
    <row r="391" spans="2:18" x14ac:dyDescent="0.3">
      <c r="B391" s="1" t="s">
        <v>128</v>
      </c>
      <c r="C391" s="1" t="s">
        <v>549</v>
      </c>
      <c r="D391" s="1">
        <v>29.2</v>
      </c>
      <c r="M391" s="8"/>
      <c r="R391" s="1"/>
    </row>
    <row r="392" spans="2:18" x14ac:dyDescent="0.3">
      <c r="B392" s="1" t="s">
        <v>226</v>
      </c>
      <c r="C392" s="1" t="s">
        <v>487</v>
      </c>
      <c r="D392" s="1">
        <v>14.2</v>
      </c>
      <c r="M392" s="8"/>
      <c r="R392" s="1"/>
    </row>
    <row r="393" spans="2:18" x14ac:dyDescent="0.3">
      <c r="B393" s="1" t="s">
        <v>29</v>
      </c>
      <c r="C393" s="1" t="s">
        <v>487</v>
      </c>
      <c r="D393" s="1">
        <v>19.899999999999999</v>
      </c>
      <c r="M393" s="8"/>
      <c r="R393" s="1"/>
    </row>
    <row r="394" spans="2:18" x14ac:dyDescent="0.3">
      <c r="B394" s="1" t="s">
        <v>627</v>
      </c>
      <c r="C394" s="1" t="s">
        <v>487</v>
      </c>
      <c r="D394" s="1">
        <v>10.8</v>
      </c>
      <c r="M394" s="8"/>
      <c r="R394" s="1"/>
    </row>
    <row r="395" spans="2:18" x14ac:dyDescent="0.3">
      <c r="B395" s="1" t="s">
        <v>53</v>
      </c>
      <c r="C395" s="1" t="s">
        <v>487</v>
      </c>
      <c r="D395" s="1">
        <v>22</v>
      </c>
      <c r="M395" s="8"/>
      <c r="R395" s="1"/>
    </row>
    <row r="396" spans="2:18" x14ac:dyDescent="0.3">
      <c r="B396" s="1" t="s">
        <v>55</v>
      </c>
      <c r="C396" s="1" t="s">
        <v>487</v>
      </c>
      <c r="D396" s="1">
        <v>18</v>
      </c>
      <c r="M396" s="8"/>
      <c r="R396" s="1"/>
    </row>
    <row r="397" spans="2:18" x14ac:dyDescent="0.3">
      <c r="B397" s="1" t="s">
        <v>529</v>
      </c>
      <c r="C397" s="1" t="s">
        <v>487</v>
      </c>
      <c r="D397" s="1">
        <v>13.7</v>
      </c>
      <c r="M397" s="8"/>
      <c r="R397" s="1"/>
    </row>
    <row r="398" spans="2:18" x14ac:dyDescent="0.3">
      <c r="B398" s="1" t="s">
        <v>375</v>
      </c>
      <c r="C398" s="1" t="s">
        <v>487</v>
      </c>
      <c r="D398" s="1">
        <v>21.5</v>
      </c>
      <c r="M398" s="8"/>
      <c r="R398" s="1"/>
    </row>
    <row r="399" spans="2:18" x14ac:dyDescent="0.3">
      <c r="B399" s="1" t="s">
        <v>356</v>
      </c>
      <c r="C399" s="1" t="s">
        <v>487</v>
      </c>
      <c r="D399" s="1">
        <v>10.6</v>
      </c>
      <c r="M399" s="8"/>
      <c r="R399" s="1"/>
    </row>
    <row r="400" spans="2:18" x14ac:dyDescent="0.3">
      <c r="B400" s="1" t="s">
        <v>419</v>
      </c>
      <c r="C400" s="1" t="s">
        <v>487</v>
      </c>
      <c r="D400" s="1">
        <v>19</v>
      </c>
      <c r="M400" s="8"/>
      <c r="R400" s="1"/>
    </row>
    <row r="401" spans="2:18" x14ac:dyDescent="0.3">
      <c r="B401" s="1" t="s">
        <v>49</v>
      </c>
      <c r="C401" s="1" t="s">
        <v>487</v>
      </c>
      <c r="D401" s="1">
        <v>14.3</v>
      </c>
      <c r="M401" s="8"/>
      <c r="R401" s="1"/>
    </row>
    <row r="402" spans="2:18" x14ac:dyDescent="0.3">
      <c r="B402" s="1" t="s">
        <v>351</v>
      </c>
      <c r="C402" s="1" t="s">
        <v>487</v>
      </c>
      <c r="D402" s="1">
        <v>11.2</v>
      </c>
      <c r="M402" s="8"/>
      <c r="R402" s="1"/>
    </row>
    <row r="403" spans="2:18" x14ac:dyDescent="0.3">
      <c r="B403" s="1" t="s">
        <v>18</v>
      </c>
      <c r="C403" s="1" t="s">
        <v>487</v>
      </c>
      <c r="D403" s="1">
        <v>39.6</v>
      </c>
      <c r="M403" s="8"/>
      <c r="R403" s="1"/>
    </row>
    <row r="404" spans="2:18" x14ac:dyDescent="0.3">
      <c r="B404" s="1" t="s">
        <v>57</v>
      </c>
      <c r="C404" s="1" t="s">
        <v>487</v>
      </c>
      <c r="D404" s="1">
        <v>15.3</v>
      </c>
      <c r="M404" s="8"/>
      <c r="R404" s="1"/>
    </row>
    <row r="405" spans="2:18" x14ac:dyDescent="0.3">
      <c r="B405" s="1" t="s">
        <v>420</v>
      </c>
      <c r="C405" s="1" t="s">
        <v>487</v>
      </c>
      <c r="D405" s="1">
        <v>19.399999999999999</v>
      </c>
      <c r="M405" s="8"/>
      <c r="R405" s="1"/>
    </row>
    <row r="406" spans="2:18" x14ac:dyDescent="0.3">
      <c r="B406" s="1" t="s">
        <v>628</v>
      </c>
      <c r="C406" s="1" t="s">
        <v>487</v>
      </c>
      <c r="D406" s="1">
        <v>11.4</v>
      </c>
      <c r="M406" s="8"/>
      <c r="R406" s="1"/>
    </row>
    <row r="407" spans="2:18" x14ac:dyDescent="0.3">
      <c r="B407" s="1" t="s">
        <v>629</v>
      </c>
      <c r="C407" s="1" t="s">
        <v>487</v>
      </c>
      <c r="D407" s="1">
        <v>9.4</v>
      </c>
      <c r="M407" s="8"/>
      <c r="R407" s="1"/>
    </row>
    <row r="408" spans="2:18" x14ac:dyDescent="0.3">
      <c r="B408" s="1" t="s">
        <v>630</v>
      </c>
      <c r="C408" s="1" t="s">
        <v>487</v>
      </c>
      <c r="D408" s="1">
        <v>33.299999999999997</v>
      </c>
      <c r="M408" s="8"/>
      <c r="R408" s="1"/>
    </row>
    <row r="409" spans="2:18" x14ac:dyDescent="0.3">
      <c r="B409" s="1" t="s">
        <v>334</v>
      </c>
      <c r="C409" s="1" t="s">
        <v>487</v>
      </c>
      <c r="D409" s="1">
        <v>23.1</v>
      </c>
      <c r="M409" s="8"/>
      <c r="R409" s="1"/>
    </row>
    <row r="410" spans="2:18" x14ac:dyDescent="0.3">
      <c r="B410" s="1" t="s">
        <v>455</v>
      </c>
      <c r="C410" s="1" t="s">
        <v>487</v>
      </c>
      <c r="D410" s="1">
        <v>11.1</v>
      </c>
      <c r="M410" s="8"/>
      <c r="R410" s="1"/>
    </row>
    <row r="411" spans="2:18" x14ac:dyDescent="0.3">
      <c r="B411" s="1" t="s">
        <v>163</v>
      </c>
      <c r="C411" s="1" t="s">
        <v>487</v>
      </c>
      <c r="D411" s="1">
        <v>33.299999999999997</v>
      </c>
      <c r="M411" s="8"/>
      <c r="R411" s="1"/>
    </row>
    <row r="412" spans="2:18" x14ac:dyDescent="0.3">
      <c r="B412" s="1" t="s">
        <v>345</v>
      </c>
      <c r="C412" s="1" t="s">
        <v>506</v>
      </c>
      <c r="D412" s="1">
        <v>20.6</v>
      </c>
      <c r="M412" s="8"/>
      <c r="R412" s="1"/>
    </row>
    <row r="413" spans="2:18" x14ac:dyDescent="0.3">
      <c r="B413" s="1" t="s">
        <v>456</v>
      </c>
      <c r="C413" s="1" t="s">
        <v>506</v>
      </c>
      <c r="D413" s="1">
        <v>11.6</v>
      </c>
      <c r="M413" s="8"/>
      <c r="R413" s="1"/>
    </row>
    <row r="414" spans="2:18" x14ac:dyDescent="0.3">
      <c r="B414" s="1" t="s">
        <v>77</v>
      </c>
      <c r="C414" s="1" t="s">
        <v>506</v>
      </c>
      <c r="D414" s="1">
        <v>21.9</v>
      </c>
      <c r="M414" s="8"/>
      <c r="R414" s="1"/>
    </row>
    <row r="415" spans="2:18" x14ac:dyDescent="0.3">
      <c r="B415" s="1" t="s">
        <v>121</v>
      </c>
      <c r="C415" s="1" t="s">
        <v>506</v>
      </c>
      <c r="D415" s="1">
        <v>13.4</v>
      </c>
      <c r="M415" s="8"/>
      <c r="R415" s="1"/>
    </row>
    <row r="416" spans="2:18" x14ac:dyDescent="0.3">
      <c r="B416" s="1" t="s">
        <v>466</v>
      </c>
      <c r="C416" s="1" t="s">
        <v>506</v>
      </c>
      <c r="D416" s="1">
        <v>17.600000000000001</v>
      </c>
      <c r="M416" s="8"/>
      <c r="R416" s="1"/>
    </row>
    <row r="417" spans="2:18" x14ac:dyDescent="0.3">
      <c r="B417" s="1" t="s">
        <v>37</v>
      </c>
      <c r="C417" s="1" t="s">
        <v>506</v>
      </c>
      <c r="D417" s="1">
        <v>10.4</v>
      </c>
      <c r="M417" s="8"/>
      <c r="R417" s="1"/>
    </row>
    <row r="418" spans="2:18" x14ac:dyDescent="0.3">
      <c r="B418" s="1" t="s">
        <v>70</v>
      </c>
      <c r="C418" s="1" t="s">
        <v>506</v>
      </c>
      <c r="D418" s="1">
        <v>22.6</v>
      </c>
      <c r="M418" s="8"/>
      <c r="R418" s="1"/>
    </row>
    <row r="419" spans="2:18" x14ac:dyDescent="0.3">
      <c r="B419" s="1" t="s">
        <v>151</v>
      </c>
      <c r="C419" s="1" t="s">
        <v>506</v>
      </c>
      <c r="D419" s="1">
        <v>15.2</v>
      </c>
      <c r="M419" s="8"/>
      <c r="R419" s="1"/>
    </row>
    <row r="420" spans="2:18" x14ac:dyDescent="0.3">
      <c r="B420" s="1" t="s">
        <v>309</v>
      </c>
      <c r="C420" s="1" t="s">
        <v>506</v>
      </c>
      <c r="D420" s="1">
        <v>15.7</v>
      </c>
      <c r="M420" s="8"/>
      <c r="R420" s="1"/>
    </row>
    <row r="421" spans="2:18" x14ac:dyDescent="0.3">
      <c r="B421" s="1" t="s">
        <v>438</v>
      </c>
      <c r="C421" s="1" t="s">
        <v>506</v>
      </c>
      <c r="D421" s="1">
        <v>26.7</v>
      </c>
      <c r="M421" s="8"/>
      <c r="R421" s="1"/>
    </row>
    <row r="422" spans="2:18" x14ac:dyDescent="0.3">
      <c r="B422" s="1" t="s">
        <v>458</v>
      </c>
      <c r="C422" s="1" t="s">
        <v>506</v>
      </c>
      <c r="D422" s="1">
        <v>19.600000000000001</v>
      </c>
      <c r="M422" s="8"/>
      <c r="R422" s="1"/>
    </row>
    <row r="423" spans="2:18" x14ac:dyDescent="0.3">
      <c r="B423" s="1" t="s">
        <v>283</v>
      </c>
      <c r="C423" s="1" t="s">
        <v>506</v>
      </c>
      <c r="D423" s="1">
        <v>19.899999999999999</v>
      </c>
      <c r="M423" s="8"/>
      <c r="R423" s="1"/>
    </row>
    <row r="424" spans="2:18" x14ac:dyDescent="0.3">
      <c r="B424" s="1" t="s">
        <v>249</v>
      </c>
      <c r="C424" s="1" t="s">
        <v>506</v>
      </c>
      <c r="D424" s="1">
        <v>15.8</v>
      </c>
      <c r="M424" s="8"/>
      <c r="R424" s="1"/>
    </row>
    <row r="425" spans="2:18" x14ac:dyDescent="0.3">
      <c r="B425" s="1" t="s">
        <v>403</v>
      </c>
      <c r="C425" s="1" t="s">
        <v>506</v>
      </c>
      <c r="D425" s="1">
        <v>17.899999999999999</v>
      </c>
      <c r="M425" s="8"/>
      <c r="R425" s="1"/>
    </row>
    <row r="426" spans="2:18" x14ac:dyDescent="0.3">
      <c r="B426" s="1" t="s">
        <v>210</v>
      </c>
      <c r="C426" s="1" t="s">
        <v>506</v>
      </c>
      <c r="D426" s="1">
        <v>25.5</v>
      </c>
      <c r="M426" s="8"/>
      <c r="R426" s="1"/>
    </row>
    <row r="427" spans="2:18" x14ac:dyDescent="0.3">
      <c r="B427" s="1" t="s">
        <v>71</v>
      </c>
      <c r="C427" s="1" t="s">
        <v>506</v>
      </c>
      <c r="D427" s="1">
        <v>27.8</v>
      </c>
      <c r="M427" s="8"/>
      <c r="R427" s="1"/>
    </row>
    <row r="428" spans="2:18" x14ac:dyDescent="0.3">
      <c r="B428" s="1" t="s">
        <v>541</v>
      </c>
      <c r="C428" s="1" t="s">
        <v>506</v>
      </c>
      <c r="D428" s="1">
        <v>17.5</v>
      </c>
      <c r="M428" s="8"/>
      <c r="R428" s="1"/>
    </row>
    <row r="429" spans="2:18" x14ac:dyDescent="0.3">
      <c r="B429" s="1" t="s">
        <v>203</v>
      </c>
      <c r="C429" s="1" t="s">
        <v>498</v>
      </c>
      <c r="D429" s="1">
        <v>15</v>
      </c>
      <c r="M429" s="8"/>
      <c r="R429" s="1"/>
    </row>
    <row r="430" spans="2:18" x14ac:dyDescent="0.3">
      <c r="B430" s="1" t="s">
        <v>308</v>
      </c>
      <c r="C430" s="1" t="s">
        <v>498</v>
      </c>
      <c r="D430" s="1">
        <v>23.7</v>
      </c>
      <c r="M430" s="8"/>
      <c r="R430" s="1"/>
    </row>
    <row r="431" spans="2:18" x14ac:dyDescent="0.3">
      <c r="B431" s="1" t="s">
        <v>243</v>
      </c>
      <c r="C431" s="1" t="s">
        <v>498</v>
      </c>
      <c r="D431" s="1">
        <v>13.1</v>
      </c>
      <c r="M431" s="8"/>
      <c r="R431" s="1"/>
    </row>
    <row r="432" spans="2:18" x14ac:dyDescent="0.3">
      <c r="B432" s="1" t="s">
        <v>347</v>
      </c>
      <c r="C432" s="1" t="s">
        <v>498</v>
      </c>
      <c r="D432" s="1">
        <v>19.899999999999999</v>
      </c>
      <c r="M432" s="8"/>
      <c r="R432" s="1"/>
    </row>
    <row r="433" spans="2:18" x14ac:dyDescent="0.3">
      <c r="B433" s="1" t="s">
        <v>209</v>
      </c>
      <c r="C433" s="1" t="s">
        <v>498</v>
      </c>
      <c r="D433" s="1">
        <v>18.5</v>
      </c>
      <c r="M433" s="8"/>
      <c r="R433" s="1"/>
    </row>
    <row r="434" spans="2:18" x14ac:dyDescent="0.3">
      <c r="B434" s="1" t="s">
        <v>284</v>
      </c>
      <c r="C434" s="1" t="s">
        <v>498</v>
      </c>
      <c r="D434" s="1">
        <v>15.9</v>
      </c>
      <c r="M434" s="8"/>
      <c r="R434" s="1"/>
    </row>
    <row r="435" spans="2:18" x14ac:dyDescent="0.3">
      <c r="B435" s="1" t="s">
        <v>397</v>
      </c>
      <c r="C435" s="1" t="s">
        <v>498</v>
      </c>
      <c r="D435" s="1">
        <v>26.6</v>
      </c>
      <c r="M435" s="8"/>
      <c r="R435" s="1"/>
    </row>
    <row r="436" spans="2:18" x14ac:dyDescent="0.3">
      <c r="B436" s="1" t="s">
        <v>175</v>
      </c>
      <c r="C436" s="1" t="s">
        <v>498</v>
      </c>
      <c r="D436" s="1">
        <v>14.5</v>
      </c>
      <c r="M436" s="8"/>
      <c r="R436" s="1"/>
    </row>
    <row r="437" spans="2:18" x14ac:dyDescent="0.3">
      <c r="B437" s="1" t="s">
        <v>537</v>
      </c>
      <c r="C437" s="1" t="s">
        <v>498</v>
      </c>
      <c r="D437" s="1">
        <v>30.8</v>
      </c>
      <c r="M437" s="8"/>
      <c r="R437" s="1"/>
    </row>
    <row r="438" spans="2:18" x14ac:dyDescent="0.3">
      <c r="B438" s="1" t="s">
        <v>135</v>
      </c>
      <c r="C438" s="1" t="s">
        <v>498</v>
      </c>
      <c r="D438" s="1">
        <v>14.1</v>
      </c>
      <c r="M438" s="8"/>
      <c r="R438" s="1"/>
    </row>
    <row r="439" spans="2:18" x14ac:dyDescent="0.3">
      <c r="B439" s="1" t="s">
        <v>271</v>
      </c>
      <c r="C439" s="1" t="s">
        <v>498</v>
      </c>
      <c r="D439" s="1">
        <v>14.8</v>
      </c>
      <c r="M439" s="8"/>
      <c r="R439" s="1"/>
    </row>
    <row r="440" spans="2:18" x14ac:dyDescent="0.3">
      <c r="B440" s="1" t="s">
        <v>241</v>
      </c>
      <c r="C440" s="1" t="s">
        <v>498</v>
      </c>
      <c r="D440" s="1">
        <v>17.100000000000001</v>
      </c>
      <c r="M440" s="8"/>
      <c r="R440" s="1"/>
    </row>
    <row r="441" spans="2:18" x14ac:dyDescent="0.3">
      <c r="B441" s="1" t="s">
        <v>124</v>
      </c>
      <c r="C441" s="1" t="s">
        <v>498</v>
      </c>
      <c r="D441" s="1">
        <v>22.7</v>
      </c>
      <c r="M441" s="8"/>
      <c r="R441" s="1"/>
    </row>
    <row r="442" spans="2:18" x14ac:dyDescent="0.3">
      <c r="B442" s="1" t="s">
        <v>140</v>
      </c>
      <c r="C442" s="1" t="s">
        <v>498</v>
      </c>
      <c r="D442" s="1">
        <v>12</v>
      </c>
      <c r="M442" s="8"/>
      <c r="R442" s="1"/>
    </row>
    <row r="443" spans="2:18" x14ac:dyDescent="0.3">
      <c r="B443" s="1" t="s">
        <v>462</v>
      </c>
      <c r="C443" s="1" t="s">
        <v>498</v>
      </c>
      <c r="D443" s="1">
        <v>14.7</v>
      </c>
      <c r="M443" s="8"/>
      <c r="R443" s="1"/>
    </row>
    <row r="444" spans="2:18" x14ac:dyDescent="0.3">
      <c r="B444" s="1" t="s">
        <v>378</v>
      </c>
      <c r="C444" s="1" t="s">
        <v>498</v>
      </c>
      <c r="D444" s="1">
        <v>18.2</v>
      </c>
      <c r="M444" s="8"/>
      <c r="R444" s="1"/>
    </row>
    <row r="445" spans="2:18" x14ac:dyDescent="0.3">
      <c r="B445" s="1" t="s">
        <v>316</v>
      </c>
      <c r="C445" s="1" t="s">
        <v>498</v>
      </c>
      <c r="D445" s="1">
        <v>10.5</v>
      </c>
      <c r="M445" s="8"/>
      <c r="R445" s="1"/>
    </row>
    <row r="446" spans="2:18" x14ac:dyDescent="0.3">
      <c r="B446" s="1" t="s">
        <v>263</v>
      </c>
      <c r="C446" s="1" t="s">
        <v>498</v>
      </c>
      <c r="D446" s="1">
        <v>17.399999999999999</v>
      </c>
      <c r="M446" s="8"/>
      <c r="R446" s="1"/>
    </row>
    <row r="447" spans="2:18" x14ac:dyDescent="0.3">
      <c r="B447" s="1" t="s">
        <v>162</v>
      </c>
      <c r="C447" s="1" t="s">
        <v>498</v>
      </c>
      <c r="D447" s="1">
        <v>11.5</v>
      </c>
      <c r="M447" s="8"/>
      <c r="R447" s="1"/>
    </row>
    <row r="448" spans="2:18" x14ac:dyDescent="0.3">
      <c r="B448" s="1" t="s">
        <v>184</v>
      </c>
      <c r="C448" s="1" t="s">
        <v>517</v>
      </c>
      <c r="D448" s="1">
        <v>18.399999999999999</v>
      </c>
      <c r="M448" s="8"/>
      <c r="R448" s="1"/>
    </row>
    <row r="449" spans="2:18" x14ac:dyDescent="0.3">
      <c r="B449" s="1" t="s">
        <v>631</v>
      </c>
      <c r="C449" s="1" t="s">
        <v>517</v>
      </c>
      <c r="D449" s="1">
        <v>18.399999999999999</v>
      </c>
      <c r="M449" s="8"/>
      <c r="R449" s="1"/>
    </row>
    <row r="450" spans="2:18" x14ac:dyDescent="0.3">
      <c r="B450" s="1" t="s">
        <v>265</v>
      </c>
      <c r="C450" s="1" t="s">
        <v>517</v>
      </c>
      <c r="D450" s="1">
        <v>22.7</v>
      </c>
      <c r="M450" s="8"/>
      <c r="R450" s="1"/>
    </row>
    <row r="451" spans="2:18" x14ac:dyDescent="0.3">
      <c r="B451" s="1" t="s">
        <v>155</v>
      </c>
      <c r="C451" s="1" t="s">
        <v>517</v>
      </c>
      <c r="D451" s="1">
        <v>15.1</v>
      </c>
      <c r="M451" s="8"/>
      <c r="R451" s="1"/>
    </row>
    <row r="452" spans="2:18" x14ac:dyDescent="0.3">
      <c r="B452" s="1" t="s">
        <v>188</v>
      </c>
      <c r="C452" s="1" t="s">
        <v>517</v>
      </c>
      <c r="D452" s="1">
        <v>19.7</v>
      </c>
      <c r="M452" s="8"/>
      <c r="R452" s="1"/>
    </row>
    <row r="453" spans="2:18" x14ac:dyDescent="0.3">
      <c r="B453" s="1" t="s">
        <v>632</v>
      </c>
      <c r="C453" s="1" t="s">
        <v>517</v>
      </c>
      <c r="D453" s="1">
        <v>10.8</v>
      </c>
      <c r="M453" s="8"/>
      <c r="R453" s="1"/>
    </row>
    <row r="454" spans="2:18" x14ac:dyDescent="0.3">
      <c r="B454" s="1" t="s">
        <v>439</v>
      </c>
      <c r="C454" s="1" t="s">
        <v>517</v>
      </c>
      <c r="D454" s="1">
        <v>15.8</v>
      </c>
      <c r="M454" s="8"/>
      <c r="R454" s="1"/>
    </row>
    <row r="455" spans="2:18" x14ac:dyDescent="0.3">
      <c r="B455" s="1" t="s">
        <v>222</v>
      </c>
      <c r="C455" s="1" t="s">
        <v>517</v>
      </c>
      <c r="D455" s="1">
        <v>13</v>
      </c>
      <c r="M455" s="8"/>
      <c r="R455" s="1"/>
    </row>
    <row r="456" spans="2:18" x14ac:dyDescent="0.3">
      <c r="B456" s="1" t="s">
        <v>448</v>
      </c>
      <c r="C456" s="1" t="s">
        <v>517</v>
      </c>
      <c r="D456" s="1">
        <v>17.5</v>
      </c>
      <c r="M456" s="8"/>
      <c r="R456" s="1"/>
    </row>
    <row r="457" spans="2:18" x14ac:dyDescent="0.3">
      <c r="B457" s="1" t="s">
        <v>133</v>
      </c>
      <c r="C457" s="1" t="s">
        <v>517</v>
      </c>
      <c r="D457" s="1">
        <v>23.3</v>
      </c>
      <c r="M457" s="8"/>
      <c r="R457" s="1"/>
    </row>
    <row r="458" spans="2:18" x14ac:dyDescent="0.3">
      <c r="B458" s="1" t="s">
        <v>12</v>
      </c>
      <c r="C458" s="1" t="s">
        <v>517</v>
      </c>
      <c r="D458" s="1">
        <v>19.7</v>
      </c>
      <c r="M458" s="8"/>
      <c r="R458" s="1"/>
    </row>
    <row r="459" spans="2:18" x14ac:dyDescent="0.3">
      <c r="B459" s="1" t="s">
        <v>35</v>
      </c>
      <c r="C459" s="1" t="s">
        <v>517</v>
      </c>
      <c r="D459" s="1">
        <v>31.1</v>
      </c>
      <c r="M459" s="8"/>
      <c r="R459" s="1"/>
    </row>
    <row r="460" spans="2:18" x14ac:dyDescent="0.3">
      <c r="B460" s="1" t="s">
        <v>80</v>
      </c>
      <c r="C460" s="1" t="s">
        <v>517</v>
      </c>
      <c r="D460" s="1">
        <v>16.7</v>
      </c>
      <c r="M460" s="8"/>
      <c r="R460" s="1"/>
    </row>
    <row r="461" spans="2:18" x14ac:dyDescent="0.3">
      <c r="B461" s="1" t="s">
        <v>83</v>
      </c>
      <c r="C461" s="1" t="s">
        <v>517</v>
      </c>
      <c r="D461" s="1">
        <v>28.8</v>
      </c>
      <c r="M461" s="8"/>
      <c r="R461" s="1"/>
    </row>
    <row r="462" spans="2:18" x14ac:dyDescent="0.3">
      <c r="B462" s="1" t="s">
        <v>389</v>
      </c>
      <c r="C462" s="1" t="s">
        <v>517</v>
      </c>
      <c r="D462" s="1">
        <v>13.8</v>
      </c>
      <c r="M462" s="8"/>
      <c r="R462" s="1"/>
    </row>
    <row r="463" spans="2:18" x14ac:dyDescent="0.3">
      <c r="B463" s="1" t="s">
        <v>88</v>
      </c>
      <c r="C463" s="1" t="s">
        <v>517</v>
      </c>
      <c r="D463" s="1">
        <v>21</v>
      </c>
      <c r="M463" s="8"/>
      <c r="R463" s="1"/>
    </row>
    <row r="464" spans="2:18" x14ac:dyDescent="0.3">
      <c r="B464" s="1" t="s">
        <v>84</v>
      </c>
      <c r="C464" s="1" t="s">
        <v>517</v>
      </c>
      <c r="D464" s="1">
        <v>17.2</v>
      </c>
      <c r="M464" s="8"/>
      <c r="R464" s="1"/>
    </row>
    <row r="465" spans="2:18" x14ac:dyDescent="0.3">
      <c r="B465" s="1" t="s">
        <v>260</v>
      </c>
      <c r="C465" s="1" t="s">
        <v>517</v>
      </c>
      <c r="D465" s="1">
        <v>15.4</v>
      </c>
      <c r="M465" s="8"/>
      <c r="R465" s="1"/>
    </row>
    <row r="466" spans="2:18" x14ac:dyDescent="0.3">
      <c r="B466" s="1" t="s">
        <v>633</v>
      </c>
      <c r="C466" s="1" t="s">
        <v>517</v>
      </c>
      <c r="D466" s="1">
        <v>13</v>
      </c>
      <c r="M466" s="8"/>
      <c r="R466" s="1"/>
    </row>
    <row r="467" spans="2:18" x14ac:dyDescent="0.3">
      <c r="B467" s="1" t="s">
        <v>248</v>
      </c>
      <c r="C467" s="1" t="s">
        <v>517</v>
      </c>
      <c r="D467" s="1">
        <v>8.4</v>
      </c>
      <c r="M467" s="8"/>
      <c r="R467" s="1"/>
    </row>
    <row r="468" spans="2:18" x14ac:dyDescent="0.3">
      <c r="B468" s="1" t="s">
        <v>66</v>
      </c>
      <c r="C468" s="1" t="s">
        <v>495</v>
      </c>
      <c r="D468" s="1">
        <v>16</v>
      </c>
      <c r="M468" s="8"/>
      <c r="R468" s="1"/>
    </row>
    <row r="469" spans="2:18" x14ac:dyDescent="0.3">
      <c r="B469" s="1" t="s">
        <v>401</v>
      </c>
      <c r="C469" s="1" t="s">
        <v>495</v>
      </c>
      <c r="D469" s="1">
        <v>15</v>
      </c>
      <c r="M469" s="8"/>
      <c r="R469" s="1"/>
    </row>
    <row r="470" spans="2:18" x14ac:dyDescent="0.3">
      <c r="B470" s="1" t="s">
        <v>634</v>
      </c>
      <c r="C470" s="1" t="s">
        <v>495</v>
      </c>
      <c r="D470" s="1">
        <v>17.3</v>
      </c>
      <c r="M470" s="8"/>
      <c r="R470" s="1"/>
    </row>
    <row r="471" spans="2:18" x14ac:dyDescent="0.3">
      <c r="B471" s="1" t="s">
        <v>292</v>
      </c>
      <c r="C471" s="1" t="s">
        <v>495</v>
      </c>
      <c r="D471" s="1">
        <v>19.2</v>
      </c>
      <c r="M471" s="8"/>
      <c r="R471" s="1"/>
    </row>
    <row r="472" spans="2:18" x14ac:dyDescent="0.3">
      <c r="B472" s="1" t="s">
        <v>635</v>
      </c>
      <c r="C472" s="1" t="s">
        <v>495</v>
      </c>
      <c r="D472" s="1">
        <v>13</v>
      </c>
      <c r="M472" s="8"/>
      <c r="R472" s="1"/>
    </row>
    <row r="473" spans="2:18" x14ac:dyDescent="0.3">
      <c r="B473" s="1" t="s">
        <v>434</v>
      </c>
      <c r="C473" s="1" t="s">
        <v>495</v>
      </c>
      <c r="D473" s="1">
        <v>17.2</v>
      </c>
      <c r="M473" s="8"/>
      <c r="R473" s="1"/>
    </row>
    <row r="474" spans="2:18" x14ac:dyDescent="0.3">
      <c r="B474" s="1" t="s">
        <v>156</v>
      </c>
      <c r="C474" s="1" t="s">
        <v>495</v>
      </c>
      <c r="D474" s="1">
        <v>20.7</v>
      </c>
      <c r="M474" s="8"/>
      <c r="R474" s="1"/>
    </row>
    <row r="475" spans="2:18" x14ac:dyDescent="0.3">
      <c r="B475" s="1" t="s">
        <v>602</v>
      </c>
      <c r="C475" s="1" t="s">
        <v>495</v>
      </c>
      <c r="D475" s="1">
        <v>22.2</v>
      </c>
      <c r="M475" s="8"/>
      <c r="R475" s="1"/>
    </row>
    <row r="476" spans="2:18" x14ac:dyDescent="0.3">
      <c r="B476" s="1" t="s">
        <v>50</v>
      </c>
      <c r="C476" s="1" t="s">
        <v>495</v>
      </c>
      <c r="D476" s="1">
        <v>16.600000000000001</v>
      </c>
      <c r="M476" s="8"/>
      <c r="R476" s="1"/>
    </row>
    <row r="477" spans="2:18" x14ac:dyDescent="0.3">
      <c r="B477" s="1" t="s">
        <v>526</v>
      </c>
      <c r="C477" s="1" t="s">
        <v>495</v>
      </c>
      <c r="D477" s="1">
        <v>23.1</v>
      </c>
      <c r="M477" s="8"/>
      <c r="R477" s="1"/>
    </row>
    <row r="478" spans="2:18" x14ac:dyDescent="0.3">
      <c r="B478" s="1" t="s">
        <v>293</v>
      </c>
      <c r="C478" s="1" t="s">
        <v>495</v>
      </c>
      <c r="D478" s="1">
        <v>17.2</v>
      </c>
      <c r="M478" s="8"/>
      <c r="R478" s="1"/>
    </row>
    <row r="479" spans="2:18" x14ac:dyDescent="0.3">
      <c r="B479" s="1" t="s">
        <v>245</v>
      </c>
      <c r="C479" s="1" t="s">
        <v>495</v>
      </c>
      <c r="D479" s="1">
        <v>19.100000000000001</v>
      </c>
      <c r="M479" s="8"/>
      <c r="R479" s="1"/>
    </row>
    <row r="480" spans="2:18" x14ac:dyDescent="0.3">
      <c r="B480" s="1" t="s">
        <v>340</v>
      </c>
      <c r="C480" s="1" t="s">
        <v>495</v>
      </c>
      <c r="D480" s="1">
        <v>27.4</v>
      </c>
      <c r="M480" s="8"/>
      <c r="R480" s="1"/>
    </row>
    <row r="481" spans="2:18" x14ac:dyDescent="0.3">
      <c r="B481" s="1" t="s">
        <v>595</v>
      </c>
      <c r="C481" s="1" t="s">
        <v>495</v>
      </c>
      <c r="D481" s="1">
        <v>9.6</v>
      </c>
      <c r="M481" s="8"/>
      <c r="R481" s="1"/>
    </row>
    <row r="482" spans="2:18" x14ac:dyDescent="0.3">
      <c r="B482" s="1" t="s">
        <v>195</v>
      </c>
      <c r="C482" s="1" t="s">
        <v>495</v>
      </c>
      <c r="D482" s="1">
        <v>15.3</v>
      </c>
      <c r="M482" s="8"/>
      <c r="R482" s="1"/>
    </row>
    <row r="483" spans="2:18" x14ac:dyDescent="0.3">
      <c r="B483" s="1" t="s">
        <v>143</v>
      </c>
      <c r="C483" s="1" t="s">
        <v>495</v>
      </c>
      <c r="D483" s="1">
        <v>12.7</v>
      </c>
      <c r="M483" s="8"/>
      <c r="R483" s="1"/>
    </row>
    <row r="484" spans="2:18" x14ac:dyDescent="0.3">
      <c r="B484" s="1" t="s">
        <v>217</v>
      </c>
      <c r="C484" s="1" t="s">
        <v>495</v>
      </c>
      <c r="D484" s="1">
        <v>23.3</v>
      </c>
      <c r="M484" s="8"/>
      <c r="R484" s="1"/>
    </row>
    <row r="485" spans="2:18" x14ac:dyDescent="0.3">
      <c r="B485" s="1" t="s">
        <v>329</v>
      </c>
      <c r="C485" s="1" t="s">
        <v>495</v>
      </c>
      <c r="D485" s="1">
        <v>26.2</v>
      </c>
      <c r="M485" s="8"/>
      <c r="R485" s="1"/>
    </row>
    <row r="486" spans="2:18" x14ac:dyDescent="0.3">
      <c r="B486" s="1" t="s">
        <v>91</v>
      </c>
      <c r="C486" s="1" t="s">
        <v>495</v>
      </c>
      <c r="D486" s="1">
        <v>17</v>
      </c>
      <c r="M486" s="8"/>
      <c r="R486" s="1"/>
    </row>
    <row r="487" spans="2:18" x14ac:dyDescent="0.3">
      <c r="B487" s="1" t="s">
        <v>452</v>
      </c>
      <c r="C487" s="1" t="s">
        <v>495</v>
      </c>
      <c r="D487" s="1">
        <v>18.2</v>
      </c>
      <c r="M487" s="8"/>
      <c r="R487" s="1"/>
    </row>
    <row r="488" spans="2:18" x14ac:dyDescent="0.3">
      <c r="B488" s="1" t="s">
        <v>173</v>
      </c>
      <c r="C488" s="1" t="s">
        <v>495</v>
      </c>
      <c r="D488" s="1">
        <v>19.100000000000001</v>
      </c>
      <c r="M488" s="8"/>
      <c r="R488" s="1"/>
    </row>
    <row r="489" spans="2:18" x14ac:dyDescent="0.3">
      <c r="B489" s="1" t="s">
        <v>119</v>
      </c>
      <c r="C489" s="1" t="s">
        <v>495</v>
      </c>
      <c r="D489" s="1">
        <v>14.8</v>
      </c>
      <c r="M489" s="8"/>
      <c r="R489" s="1"/>
    </row>
    <row r="490" spans="2:18" x14ac:dyDescent="0.3">
      <c r="B490" s="1" t="s">
        <v>367</v>
      </c>
      <c r="C490" s="1" t="s">
        <v>513</v>
      </c>
      <c r="D490" s="1">
        <v>15.7</v>
      </c>
      <c r="M490" s="8"/>
      <c r="R490" s="1"/>
    </row>
    <row r="491" spans="2:18" x14ac:dyDescent="0.3">
      <c r="B491" s="1" t="s">
        <v>539</v>
      </c>
      <c r="C491" s="1" t="s">
        <v>513</v>
      </c>
      <c r="D491" s="1">
        <v>15.1</v>
      </c>
      <c r="M491" s="8"/>
      <c r="R491" s="1"/>
    </row>
    <row r="492" spans="2:18" x14ac:dyDescent="0.3">
      <c r="B492" s="1" t="s">
        <v>139</v>
      </c>
      <c r="C492" s="1" t="s">
        <v>513</v>
      </c>
      <c r="D492" s="1">
        <v>21.3</v>
      </c>
      <c r="M492" s="8"/>
      <c r="R492" s="1"/>
    </row>
    <row r="493" spans="2:18" x14ac:dyDescent="0.3">
      <c r="B493" s="1" t="s">
        <v>252</v>
      </c>
      <c r="C493" s="1" t="s">
        <v>513</v>
      </c>
      <c r="D493" s="1">
        <v>13.4</v>
      </c>
      <c r="M493" s="8"/>
      <c r="R493" s="1"/>
    </row>
    <row r="494" spans="2:18" x14ac:dyDescent="0.3">
      <c r="B494" s="1" t="s">
        <v>45</v>
      </c>
      <c r="C494" s="1" t="s">
        <v>513</v>
      </c>
      <c r="D494" s="1">
        <v>26.9</v>
      </c>
      <c r="M494" s="8"/>
      <c r="R494" s="1"/>
    </row>
    <row r="495" spans="2:18" x14ac:dyDescent="0.3">
      <c r="B495" s="1" t="s">
        <v>636</v>
      </c>
      <c r="C495" s="1" t="s">
        <v>513</v>
      </c>
      <c r="D495" s="1">
        <v>18.3</v>
      </c>
      <c r="M495" s="8"/>
      <c r="R495" s="1"/>
    </row>
    <row r="496" spans="2:18" x14ac:dyDescent="0.3">
      <c r="B496" s="1" t="s">
        <v>160</v>
      </c>
      <c r="C496" s="1" t="s">
        <v>513</v>
      </c>
      <c r="D496" s="1">
        <v>22.4</v>
      </c>
      <c r="M496" s="8"/>
      <c r="R496" s="1"/>
    </row>
    <row r="497" spans="2:18" x14ac:dyDescent="0.3">
      <c r="B497" s="1" t="s">
        <v>287</v>
      </c>
      <c r="C497" s="1" t="s">
        <v>513</v>
      </c>
      <c r="D497" s="1">
        <v>21.5</v>
      </c>
      <c r="M497" s="8"/>
      <c r="R497" s="1"/>
    </row>
    <row r="498" spans="2:18" x14ac:dyDescent="0.3">
      <c r="B498" s="1" t="s">
        <v>75</v>
      </c>
      <c r="C498" s="1" t="s">
        <v>513</v>
      </c>
      <c r="D498" s="1">
        <v>17.7</v>
      </c>
      <c r="M498" s="8"/>
      <c r="R498" s="1"/>
    </row>
    <row r="499" spans="2:18" x14ac:dyDescent="0.3">
      <c r="B499" s="1" t="s">
        <v>21</v>
      </c>
      <c r="C499" s="1" t="s">
        <v>513</v>
      </c>
      <c r="D499" s="1">
        <v>20.3</v>
      </c>
      <c r="M499" s="8"/>
      <c r="R499" s="1"/>
    </row>
    <row r="500" spans="2:18" x14ac:dyDescent="0.3">
      <c r="B500" s="1" t="s">
        <v>157</v>
      </c>
      <c r="C500" s="1" t="s">
        <v>513</v>
      </c>
      <c r="D500" s="1">
        <v>20.6</v>
      </c>
      <c r="M500" s="8"/>
      <c r="R500" s="1"/>
    </row>
    <row r="501" spans="2:18" x14ac:dyDescent="0.3">
      <c r="B501" s="1" t="s">
        <v>371</v>
      </c>
      <c r="C501" s="1" t="s">
        <v>513</v>
      </c>
      <c r="D501" s="1">
        <v>17.5</v>
      </c>
      <c r="M501" s="8"/>
      <c r="R501" s="1"/>
    </row>
    <row r="502" spans="2:18" x14ac:dyDescent="0.3">
      <c r="B502" s="1" t="s">
        <v>94</v>
      </c>
      <c r="C502" s="1" t="s">
        <v>513</v>
      </c>
      <c r="D502" s="1">
        <v>12</v>
      </c>
      <c r="M502" s="8"/>
      <c r="R502" s="1"/>
    </row>
    <row r="503" spans="2:18" x14ac:dyDescent="0.3">
      <c r="B503" s="1" t="s">
        <v>198</v>
      </c>
      <c r="C503" s="1" t="s">
        <v>513</v>
      </c>
      <c r="D503" s="1">
        <v>19.600000000000001</v>
      </c>
      <c r="M503" s="8"/>
      <c r="R503" s="1"/>
    </row>
    <row r="504" spans="2:18" x14ac:dyDescent="0.3">
      <c r="B504" s="1" t="s">
        <v>411</v>
      </c>
      <c r="C504" s="1" t="s">
        <v>513</v>
      </c>
      <c r="D504" s="1">
        <v>13.3</v>
      </c>
      <c r="M504" s="8"/>
      <c r="R504" s="1"/>
    </row>
    <row r="505" spans="2:18" x14ac:dyDescent="0.3">
      <c r="B505" s="1" t="s">
        <v>637</v>
      </c>
      <c r="C505" s="1" t="s">
        <v>485</v>
      </c>
      <c r="D505" s="1">
        <v>17.399999999999999</v>
      </c>
      <c r="M505" s="8"/>
      <c r="R505" s="1"/>
    </row>
    <row r="506" spans="2:18" x14ac:dyDescent="0.3">
      <c r="B506" s="1" t="s">
        <v>281</v>
      </c>
      <c r="C506" s="1" t="s">
        <v>485</v>
      </c>
      <c r="D506" s="1">
        <v>16.5</v>
      </c>
      <c r="M506" s="8"/>
      <c r="R506" s="1"/>
    </row>
    <row r="507" spans="2:18" x14ac:dyDescent="0.3">
      <c r="B507" s="1" t="s">
        <v>44</v>
      </c>
      <c r="C507" s="1" t="s">
        <v>485</v>
      </c>
      <c r="D507" s="1">
        <v>14.1</v>
      </c>
      <c r="M507" s="8"/>
      <c r="R507" s="1"/>
    </row>
    <row r="508" spans="2:18" x14ac:dyDescent="0.3">
      <c r="B508" s="1" t="s">
        <v>447</v>
      </c>
      <c r="C508" s="1" t="s">
        <v>485</v>
      </c>
      <c r="D508" s="1">
        <v>14.5</v>
      </c>
      <c r="M508" s="8"/>
      <c r="R508" s="1"/>
    </row>
    <row r="509" spans="2:18" x14ac:dyDescent="0.3">
      <c r="B509" s="1" t="s">
        <v>467</v>
      </c>
      <c r="C509" s="1" t="s">
        <v>485</v>
      </c>
      <c r="D509" s="1">
        <v>22.5</v>
      </c>
      <c r="M509" s="8"/>
      <c r="R509" s="1"/>
    </row>
    <row r="510" spans="2:18" x14ac:dyDescent="0.3">
      <c r="B510" s="1" t="s">
        <v>257</v>
      </c>
      <c r="C510" s="1" t="s">
        <v>485</v>
      </c>
      <c r="D510" s="1">
        <v>15.1</v>
      </c>
      <c r="M510" s="8"/>
      <c r="R510" s="1"/>
    </row>
    <row r="511" spans="2:18" x14ac:dyDescent="0.3">
      <c r="B511" s="1" t="s">
        <v>79</v>
      </c>
      <c r="C511" s="1" t="s">
        <v>485</v>
      </c>
      <c r="D511" s="1">
        <v>14.7</v>
      </c>
      <c r="M511" s="8"/>
      <c r="R511" s="1"/>
    </row>
    <row r="512" spans="2:18" x14ac:dyDescent="0.3">
      <c r="B512" s="1" t="s">
        <v>363</v>
      </c>
      <c r="C512" s="1" t="s">
        <v>485</v>
      </c>
      <c r="D512" s="1">
        <v>31.4</v>
      </c>
      <c r="M512" s="8"/>
      <c r="R512" s="1"/>
    </row>
    <row r="513" spans="2:18" x14ac:dyDescent="0.3">
      <c r="B513" s="1" t="s">
        <v>90</v>
      </c>
      <c r="C513" s="1" t="s">
        <v>485</v>
      </c>
      <c r="D513" s="1">
        <v>14.7</v>
      </c>
      <c r="M513" s="8"/>
      <c r="R513" s="1"/>
    </row>
    <row r="514" spans="2:18" x14ac:dyDescent="0.3">
      <c r="B514" s="1" t="s">
        <v>357</v>
      </c>
      <c r="C514" s="1" t="s">
        <v>485</v>
      </c>
      <c r="D514" s="1">
        <v>15</v>
      </c>
      <c r="M514" s="8"/>
      <c r="R514" s="1"/>
    </row>
    <row r="515" spans="2:18" x14ac:dyDescent="0.3">
      <c r="B515" s="1" t="s">
        <v>388</v>
      </c>
      <c r="C515" s="1" t="s">
        <v>485</v>
      </c>
      <c r="D515" s="1">
        <v>24.6</v>
      </c>
      <c r="M515" s="8"/>
      <c r="R515" s="1"/>
    </row>
    <row r="516" spans="2:18" x14ac:dyDescent="0.3">
      <c r="B516" s="1" t="s">
        <v>297</v>
      </c>
      <c r="C516" s="1" t="s">
        <v>485</v>
      </c>
      <c r="D516" s="1">
        <v>20.2</v>
      </c>
      <c r="M516" s="8"/>
      <c r="R516" s="1"/>
    </row>
    <row r="517" spans="2:18" x14ac:dyDescent="0.3">
      <c r="B517" s="1" t="s">
        <v>414</v>
      </c>
      <c r="C517" s="1" t="s">
        <v>485</v>
      </c>
      <c r="D517" s="1">
        <v>20.6</v>
      </c>
      <c r="M517" s="8"/>
      <c r="R517" s="1"/>
    </row>
    <row r="518" spans="2:18" x14ac:dyDescent="0.3">
      <c r="B518" s="1" t="s">
        <v>110</v>
      </c>
      <c r="C518" s="1" t="s">
        <v>485</v>
      </c>
      <c r="D518" s="1">
        <v>13</v>
      </c>
      <c r="M518" s="8"/>
      <c r="R518" s="1"/>
    </row>
    <row r="519" spans="2:18" x14ac:dyDescent="0.3">
      <c r="B519" s="1" t="s">
        <v>321</v>
      </c>
      <c r="C519" s="1" t="s">
        <v>485</v>
      </c>
      <c r="D519" s="1">
        <v>15.1</v>
      </c>
      <c r="M519" s="8"/>
      <c r="R519" s="1"/>
    </row>
    <row r="520" spans="2:18" x14ac:dyDescent="0.3">
      <c r="B520" s="1" t="s">
        <v>206</v>
      </c>
      <c r="C520" s="1" t="s">
        <v>485</v>
      </c>
      <c r="D520" s="1">
        <v>14.9</v>
      </c>
      <c r="M520" s="8"/>
      <c r="R520" s="1"/>
    </row>
    <row r="521" spans="2:18" x14ac:dyDescent="0.3">
      <c r="B521" s="1" t="s">
        <v>20</v>
      </c>
      <c r="C521" s="1" t="s">
        <v>485</v>
      </c>
      <c r="D521" s="1">
        <v>13.2</v>
      </c>
      <c r="M521" s="8"/>
      <c r="R521" s="1"/>
    </row>
    <row r="522" spans="2:18" x14ac:dyDescent="0.3">
      <c r="B522" s="1" t="s">
        <v>409</v>
      </c>
      <c r="C522" s="1" t="s">
        <v>485</v>
      </c>
      <c r="D522" s="1">
        <v>12.7</v>
      </c>
      <c r="M522" s="8"/>
      <c r="R522" s="1"/>
    </row>
    <row r="523" spans="2:18" x14ac:dyDescent="0.3">
      <c r="B523" s="1" t="s">
        <v>85</v>
      </c>
      <c r="C523" s="1" t="s">
        <v>489</v>
      </c>
      <c r="D523" s="1">
        <v>24</v>
      </c>
      <c r="M523" s="8"/>
      <c r="R523" s="1"/>
    </row>
    <row r="524" spans="2:18" x14ac:dyDescent="0.3">
      <c r="B524" s="1" t="s">
        <v>261</v>
      </c>
      <c r="C524" s="1" t="s">
        <v>489</v>
      </c>
      <c r="D524" s="1">
        <v>12.1</v>
      </c>
      <c r="M524" s="8"/>
      <c r="R524" s="1"/>
    </row>
    <row r="525" spans="2:18" x14ac:dyDescent="0.3">
      <c r="B525" s="1" t="s">
        <v>224</v>
      </c>
      <c r="C525" s="1" t="s">
        <v>489</v>
      </c>
      <c r="D525" s="1">
        <v>13.8</v>
      </c>
      <c r="M525" s="8"/>
      <c r="R525" s="1"/>
    </row>
    <row r="526" spans="2:18" x14ac:dyDescent="0.3">
      <c r="B526" s="1" t="s">
        <v>234</v>
      </c>
      <c r="C526" s="1" t="s">
        <v>489</v>
      </c>
      <c r="D526" s="1">
        <v>14.1</v>
      </c>
      <c r="M526" s="8"/>
      <c r="R526" s="1"/>
    </row>
    <row r="527" spans="2:18" x14ac:dyDescent="0.3">
      <c r="B527" s="1" t="s">
        <v>402</v>
      </c>
      <c r="C527" s="1" t="s">
        <v>489</v>
      </c>
      <c r="D527" s="1">
        <v>17.2</v>
      </c>
      <c r="M527" s="8"/>
      <c r="R527" s="1"/>
    </row>
    <row r="528" spans="2:18" x14ac:dyDescent="0.3">
      <c r="B528" s="1" t="s">
        <v>159</v>
      </c>
      <c r="C528" s="1" t="s">
        <v>489</v>
      </c>
      <c r="D528" s="1">
        <v>26.1</v>
      </c>
      <c r="M528" s="8"/>
      <c r="R528" s="1"/>
    </row>
    <row r="529" spans="2:18" x14ac:dyDescent="0.3">
      <c r="B529" s="1" t="s">
        <v>460</v>
      </c>
      <c r="C529" s="1" t="s">
        <v>489</v>
      </c>
      <c r="D529" s="1">
        <v>19.399999999999999</v>
      </c>
      <c r="M529" s="8"/>
      <c r="R529" s="1"/>
    </row>
    <row r="530" spans="2:18" x14ac:dyDescent="0.3">
      <c r="B530" s="1" t="s">
        <v>179</v>
      </c>
      <c r="C530" s="1" t="s">
        <v>489</v>
      </c>
      <c r="D530" s="1">
        <v>19.7</v>
      </c>
      <c r="M530" s="8"/>
      <c r="R530" s="1"/>
    </row>
    <row r="531" spans="2:18" x14ac:dyDescent="0.3">
      <c r="B531" s="1" t="s">
        <v>476</v>
      </c>
      <c r="C531" s="1" t="s">
        <v>489</v>
      </c>
      <c r="D531" s="1">
        <v>18.600000000000001</v>
      </c>
      <c r="M531" s="8"/>
      <c r="R531" s="1"/>
    </row>
    <row r="532" spans="2:18" x14ac:dyDescent="0.3">
      <c r="B532" s="1" t="s">
        <v>343</v>
      </c>
      <c r="C532" s="1" t="s">
        <v>489</v>
      </c>
      <c r="D532" s="1">
        <v>17.2</v>
      </c>
      <c r="M532" s="8"/>
      <c r="R532" s="1"/>
    </row>
    <row r="533" spans="2:18" x14ac:dyDescent="0.3">
      <c r="B533" s="1" t="s">
        <v>435</v>
      </c>
      <c r="C533" s="1" t="s">
        <v>489</v>
      </c>
      <c r="D533" s="1">
        <v>14.8</v>
      </c>
      <c r="M533" s="8"/>
      <c r="R533" s="1"/>
    </row>
    <row r="534" spans="2:18" x14ac:dyDescent="0.3">
      <c r="B534" s="1" t="s">
        <v>259</v>
      </c>
      <c r="C534" s="1" t="s">
        <v>489</v>
      </c>
      <c r="D534" s="1">
        <v>28</v>
      </c>
      <c r="M534" s="8"/>
      <c r="R534" s="1"/>
    </row>
    <row r="535" spans="2:18" x14ac:dyDescent="0.3">
      <c r="B535" s="1" t="s">
        <v>147</v>
      </c>
      <c r="C535" s="1" t="s">
        <v>489</v>
      </c>
      <c r="D535" s="1">
        <v>14</v>
      </c>
      <c r="M535" s="8"/>
      <c r="R535" s="1"/>
    </row>
    <row r="536" spans="2:18" x14ac:dyDescent="0.3">
      <c r="B536" s="1" t="s">
        <v>215</v>
      </c>
      <c r="C536" s="1" t="s">
        <v>489</v>
      </c>
      <c r="D536" s="1">
        <v>15.5</v>
      </c>
      <c r="M536" s="8"/>
      <c r="R536" s="1"/>
    </row>
    <row r="537" spans="2:18" x14ac:dyDescent="0.3">
      <c r="B537" s="1" t="s">
        <v>638</v>
      </c>
      <c r="C537" s="1" t="s">
        <v>489</v>
      </c>
      <c r="D537" s="1">
        <v>16.899999999999999</v>
      </c>
      <c r="M537" s="8"/>
      <c r="R537" s="1"/>
    </row>
    <row r="538" spans="2:18" x14ac:dyDescent="0.3">
      <c r="B538" s="1" t="s">
        <v>99</v>
      </c>
      <c r="C538" s="1" t="s">
        <v>489</v>
      </c>
      <c r="D538" s="1">
        <v>15.4</v>
      </c>
      <c r="M538" s="8"/>
      <c r="R538" s="1"/>
    </row>
    <row r="539" spans="2:18" x14ac:dyDescent="0.3">
      <c r="B539" s="1" t="s">
        <v>137</v>
      </c>
      <c r="C539" s="1" t="s">
        <v>489</v>
      </c>
      <c r="D539" s="1">
        <v>16.7</v>
      </c>
      <c r="M539" s="8"/>
      <c r="R539" s="1"/>
    </row>
    <row r="540" spans="2:18" x14ac:dyDescent="0.3">
      <c r="B540" s="1" t="s">
        <v>349</v>
      </c>
      <c r="C540" s="1" t="s">
        <v>489</v>
      </c>
      <c r="D540" s="1">
        <v>13.9</v>
      </c>
      <c r="M540" s="8"/>
      <c r="R540" s="1"/>
    </row>
    <row r="541" spans="2:18" x14ac:dyDescent="0.3">
      <c r="B541" s="1" t="s">
        <v>370</v>
      </c>
      <c r="C541" s="1" t="s">
        <v>564</v>
      </c>
      <c r="D541" s="1">
        <v>17.100000000000001</v>
      </c>
      <c r="M541" s="8"/>
      <c r="R541" s="1"/>
    </row>
    <row r="542" spans="2:18" x14ac:dyDescent="0.3">
      <c r="B542" s="1" t="s">
        <v>148</v>
      </c>
      <c r="C542" s="1" t="s">
        <v>564</v>
      </c>
      <c r="D542" s="1">
        <v>28.8</v>
      </c>
      <c r="M542" s="8"/>
      <c r="R542" s="1"/>
    </row>
    <row r="543" spans="2:18" x14ac:dyDescent="0.3">
      <c r="B543" s="1" t="s">
        <v>417</v>
      </c>
      <c r="C543" s="1" t="s">
        <v>564</v>
      </c>
      <c r="D543" s="1">
        <v>15.5</v>
      </c>
      <c r="M543" s="8"/>
      <c r="R543" s="1"/>
    </row>
    <row r="544" spans="2:18" x14ac:dyDescent="0.3">
      <c r="B544" s="1" t="s">
        <v>353</v>
      </c>
      <c r="C544" s="1" t="s">
        <v>564</v>
      </c>
      <c r="D544" s="1">
        <v>24.7</v>
      </c>
      <c r="M544" s="8"/>
      <c r="R544" s="1"/>
    </row>
    <row r="545" spans="2:18" x14ac:dyDescent="0.3">
      <c r="B545" s="1" t="s">
        <v>594</v>
      </c>
      <c r="C545" s="1" t="s">
        <v>564</v>
      </c>
      <c r="D545" s="1">
        <v>12</v>
      </c>
      <c r="M545" s="8"/>
      <c r="R545" s="1"/>
    </row>
    <row r="546" spans="2:18" x14ac:dyDescent="0.3">
      <c r="B546" s="1" t="s">
        <v>216</v>
      </c>
      <c r="C546" s="1" t="s">
        <v>564</v>
      </c>
      <c r="D546" s="1">
        <v>13.1</v>
      </c>
      <c r="M546" s="8"/>
      <c r="R546" s="1"/>
    </row>
    <row r="547" spans="2:18" x14ac:dyDescent="0.3">
      <c r="B547" s="1" t="s">
        <v>365</v>
      </c>
      <c r="C547" s="1" t="s">
        <v>564</v>
      </c>
      <c r="D547" s="1">
        <v>17</v>
      </c>
      <c r="M547" s="8"/>
      <c r="R547" s="1"/>
    </row>
    <row r="548" spans="2:18" x14ac:dyDescent="0.3">
      <c r="B548" s="1" t="s">
        <v>120</v>
      </c>
      <c r="C548" s="1" t="s">
        <v>564</v>
      </c>
      <c r="D548" s="1">
        <v>17.7</v>
      </c>
      <c r="M548" s="8"/>
      <c r="R548" s="1"/>
    </row>
    <row r="549" spans="2:18" x14ac:dyDescent="0.3">
      <c r="B549" s="1" t="s">
        <v>336</v>
      </c>
      <c r="C549" s="1" t="s">
        <v>564</v>
      </c>
      <c r="D549" s="1">
        <v>17.8</v>
      </c>
      <c r="M549" s="8"/>
      <c r="R549" s="1"/>
    </row>
    <row r="550" spans="2:18" x14ac:dyDescent="0.3">
      <c r="B550" s="1" t="s">
        <v>394</v>
      </c>
      <c r="C550" s="1" t="s">
        <v>564</v>
      </c>
      <c r="D550" s="1">
        <v>18.5</v>
      </c>
      <c r="M550" s="8"/>
      <c r="R550" s="1"/>
    </row>
    <row r="551" spans="2:18" x14ac:dyDescent="0.3">
      <c r="B551" s="1" t="s">
        <v>38</v>
      </c>
      <c r="C551" s="1" t="s">
        <v>564</v>
      </c>
      <c r="D551" s="1">
        <v>19.8</v>
      </c>
      <c r="M551" s="8"/>
      <c r="R551" s="1"/>
    </row>
    <row r="552" spans="2:18" x14ac:dyDescent="0.3">
      <c r="B552" s="1" t="s">
        <v>208</v>
      </c>
      <c r="C552" s="1" t="s">
        <v>564</v>
      </c>
      <c r="D552" s="1">
        <v>16.899999999999999</v>
      </c>
      <c r="M552" s="8"/>
      <c r="R552" s="1"/>
    </row>
    <row r="553" spans="2:18" x14ac:dyDescent="0.3">
      <c r="B553" s="1" t="s">
        <v>19</v>
      </c>
      <c r="C553" s="1" t="s">
        <v>564</v>
      </c>
      <c r="D553" s="1">
        <v>25</v>
      </c>
      <c r="M553" s="8"/>
      <c r="R553" s="1"/>
    </row>
    <row r="554" spans="2:18" x14ac:dyDescent="0.3">
      <c r="B554" s="1" t="s">
        <v>250</v>
      </c>
      <c r="C554" s="1" t="s">
        <v>564</v>
      </c>
      <c r="D554" s="1">
        <v>27.3</v>
      </c>
      <c r="M554" s="8"/>
      <c r="R554" s="1"/>
    </row>
    <row r="555" spans="2:18" x14ac:dyDescent="0.3">
      <c r="B555" s="1" t="s">
        <v>242</v>
      </c>
      <c r="C555" s="1" t="s">
        <v>564</v>
      </c>
      <c r="D555" s="1">
        <v>11.9</v>
      </c>
      <c r="M555" s="8"/>
      <c r="R555" s="1"/>
    </row>
    <row r="556" spans="2:18" x14ac:dyDescent="0.3">
      <c r="B556" s="1" t="s">
        <v>412</v>
      </c>
      <c r="C556" s="1" t="s">
        <v>564</v>
      </c>
      <c r="D556" s="1">
        <v>10.4</v>
      </c>
      <c r="M556" s="8"/>
      <c r="R556" s="1"/>
    </row>
    <row r="557" spans="2:18" x14ac:dyDescent="0.3">
      <c r="B557" s="1" t="s">
        <v>78</v>
      </c>
      <c r="C557" s="1" t="s">
        <v>564</v>
      </c>
      <c r="D557" s="1">
        <v>18.600000000000001</v>
      </c>
      <c r="M557" s="8"/>
      <c r="R557" s="1"/>
    </row>
    <row r="558" spans="2:18" x14ac:dyDescent="0.3">
      <c r="B558" s="1" t="s">
        <v>136</v>
      </c>
      <c r="C558" s="1" t="s">
        <v>556</v>
      </c>
      <c r="D558" s="1">
        <v>20.7</v>
      </c>
      <c r="M558" s="8"/>
      <c r="R558" s="1"/>
    </row>
    <row r="559" spans="2:18" x14ac:dyDescent="0.3">
      <c r="B559" s="1" t="s">
        <v>639</v>
      </c>
      <c r="C559" s="1" t="s">
        <v>556</v>
      </c>
      <c r="D559" s="1">
        <v>21.5</v>
      </c>
      <c r="M559" s="8"/>
      <c r="R559" s="1"/>
    </row>
    <row r="560" spans="2:18" x14ac:dyDescent="0.3">
      <c r="B560" s="1" t="s">
        <v>268</v>
      </c>
      <c r="C560" s="1" t="s">
        <v>556</v>
      </c>
      <c r="D560" s="1">
        <v>16.899999999999999</v>
      </c>
      <c r="M560" s="8"/>
      <c r="R560" s="1"/>
    </row>
    <row r="561" spans="2:18" x14ac:dyDescent="0.3">
      <c r="B561" s="1" t="s">
        <v>73</v>
      </c>
      <c r="C561" s="1" t="s">
        <v>556</v>
      </c>
      <c r="D561" s="1">
        <v>14.8</v>
      </c>
      <c r="M561" s="8"/>
      <c r="R561" s="1"/>
    </row>
    <row r="562" spans="2:18" x14ac:dyDescent="0.3">
      <c r="B562" s="1" t="s">
        <v>477</v>
      </c>
      <c r="C562" s="1" t="s">
        <v>556</v>
      </c>
      <c r="D562" s="1">
        <v>24.2</v>
      </c>
      <c r="M562" s="8"/>
      <c r="R562" s="1"/>
    </row>
    <row r="563" spans="2:18" x14ac:dyDescent="0.3">
      <c r="B563" s="1" t="s">
        <v>197</v>
      </c>
      <c r="C563" s="1" t="s">
        <v>556</v>
      </c>
      <c r="D563" s="1">
        <v>24.8</v>
      </c>
      <c r="M563" s="8"/>
      <c r="R563" s="1"/>
    </row>
    <row r="564" spans="2:18" x14ac:dyDescent="0.3">
      <c r="B564" s="1" t="s">
        <v>240</v>
      </c>
      <c r="C564" s="1" t="s">
        <v>556</v>
      </c>
      <c r="D564" s="1">
        <v>16.3</v>
      </c>
      <c r="M564" s="8"/>
      <c r="R564" s="1"/>
    </row>
    <row r="565" spans="2:18" x14ac:dyDescent="0.3">
      <c r="B565" s="1" t="s">
        <v>422</v>
      </c>
      <c r="C565" s="1" t="s">
        <v>556</v>
      </c>
      <c r="D565" s="1">
        <v>18.600000000000001</v>
      </c>
      <c r="M565" s="8"/>
      <c r="R565" s="1"/>
    </row>
    <row r="566" spans="2:18" x14ac:dyDescent="0.3">
      <c r="B566" s="1" t="s">
        <v>186</v>
      </c>
      <c r="C566" s="1" t="s">
        <v>556</v>
      </c>
      <c r="D566" s="1">
        <v>15.3</v>
      </c>
      <c r="M566" s="8"/>
      <c r="R566" s="1"/>
    </row>
    <row r="567" spans="2:18" x14ac:dyDescent="0.3">
      <c r="B567" s="1" t="s">
        <v>589</v>
      </c>
      <c r="C567" s="1" t="s">
        <v>556</v>
      </c>
      <c r="D567" s="1">
        <v>16</v>
      </c>
      <c r="M567" s="8"/>
      <c r="R567" s="1"/>
    </row>
    <row r="568" spans="2:18" x14ac:dyDescent="0.3">
      <c r="B568" s="1" t="s">
        <v>109</v>
      </c>
      <c r="C568" s="1" t="s">
        <v>556</v>
      </c>
      <c r="D568" s="1">
        <v>19.5</v>
      </c>
      <c r="M568" s="8"/>
      <c r="R568" s="1"/>
    </row>
    <row r="569" spans="2:18" x14ac:dyDescent="0.3">
      <c r="B569" s="1" t="s">
        <v>640</v>
      </c>
      <c r="C569" s="1" t="s">
        <v>556</v>
      </c>
      <c r="D569" s="1">
        <v>21.9</v>
      </c>
      <c r="M569" s="8"/>
      <c r="R569" s="1"/>
    </row>
    <row r="570" spans="2:18" x14ac:dyDescent="0.3">
      <c r="B570" s="1" t="s">
        <v>23</v>
      </c>
      <c r="C570" s="1" t="s">
        <v>556</v>
      </c>
      <c r="D570" s="1">
        <v>12.7</v>
      </c>
      <c r="M570" s="8"/>
      <c r="R570" s="1"/>
    </row>
    <row r="571" spans="2:18" x14ac:dyDescent="0.3">
      <c r="B571" s="1" t="s">
        <v>384</v>
      </c>
      <c r="C571" s="1" t="s">
        <v>556</v>
      </c>
      <c r="D571" s="1">
        <v>17.8</v>
      </c>
      <c r="M571" s="8"/>
      <c r="R571" s="1"/>
    </row>
    <row r="572" spans="2:18" x14ac:dyDescent="0.3">
      <c r="B572" s="1" t="s">
        <v>480</v>
      </c>
      <c r="C572" s="1" t="s">
        <v>556</v>
      </c>
      <c r="D572" s="1">
        <v>20.8</v>
      </c>
      <c r="M572" s="8"/>
      <c r="R572" s="1"/>
    </row>
    <row r="573" spans="2:18" x14ac:dyDescent="0.3">
      <c r="B573" s="1" t="s">
        <v>385</v>
      </c>
      <c r="C573" s="1" t="s">
        <v>556</v>
      </c>
      <c r="D573" s="1">
        <v>11.9</v>
      </c>
      <c r="M573" s="8"/>
      <c r="R573" s="1"/>
    </row>
    <row r="574" spans="2:18" x14ac:dyDescent="0.3">
      <c r="B574" s="1" t="s">
        <v>46</v>
      </c>
      <c r="C574" s="1" t="s">
        <v>556</v>
      </c>
      <c r="D574" s="1">
        <v>14.4</v>
      </c>
      <c r="M574" s="8"/>
      <c r="R574" s="1"/>
    </row>
    <row r="575" spans="2:18" x14ac:dyDescent="0.3">
      <c r="B575" s="1" t="s">
        <v>221</v>
      </c>
      <c r="C575" s="1" t="s">
        <v>486</v>
      </c>
      <c r="D575" s="1">
        <v>14.8</v>
      </c>
      <c r="M575" s="8"/>
      <c r="R575" s="1"/>
    </row>
    <row r="576" spans="2:18" x14ac:dyDescent="0.3">
      <c r="B576" s="1" t="s">
        <v>89</v>
      </c>
      <c r="C576" s="1" t="s">
        <v>486</v>
      </c>
      <c r="D576" s="1">
        <v>12</v>
      </c>
      <c r="M576" s="8"/>
      <c r="R576" s="1"/>
    </row>
    <row r="577" spans="2:18" x14ac:dyDescent="0.3">
      <c r="B577" s="1" t="s">
        <v>211</v>
      </c>
      <c r="C577" s="1" t="s">
        <v>486</v>
      </c>
      <c r="D577" s="1">
        <v>23.8</v>
      </c>
      <c r="M577" s="8"/>
      <c r="R577" s="1"/>
    </row>
    <row r="578" spans="2:18" x14ac:dyDescent="0.3">
      <c r="B578" s="1" t="s">
        <v>40</v>
      </c>
      <c r="C578" s="1" t="s">
        <v>486</v>
      </c>
      <c r="D578" s="1">
        <v>15.9</v>
      </c>
      <c r="M578" s="8"/>
      <c r="R578" s="1"/>
    </row>
    <row r="579" spans="2:18" x14ac:dyDescent="0.3">
      <c r="B579" s="1" t="s">
        <v>641</v>
      </c>
      <c r="C579" s="1" t="s">
        <v>486</v>
      </c>
      <c r="D579" s="1">
        <v>33.299999999999997</v>
      </c>
      <c r="M579" s="8"/>
      <c r="R579" s="1"/>
    </row>
    <row r="580" spans="2:18" x14ac:dyDescent="0.3">
      <c r="B580" s="1" t="s">
        <v>313</v>
      </c>
      <c r="C580" s="1" t="s">
        <v>486</v>
      </c>
      <c r="D580" s="1">
        <v>16</v>
      </c>
      <c r="M580" s="8"/>
      <c r="R580" s="1"/>
    </row>
    <row r="581" spans="2:18" x14ac:dyDescent="0.3">
      <c r="B581" s="1" t="s">
        <v>395</v>
      </c>
      <c r="C581" s="1" t="s">
        <v>486</v>
      </c>
      <c r="D581" s="1">
        <v>14.2</v>
      </c>
      <c r="M581" s="8"/>
      <c r="R581" s="1"/>
    </row>
    <row r="582" spans="2:18" x14ac:dyDescent="0.3">
      <c r="B582" s="1" t="s">
        <v>272</v>
      </c>
      <c r="C582" s="1" t="s">
        <v>486</v>
      </c>
      <c r="D582" s="1">
        <v>15</v>
      </c>
      <c r="M582" s="8"/>
      <c r="R582" s="1"/>
    </row>
    <row r="583" spans="2:18" x14ac:dyDescent="0.3">
      <c r="B583" s="1" t="s">
        <v>264</v>
      </c>
      <c r="C583" s="1" t="s">
        <v>486</v>
      </c>
      <c r="D583" s="1">
        <v>19.100000000000001</v>
      </c>
      <c r="M583" s="8"/>
      <c r="R583" s="1"/>
    </row>
    <row r="584" spans="2:18" x14ac:dyDescent="0.3">
      <c r="B584" s="1" t="s">
        <v>379</v>
      </c>
      <c r="C584" s="1" t="s">
        <v>486</v>
      </c>
      <c r="D584" s="1">
        <v>13.7</v>
      </c>
      <c r="M584" s="8"/>
      <c r="R584" s="1"/>
    </row>
    <row r="585" spans="2:18" x14ac:dyDescent="0.3">
      <c r="B585" s="1" t="s">
        <v>62</v>
      </c>
      <c r="C585" s="1" t="s">
        <v>486</v>
      </c>
      <c r="D585" s="1">
        <v>11.8</v>
      </c>
      <c r="M585" s="8"/>
      <c r="R585" s="1"/>
    </row>
    <row r="586" spans="2:18" x14ac:dyDescent="0.3">
      <c r="B586" s="1" t="s">
        <v>464</v>
      </c>
      <c r="C586" s="1" t="s">
        <v>486</v>
      </c>
      <c r="D586" s="1">
        <v>28.5</v>
      </c>
      <c r="M586" s="8"/>
      <c r="R586" s="1"/>
    </row>
    <row r="587" spans="2:18" x14ac:dyDescent="0.3">
      <c r="B587" s="1" t="s">
        <v>355</v>
      </c>
      <c r="C587" s="1" t="s">
        <v>486</v>
      </c>
      <c r="D587" s="1">
        <v>16.5</v>
      </c>
      <c r="M587" s="8"/>
      <c r="R587" s="1"/>
    </row>
    <row r="588" spans="2:18" x14ac:dyDescent="0.3">
      <c r="B588" s="1" t="s">
        <v>168</v>
      </c>
      <c r="C588" s="1" t="s">
        <v>486</v>
      </c>
      <c r="D588" s="1">
        <v>30.1</v>
      </c>
      <c r="M588" s="8"/>
      <c r="R588" s="1"/>
    </row>
    <row r="589" spans="2:18" x14ac:dyDescent="0.3">
      <c r="B589" s="1" t="s">
        <v>358</v>
      </c>
      <c r="C589" s="1" t="s">
        <v>486</v>
      </c>
      <c r="D589" s="1">
        <v>16</v>
      </c>
      <c r="M589" s="8"/>
      <c r="R589" s="1"/>
    </row>
    <row r="590" spans="2:18" x14ac:dyDescent="0.3">
      <c r="B590" s="1" t="s">
        <v>229</v>
      </c>
      <c r="C590" s="1" t="s">
        <v>486</v>
      </c>
      <c r="D590" s="1">
        <v>10.4</v>
      </c>
      <c r="M590" s="8"/>
      <c r="R590" s="1"/>
    </row>
    <row r="591" spans="2:18" x14ac:dyDescent="0.3">
      <c r="B591" s="1" t="s">
        <v>127</v>
      </c>
      <c r="C591" s="1" t="s">
        <v>486</v>
      </c>
      <c r="D591" s="1">
        <v>33.299999999999997</v>
      </c>
      <c r="M591" s="8"/>
      <c r="R591" s="1"/>
    </row>
    <row r="592" spans="2:18" x14ac:dyDescent="0.3">
      <c r="B592" s="1" t="s">
        <v>246</v>
      </c>
      <c r="C592" s="1" t="s">
        <v>508</v>
      </c>
      <c r="D592" s="1">
        <v>21.3</v>
      </c>
      <c r="M592" s="8"/>
      <c r="R592" s="1"/>
    </row>
    <row r="593" spans="2:18" x14ac:dyDescent="0.3">
      <c r="B593" s="1" t="s">
        <v>338</v>
      </c>
      <c r="C593" s="1" t="s">
        <v>508</v>
      </c>
      <c r="D593" s="1">
        <v>12.5</v>
      </c>
      <c r="M593" s="8"/>
      <c r="R593" s="1"/>
    </row>
    <row r="594" spans="2:18" x14ac:dyDescent="0.3">
      <c r="B594" s="1" t="s">
        <v>232</v>
      </c>
      <c r="C594" s="1" t="s">
        <v>508</v>
      </c>
      <c r="D594" s="1">
        <v>16.899999999999999</v>
      </c>
      <c r="M594" s="8"/>
      <c r="R594" s="1"/>
    </row>
    <row r="595" spans="2:18" x14ac:dyDescent="0.3">
      <c r="B595" s="1" t="s">
        <v>285</v>
      </c>
      <c r="C595" s="1" t="s">
        <v>508</v>
      </c>
      <c r="D595" s="1">
        <v>21.7</v>
      </c>
      <c r="M595" s="8"/>
      <c r="R595" s="1"/>
    </row>
    <row r="596" spans="2:18" x14ac:dyDescent="0.3">
      <c r="B596" s="1" t="s">
        <v>406</v>
      </c>
      <c r="C596" s="1" t="s">
        <v>508</v>
      </c>
      <c r="D596" s="1">
        <v>13.9</v>
      </c>
      <c r="M596" s="8"/>
      <c r="R596" s="1"/>
    </row>
    <row r="597" spans="2:18" x14ac:dyDescent="0.3">
      <c r="B597" s="1" t="s">
        <v>275</v>
      </c>
      <c r="C597" s="1" t="s">
        <v>508</v>
      </c>
      <c r="D597" s="1">
        <v>15.3</v>
      </c>
      <c r="M597" s="8"/>
      <c r="R597" s="1"/>
    </row>
    <row r="598" spans="2:18" x14ac:dyDescent="0.3">
      <c r="B598" s="1" t="s">
        <v>178</v>
      </c>
      <c r="C598" s="1" t="s">
        <v>508</v>
      </c>
      <c r="D598" s="1">
        <v>13</v>
      </c>
      <c r="M598" s="8"/>
      <c r="R598" s="1"/>
    </row>
    <row r="599" spans="2:18" x14ac:dyDescent="0.3">
      <c r="B599" s="1" t="s">
        <v>181</v>
      </c>
      <c r="C599" s="1" t="s">
        <v>508</v>
      </c>
      <c r="D599" s="1">
        <v>16</v>
      </c>
      <c r="M599" s="8"/>
      <c r="R599" s="1"/>
    </row>
    <row r="600" spans="2:18" x14ac:dyDescent="0.3">
      <c r="B600" s="1" t="s">
        <v>335</v>
      </c>
      <c r="C600" s="1" t="s">
        <v>508</v>
      </c>
      <c r="D600" s="1">
        <v>13.6</v>
      </c>
      <c r="M600" s="8"/>
      <c r="R600" s="1"/>
    </row>
    <row r="601" spans="2:18" x14ac:dyDescent="0.3">
      <c r="B601" s="1" t="s">
        <v>278</v>
      </c>
      <c r="C601" s="1" t="s">
        <v>508</v>
      </c>
      <c r="D601" s="1">
        <v>18.899999999999999</v>
      </c>
      <c r="M601" s="8"/>
      <c r="R601" s="1"/>
    </row>
    <row r="602" spans="2:18" x14ac:dyDescent="0.3">
      <c r="B602" s="1" t="s">
        <v>642</v>
      </c>
      <c r="C602" s="1" t="s">
        <v>508</v>
      </c>
      <c r="D602" s="1">
        <v>20.5</v>
      </c>
      <c r="M602" s="8"/>
      <c r="R602" s="1"/>
    </row>
    <row r="603" spans="2:18" x14ac:dyDescent="0.3">
      <c r="B603" s="1" t="s">
        <v>223</v>
      </c>
      <c r="C603" s="1" t="s">
        <v>508</v>
      </c>
      <c r="D603" s="1">
        <v>17.600000000000001</v>
      </c>
      <c r="M603" s="8"/>
      <c r="R603" s="1"/>
    </row>
    <row r="604" spans="2:18" x14ac:dyDescent="0.3">
      <c r="B604" s="1" t="s">
        <v>643</v>
      </c>
      <c r="C604" s="1" t="s">
        <v>508</v>
      </c>
      <c r="D604" s="1">
        <v>17.399999999999999</v>
      </c>
      <c r="M604" s="8"/>
      <c r="R604" s="1"/>
    </row>
    <row r="605" spans="2:18" x14ac:dyDescent="0.3">
      <c r="B605" s="1" t="s">
        <v>376</v>
      </c>
      <c r="C605" s="1" t="s">
        <v>508</v>
      </c>
      <c r="D605" s="1">
        <v>27.6</v>
      </c>
      <c r="M605" s="8"/>
      <c r="R605" s="1"/>
    </row>
    <row r="606" spans="2:18" x14ac:dyDescent="0.3">
      <c r="B606" s="1" t="s">
        <v>244</v>
      </c>
      <c r="C606" s="1" t="s">
        <v>508</v>
      </c>
      <c r="D606" s="1">
        <v>23</v>
      </c>
      <c r="M606" s="8"/>
      <c r="R606" s="1"/>
    </row>
    <row r="607" spans="2:18" x14ac:dyDescent="0.3">
      <c r="B607" s="1" t="s">
        <v>350</v>
      </c>
      <c r="C607" s="1" t="s">
        <v>508</v>
      </c>
      <c r="D607" s="1">
        <v>21.6</v>
      </c>
      <c r="M607" s="8"/>
      <c r="R607" s="1"/>
    </row>
    <row r="608" spans="2:18" x14ac:dyDescent="0.3">
      <c r="B608" s="1" t="s">
        <v>421</v>
      </c>
      <c r="C608" s="1" t="s">
        <v>508</v>
      </c>
      <c r="D608" s="1">
        <v>12.5</v>
      </c>
      <c r="M608" s="8"/>
      <c r="R608" s="1"/>
    </row>
    <row r="609" spans="2:18" x14ac:dyDescent="0.3">
      <c r="B609" s="1" t="s">
        <v>277</v>
      </c>
      <c r="C609" s="1" t="s">
        <v>488</v>
      </c>
      <c r="D609" s="1">
        <v>16.899999999999999</v>
      </c>
      <c r="M609" s="8"/>
      <c r="R609" s="1"/>
    </row>
    <row r="610" spans="2:18" x14ac:dyDescent="0.3">
      <c r="B610" s="1" t="s">
        <v>101</v>
      </c>
      <c r="C610" s="1" t="s">
        <v>488</v>
      </c>
      <c r="D610" s="1">
        <v>21.5</v>
      </c>
      <c r="M610" s="8"/>
      <c r="R610" s="1"/>
    </row>
    <row r="611" spans="2:18" x14ac:dyDescent="0.3">
      <c r="B611" s="1" t="s">
        <v>22</v>
      </c>
      <c r="C611" s="1" t="s">
        <v>488</v>
      </c>
      <c r="D611" s="1">
        <v>22.2</v>
      </c>
      <c r="M611" s="8"/>
      <c r="R611" s="1"/>
    </row>
    <row r="612" spans="2:18" x14ac:dyDescent="0.3">
      <c r="B612" s="1" t="s">
        <v>180</v>
      </c>
      <c r="C612" s="1" t="s">
        <v>488</v>
      </c>
      <c r="D612" s="1">
        <v>18.2</v>
      </c>
      <c r="M612" s="8"/>
      <c r="R612" s="1"/>
    </row>
    <row r="613" spans="2:18" x14ac:dyDescent="0.3">
      <c r="B613" s="1" t="s">
        <v>235</v>
      </c>
      <c r="C613" s="1" t="s">
        <v>488</v>
      </c>
      <c r="D613" s="1">
        <v>17.399999999999999</v>
      </c>
      <c r="M613" s="8"/>
      <c r="R613" s="1"/>
    </row>
    <row r="614" spans="2:18" x14ac:dyDescent="0.3">
      <c r="B614" s="1" t="s">
        <v>410</v>
      </c>
      <c r="C614" s="1" t="s">
        <v>488</v>
      </c>
      <c r="D614" s="1">
        <v>21.1</v>
      </c>
      <c r="M614" s="8"/>
      <c r="R614" s="1"/>
    </row>
    <row r="615" spans="2:18" x14ac:dyDescent="0.3">
      <c r="B615" s="1" t="s">
        <v>644</v>
      </c>
      <c r="C615" s="1" t="s">
        <v>488</v>
      </c>
      <c r="D615" s="1">
        <v>11.5</v>
      </c>
      <c r="M615" s="8"/>
      <c r="R615" s="1"/>
    </row>
    <row r="616" spans="2:18" x14ac:dyDescent="0.3">
      <c r="B616" s="1" t="s">
        <v>527</v>
      </c>
      <c r="C616" s="1" t="s">
        <v>488</v>
      </c>
      <c r="D616" s="1">
        <v>20.9</v>
      </c>
      <c r="M616" s="8"/>
      <c r="R616" s="1"/>
    </row>
    <row r="617" spans="2:18" x14ac:dyDescent="0.3">
      <c r="B617" s="1" t="s">
        <v>534</v>
      </c>
      <c r="C617" s="1" t="s">
        <v>488</v>
      </c>
      <c r="D617" s="1">
        <v>12.5</v>
      </c>
      <c r="M617" s="8"/>
      <c r="R617" s="1"/>
    </row>
    <row r="618" spans="2:18" x14ac:dyDescent="0.3">
      <c r="B618" s="1" t="s">
        <v>172</v>
      </c>
      <c r="C618" s="1" t="s">
        <v>488</v>
      </c>
      <c r="D618" s="1">
        <v>21.8</v>
      </c>
      <c r="M618" s="8"/>
      <c r="R618" s="1"/>
    </row>
    <row r="619" spans="2:18" x14ac:dyDescent="0.3">
      <c r="B619" s="1" t="s">
        <v>437</v>
      </c>
      <c r="C619" s="1" t="s">
        <v>488</v>
      </c>
      <c r="D619" s="1">
        <v>32.700000000000003</v>
      </c>
      <c r="M619" s="8"/>
      <c r="R619" s="1"/>
    </row>
    <row r="620" spans="2:18" x14ac:dyDescent="0.3">
      <c r="B620" s="1" t="s">
        <v>131</v>
      </c>
      <c r="C620" s="1" t="s">
        <v>488</v>
      </c>
      <c r="D620" s="1">
        <v>13.1</v>
      </c>
      <c r="M620" s="8"/>
      <c r="R620" s="1"/>
    </row>
    <row r="621" spans="2:18" x14ac:dyDescent="0.3">
      <c r="B621" s="1" t="s">
        <v>158</v>
      </c>
      <c r="C621" s="1" t="s">
        <v>488</v>
      </c>
      <c r="D621" s="1">
        <v>18.2</v>
      </c>
      <c r="M621" s="8"/>
      <c r="R621" s="1"/>
    </row>
    <row r="622" spans="2:18" x14ac:dyDescent="0.3">
      <c r="B622" s="1" t="s">
        <v>193</v>
      </c>
      <c r="C622" s="1" t="s">
        <v>488</v>
      </c>
      <c r="D622" s="1">
        <v>14</v>
      </c>
      <c r="M622" s="8"/>
      <c r="R622" s="1"/>
    </row>
    <row r="623" spans="2:18" x14ac:dyDescent="0.3">
      <c r="B623" s="1" t="s">
        <v>320</v>
      </c>
      <c r="C623" s="1" t="s">
        <v>488</v>
      </c>
      <c r="D623" s="1">
        <v>13.9</v>
      </c>
      <c r="M623" s="8"/>
      <c r="R623" s="1"/>
    </row>
    <row r="624" spans="2:18" x14ac:dyDescent="0.3">
      <c r="B624" s="1" t="s">
        <v>253</v>
      </c>
      <c r="C624" s="1" t="s">
        <v>488</v>
      </c>
      <c r="D624" s="1">
        <v>14.7</v>
      </c>
      <c r="M624" s="8"/>
      <c r="R624" s="1"/>
    </row>
    <row r="625" spans="2:18" x14ac:dyDescent="0.3">
      <c r="B625" s="1" t="s">
        <v>362</v>
      </c>
      <c r="C625" s="1" t="s">
        <v>488</v>
      </c>
      <c r="D625" s="1">
        <v>14.8</v>
      </c>
      <c r="M625" s="8"/>
      <c r="R625" s="1"/>
    </row>
    <row r="626" spans="2:18" x14ac:dyDescent="0.3">
      <c r="B626" s="1" t="s">
        <v>115</v>
      </c>
      <c r="C626" s="1" t="s">
        <v>488</v>
      </c>
      <c r="D626" s="1">
        <v>22.5</v>
      </c>
      <c r="M626" s="8"/>
      <c r="R626" s="1"/>
    </row>
    <row r="627" spans="2:18" x14ac:dyDescent="0.3">
      <c r="B627" s="1" t="s">
        <v>344</v>
      </c>
      <c r="C627" s="1" t="s">
        <v>488</v>
      </c>
      <c r="D627" s="1">
        <v>16.600000000000001</v>
      </c>
      <c r="M627" s="8"/>
      <c r="R627" s="1"/>
    </row>
    <row r="628" spans="2:18" x14ac:dyDescent="0.3">
      <c r="B628" s="1" t="s">
        <v>107</v>
      </c>
      <c r="C628" s="1" t="s">
        <v>515</v>
      </c>
      <c r="D628" s="1">
        <v>14.7</v>
      </c>
      <c r="M628" s="8"/>
      <c r="R628" s="1"/>
    </row>
    <row r="629" spans="2:18" x14ac:dyDescent="0.3">
      <c r="B629" s="1" t="s">
        <v>161</v>
      </c>
      <c r="C629" s="1" t="s">
        <v>515</v>
      </c>
      <c r="D629" s="1">
        <v>21</v>
      </c>
      <c r="M629" s="8"/>
      <c r="R629" s="1"/>
    </row>
    <row r="630" spans="2:18" x14ac:dyDescent="0.3">
      <c r="B630" s="1" t="s">
        <v>327</v>
      </c>
      <c r="C630" s="1" t="s">
        <v>515</v>
      </c>
      <c r="D630" s="1">
        <v>32</v>
      </c>
      <c r="M630" s="8"/>
      <c r="R630" s="1"/>
    </row>
    <row r="631" spans="2:18" x14ac:dyDescent="0.3">
      <c r="B631" s="1" t="s">
        <v>39</v>
      </c>
      <c r="C631" s="1" t="s">
        <v>515</v>
      </c>
      <c r="D631" s="1">
        <v>13</v>
      </c>
      <c r="M631" s="8"/>
      <c r="R631" s="1"/>
    </row>
    <row r="632" spans="2:18" x14ac:dyDescent="0.3">
      <c r="B632" s="1" t="s">
        <v>323</v>
      </c>
      <c r="C632" s="1" t="s">
        <v>515</v>
      </c>
      <c r="D632" s="1">
        <v>16.8</v>
      </c>
      <c r="M632" s="8"/>
      <c r="R632" s="1"/>
    </row>
    <row r="633" spans="2:18" x14ac:dyDescent="0.3">
      <c r="B633" s="1" t="s">
        <v>276</v>
      </c>
      <c r="C633" s="1" t="s">
        <v>515</v>
      </c>
      <c r="D633" s="1">
        <v>0</v>
      </c>
      <c r="M633" s="8"/>
      <c r="R633" s="1"/>
    </row>
    <row r="634" spans="2:18" x14ac:dyDescent="0.3">
      <c r="B634" s="1" t="s">
        <v>65</v>
      </c>
      <c r="C634" s="1" t="s">
        <v>515</v>
      </c>
      <c r="D634" s="1">
        <v>19.8</v>
      </c>
      <c r="M634" s="8"/>
      <c r="R634" s="1"/>
    </row>
    <row r="635" spans="2:18" x14ac:dyDescent="0.3">
      <c r="B635" s="1" t="s">
        <v>596</v>
      </c>
      <c r="C635" s="1" t="s">
        <v>515</v>
      </c>
      <c r="D635" s="1">
        <v>24.2</v>
      </c>
      <c r="M635" s="8"/>
      <c r="R635" s="1"/>
    </row>
    <row r="636" spans="2:18" x14ac:dyDescent="0.3">
      <c r="B636" s="1" t="s">
        <v>482</v>
      </c>
      <c r="C636" s="1" t="s">
        <v>515</v>
      </c>
      <c r="D636" s="1">
        <v>23.4</v>
      </c>
      <c r="M636" s="8"/>
      <c r="R636" s="1"/>
    </row>
    <row r="637" spans="2:18" x14ac:dyDescent="0.3">
      <c r="B637" s="1" t="s">
        <v>528</v>
      </c>
      <c r="C637" s="1" t="s">
        <v>515</v>
      </c>
      <c r="D637" s="1">
        <v>22.3</v>
      </c>
      <c r="M637" s="8"/>
      <c r="R637" s="1"/>
    </row>
    <row r="638" spans="2:18" x14ac:dyDescent="0.3">
      <c r="B638" s="1" t="s">
        <v>369</v>
      </c>
      <c r="C638" s="1" t="s">
        <v>515</v>
      </c>
      <c r="D638" s="1">
        <v>11.9</v>
      </c>
      <c r="M638" s="8"/>
      <c r="R638" s="1"/>
    </row>
    <row r="639" spans="2:18" x14ac:dyDescent="0.3">
      <c r="B639" s="1" t="s">
        <v>645</v>
      </c>
      <c r="C639" s="1" t="s">
        <v>515</v>
      </c>
      <c r="D639" s="1">
        <v>8.8000000000000007</v>
      </c>
      <c r="M639" s="8"/>
      <c r="R639" s="1"/>
    </row>
    <row r="640" spans="2:18" x14ac:dyDescent="0.3">
      <c r="B640" s="1" t="s">
        <v>34</v>
      </c>
      <c r="C640" s="1" t="s">
        <v>515</v>
      </c>
      <c r="D640" s="1">
        <v>16.399999999999999</v>
      </c>
      <c r="M640" s="8"/>
      <c r="R640" s="1"/>
    </row>
    <row r="641" spans="2:18" x14ac:dyDescent="0.3">
      <c r="B641" s="1" t="s">
        <v>174</v>
      </c>
      <c r="C641" s="1" t="s">
        <v>515</v>
      </c>
      <c r="D641" s="1">
        <v>17.399999999999999</v>
      </c>
      <c r="M641" s="8"/>
      <c r="R641" s="1"/>
    </row>
    <row r="642" spans="2:18" x14ac:dyDescent="0.3">
      <c r="B642" s="1" t="s">
        <v>270</v>
      </c>
      <c r="C642" s="1" t="s">
        <v>515</v>
      </c>
      <c r="D642" s="1">
        <v>22.1</v>
      </c>
      <c r="M642" s="8"/>
      <c r="R642" s="1"/>
    </row>
    <row r="643" spans="2:18" x14ac:dyDescent="0.3">
      <c r="B643" s="1" t="s">
        <v>474</v>
      </c>
      <c r="C643" s="1" t="s">
        <v>515</v>
      </c>
      <c r="D643" s="1">
        <v>17.100000000000001</v>
      </c>
      <c r="M643" s="8"/>
      <c r="R643" s="1"/>
    </row>
    <row r="644" spans="2:18" x14ac:dyDescent="0.3">
      <c r="B644" s="1" t="s">
        <v>105</v>
      </c>
      <c r="C644" s="1" t="s">
        <v>515</v>
      </c>
      <c r="D644" s="1">
        <v>18</v>
      </c>
      <c r="M644" s="8"/>
      <c r="R644" s="1"/>
    </row>
    <row r="645" spans="2:18" x14ac:dyDescent="0.3">
      <c r="B645" s="1" t="s">
        <v>61</v>
      </c>
      <c r="C645" s="1" t="s">
        <v>492</v>
      </c>
      <c r="D645" s="1">
        <v>13.4</v>
      </c>
      <c r="M645" s="8"/>
      <c r="R645" s="1"/>
    </row>
    <row r="646" spans="2:18" x14ac:dyDescent="0.3">
      <c r="B646" s="1" t="s">
        <v>17</v>
      </c>
      <c r="C646" s="1" t="s">
        <v>492</v>
      </c>
      <c r="D646" s="1">
        <v>24</v>
      </c>
      <c r="M646" s="8"/>
      <c r="R646" s="1"/>
    </row>
    <row r="647" spans="2:18" x14ac:dyDescent="0.3">
      <c r="B647" s="1" t="s">
        <v>524</v>
      </c>
      <c r="C647" s="1" t="s">
        <v>492</v>
      </c>
      <c r="D647" s="1">
        <v>24.8</v>
      </c>
      <c r="M647" s="8"/>
      <c r="R647" s="1"/>
    </row>
    <row r="648" spans="2:18" x14ac:dyDescent="0.3">
      <c r="B648" s="1" t="s">
        <v>330</v>
      </c>
      <c r="C648" s="1" t="s">
        <v>492</v>
      </c>
      <c r="D648" s="1">
        <v>28.1</v>
      </c>
      <c r="M648" s="8"/>
      <c r="R648" s="1"/>
    </row>
    <row r="649" spans="2:18" x14ac:dyDescent="0.3">
      <c r="B649" s="1" t="s">
        <v>473</v>
      </c>
      <c r="C649" s="1" t="s">
        <v>492</v>
      </c>
      <c r="D649" s="1">
        <v>21.9</v>
      </c>
      <c r="M649" s="8"/>
      <c r="R649" s="1"/>
    </row>
    <row r="650" spans="2:18" x14ac:dyDescent="0.3">
      <c r="B650" s="1" t="s">
        <v>213</v>
      </c>
      <c r="C650" s="1" t="s">
        <v>492</v>
      </c>
      <c r="D650" s="1">
        <v>15.8</v>
      </c>
      <c r="M650" s="8"/>
      <c r="R650" s="1"/>
    </row>
    <row r="651" spans="2:18" x14ac:dyDescent="0.3">
      <c r="B651" s="1" t="s">
        <v>269</v>
      </c>
      <c r="C651" s="1" t="s">
        <v>492</v>
      </c>
      <c r="D651" s="1">
        <v>21.3</v>
      </c>
      <c r="M651" s="8"/>
      <c r="R651" s="1"/>
    </row>
    <row r="652" spans="2:18" x14ac:dyDescent="0.3">
      <c r="B652" s="1" t="s">
        <v>239</v>
      </c>
      <c r="C652" s="1" t="s">
        <v>492</v>
      </c>
      <c r="D652" s="1">
        <v>15.6</v>
      </c>
      <c r="M652" s="8"/>
      <c r="R652" s="1"/>
    </row>
    <row r="653" spans="2:18" x14ac:dyDescent="0.3">
      <c r="B653" s="1" t="s">
        <v>294</v>
      </c>
      <c r="C653" s="1" t="s">
        <v>492</v>
      </c>
      <c r="D653" s="1">
        <v>24.1</v>
      </c>
      <c r="M653" s="8"/>
      <c r="R653" s="1"/>
    </row>
    <row r="654" spans="2:18" x14ac:dyDescent="0.3">
      <c r="B654" s="1" t="s">
        <v>306</v>
      </c>
      <c r="C654" s="1" t="s">
        <v>492</v>
      </c>
      <c r="D654" s="1">
        <v>13.5</v>
      </c>
      <c r="M654" s="8"/>
      <c r="R654" s="1"/>
    </row>
    <row r="655" spans="2:18" x14ac:dyDescent="0.3">
      <c r="B655" s="1" t="s">
        <v>444</v>
      </c>
      <c r="C655" s="1" t="s">
        <v>492</v>
      </c>
      <c r="D655" s="1">
        <v>14.9</v>
      </c>
      <c r="M655" s="8"/>
      <c r="R655" s="1"/>
    </row>
    <row r="656" spans="2:18" x14ac:dyDescent="0.3">
      <c r="B656" s="1" t="s">
        <v>280</v>
      </c>
      <c r="C656" s="1" t="s">
        <v>492</v>
      </c>
      <c r="D656" s="1">
        <v>17.8</v>
      </c>
      <c r="M656" s="8"/>
      <c r="R656" s="1"/>
    </row>
    <row r="657" spans="2:18" x14ac:dyDescent="0.3">
      <c r="B657" s="1" t="s">
        <v>10</v>
      </c>
      <c r="C657" s="1" t="s">
        <v>492</v>
      </c>
      <c r="D657" s="1">
        <v>16.399999999999999</v>
      </c>
      <c r="M657" s="8"/>
      <c r="R657" s="1"/>
    </row>
    <row r="658" spans="2:18" x14ac:dyDescent="0.3">
      <c r="B658" s="1" t="s">
        <v>200</v>
      </c>
      <c r="C658" s="1" t="s">
        <v>492</v>
      </c>
      <c r="D658" s="1">
        <v>15.4</v>
      </c>
      <c r="M658" s="8"/>
      <c r="R658" s="1"/>
    </row>
    <row r="659" spans="2:18" x14ac:dyDescent="0.3">
      <c r="B659" s="1" t="s">
        <v>547</v>
      </c>
      <c r="C659" s="1" t="s">
        <v>492</v>
      </c>
      <c r="D659" s="1">
        <v>22.7</v>
      </c>
      <c r="M659" s="8"/>
      <c r="R659" s="1"/>
    </row>
    <row r="660" spans="2:18" x14ac:dyDescent="0.3">
      <c r="B660" s="1" t="s">
        <v>125</v>
      </c>
      <c r="C660" s="1" t="s">
        <v>492</v>
      </c>
      <c r="D660" s="1">
        <v>16.600000000000001</v>
      </c>
      <c r="M660" s="8"/>
      <c r="R660" s="1"/>
    </row>
    <row r="661" spans="2:18" x14ac:dyDescent="0.3">
      <c r="B661" s="1" t="s">
        <v>360</v>
      </c>
      <c r="C661" s="1" t="s">
        <v>497</v>
      </c>
      <c r="D661" s="1">
        <v>18.5</v>
      </c>
      <c r="M661" s="8"/>
      <c r="R661" s="1"/>
    </row>
    <row r="662" spans="2:18" x14ac:dyDescent="0.3">
      <c r="B662" s="1" t="s">
        <v>646</v>
      </c>
      <c r="C662" s="1" t="s">
        <v>497</v>
      </c>
      <c r="D662" s="1">
        <v>17.8</v>
      </c>
      <c r="M662" s="8"/>
      <c r="R662" s="1"/>
    </row>
    <row r="663" spans="2:18" x14ac:dyDescent="0.3">
      <c r="B663" s="1" t="s">
        <v>236</v>
      </c>
      <c r="C663" s="1" t="s">
        <v>497</v>
      </c>
      <c r="D663" s="1">
        <v>18.5</v>
      </c>
      <c r="M663" s="8"/>
      <c r="R663" s="1"/>
    </row>
    <row r="664" spans="2:18" x14ac:dyDescent="0.3">
      <c r="B664" s="1" t="s">
        <v>475</v>
      </c>
      <c r="C664" s="1" t="s">
        <v>497</v>
      </c>
      <c r="D664" s="1">
        <v>22</v>
      </c>
      <c r="M664" s="8"/>
      <c r="R664" s="1"/>
    </row>
    <row r="665" spans="2:18" x14ac:dyDescent="0.3">
      <c r="B665" s="1" t="s">
        <v>202</v>
      </c>
      <c r="C665" s="1" t="s">
        <v>497</v>
      </c>
      <c r="D665" s="1">
        <v>24.3</v>
      </c>
      <c r="M665" s="8"/>
      <c r="R665" s="1"/>
    </row>
    <row r="666" spans="2:18" x14ac:dyDescent="0.3">
      <c r="B666" s="1" t="s">
        <v>318</v>
      </c>
      <c r="C666" s="1" t="s">
        <v>497</v>
      </c>
      <c r="D666" s="1">
        <v>17</v>
      </c>
      <c r="M666" s="8"/>
      <c r="R666" s="1"/>
    </row>
    <row r="667" spans="2:18" x14ac:dyDescent="0.3">
      <c r="B667" s="1" t="s">
        <v>554</v>
      </c>
      <c r="C667" s="1" t="s">
        <v>497</v>
      </c>
      <c r="D667" s="1">
        <v>13</v>
      </c>
      <c r="M667" s="8"/>
      <c r="R667" s="1"/>
    </row>
    <row r="668" spans="2:18" x14ac:dyDescent="0.3">
      <c r="B668" s="1" t="s">
        <v>86</v>
      </c>
      <c r="C668" s="1" t="s">
        <v>497</v>
      </c>
      <c r="D668" s="1">
        <v>23.8</v>
      </c>
      <c r="M668" s="8"/>
      <c r="R668" s="1"/>
    </row>
    <row r="669" spans="2:18" x14ac:dyDescent="0.3">
      <c r="B669" s="1" t="s">
        <v>647</v>
      </c>
      <c r="C669" s="1" t="s">
        <v>497</v>
      </c>
      <c r="D669" s="1">
        <v>21.3</v>
      </c>
      <c r="M669" s="8"/>
      <c r="R669" s="1"/>
    </row>
    <row r="670" spans="2:18" x14ac:dyDescent="0.3">
      <c r="B670" s="1" t="s">
        <v>341</v>
      </c>
      <c r="C670" s="1" t="s">
        <v>497</v>
      </c>
      <c r="D670" s="1">
        <v>20.2</v>
      </c>
      <c r="M670" s="8"/>
      <c r="R670" s="1"/>
    </row>
    <row r="671" spans="2:18" x14ac:dyDescent="0.3">
      <c r="B671" s="1" t="s">
        <v>598</v>
      </c>
      <c r="C671" s="1" t="s">
        <v>497</v>
      </c>
      <c r="D671" s="1">
        <v>22.7</v>
      </c>
      <c r="M671" s="8"/>
      <c r="R671" s="1"/>
    </row>
    <row r="672" spans="2:18" x14ac:dyDescent="0.3">
      <c r="B672" s="1" t="s">
        <v>149</v>
      </c>
      <c r="C672" s="1" t="s">
        <v>497</v>
      </c>
      <c r="D672" s="1">
        <v>15</v>
      </c>
      <c r="M672" s="8"/>
      <c r="R672" s="1"/>
    </row>
    <row r="673" spans="2:18" x14ac:dyDescent="0.3">
      <c r="B673" s="1" t="s">
        <v>553</v>
      </c>
      <c r="C673" s="1" t="s">
        <v>497</v>
      </c>
      <c r="D673" s="1">
        <v>23.7</v>
      </c>
      <c r="M673" s="8"/>
      <c r="R673" s="1"/>
    </row>
    <row r="674" spans="2:18" x14ac:dyDescent="0.3">
      <c r="B674" s="1" t="s">
        <v>72</v>
      </c>
      <c r="C674" s="1" t="s">
        <v>497</v>
      </c>
      <c r="D674" s="1">
        <v>16.2</v>
      </c>
      <c r="M674" s="8"/>
      <c r="R674" s="1"/>
    </row>
    <row r="675" spans="2:18" x14ac:dyDescent="0.3">
      <c r="B675" s="1" t="s">
        <v>301</v>
      </c>
      <c r="C675" s="1" t="s">
        <v>497</v>
      </c>
      <c r="D675" s="1">
        <v>14.4</v>
      </c>
      <c r="M675" s="8"/>
      <c r="R675" s="1"/>
    </row>
    <row r="676" spans="2:18" x14ac:dyDescent="0.3">
      <c r="B676" s="1" t="s">
        <v>483</v>
      </c>
      <c r="C676" s="1" t="s">
        <v>497</v>
      </c>
      <c r="D676" s="1">
        <v>17.3</v>
      </c>
      <c r="M676" s="8"/>
      <c r="R676" s="1"/>
    </row>
    <row r="677" spans="2:18" x14ac:dyDescent="0.3">
      <c r="B677" s="1" t="s">
        <v>459</v>
      </c>
      <c r="C677" s="1" t="s">
        <v>497</v>
      </c>
      <c r="D677" s="1">
        <v>16</v>
      </c>
      <c r="M677" s="8"/>
      <c r="R677" s="1"/>
    </row>
    <row r="678" spans="2:18" x14ac:dyDescent="0.3">
      <c r="B678" s="1" t="s">
        <v>152</v>
      </c>
      <c r="C678" s="1" t="s">
        <v>557</v>
      </c>
      <c r="D678" s="1">
        <v>17.100000000000001</v>
      </c>
      <c r="M678" s="8"/>
      <c r="R678" s="1"/>
    </row>
    <row r="679" spans="2:18" x14ac:dyDescent="0.3">
      <c r="B679" s="1" t="s">
        <v>286</v>
      </c>
      <c r="C679" s="1" t="s">
        <v>557</v>
      </c>
      <c r="D679" s="1">
        <v>22.3</v>
      </c>
      <c r="M679" s="8"/>
      <c r="R679" s="1"/>
    </row>
    <row r="680" spans="2:18" x14ac:dyDescent="0.3">
      <c r="B680" s="1" t="s">
        <v>300</v>
      </c>
      <c r="C680" s="1" t="s">
        <v>557</v>
      </c>
      <c r="D680" s="1">
        <v>8.6</v>
      </c>
      <c r="M680" s="8"/>
      <c r="R680" s="1"/>
    </row>
    <row r="681" spans="2:18" x14ac:dyDescent="0.3">
      <c r="B681" s="1" t="s">
        <v>368</v>
      </c>
      <c r="C681" s="1" t="s">
        <v>557</v>
      </c>
      <c r="D681" s="1">
        <v>13.5</v>
      </c>
      <c r="M681" s="8"/>
      <c r="R681" s="1"/>
    </row>
    <row r="682" spans="2:18" x14ac:dyDescent="0.3">
      <c r="B682" s="1" t="s">
        <v>81</v>
      </c>
      <c r="C682" s="1" t="s">
        <v>557</v>
      </c>
      <c r="D682" s="1">
        <v>27.7</v>
      </c>
      <c r="M682" s="8"/>
      <c r="R682" s="1"/>
    </row>
    <row r="683" spans="2:18" x14ac:dyDescent="0.3">
      <c r="B683" s="1" t="s">
        <v>27</v>
      </c>
      <c r="C683" s="1" t="s">
        <v>557</v>
      </c>
      <c r="D683" s="1">
        <v>17.8</v>
      </c>
      <c r="M683" s="8"/>
      <c r="R683" s="1"/>
    </row>
    <row r="684" spans="2:18" x14ac:dyDescent="0.3">
      <c r="B684" s="1" t="s">
        <v>648</v>
      </c>
      <c r="C684" s="1" t="s">
        <v>557</v>
      </c>
      <c r="D684" s="1">
        <v>32.299999999999997</v>
      </c>
      <c r="M684" s="8"/>
      <c r="R684" s="1"/>
    </row>
    <row r="685" spans="2:18" x14ac:dyDescent="0.3">
      <c r="B685" s="1" t="s">
        <v>3</v>
      </c>
      <c r="C685" s="1" t="s">
        <v>557</v>
      </c>
      <c r="D685" s="1">
        <v>14.8</v>
      </c>
      <c r="M685" s="8"/>
      <c r="R685" s="1"/>
    </row>
    <row r="686" spans="2:18" x14ac:dyDescent="0.3">
      <c r="B686" s="1" t="s">
        <v>122</v>
      </c>
      <c r="C686" s="1" t="s">
        <v>557</v>
      </c>
      <c r="D686" s="1">
        <v>12.5</v>
      </c>
      <c r="M686" s="8"/>
      <c r="R686" s="1"/>
    </row>
    <row r="687" spans="2:18" x14ac:dyDescent="0.3">
      <c r="B687" s="1" t="s">
        <v>114</v>
      </c>
      <c r="C687" s="1" t="s">
        <v>557</v>
      </c>
      <c r="D687" s="1">
        <v>26.8</v>
      </c>
      <c r="M687" s="8"/>
      <c r="R687" s="1"/>
    </row>
    <row r="688" spans="2:18" x14ac:dyDescent="0.3">
      <c r="B688" s="1" t="s">
        <v>592</v>
      </c>
      <c r="C688" s="1" t="s">
        <v>557</v>
      </c>
      <c r="D688" s="1">
        <v>19.600000000000001</v>
      </c>
      <c r="M688" s="8"/>
      <c r="R688" s="1"/>
    </row>
    <row r="689" spans="2:18" x14ac:dyDescent="0.3">
      <c r="B689" s="1" t="s">
        <v>380</v>
      </c>
      <c r="C689" s="1" t="s">
        <v>557</v>
      </c>
      <c r="D689" s="1">
        <v>18.7</v>
      </c>
      <c r="M689" s="8"/>
      <c r="R689" s="1"/>
    </row>
    <row r="690" spans="2:18" x14ac:dyDescent="0.3">
      <c r="B690" s="1" t="s">
        <v>331</v>
      </c>
      <c r="C690" s="1" t="s">
        <v>557</v>
      </c>
      <c r="D690" s="1">
        <v>17.5</v>
      </c>
      <c r="M690" s="8"/>
      <c r="R690" s="1"/>
    </row>
    <row r="691" spans="2:18" x14ac:dyDescent="0.3">
      <c r="B691" s="1" t="s">
        <v>314</v>
      </c>
      <c r="C691" s="1" t="s">
        <v>557</v>
      </c>
      <c r="D691" s="1">
        <v>12.9</v>
      </c>
      <c r="M691" s="8"/>
      <c r="R691" s="1"/>
    </row>
    <row r="692" spans="2:18" x14ac:dyDescent="0.3">
      <c r="B692" s="1" t="s">
        <v>207</v>
      </c>
      <c r="C692" s="1" t="s">
        <v>557</v>
      </c>
      <c r="D692" s="1">
        <v>21.6</v>
      </c>
      <c r="M692" s="8"/>
      <c r="R692" s="1"/>
    </row>
    <row r="693" spans="2:18" x14ac:dyDescent="0.3">
      <c r="B693" s="1" t="s">
        <v>256</v>
      </c>
      <c r="C693" s="1" t="s">
        <v>516</v>
      </c>
      <c r="D693" s="1">
        <v>21.4</v>
      </c>
      <c r="M693" s="8"/>
      <c r="R693" s="1"/>
    </row>
    <row r="694" spans="2:18" x14ac:dyDescent="0.3">
      <c r="B694" s="1" t="s">
        <v>187</v>
      </c>
      <c r="C694" s="1" t="s">
        <v>516</v>
      </c>
      <c r="D694" s="1">
        <v>13.9</v>
      </c>
      <c r="M694" s="8"/>
      <c r="R694" s="1"/>
    </row>
    <row r="695" spans="2:18" x14ac:dyDescent="0.3">
      <c r="B695" s="1" t="s">
        <v>390</v>
      </c>
      <c r="C695" s="1" t="s">
        <v>516</v>
      </c>
      <c r="D695" s="1">
        <v>11.7</v>
      </c>
      <c r="M695" s="8"/>
      <c r="R695" s="1"/>
    </row>
    <row r="696" spans="2:18" x14ac:dyDescent="0.3">
      <c r="B696" s="1" t="s">
        <v>337</v>
      </c>
      <c r="C696" s="1" t="s">
        <v>516</v>
      </c>
      <c r="D696" s="1">
        <v>17.7</v>
      </c>
      <c r="M696" s="8"/>
      <c r="R696" s="1"/>
    </row>
    <row r="697" spans="2:18" x14ac:dyDescent="0.3">
      <c r="B697" s="1" t="s">
        <v>310</v>
      </c>
      <c r="C697" s="1" t="s">
        <v>516</v>
      </c>
      <c r="D697" s="1">
        <v>21.3</v>
      </c>
      <c r="M697" s="8"/>
      <c r="R697" s="1"/>
    </row>
    <row r="698" spans="2:18" x14ac:dyDescent="0.3">
      <c r="B698" s="1" t="s">
        <v>212</v>
      </c>
      <c r="C698" s="1" t="s">
        <v>516</v>
      </c>
      <c r="D698" s="1">
        <v>16.899999999999999</v>
      </c>
      <c r="M698" s="8"/>
      <c r="R698" s="1"/>
    </row>
    <row r="699" spans="2:18" x14ac:dyDescent="0.3">
      <c r="B699" s="1" t="s">
        <v>408</v>
      </c>
      <c r="C699" s="1" t="s">
        <v>516</v>
      </c>
      <c r="D699" s="1">
        <v>15.9</v>
      </c>
      <c r="M699" s="8"/>
      <c r="R699" s="1"/>
    </row>
    <row r="700" spans="2:18" x14ac:dyDescent="0.3">
      <c r="B700" s="1" t="s">
        <v>317</v>
      </c>
      <c r="C700" s="1" t="s">
        <v>516</v>
      </c>
      <c r="D700" s="1">
        <v>30</v>
      </c>
      <c r="M700" s="8"/>
      <c r="R700" s="1"/>
    </row>
    <row r="701" spans="2:18" x14ac:dyDescent="0.3">
      <c r="B701" s="1" t="s">
        <v>392</v>
      </c>
      <c r="C701" s="1" t="s">
        <v>516</v>
      </c>
      <c r="D701" s="1">
        <v>19.100000000000001</v>
      </c>
      <c r="M701" s="8"/>
      <c r="R701" s="1"/>
    </row>
    <row r="702" spans="2:18" x14ac:dyDescent="0.3">
      <c r="B702" s="1" t="s">
        <v>24</v>
      </c>
      <c r="C702" s="1" t="s">
        <v>516</v>
      </c>
      <c r="D702" s="1">
        <v>16.7</v>
      </c>
      <c r="M702" s="8"/>
      <c r="R702" s="1"/>
    </row>
    <row r="703" spans="2:18" x14ac:dyDescent="0.3">
      <c r="B703" s="1" t="s">
        <v>31</v>
      </c>
      <c r="C703" s="1" t="s">
        <v>516</v>
      </c>
      <c r="D703" s="1">
        <v>14.2</v>
      </c>
      <c r="M703" s="8"/>
      <c r="R703" s="1"/>
    </row>
    <row r="704" spans="2:18" x14ac:dyDescent="0.3">
      <c r="B704" s="1" t="s">
        <v>649</v>
      </c>
      <c r="C704" s="1" t="s">
        <v>516</v>
      </c>
      <c r="D704" s="1">
        <v>18</v>
      </c>
      <c r="M704" s="8"/>
      <c r="R704" s="1"/>
    </row>
    <row r="705" spans="2:18" x14ac:dyDescent="0.3">
      <c r="B705" s="1" t="s">
        <v>227</v>
      </c>
      <c r="C705" s="1" t="s">
        <v>516</v>
      </c>
      <c r="D705" s="1">
        <v>21</v>
      </c>
      <c r="M705" s="8"/>
      <c r="R705" s="1"/>
    </row>
    <row r="706" spans="2:18" x14ac:dyDescent="0.3">
      <c r="B706" s="1" t="s">
        <v>416</v>
      </c>
      <c r="C706" s="1" t="s">
        <v>516</v>
      </c>
      <c r="D706" s="1">
        <v>18.2</v>
      </c>
      <c r="M706" s="8"/>
      <c r="R706" s="1"/>
    </row>
    <row r="707" spans="2:18" x14ac:dyDescent="0.3">
      <c r="B707" s="1" t="s">
        <v>366</v>
      </c>
      <c r="C707" s="1" t="s">
        <v>516</v>
      </c>
      <c r="D707" s="1">
        <v>14.8</v>
      </c>
      <c r="M707" s="8"/>
      <c r="R707" s="1"/>
    </row>
    <row r="708" spans="2:18" x14ac:dyDescent="0.3">
      <c r="B708" s="1" t="s">
        <v>291</v>
      </c>
      <c r="C708" s="1" t="s">
        <v>516</v>
      </c>
      <c r="D708" s="1">
        <v>20.5</v>
      </c>
      <c r="M708" s="8"/>
      <c r="R708" s="1"/>
    </row>
    <row r="709" spans="2:18" x14ac:dyDescent="0.3">
      <c r="B709" s="1" t="s">
        <v>563</v>
      </c>
      <c r="C709" s="1" t="s">
        <v>516</v>
      </c>
      <c r="D709" s="1">
        <v>9.3000000000000007</v>
      </c>
      <c r="M709" s="8"/>
      <c r="R709" s="1"/>
    </row>
    <row r="710" spans="2:18" x14ac:dyDescent="0.3">
      <c r="B710" s="1" t="s">
        <v>154</v>
      </c>
      <c r="C710" s="1" t="s">
        <v>516</v>
      </c>
      <c r="D710" s="1">
        <v>22.7</v>
      </c>
      <c r="M710" s="8"/>
      <c r="R710" s="1"/>
    </row>
    <row r="711" spans="2:18" x14ac:dyDescent="0.3">
      <c r="B711" s="1" t="s">
        <v>441</v>
      </c>
      <c r="C711" s="1" t="s">
        <v>496</v>
      </c>
      <c r="D711" s="1">
        <v>20.7</v>
      </c>
      <c r="M711" s="8"/>
      <c r="R711" s="1"/>
    </row>
    <row r="712" spans="2:18" x14ac:dyDescent="0.3">
      <c r="B712" s="1" t="s">
        <v>220</v>
      </c>
      <c r="C712" s="1" t="s">
        <v>496</v>
      </c>
      <c r="D712" s="1">
        <v>18.8</v>
      </c>
      <c r="M712" s="8"/>
      <c r="R712" s="1"/>
    </row>
    <row r="713" spans="2:18" x14ac:dyDescent="0.3">
      <c r="B713" s="1" t="s">
        <v>130</v>
      </c>
      <c r="C713" s="1" t="s">
        <v>496</v>
      </c>
      <c r="D713" s="1">
        <v>30.9</v>
      </c>
      <c r="M713" s="8"/>
      <c r="R713" s="1"/>
    </row>
    <row r="714" spans="2:18" x14ac:dyDescent="0.3">
      <c r="B714" s="1" t="s">
        <v>342</v>
      </c>
      <c r="C714" s="1" t="s">
        <v>496</v>
      </c>
      <c r="D714" s="1">
        <v>12.8</v>
      </c>
      <c r="M714" s="8"/>
      <c r="R714" s="1"/>
    </row>
    <row r="715" spans="2:18" x14ac:dyDescent="0.3">
      <c r="B715" s="1" t="s">
        <v>218</v>
      </c>
      <c r="C715" s="1" t="s">
        <v>496</v>
      </c>
      <c r="D715" s="1">
        <v>17</v>
      </c>
      <c r="M715" s="8"/>
      <c r="R715" s="1"/>
    </row>
    <row r="716" spans="2:18" x14ac:dyDescent="0.3">
      <c r="B716" s="1" t="s">
        <v>32</v>
      </c>
      <c r="C716" s="1" t="s">
        <v>496</v>
      </c>
      <c r="D716" s="1">
        <v>23.8</v>
      </c>
      <c r="M716" s="8"/>
      <c r="R716" s="1"/>
    </row>
    <row r="717" spans="2:18" x14ac:dyDescent="0.3">
      <c r="B717" s="1" t="s">
        <v>427</v>
      </c>
      <c r="C717" s="1" t="s">
        <v>496</v>
      </c>
      <c r="D717" s="1">
        <v>18.3</v>
      </c>
      <c r="M717" s="8"/>
      <c r="R717" s="1"/>
    </row>
    <row r="718" spans="2:18" x14ac:dyDescent="0.3">
      <c r="B718" s="1" t="s">
        <v>92</v>
      </c>
      <c r="C718" s="1" t="s">
        <v>496</v>
      </c>
      <c r="D718" s="1">
        <v>17</v>
      </c>
      <c r="M718" s="8"/>
      <c r="R718" s="1"/>
    </row>
    <row r="719" spans="2:18" x14ac:dyDescent="0.3">
      <c r="B719" s="1" t="s">
        <v>302</v>
      </c>
      <c r="C719" s="1" t="s">
        <v>496</v>
      </c>
      <c r="D719" s="1">
        <v>17.399999999999999</v>
      </c>
      <c r="M719" s="8"/>
      <c r="R719" s="1"/>
    </row>
    <row r="720" spans="2:18" x14ac:dyDescent="0.3">
      <c r="B720" s="1" t="s">
        <v>650</v>
      </c>
      <c r="C720" s="1" t="s">
        <v>496</v>
      </c>
      <c r="D720" s="1">
        <v>13.9</v>
      </c>
      <c r="M720" s="8"/>
      <c r="R720" s="1"/>
    </row>
    <row r="721" spans="2:18" x14ac:dyDescent="0.3">
      <c r="B721" s="1" t="s">
        <v>170</v>
      </c>
      <c r="C721" s="1" t="s">
        <v>496</v>
      </c>
      <c r="D721" s="1">
        <v>18.399999999999999</v>
      </c>
      <c r="M721" s="8"/>
      <c r="R721" s="1"/>
    </row>
    <row r="722" spans="2:18" x14ac:dyDescent="0.3">
      <c r="B722" s="1" t="s">
        <v>332</v>
      </c>
      <c r="C722" s="1" t="s">
        <v>496</v>
      </c>
      <c r="D722" s="1">
        <v>22.1</v>
      </c>
      <c r="M722" s="8"/>
      <c r="R722" s="1"/>
    </row>
    <row r="723" spans="2:18" x14ac:dyDescent="0.3">
      <c r="B723" s="1" t="s">
        <v>113</v>
      </c>
      <c r="C723" s="1" t="s">
        <v>496</v>
      </c>
      <c r="D723" s="1">
        <v>10.8</v>
      </c>
      <c r="M723" s="8"/>
      <c r="R723" s="1"/>
    </row>
    <row r="724" spans="2:18" x14ac:dyDescent="0.3">
      <c r="B724" s="1" t="s">
        <v>82</v>
      </c>
      <c r="C724" s="1" t="s">
        <v>496</v>
      </c>
      <c r="D724" s="1">
        <v>17.5</v>
      </c>
      <c r="M724" s="8"/>
      <c r="R724" s="1"/>
    </row>
    <row r="725" spans="2:18" x14ac:dyDescent="0.3">
      <c r="B725" s="1" t="s">
        <v>63</v>
      </c>
      <c r="C725" s="1" t="s">
        <v>496</v>
      </c>
      <c r="D725" s="1">
        <v>12.9</v>
      </c>
      <c r="M725" s="8"/>
      <c r="R725" s="1"/>
    </row>
    <row r="726" spans="2:18" x14ac:dyDescent="0.3">
      <c r="B726" s="1" t="s">
        <v>69</v>
      </c>
      <c r="C726" s="1" t="s">
        <v>496</v>
      </c>
      <c r="D726" s="1">
        <v>20</v>
      </c>
      <c r="M726" s="8"/>
      <c r="R726" s="1"/>
    </row>
    <row r="727" spans="2:18" x14ac:dyDescent="0.3">
      <c r="B727" s="1" t="s">
        <v>442</v>
      </c>
      <c r="C727" s="1" t="s">
        <v>496</v>
      </c>
      <c r="D727" s="1">
        <v>11.8</v>
      </c>
      <c r="M727" s="8"/>
      <c r="R727" s="1"/>
    </row>
    <row r="728" spans="2:18" x14ac:dyDescent="0.3">
      <c r="B728" s="1" t="s">
        <v>251</v>
      </c>
      <c r="C728" s="1" t="s">
        <v>523</v>
      </c>
      <c r="D728" s="1">
        <v>24.1</v>
      </c>
      <c r="M728" s="8"/>
      <c r="R728" s="1"/>
    </row>
    <row r="729" spans="2:18" x14ac:dyDescent="0.3">
      <c r="B729" s="1" t="s">
        <v>192</v>
      </c>
      <c r="C729" s="1" t="s">
        <v>523</v>
      </c>
      <c r="D729" s="1">
        <v>27.7</v>
      </c>
      <c r="M729" s="8"/>
      <c r="R729" s="1"/>
    </row>
    <row r="730" spans="2:18" x14ac:dyDescent="0.3">
      <c r="B730" s="1" t="s">
        <v>387</v>
      </c>
      <c r="C730" s="1" t="s">
        <v>523</v>
      </c>
      <c r="D730" s="1">
        <v>16</v>
      </c>
      <c r="M730" s="8"/>
      <c r="R730" s="1"/>
    </row>
    <row r="731" spans="2:18" x14ac:dyDescent="0.3">
      <c r="B731" s="1" t="s">
        <v>237</v>
      </c>
      <c r="C731" s="1" t="s">
        <v>523</v>
      </c>
      <c r="D731" s="1">
        <v>17.600000000000001</v>
      </c>
      <c r="M731" s="8"/>
      <c r="R731" s="1"/>
    </row>
    <row r="732" spans="2:18" x14ac:dyDescent="0.3">
      <c r="B732" s="1" t="s">
        <v>322</v>
      </c>
      <c r="C732" s="1" t="s">
        <v>523</v>
      </c>
      <c r="D732" s="1">
        <v>19.3</v>
      </c>
      <c r="M732" s="8"/>
      <c r="R732" s="1"/>
    </row>
    <row r="733" spans="2:18" x14ac:dyDescent="0.3">
      <c r="B733" s="1" t="s">
        <v>651</v>
      </c>
      <c r="C733" s="1" t="s">
        <v>523</v>
      </c>
      <c r="D733" s="1">
        <v>21.4</v>
      </c>
      <c r="M733" s="8"/>
      <c r="R733" s="1"/>
    </row>
    <row r="734" spans="2:18" x14ac:dyDescent="0.3">
      <c r="B734" s="1" t="s">
        <v>267</v>
      </c>
      <c r="C734" s="1" t="s">
        <v>523</v>
      </c>
      <c r="D734" s="1">
        <v>12.8</v>
      </c>
      <c r="M734" s="8"/>
      <c r="R734" s="1"/>
    </row>
    <row r="735" spans="2:18" x14ac:dyDescent="0.3">
      <c r="B735" s="1" t="s">
        <v>469</v>
      </c>
      <c r="C735" s="1" t="s">
        <v>523</v>
      </c>
      <c r="D735" s="1">
        <v>23.6</v>
      </c>
      <c r="M735" s="8"/>
      <c r="R735" s="1"/>
    </row>
    <row r="736" spans="2:18" x14ac:dyDescent="0.3">
      <c r="B736" s="1" t="s">
        <v>48</v>
      </c>
      <c r="C736" s="1" t="s">
        <v>523</v>
      </c>
      <c r="D736" s="1">
        <v>17.399999999999999</v>
      </c>
      <c r="M736" s="8"/>
      <c r="R736" s="1"/>
    </row>
    <row r="737" spans="2:18" x14ac:dyDescent="0.3">
      <c r="B737" s="1" t="s">
        <v>47</v>
      </c>
      <c r="C737" s="1" t="s">
        <v>523</v>
      </c>
      <c r="D737" s="1">
        <v>28.6</v>
      </c>
      <c r="M737" s="8"/>
      <c r="R737" s="1"/>
    </row>
    <row r="738" spans="2:18" x14ac:dyDescent="0.3">
      <c r="B738" s="1" t="s">
        <v>443</v>
      </c>
      <c r="C738" s="1" t="s">
        <v>523</v>
      </c>
      <c r="D738" s="1">
        <v>19.100000000000001</v>
      </c>
      <c r="M738" s="8"/>
      <c r="R738" s="1"/>
    </row>
    <row r="739" spans="2:18" x14ac:dyDescent="0.3">
      <c r="B739" s="1" t="s">
        <v>56</v>
      </c>
      <c r="C739" s="1" t="s">
        <v>523</v>
      </c>
      <c r="D739" s="1">
        <v>10.5</v>
      </c>
      <c r="M739" s="8"/>
      <c r="R739" s="1"/>
    </row>
    <row r="740" spans="2:18" x14ac:dyDescent="0.3">
      <c r="B740" s="1" t="s">
        <v>6</v>
      </c>
      <c r="C740" s="1" t="s">
        <v>523</v>
      </c>
      <c r="D740" s="1">
        <v>7.5</v>
      </c>
      <c r="M740" s="8"/>
      <c r="R740" s="1"/>
    </row>
    <row r="741" spans="2:18" x14ac:dyDescent="0.3">
      <c r="B741" s="1" t="s">
        <v>305</v>
      </c>
      <c r="C741" s="1" t="s">
        <v>523</v>
      </c>
      <c r="D741" s="1">
        <v>15.7</v>
      </c>
      <c r="M741" s="8"/>
      <c r="R741" s="1"/>
    </row>
    <row r="742" spans="2:18" x14ac:dyDescent="0.3">
      <c r="B742" s="1" t="s">
        <v>165</v>
      </c>
      <c r="C742" s="1" t="s">
        <v>523</v>
      </c>
      <c r="D742" s="1">
        <v>17</v>
      </c>
      <c r="M742" s="8"/>
      <c r="R742" s="1"/>
    </row>
    <row r="743" spans="2:18" x14ac:dyDescent="0.3">
      <c r="B743" s="1" t="s">
        <v>33</v>
      </c>
      <c r="C743" s="1" t="s">
        <v>523</v>
      </c>
      <c r="D743" s="1">
        <v>13.9</v>
      </c>
      <c r="M743" s="8"/>
      <c r="R743" s="1"/>
    </row>
    <row r="744" spans="2:18" x14ac:dyDescent="0.3">
      <c r="B744" s="1" t="s">
        <v>141</v>
      </c>
      <c r="C744" s="1" t="s">
        <v>523</v>
      </c>
      <c r="D744" s="1">
        <v>16.399999999999999</v>
      </c>
      <c r="M744" s="8"/>
      <c r="R744" s="1"/>
    </row>
    <row r="745" spans="2:18" x14ac:dyDescent="0.3">
      <c r="B745" s="1" t="s">
        <v>288</v>
      </c>
      <c r="C745" s="1" t="s">
        <v>523</v>
      </c>
      <c r="D745" s="1">
        <v>15.8</v>
      </c>
      <c r="M745" s="8"/>
      <c r="R745" s="1"/>
    </row>
    <row r="746" spans="2:18" x14ac:dyDescent="0.3">
      <c r="B746" s="1" t="s">
        <v>328</v>
      </c>
      <c r="C746" s="1" t="s">
        <v>523</v>
      </c>
      <c r="D746" s="1">
        <v>11.5</v>
      </c>
      <c r="M746" s="8"/>
      <c r="R746" s="1"/>
    </row>
    <row r="1398" spans="9:9" x14ac:dyDescent="0.3">
      <c r="I1398" s="1" t="s">
        <v>572</v>
      </c>
    </row>
    <row r="1399" spans="9:9" x14ac:dyDescent="0.3">
      <c r="I1399" s="1">
        <v>9</v>
      </c>
    </row>
    <row r="1400" spans="9:9" x14ac:dyDescent="0.3">
      <c r="I1400" s="1">
        <v>2</v>
      </c>
    </row>
    <row r="1401" spans="9:9" x14ac:dyDescent="0.3">
      <c r="I1401" s="1">
        <v>11.5</v>
      </c>
    </row>
    <row r="1402" spans="9:9" x14ac:dyDescent="0.3">
      <c r="I1402" s="1">
        <v>10</v>
      </c>
    </row>
    <row r="1403" spans="9:9" x14ac:dyDescent="0.3">
      <c r="I1403" s="1">
        <v>3</v>
      </c>
    </row>
    <row r="1404" spans="9:9" x14ac:dyDescent="0.3">
      <c r="I1404" s="1">
        <v>11</v>
      </c>
    </row>
    <row r="1405" spans="9:9" x14ac:dyDescent="0.3">
      <c r="I1405" s="1">
        <v>11.5</v>
      </c>
    </row>
    <row r="1406" spans="9:9" x14ac:dyDescent="0.3">
      <c r="I1406" s="1">
        <v>9.5</v>
      </c>
    </row>
    <row r="1407" spans="9:9" x14ac:dyDescent="0.3">
      <c r="I1407" s="1">
        <v>10.5</v>
      </c>
    </row>
    <row r="1408" spans="9:9" x14ac:dyDescent="0.3">
      <c r="I1408" s="1">
        <v>10.5</v>
      </c>
    </row>
    <row r="1409" spans="9:9" x14ac:dyDescent="0.3">
      <c r="I1409" s="1">
        <v>10</v>
      </c>
    </row>
    <row r="1410" spans="9:9" x14ac:dyDescent="0.3">
      <c r="I1410" s="1">
        <v>11.5</v>
      </c>
    </row>
    <row r="1412" spans="9:9" x14ac:dyDescent="0.3">
      <c r="I1412" s="1">
        <v>10</v>
      </c>
    </row>
    <row r="1413" spans="9:9" x14ac:dyDescent="0.3">
      <c r="I1413" s="1">
        <v>4</v>
      </c>
    </row>
    <row r="1414" spans="9:9" x14ac:dyDescent="0.3">
      <c r="I1414" s="1">
        <v>3</v>
      </c>
    </row>
    <row r="1415" spans="9:9" x14ac:dyDescent="0.3">
      <c r="I1415" s="1">
        <v>10.5</v>
      </c>
    </row>
    <row r="1416" spans="9:9" x14ac:dyDescent="0.3">
      <c r="I1416" s="1">
        <v>3.5</v>
      </c>
    </row>
    <row r="1417" spans="9:9" x14ac:dyDescent="0.3">
      <c r="I1417" s="1">
        <v>11</v>
      </c>
    </row>
    <row r="1418" spans="9:9" x14ac:dyDescent="0.3">
      <c r="I1418" s="1">
        <v>8.5</v>
      </c>
    </row>
    <row r="1419" spans="9:9" x14ac:dyDescent="0.3">
      <c r="I1419" s="1">
        <v>11.5</v>
      </c>
    </row>
    <row r="1420" spans="9:9" x14ac:dyDescent="0.3">
      <c r="I1420" s="1">
        <v>3</v>
      </c>
    </row>
    <row r="1423" spans="9:9" x14ac:dyDescent="0.3">
      <c r="I1423" s="1">
        <v>10</v>
      </c>
    </row>
    <row r="1425" spans="9:9" x14ac:dyDescent="0.3">
      <c r="I1425" s="1">
        <v>2</v>
      </c>
    </row>
    <row r="1426" spans="9:9" x14ac:dyDescent="0.3">
      <c r="I1426" s="1">
        <v>4.5</v>
      </c>
    </row>
    <row r="1427" spans="9:9" x14ac:dyDescent="0.3">
      <c r="I1427" s="1">
        <v>5</v>
      </c>
    </row>
    <row r="1428" spans="9:9" x14ac:dyDescent="0.3">
      <c r="I1428" s="1">
        <v>10</v>
      </c>
    </row>
    <row r="1432" spans="9:9" x14ac:dyDescent="0.3">
      <c r="I1432" s="1">
        <v>10.5</v>
      </c>
    </row>
    <row r="1438" spans="9:9" x14ac:dyDescent="0.3">
      <c r="I1438" s="1">
        <v>9</v>
      </c>
    </row>
    <row r="1439" spans="9:9" x14ac:dyDescent="0.3">
      <c r="I1439" s="1">
        <v>10.5</v>
      </c>
    </row>
    <row r="1440" spans="9:9" x14ac:dyDescent="0.3">
      <c r="I1440" s="1">
        <v>8</v>
      </c>
    </row>
    <row r="1443" spans="9:9" x14ac:dyDescent="0.3">
      <c r="I1443" s="1">
        <v>12</v>
      </c>
    </row>
    <row r="1446" spans="9:9" x14ac:dyDescent="0.3">
      <c r="I1446" s="1">
        <v>9.5</v>
      </c>
    </row>
    <row r="1447" spans="9:9" x14ac:dyDescent="0.3">
      <c r="I1447" s="1">
        <v>9.5</v>
      </c>
    </row>
    <row r="1453" spans="9:9" x14ac:dyDescent="0.3">
      <c r="I1453" s="1">
        <v>9</v>
      </c>
    </row>
    <row r="1455" spans="9:9" x14ac:dyDescent="0.3">
      <c r="I1455" s="1">
        <v>10.5</v>
      </c>
    </row>
    <row r="1458" spans="9:9" x14ac:dyDescent="0.3">
      <c r="I1458" s="1">
        <v>11.5</v>
      </c>
    </row>
    <row r="1459" spans="9:9" x14ac:dyDescent="0.3">
      <c r="I1459" s="1">
        <v>11</v>
      </c>
    </row>
    <row r="1466" spans="9:9" x14ac:dyDescent="0.3">
      <c r="I1466" s="1">
        <v>9.5</v>
      </c>
    </row>
    <row r="1467" spans="9:9" x14ac:dyDescent="0.3">
      <c r="I1467" s="1">
        <v>10</v>
      </c>
    </row>
    <row r="1475" spans="9:9" x14ac:dyDescent="0.3">
      <c r="I1475" s="1">
        <v>10</v>
      </c>
    </row>
    <row r="1476" spans="9:9" x14ac:dyDescent="0.3">
      <c r="I1476" s="1">
        <v>12.5</v>
      </c>
    </row>
    <row r="1482" spans="9:9" x14ac:dyDescent="0.3">
      <c r="I1482" s="1">
        <v>11</v>
      </c>
    </row>
    <row r="1492" spans="9:9" x14ac:dyDescent="0.3">
      <c r="I1492" s="1">
        <v>12</v>
      </c>
    </row>
    <row r="1497" spans="9:9" x14ac:dyDescent="0.3">
      <c r="I1497" s="1">
        <v>10</v>
      </c>
    </row>
    <row r="1500" spans="9:9" x14ac:dyDescent="0.3">
      <c r="I1500" s="1">
        <v>7.5</v>
      </c>
    </row>
    <row r="1502" spans="9:9" x14ac:dyDescent="0.3">
      <c r="I1502" s="1">
        <v>8.5</v>
      </c>
    </row>
    <row r="1514" spans="9:9" x14ac:dyDescent="0.3">
      <c r="I1514" s="1">
        <v>11.5</v>
      </c>
    </row>
    <row r="1520" spans="9:9" x14ac:dyDescent="0.3">
      <c r="I1520" s="1">
        <v>12</v>
      </c>
    </row>
    <row r="1600" spans="9:9" x14ac:dyDescent="0.3">
      <c r="I1600" s="1" t="s">
        <v>573</v>
      </c>
    </row>
    <row r="1601" spans="9:9" x14ac:dyDescent="0.3">
      <c r="I1601" s="9">
        <v>0.17299999999999999</v>
      </c>
    </row>
    <row r="1602" spans="9:9" x14ac:dyDescent="0.3">
      <c r="I1602" s="9">
        <v>0.115</v>
      </c>
    </row>
    <row r="1603" spans="9:9" x14ac:dyDescent="0.3">
      <c r="I1603" s="9">
        <v>4.7E-2</v>
      </c>
    </row>
    <row r="1604" spans="9:9" x14ac:dyDescent="0.3">
      <c r="I1604" s="9">
        <v>0.111</v>
      </c>
    </row>
    <row r="1605" spans="9:9" x14ac:dyDescent="0.3">
      <c r="I1605" s="9">
        <v>0.109</v>
      </c>
    </row>
    <row r="1606" spans="9:9" x14ac:dyDescent="0.3">
      <c r="I1606" s="9">
        <v>8.6999999999999994E-2</v>
      </c>
    </row>
    <row r="1607" spans="9:9" x14ac:dyDescent="0.3">
      <c r="I1607" s="9">
        <v>2.1000000000000001E-2</v>
      </c>
    </row>
    <row r="1608" spans="9:9" x14ac:dyDescent="0.3">
      <c r="I1608" s="9">
        <v>2.7E-2</v>
      </c>
    </row>
    <row r="1609" spans="9:9" x14ac:dyDescent="0.3">
      <c r="I1609" s="9">
        <v>0.05</v>
      </c>
    </row>
    <row r="1610" spans="9:9" x14ac:dyDescent="0.3">
      <c r="I1610" s="9">
        <v>0.107</v>
      </c>
    </row>
    <row r="1611" spans="9:9" x14ac:dyDescent="0.3">
      <c r="I1611" s="9">
        <v>5.7000000000000002E-2</v>
      </c>
    </row>
    <row r="1612" spans="9:9" x14ac:dyDescent="0.3">
      <c r="I1612" s="9">
        <v>1.9E-2</v>
      </c>
    </row>
    <row r="1613" spans="9:9" x14ac:dyDescent="0.3">
      <c r="I1613" s="9">
        <v>7.4999999999999997E-2</v>
      </c>
    </row>
    <row r="1614" spans="9:9" x14ac:dyDescent="0.3">
      <c r="I1614" s="9">
        <v>5.5E-2</v>
      </c>
    </row>
    <row r="1615" spans="9:9" x14ac:dyDescent="0.3">
      <c r="I1615" s="9">
        <v>9.0999999999999998E-2</v>
      </c>
    </row>
    <row r="1616" spans="9:9" x14ac:dyDescent="0.3">
      <c r="I1616" s="9">
        <v>0.214</v>
      </c>
    </row>
    <row r="1617" spans="9:9" x14ac:dyDescent="0.3">
      <c r="I1617" s="9">
        <v>0.02</v>
      </c>
    </row>
    <row r="1618" spans="9:9" x14ac:dyDescent="0.3">
      <c r="I1618" s="9">
        <v>0.34200000000000003</v>
      </c>
    </row>
    <row r="1619" spans="9:9" x14ac:dyDescent="0.3">
      <c r="I1619" s="9">
        <v>6.2E-2</v>
      </c>
    </row>
    <row r="1620" spans="9:9" x14ac:dyDescent="0.3">
      <c r="I1620" s="9">
        <v>0.216</v>
      </c>
    </row>
    <row r="1621" spans="9:9" x14ac:dyDescent="0.3">
      <c r="I1621" s="9">
        <v>2.3E-2</v>
      </c>
    </row>
    <row r="1622" spans="9:9" x14ac:dyDescent="0.3">
      <c r="I1622" s="9">
        <v>8.6999999999999994E-2</v>
      </c>
    </row>
    <row r="1623" spans="9:9" x14ac:dyDescent="0.3">
      <c r="I1623" s="9">
        <v>2.3E-2</v>
      </c>
    </row>
    <row r="1624" spans="9:9" x14ac:dyDescent="0.3">
      <c r="I1624" s="9">
        <v>0.19500000000000001</v>
      </c>
    </row>
    <row r="1625" spans="9:9" x14ac:dyDescent="0.3">
      <c r="I1625" s="9">
        <v>0.17499999999999999</v>
      </c>
    </row>
    <row r="1626" spans="9:9" x14ac:dyDescent="0.3">
      <c r="I1626" s="9">
        <v>7.1999999999999995E-2</v>
      </c>
    </row>
    <row r="1627" spans="9:9" x14ac:dyDescent="0.3">
      <c r="I1627" s="9">
        <v>0.34599999999999997</v>
      </c>
    </row>
    <row r="1628" spans="9:9" x14ac:dyDescent="0.3">
      <c r="I1628" s="9">
        <v>0.27800000000000002</v>
      </c>
    </row>
    <row r="1629" spans="9:9" x14ac:dyDescent="0.3">
      <c r="I1629" s="9">
        <v>7.2999999999999995E-2</v>
      </c>
    </row>
    <row r="1630" spans="9:9" x14ac:dyDescent="0.3">
      <c r="I1630" s="9">
        <v>7.0999999999999994E-2</v>
      </c>
    </row>
    <row r="1631" spans="9:9" x14ac:dyDescent="0.3">
      <c r="I1631" s="9">
        <v>4.9000000000000002E-2</v>
      </c>
    </row>
    <row r="1632" spans="9:9" x14ac:dyDescent="0.3">
      <c r="I1632" s="9">
        <v>0.06</v>
      </c>
    </row>
    <row r="1633" spans="9:9" x14ac:dyDescent="0.3">
      <c r="I1633" s="9">
        <v>4.8000000000000001E-2</v>
      </c>
    </row>
    <row r="1634" spans="9:9" x14ac:dyDescent="0.3">
      <c r="I1634" s="9">
        <v>0.216</v>
      </c>
    </row>
    <row r="1635" spans="9:9" x14ac:dyDescent="0.3">
      <c r="I1635" s="9">
        <v>5.8999999999999997E-2</v>
      </c>
    </row>
    <row r="1636" spans="9:9" x14ac:dyDescent="0.3">
      <c r="I1636" s="9">
        <v>6.3E-2</v>
      </c>
    </row>
    <row r="1637" spans="9:9" x14ac:dyDescent="0.3">
      <c r="I1637" s="9">
        <v>5.8999999999999997E-2</v>
      </c>
    </row>
    <row r="1638" spans="9:9" x14ac:dyDescent="0.3">
      <c r="I1638" s="9">
        <v>0.24399999999999999</v>
      </c>
    </row>
    <row r="1639" spans="9:9" x14ac:dyDescent="0.3">
      <c r="I1639" s="9">
        <v>4.8000000000000001E-2</v>
      </c>
    </row>
    <row r="1640" spans="9:9" x14ac:dyDescent="0.3">
      <c r="I1640" s="9">
        <v>0.17100000000000001</v>
      </c>
    </row>
    <row r="1641" spans="9:9" x14ac:dyDescent="0.3">
      <c r="I1641" s="9">
        <v>0.24199999999999999</v>
      </c>
    </row>
    <row r="1642" spans="9:9" x14ac:dyDescent="0.3">
      <c r="I1642" s="9">
        <v>6.4000000000000001E-2</v>
      </c>
    </row>
    <row r="1643" spans="9:9" x14ac:dyDescent="0.3">
      <c r="I1643" s="9">
        <v>4.7E-2</v>
      </c>
    </row>
    <row r="1644" spans="9:9" x14ac:dyDescent="0.3">
      <c r="I1644" s="9">
        <v>0.152</v>
      </c>
    </row>
    <row r="1645" spans="9:9" x14ac:dyDescent="0.3">
      <c r="I1645" s="9">
        <v>2.4E-2</v>
      </c>
    </row>
    <row r="1646" spans="9:9" x14ac:dyDescent="0.3">
      <c r="I1646" s="9">
        <v>2.1999999999999999E-2</v>
      </c>
    </row>
    <row r="1647" spans="9:9" x14ac:dyDescent="0.3">
      <c r="I1647" s="9">
        <v>9.4E-2</v>
      </c>
    </row>
    <row r="1648" spans="9:9" x14ac:dyDescent="0.3">
      <c r="I1648" s="9">
        <v>0.11</v>
      </c>
    </row>
    <row r="1649" spans="9:9" x14ac:dyDescent="0.3">
      <c r="I1649" s="9">
        <v>2.5999999999999999E-2</v>
      </c>
    </row>
    <row r="1650" spans="9:9" x14ac:dyDescent="0.3">
      <c r="I1650" s="9">
        <v>8.6999999999999994E-2</v>
      </c>
    </row>
    <row r="1651" spans="9:9" x14ac:dyDescent="0.3">
      <c r="I1651" s="9">
        <v>3.2000000000000001E-2</v>
      </c>
    </row>
    <row r="1652" spans="9:9" x14ac:dyDescent="0.3">
      <c r="I1652" s="9">
        <v>2.1999999999999999E-2</v>
      </c>
    </row>
    <row r="1653" spans="9:9" x14ac:dyDescent="0.3">
      <c r="I1653" s="9">
        <v>1.6E-2</v>
      </c>
    </row>
    <row r="1654" spans="9:9" x14ac:dyDescent="0.3">
      <c r="I1654" s="9">
        <v>1.7999999999999999E-2</v>
      </c>
    </row>
    <row r="1655" spans="9:9" x14ac:dyDescent="0.3">
      <c r="I1655" s="9">
        <v>0.10299999999999999</v>
      </c>
    </row>
    <row r="1656" spans="9:9" x14ac:dyDescent="0.3">
      <c r="I1656" s="9">
        <v>2.5000000000000001E-2</v>
      </c>
    </row>
    <row r="1657" spans="9:9" x14ac:dyDescent="0.3">
      <c r="I1657" s="9">
        <v>0.1</v>
      </c>
    </row>
    <row r="1658" spans="9:9" x14ac:dyDescent="0.3">
      <c r="I1658" s="9">
        <v>3.4000000000000002E-2</v>
      </c>
    </row>
    <row r="1659" spans="9:9" x14ac:dyDescent="0.3">
      <c r="I1659" s="9">
        <v>2.4E-2</v>
      </c>
    </row>
    <row r="1660" spans="9:9" x14ac:dyDescent="0.3">
      <c r="I1660" s="9">
        <v>2.8000000000000001E-2</v>
      </c>
    </row>
    <row r="1661" spans="9:9" x14ac:dyDescent="0.3">
      <c r="I1661" s="9">
        <v>5.0999999999999997E-2</v>
      </c>
    </row>
    <row r="1662" spans="9:9" x14ac:dyDescent="0.3">
      <c r="I1662" s="9">
        <v>0</v>
      </c>
    </row>
    <row r="1663" spans="9:9" x14ac:dyDescent="0.3">
      <c r="I1663" s="9">
        <v>2.7E-2</v>
      </c>
    </row>
    <row r="1664" spans="9:9" x14ac:dyDescent="0.3">
      <c r="I1664" s="9">
        <v>5.8999999999999997E-2</v>
      </c>
    </row>
    <row r="1665" spans="9:9" x14ac:dyDescent="0.3">
      <c r="I1665" s="9">
        <v>2.1999999999999999E-2</v>
      </c>
    </row>
    <row r="1666" spans="9:9" x14ac:dyDescent="0.3">
      <c r="I1666" s="9">
        <v>7.1999999999999995E-2</v>
      </c>
    </row>
    <row r="1667" spans="9:9" x14ac:dyDescent="0.3">
      <c r="I1667" s="9">
        <v>2.8000000000000001E-2</v>
      </c>
    </row>
    <row r="1668" spans="9:9" x14ac:dyDescent="0.3">
      <c r="I1668" s="9">
        <v>5.5E-2</v>
      </c>
    </row>
    <row r="1669" spans="9:9" x14ac:dyDescent="0.3">
      <c r="I1669" s="9">
        <v>9.1999999999999998E-2</v>
      </c>
    </row>
    <row r="1670" spans="9:9" x14ac:dyDescent="0.3">
      <c r="I1670" s="9">
        <v>2.8000000000000001E-2</v>
      </c>
    </row>
    <row r="1671" spans="9:9" x14ac:dyDescent="0.3">
      <c r="I1671" s="9">
        <v>2.3E-2</v>
      </c>
    </row>
    <row r="1672" spans="9:9" x14ac:dyDescent="0.3">
      <c r="I1672" s="9">
        <v>2.5000000000000001E-2</v>
      </c>
    </row>
    <row r="1673" spans="9:9" x14ac:dyDescent="0.3">
      <c r="I1673" s="9">
        <v>2.1999999999999999E-2</v>
      </c>
    </row>
    <row r="1674" spans="9:9" x14ac:dyDescent="0.3">
      <c r="I1674" s="9">
        <v>0.03</v>
      </c>
    </row>
    <row r="1675" spans="9:9" x14ac:dyDescent="0.3">
      <c r="I1675" s="9">
        <v>2.5000000000000001E-2</v>
      </c>
    </row>
    <row r="1676" spans="9:9" x14ac:dyDescent="0.3">
      <c r="I1676" s="9">
        <v>1.7000000000000001E-2</v>
      </c>
    </row>
    <row r="1677" spans="9:9" x14ac:dyDescent="0.3">
      <c r="I1677" s="9">
        <v>0.04</v>
      </c>
    </row>
    <row r="1678" spans="9:9" x14ac:dyDescent="0.3">
      <c r="I1678" s="9">
        <v>2.4E-2</v>
      </c>
    </row>
    <row r="1679" spans="9:9" x14ac:dyDescent="0.3">
      <c r="I1679" s="9">
        <v>2.8000000000000001E-2</v>
      </c>
    </row>
    <row r="1680" spans="9:9" x14ac:dyDescent="0.3">
      <c r="I1680" s="9">
        <v>0.05</v>
      </c>
    </row>
    <row r="1681" spans="9:9" x14ac:dyDescent="0.3">
      <c r="I1681" s="9">
        <v>2.3E-2</v>
      </c>
    </row>
    <row r="1682" spans="9:9" x14ac:dyDescent="0.3">
      <c r="I1682" s="9">
        <v>2.3E-2</v>
      </c>
    </row>
    <row r="1683" spans="9:9" x14ac:dyDescent="0.3">
      <c r="I1683" s="9">
        <v>2.1999999999999999E-2</v>
      </c>
    </row>
    <row r="1684" spans="9:9" x14ac:dyDescent="0.3">
      <c r="I1684" s="9">
        <v>1.7999999999999999E-2</v>
      </c>
    </row>
    <row r="1685" spans="9:9" x14ac:dyDescent="0.3">
      <c r="I1685" s="9">
        <v>5.7000000000000002E-2</v>
      </c>
    </row>
    <row r="1686" spans="9:9" x14ac:dyDescent="0.3">
      <c r="I1686" s="9">
        <v>2.1999999999999999E-2</v>
      </c>
    </row>
    <row r="1687" spans="9:9" x14ac:dyDescent="0.3">
      <c r="I1687" s="9">
        <v>2.1000000000000001E-2</v>
      </c>
    </row>
    <row r="1688" spans="9:9" x14ac:dyDescent="0.3">
      <c r="I1688" s="9">
        <v>2.4E-2</v>
      </c>
    </row>
    <row r="1689" spans="9:9" x14ac:dyDescent="0.3">
      <c r="I1689" s="9">
        <v>4.7E-2</v>
      </c>
    </row>
    <row r="1690" spans="9:9" x14ac:dyDescent="0.3">
      <c r="I1690" s="9">
        <v>2.4E-2</v>
      </c>
    </row>
    <row r="1691" spans="9:9" x14ac:dyDescent="0.3">
      <c r="I1691" s="9">
        <v>2.4E-2</v>
      </c>
    </row>
    <row r="1692" spans="9:9" x14ac:dyDescent="0.3">
      <c r="I1692" s="9">
        <v>1.4999999999999999E-2</v>
      </c>
    </row>
    <row r="1693" spans="9:9" x14ac:dyDescent="0.3">
      <c r="I1693" s="9">
        <v>2.4E-2</v>
      </c>
    </row>
    <row r="1694" spans="9:9" x14ac:dyDescent="0.3">
      <c r="I1694" s="9">
        <v>3.7999999999999999E-2</v>
      </c>
    </row>
    <row r="1695" spans="9:9" x14ac:dyDescent="0.3">
      <c r="I1695" s="9">
        <v>1.2999999999999999E-2</v>
      </c>
    </row>
    <row r="1696" spans="9:9" x14ac:dyDescent="0.3">
      <c r="I1696" s="9">
        <v>2.1000000000000001E-2</v>
      </c>
    </row>
    <row r="1697" spans="9:9" x14ac:dyDescent="0.3">
      <c r="I1697" s="9">
        <v>4.1000000000000002E-2</v>
      </c>
    </row>
    <row r="1698" spans="9:9" x14ac:dyDescent="0.3">
      <c r="I1698" s="9">
        <v>4.2000000000000003E-2</v>
      </c>
    </row>
    <row r="1699" spans="9:9" x14ac:dyDescent="0.3">
      <c r="I1699" s="9">
        <v>5.8999999999999997E-2</v>
      </c>
    </row>
    <row r="1700" spans="9:9" x14ac:dyDescent="0.3">
      <c r="I1700" s="9">
        <v>1.7000000000000001E-2</v>
      </c>
    </row>
    <row r="1701" spans="9:9" x14ac:dyDescent="0.3">
      <c r="I1701" s="9">
        <v>2.5000000000000001E-2</v>
      </c>
    </row>
    <row r="1702" spans="9:9" x14ac:dyDescent="0.3">
      <c r="I1702" s="9">
        <v>4.2999999999999997E-2</v>
      </c>
    </row>
    <row r="1703" spans="9:9" x14ac:dyDescent="0.3">
      <c r="I1703" s="9">
        <v>2.3E-2</v>
      </c>
    </row>
    <row r="1704" spans="9:9" x14ac:dyDescent="0.3">
      <c r="I1704" s="9">
        <v>2.5000000000000001E-2</v>
      </c>
    </row>
    <row r="1705" spans="9:9" x14ac:dyDescent="0.3">
      <c r="I1705" s="9">
        <v>1.7000000000000001E-2</v>
      </c>
    </row>
    <row r="1706" spans="9:9" x14ac:dyDescent="0.3">
      <c r="I1706" s="9">
        <v>2.8000000000000001E-2</v>
      </c>
    </row>
    <row r="1707" spans="9:9" x14ac:dyDescent="0.3">
      <c r="I1707" s="9">
        <v>2.4E-2</v>
      </c>
    </row>
    <row r="1708" spans="9:9" x14ac:dyDescent="0.3">
      <c r="I1708" s="9">
        <v>1.7999999999999999E-2</v>
      </c>
    </row>
    <row r="1709" spans="9:9" x14ac:dyDescent="0.3">
      <c r="I1709" s="9">
        <v>1.7000000000000001E-2</v>
      </c>
    </row>
    <row r="1710" spans="9:9" x14ac:dyDescent="0.3">
      <c r="I1710" s="9">
        <v>2.1000000000000001E-2</v>
      </c>
    </row>
    <row r="1711" spans="9:9" x14ac:dyDescent="0.3">
      <c r="I1711" s="9">
        <v>1.7999999999999999E-2</v>
      </c>
    </row>
    <row r="1712" spans="9:9" x14ac:dyDescent="0.3">
      <c r="I1712" s="9">
        <v>1.9E-2</v>
      </c>
    </row>
    <row r="1713" spans="9:9" x14ac:dyDescent="0.3">
      <c r="I1713" s="9">
        <v>1.7000000000000001E-2</v>
      </c>
    </row>
    <row r="1714" spans="9:9" x14ac:dyDescent="0.3">
      <c r="I1714" s="9">
        <v>4.5999999999999999E-2</v>
      </c>
    </row>
    <row r="1715" spans="9:9" x14ac:dyDescent="0.3">
      <c r="I1715" s="9">
        <v>1.6E-2</v>
      </c>
    </row>
    <row r="1716" spans="9:9" x14ac:dyDescent="0.3">
      <c r="I1716" s="9">
        <v>1.7999999999999999E-2</v>
      </c>
    </row>
    <row r="1717" spans="9:9" x14ac:dyDescent="0.3">
      <c r="I1717" s="9">
        <v>1.2999999999999999E-2</v>
      </c>
    </row>
    <row r="1718" spans="9:9" x14ac:dyDescent="0.3">
      <c r="I1718" s="9">
        <v>1.7999999999999999E-2</v>
      </c>
    </row>
    <row r="1719" spans="9:9" x14ac:dyDescent="0.3">
      <c r="I1719" s="9">
        <v>1.6E-2</v>
      </c>
    </row>
    <row r="1720" spans="9:9" x14ac:dyDescent="0.3">
      <c r="I1720" s="9">
        <v>1.4999999999999999E-2</v>
      </c>
    </row>
    <row r="1721" spans="9:9" x14ac:dyDescent="0.3">
      <c r="I1721" s="9">
        <v>2.4E-2</v>
      </c>
    </row>
    <row r="1722" spans="9:9" x14ac:dyDescent="0.3">
      <c r="I1722" s="9">
        <v>0.04</v>
      </c>
    </row>
    <row r="1723" spans="9:9" x14ac:dyDescent="0.3">
      <c r="I1723" s="9">
        <v>1.9E-2</v>
      </c>
    </row>
    <row r="1724" spans="9:9" x14ac:dyDescent="0.3">
      <c r="I1724" s="9">
        <v>1.6E-2</v>
      </c>
    </row>
    <row r="1725" spans="9:9" x14ac:dyDescent="0.3">
      <c r="I1725" s="9">
        <v>1.4E-2</v>
      </c>
    </row>
    <row r="1726" spans="9:9" x14ac:dyDescent="0.3">
      <c r="I1726" s="9">
        <v>1.4999999999999999E-2</v>
      </c>
    </row>
    <row r="1727" spans="9:9" x14ac:dyDescent="0.3">
      <c r="I1727" s="9">
        <v>2.3E-2</v>
      </c>
    </row>
    <row r="1728" spans="9:9" x14ac:dyDescent="0.3">
      <c r="I1728" s="9">
        <v>6.5000000000000002E-2</v>
      </c>
    </row>
    <row r="1729" spans="9:9" x14ac:dyDescent="0.3">
      <c r="I1729" s="9">
        <v>1.9E-2</v>
      </c>
    </row>
    <row r="1730" spans="9:9" x14ac:dyDescent="0.3">
      <c r="I1730" s="9">
        <v>1.4E-2</v>
      </c>
    </row>
    <row r="1731" spans="9:9" x14ac:dyDescent="0.3">
      <c r="I1731" s="9">
        <v>1.7999999999999999E-2</v>
      </c>
    </row>
    <row r="1732" spans="9:9" x14ac:dyDescent="0.3">
      <c r="I1732" s="9">
        <v>1.2999999999999999E-2</v>
      </c>
    </row>
    <row r="1733" spans="9:9" x14ac:dyDescent="0.3">
      <c r="I1733" s="9">
        <v>1.2E-2</v>
      </c>
    </row>
    <row r="1734" spans="9:9" x14ac:dyDescent="0.3">
      <c r="I1734" s="9">
        <v>0.01</v>
      </c>
    </row>
    <row r="1735" spans="9:9" x14ac:dyDescent="0.3">
      <c r="I1735" s="9">
        <v>1.7000000000000001E-2</v>
      </c>
    </row>
    <row r="1736" spans="9:9" x14ac:dyDescent="0.3">
      <c r="I1736" s="9">
        <v>1.2999999999999999E-2</v>
      </c>
    </row>
    <row r="1737" spans="9:9" x14ac:dyDescent="0.3">
      <c r="I1737" s="9">
        <v>0.01</v>
      </c>
    </row>
    <row r="1738" spans="9:9" x14ac:dyDescent="0.3">
      <c r="I1738" s="9">
        <v>1.9E-2</v>
      </c>
    </row>
    <row r="1739" spans="9:9" x14ac:dyDescent="0.3">
      <c r="I1739" s="9">
        <v>0.01</v>
      </c>
    </row>
    <row r="1740" spans="9:9" x14ac:dyDescent="0.3">
      <c r="I1740" s="9">
        <v>1.2999999999999999E-2</v>
      </c>
    </row>
    <row r="1741" spans="9:9" x14ac:dyDescent="0.3">
      <c r="I1741" s="9">
        <v>0.01</v>
      </c>
    </row>
    <row r="1742" spans="9:9" x14ac:dyDescent="0.3">
      <c r="I1742" s="9">
        <v>0</v>
      </c>
    </row>
    <row r="1743" spans="9:9" x14ac:dyDescent="0.3">
      <c r="I1743" s="9">
        <v>0.01</v>
      </c>
    </row>
    <row r="1744" spans="9:9" x14ac:dyDescent="0.3">
      <c r="I1744" s="9">
        <v>0.01</v>
      </c>
    </row>
    <row r="1745" spans="9:9" x14ac:dyDescent="0.3">
      <c r="I1745" s="9">
        <v>0</v>
      </c>
    </row>
    <row r="1746" spans="9:9" x14ac:dyDescent="0.3">
      <c r="I1746" s="9">
        <v>8.9999999999999993E-3</v>
      </c>
    </row>
    <row r="1747" spans="9:9" x14ac:dyDescent="0.3">
      <c r="I1747" s="9">
        <v>1.6E-2</v>
      </c>
    </row>
    <row r="1748" spans="9:9" x14ac:dyDescent="0.3">
      <c r="I1748" s="9">
        <v>1.7999999999999999E-2</v>
      </c>
    </row>
    <row r="1749" spans="9:9" x14ac:dyDescent="0.3">
      <c r="I1749" s="9">
        <v>0.01</v>
      </c>
    </row>
    <row r="1750" spans="9:9" x14ac:dyDescent="0.3">
      <c r="I1750" s="9">
        <v>1.4E-2</v>
      </c>
    </row>
    <row r="1751" spans="9:9" x14ac:dyDescent="0.3">
      <c r="I1751" s="9">
        <v>1.4E-2</v>
      </c>
    </row>
    <row r="1752" spans="9:9" x14ac:dyDescent="0.3">
      <c r="I1752" s="9">
        <v>8.9999999999999993E-3</v>
      </c>
    </row>
    <row r="1753" spans="9:9" x14ac:dyDescent="0.3">
      <c r="I1753" s="9">
        <v>8.0000000000000002E-3</v>
      </c>
    </row>
    <row r="1754" spans="9:9" x14ac:dyDescent="0.3">
      <c r="I1754" s="9">
        <v>1.2E-2</v>
      </c>
    </row>
    <row r="1755" spans="9:9" x14ac:dyDescent="0.3">
      <c r="I1755" s="9">
        <v>0.01</v>
      </c>
    </row>
    <row r="1756" spans="9:9" x14ac:dyDescent="0.3">
      <c r="I1756" s="9">
        <v>7.0000000000000001E-3</v>
      </c>
    </row>
    <row r="1757" spans="9:9" x14ac:dyDescent="0.3">
      <c r="I1757" s="9">
        <v>1.4E-2</v>
      </c>
    </row>
    <row r="1758" spans="9:9" x14ac:dyDescent="0.3">
      <c r="I1758" s="9">
        <v>1.2999999999999999E-2</v>
      </c>
    </row>
    <row r="1759" spans="9:9" x14ac:dyDescent="0.3">
      <c r="I1759" s="9">
        <v>1.2999999999999999E-2</v>
      </c>
    </row>
    <row r="1760" spans="9:9" x14ac:dyDescent="0.3">
      <c r="I1760" s="9">
        <v>1.2E-2</v>
      </c>
    </row>
    <row r="1761" spans="9:9" x14ac:dyDescent="0.3">
      <c r="I1761" s="9">
        <v>1.0999999999999999E-2</v>
      </c>
    </row>
    <row r="1762" spans="9:9" x14ac:dyDescent="0.3">
      <c r="I1762" s="9">
        <v>1.0999999999999999E-2</v>
      </c>
    </row>
    <row r="1763" spans="9:9" x14ac:dyDescent="0.3">
      <c r="I1763" s="9">
        <v>1E-3</v>
      </c>
    </row>
    <row r="1764" spans="9:9" x14ac:dyDescent="0.3">
      <c r="I1764" s="9">
        <v>0</v>
      </c>
    </row>
    <row r="1765" spans="9:9" x14ac:dyDescent="0.3">
      <c r="I1765" s="9">
        <v>2E-3</v>
      </c>
    </row>
    <row r="1766" spans="9:9" x14ac:dyDescent="0.3">
      <c r="I1766" s="9">
        <v>1E-3</v>
      </c>
    </row>
    <row r="1767" spans="9:9" x14ac:dyDescent="0.3">
      <c r="I1767" s="9">
        <v>1E-3</v>
      </c>
    </row>
    <row r="1768" spans="9:9" x14ac:dyDescent="0.3">
      <c r="I1768" s="9">
        <v>4.0000000000000001E-3</v>
      </c>
    </row>
    <row r="1769" spans="9:9" x14ac:dyDescent="0.3">
      <c r="I1769" s="9">
        <v>0</v>
      </c>
    </row>
    <row r="1770" spans="9:9" x14ac:dyDescent="0.3">
      <c r="I1770" s="9">
        <v>6.0000000000000001E-3</v>
      </c>
    </row>
    <row r="1771" spans="9:9" x14ac:dyDescent="0.3">
      <c r="I1771" s="9">
        <v>1E-3</v>
      </c>
    </row>
    <row r="1772" spans="9:9" x14ac:dyDescent="0.3">
      <c r="I1772" s="9">
        <v>1E-3</v>
      </c>
    </row>
    <row r="1773" spans="9:9" x14ac:dyDescent="0.3">
      <c r="I1773" s="9">
        <v>0</v>
      </c>
    </row>
    <row r="1774" spans="9:9" x14ac:dyDescent="0.3">
      <c r="I1774" s="9">
        <v>0</v>
      </c>
    </row>
    <row r="1775" spans="9:9" x14ac:dyDescent="0.3">
      <c r="I1775" s="9">
        <v>1E-3</v>
      </c>
    </row>
    <row r="1776" spans="9:9" x14ac:dyDescent="0.3">
      <c r="I1776" s="9">
        <v>0</v>
      </c>
    </row>
    <row r="1777" spans="9:9" x14ac:dyDescent="0.3">
      <c r="I1777" s="9">
        <v>0</v>
      </c>
    </row>
    <row r="1778" spans="9:9" x14ac:dyDescent="0.3">
      <c r="I1778" s="9">
        <v>6.0000000000000001E-3</v>
      </c>
    </row>
    <row r="1779" spans="9:9" x14ac:dyDescent="0.3">
      <c r="I1779" s="9">
        <v>0</v>
      </c>
    </row>
    <row r="1780" spans="9:9" x14ac:dyDescent="0.3">
      <c r="I1780" s="9">
        <v>0</v>
      </c>
    </row>
    <row r="1781" spans="9:9" x14ac:dyDescent="0.3">
      <c r="I1781" s="9">
        <v>0</v>
      </c>
    </row>
    <row r="1782" spans="9:9" x14ac:dyDescent="0.3">
      <c r="I1782" s="9">
        <v>1E-3</v>
      </c>
    </row>
    <row r="1783" spans="9:9" x14ac:dyDescent="0.3">
      <c r="I1783" s="9">
        <v>0</v>
      </c>
    </row>
    <row r="1784" spans="9:9" x14ac:dyDescent="0.3">
      <c r="I1784" s="9">
        <v>0</v>
      </c>
    </row>
    <row r="1785" spans="9:9" x14ac:dyDescent="0.3">
      <c r="I1785" s="9">
        <v>0</v>
      </c>
    </row>
    <row r="1786" spans="9:9" x14ac:dyDescent="0.3">
      <c r="I1786" s="9">
        <v>0</v>
      </c>
    </row>
    <row r="1787" spans="9:9" x14ac:dyDescent="0.3">
      <c r="I1787" s="9">
        <v>5.0000000000000001E-3</v>
      </c>
    </row>
    <row r="1788" spans="9:9" x14ac:dyDescent="0.3">
      <c r="I1788" s="9">
        <v>0</v>
      </c>
    </row>
    <row r="1789" spans="9:9" x14ac:dyDescent="0.3">
      <c r="I1789" s="9">
        <v>1E-3</v>
      </c>
    </row>
    <row r="1790" spans="9:9" x14ac:dyDescent="0.3">
      <c r="I1790" s="9">
        <v>1E-3</v>
      </c>
    </row>
    <row r="1791" spans="9:9" x14ac:dyDescent="0.3">
      <c r="I1791" s="9">
        <v>1E-3</v>
      </c>
    </row>
    <row r="1792" spans="9:9" x14ac:dyDescent="0.3">
      <c r="I1792" s="9">
        <v>1E-3</v>
      </c>
    </row>
    <row r="1793" spans="9:9" x14ac:dyDescent="0.3">
      <c r="I1793" s="9">
        <v>1E-3</v>
      </c>
    </row>
    <row r="1794" spans="9:9" x14ac:dyDescent="0.3">
      <c r="I1794" s="9">
        <v>0</v>
      </c>
    </row>
    <row r="1795" spans="9:9" x14ac:dyDescent="0.3">
      <c r="I1795" s="9">
        <v>0</v>
      </c>
    </row>
    <row r="1796" spans="9:9" x14ac:dyDescent="0.3">
      <c r="I1796" s="9">
        <v>1E-3</v>
      </c>
    </row>
    <row r="1797" spans="9:9" x14ac:dyDescent="0.3">
      <c r="I1797" s="9">
        <v>0</v>
      </c>
    </row>
    <row r="1798" spans="9:9" x14ac:dyDescent="0.3">
      <c r="I1798" s="9">
        <v>1E-3</v>
      </c>
    </row>
    <row r="1799" spans="9:9" x14ac:dyDescent="0.3">
      <c r="I1799" s="9">
        <v>0</v>
      </c>
    </row>
    <row r="1800" spans="9:9" x14ac:dyDescent="0.3">
      <c r="I1800" s="9">
        <v>1E-3</v>
      </c>
    </row>
    <row r="1801" spans="9:9" x14ac:dyDescent="0.3">
      <c r="I1801" s="9">
        <v>1E-3</v>
      </c>
    </row>
    <row r="1802" spans="9:9" x14ac:dyDescent="0.3">
      <c r="I1802" s="1" t="s">
        <v>574</v>
      </c>
    </row>
    <row r="1803" spans="9:9" x14ac:dyDescent="0.3">
      <c r="I1803" s="1">
        <v>1.4390000000000001</v>
      </c>
    </row>
    <row r="1804" spans="9:9" x14ac:dyDescent="0.3">
      <c r="I1804" s="1">
        <v>2.0489999999999999</v>
      </c>
    </row>
    <row r="1805" spans="9:9" x14ac:dyDescent="0.3">
      <c r="I1805" s="1">
        <v>4.43</v>
      </c>
    </row>
    <row r="1806" spans="9:9" x14ac:dyDescent="0.3">
      <c r="I1806" s="1">
        <v>2.5299999999999998</v>
      </c>
    </row>
    <row r="1807" spans="9:9" x14ac:dyDescent="0.3">
      <c r="I1807" s="1">
        <v>2.907</v>
      </c>
    </row>
    <row r="1808" spans="9:9" x14ac:dyDescent="0.3">
      <c r="I1808" s="1">
        <v>3.5449999999999999</v>
      </c>
    </row>
    <row r="1809" spans="9:9" x14ac:dyDescent="0.3">
      <c r="I1809" s="1">
        <v>9.8569999999999993</v>
      </c>
    </row>
    <row r="1810" spans="9:9" x14ac:dyDescent="0.3">
      <c r="I1810" s="1">
        <v>7.1849999999999996</v>
      </c>
    </row>
    <row r="1811" spans="9:9" x14ac:dyDescent="0.3">
      <c r="I1811" s="1">
        <v>7.2480000000000002</v>
      </c>
    </row>
    <row r="1812" spans="9:9" x14ac:dyDescent="0.3">
      <c r="I1812" s="1">
        <v>3.4180000000000001</v>
      </c>
    </row>
    <row r="1813" spans="9:9" x14ac:dyDescent="0.3">
      <c r="I1813" s="1">
        <v>4.8090000000000002</v>
      </c>
    </row>
    <row r="1814" spans="9:9" x14ac:dyDescent="0.3">
      <c r="I1814" s="1">
        <v>10.221</v>
      </c>
    </row>
    <row r="1815" spans="9:9" x14ac:dyDescent="0.3">
      <c r="I1815" s="1">
        <v>2.573</v>
      </c>
    </row>
    <row r="1816" spans="9:9" x14ac:dyDescent="0.3">
      <c r="I1816" s="1">
        <v>5.351</v>
      </c>
    </row>
    <row r="1817" spans="9:9" x14ac:dyDescent="0.3">
      <c r="I1817" s="1">
        <v>3.8460000000000001</v>
      </c>
    </row>
    <row r="1818" spans="9:9" x14ac:dyDescent="0.3">
      <c r="I1818" s="1">
        <v>1.7070000000000001</v>
      </c>
    </row>
    <row r="1819" spans="9:9" x14ac:dyDescent="0.3">
      <c r="I1819" s="1">
        <v>11.58</v>
      </c>
    </row>
    <row r="1820" spans="9:9" x14ac:dyDescent="0.3">
      <c r="I1820" s="1">
        <v>1.698</v>
      </c>
    </row>
    <row r="1821" spans="9:9" x14ac:dyDescent="0.3">
      <c r="I1821" s="1">
        <v>3.49</v>
      </c>
    </row>
    <row r="1822" spans="9:9" x14ac:dyDescent="0.3">
      <c r="I1822" s="1">
        <v>2.16</v>
      </c>
    </row>
    <row r="1823" spans="9:9" x14ac:dyDescent="0.3">
      <c r="I1823" s="1">
        <v>15.057</v>
      </c>
    </row>
    <row r="1824" spans="9:9" x14ac:dyDescent="0.3">
      <c r="I1824" s="1">
        <v>3.7679999999999998</v>
      </c>
    </row>
    <row r="1825" spans="9:9" x14ac:dyDescent="0.3">
      <c r="I1825" s="1">
        <v>9.5609999999999999</v>
      </c>
    </row>
    <row r="1826" spans="9:9" x14ac:dyDescent="0.3">
      <c r="I1826" s="1">
        <v>1.788</v>
      </c>
    </row>
    <row r="1827" spans="9:9" x14ac:dyDescent="0.3">
      <c r="I1827" s="1">
        <v>2.0840000000000001</v>
      </c>
    </row>
    <row r="1828" spans="9:9" x14ac:dyDescent="0.3">
      <c r="I1828" s="1">
        <v>3.2669999999999999</v>
      </c>
    </row>
    <row r="1829" spans="9:9" x14ac:dyDescent="0.3">
      <c r="I1829" s="1">
        <v>1.4710000000000001</v>
      </c>
    </row>
    <row r="1830" spans="9:9" x14ac:dyDescent="0.3">
      <c r="I1830" s="1">
        <v>1.724</v>
      </c>
    </row>
    <row r="1831" spans="9:9" x14ac:dyDescent="0.3">
      <c r="I1831" s="1">
        <v>3.0489999999999999</v>
      </c>
    </row>
    <row r="1832" spans="9:9" x14ac:dyDescent="0.3">
      <c r="I1832" s="1">
        <v>3.1240000000000001</v>
      </c>
    </row>
    <row r="1833" spans="9:9" x14ac:dyDescent="0.3">
      <c r="I1833" s="1">
        <v>3.9670000000000001</v>
      </c>
    </row>
    <row r="1834" spans="9:9" x14ac:dyDescent="0.3">
      <c r="I1834" s="1">
        <v>3.972</v>
      </c>
    </row>
    <row r="1835" spans="9:9" x14ac:dyDescent="0.3">
      <c r="I1835" s="1">
        <v>3.681</v>
      </c>
    </row>
    <row r="1836" spans="9:9" x14ac:dyDescent="0.3">
      <c r="I1836" s="1">
        <v>1.9430000000000001</v>
      </c>
    </row>
    <row r="1837" spans="9:9" x14ac:dyDescent="0.3">
      <c r="I1837" s="1">
        <v>3.4420000000000002</v>
      </c>
    </row>
    <row r="1838" spans="9:9" x14ac:dyDescent="0.3">
      <c r="I1838" s="1">
        <v>3.9980000000000002</v>
      </c>
    </row>
    <row r="1839" spans="9:9" x14ac:dyDescent="0.3">
      <c r="I1839" s="1">
        <v>3.4249999999999998</v>
      </c>
    </row>
    <row r="1840" spans="9:9" x14ac:dyDescent="0.3">
      <c r="I1840" s="1">
        <v>1.948</v>
      </c>
    </row>
    <row r="1841" spans="9:9" x14ac:dyDescent="0.3">
      <c r="I1841" s="1">
        <v>4.4269999999999996</v>
      </c>
    </row>
    <row r="1842" spans="9:9" x14ac:dyDescent="0.3">
      <c r="I1842" s="1">
        <v>2.0059999999999998</v>
      </c>
    </row>
    <row r="1843" spans="9:9" x14ac:dyDescent="0.3">
      <c r="I1843" s="1">
        <v>2.1360000000000001</v>
      </c>
    </row>
    <row r="1844" spans="9:9" x14ac:dyDescent="0.3">
      <c r="I1844" s="1">
        <v>3.548</v>
      </c>
    </row>
    <row r="1845" spans="9:9" x14ac:dyDescent="0.3">
      <c r="I1845" s="1">
        <v>4.3769999999999998</v>
      </c>
    </row>
    <row r="1846" spans="9:9" x14ac:dyDescent="0.3">
      <c r="I1846" s="1">
        <v>2.2029999999999998</v>
      </c>
    </row>
    <row r="1847" spans="9:9" x14ac:dyDescent="0.3">
      <c r="I1847" s="1">
        <v>10.113</v>
      </c>
    </row>
    <row r="1848" spans="9:9" x14ac:dyDescent="0.3">
      <c r="I1848" s="1">
        <v>7.8140000000000001</v>
      </c>
    </row>
    <row r="1849" spans="9:9" x14ac:dyDescent="0.3">
      <c r="I1849" s="1">
        <v>4.5620000000000003</v>
      </c>
    </row>
    <row r="1850" spans="9:9" x14ac:dyDescent="0.3">
      <c r="I1850" s="1">
        <v>3.355</v>
      </c>
    </row>
    <row r="1851" spans="9:9" x14ac:dyDescent="0.3">
      <c r="I1851" s="1">
        <v>9.2650000000000006</v>
      </c>
    </row>
    <row r="1852" spans="9:9" x14ac:dyDescent="0.3">
      <c r="I1852" s="1">
        <v>3.9369999999999998</v>
      </c>
    </row>
    <row r="1853" spans="9:9" x14ac:dyDescent="0.3">
      <c r="I1853" s="1">
        <v>9.4749999999999996</v>
      </c>
    </row>
    <row r="1854" spans="9:9" x14ac:dyDescent="0.3">
      <c r="I1854" s="1">
        <v>10.632</v>
      </c>
    </row>
    <row r="1855" spans="9:9" x14ac:dyDescent="0.3">
      <c r="I1855" s="1">
        <v>11.919</v>
      </c>
    </row>
    <row r="1856" spans="9:9" x14ac:dyDescent="0.3">
      <c r="I1856" s="1">
        <v>10.305999999999999</v>
      </c>
    </row>
    <row r="1857" spans="9:9" x14ac:dyDescent="0.3">
      <c r="I1857" s="1">
        <v>3.3359999999999999</v>
      </c>
    </row>
    <row r="1858" spans="9:9" x14ac:dyDescent="0.3">
      <c r="I1858" s="1">
        <v>9.7200000000000006</v>
      </c>
    </row>
    <row r="1859" spans="9:9" x14ac:dyDescent="0.3">
      <c r="I1859" s="1">
        <v>3.95</v>
      </c>
    </row>
    <row r="1860" spans="9:9" x14ac:dyDescent="0.3">
      <c r="I1860" s="1">
        <v>8.6760000000000002</v>
      </c>
    </row>
    <row r="1861" spans="9:9" x14ac:dyDescent="0.3">
      <c r="I1861" s="1">
        <v>10.295999999999999</v>
      </c>
    </row>
    <row r="1862" spans="9:9" x14ac:dyDescent="0.3">
      <c r="I1862" s="1">
        <v>13.864000000000001</v>
      </c>
    </row>
    <row r="1863" spans="9:9" x14ac:dyDescent="0.3">
      <c r="I1863" s="1">
        <v>8.5429999999999993</v>
      </c>
    </row>
    <row r="1865" spans="9:9" x14ac:dyDescent="0.3">
      <c r="I1865" s="1">
        <v>9.5190000000000001</v>
      </c>
    </row>
    <row r="1866" spans="9:9" x14ac:dyDescent="0.3">
      <c r="I1866" s="1">
        <v>6.91</v>
      </c>
    </row>
    <row r="1867" spans="9:9" x14ac:dyDescent="0.3">
      <c r="I1867" s="1">
        <v>7.35</v>
      </c>
    </row>
    <row r="1868" spans="9:9" x14ac:dyDescent="0.3">
      <c r="I1868" s="1">
        <v>6.4569999999999999</v>
      </c>
    </row>
    <row r="1869" spans="9:9" x14ac:dyDescent="0.3">
      <c r="I1869" s="1">
        <v>9.3179999999999996</v>
      </c>
    </row>
    <row r="1870" spans="9:9" x14ac:dyDescent="0.3">
      <c r="I1870" s="1">
        <v>7.4749999999999996</v>
      </c>
    </row>
    <row r="1871" spans="9:9" x14ac:dyDescent="0.3">
      <c r="I1871" s="1">
        <v>4.7960000000000003</v>
      </c>
    </row>
    <row r="1872" spans="9:9" x14ac:dyDescent="0.3">
      <c r="I1872" s="1">
        <v>10.175000000000001</v>
      </c>
    </row>
    <row r="1873" spans="9:9" x14ac:dyDescent="0.3">
      <c r="I1873" s="1">
        <v>10.577999999999999</v>
      </c>
    </row>
    <row r="1874" spans="9:9" x14ac:dyDescent="0.3">
      <c r="I1874" s="1">
        <v>10.343999999999999</v>
      </c>
    </row>
    <row r="1875" spans="9:9" x14ac:dyDescent="0.3">
      <c r="I1875" s="1">
        <v>10.105</v>
      </c>
    </row>
    <row r="1876" spans="9:9" x14ac:dyDescent="0.3">
      <c r="I1876" s="1">
        <v>9.9570000000000007</v>
      </c>
    </row>
    <row r="1877" spans="9:9" x14ac:dyDescent="0.3">
      <c r="I1877" s="1">
        <v>10.72</v>
      </c>
    </row>
    <row r="1878" spans="9:9" x14ac:dyDescent="0.3">
      <c r="I1878" s="1">
        <v>10.294</v>
      </c>
    </row>
    <row r="1879" spans="9:9" x14ac:dyDescent="0.3">
      <c r="I1879" s="1">
        <v>8.74</v>
      </c>
    </row>
    <row r="1880" spans="9:9" x14ac:dyDescent="0.3">
      <c r="I1880" s="1">
        <v>10.25</v>
      </c>
    </row>
    <row r="1881" spans="9:9" x14ac:dyDescent="0.3">
      <c r="I1881" s="1">
        <v>8.9640000000000004</v>
      </c>
    </row>
    <row r="1882" spans="9:9" x14ac:dyDescent="0.3">
      <c r="I1882" s="1">
        <v>7.8860000000000001</v>
      </c>
    </row>
    <row r="1883" spans="9:9" x14ac:dyDescent="0.3">
      <c r="I1883" s="1">
        <v>10.878</v>
      </c>
    </row>
    <row r="1884" spans="9:9" x14ac:dyDescent="0.3">
      <c r="I1884" s="1">
        <v>11.747999999999999</v>
      </c>
    </row>
    <row r="1885" spans="9:9" x14ac:dyDescent="0.3">
      <c r="I1885" s="1">
        <v>10.414</v>
      </c>
    </row>
    <row r="1886" spans="9:9" x14ac:dyDescent="0.3">
      <c r="I1886" s="1">
        <v>11.544</v>
      </c>
    </row>
    <row r="1887" spans="9:9" x14ac:dyDescent="0.3">
      <c r="I1887" s="1">
        <v>7.2839999999999998</v>
      </c>
    </row>
    <row r="1888" spans="9:9" x14ac:dyDescent="0.3">
      <c r="I1888" s="1">
        <v>11.263999999999999</v>
      </c>
    </row>
    <row r="1889" spans="9:9" x14ac:dyDescent="0.3">
      <c r="I1889" s="1">
        <v>10.352</v>
      </c>
    </row>
    <row r="1890" spans="9:9" x14ac:dyDescent="0.3">
      <c r="I1890" s="1">
        <v>6.3079999999999998</v>
      </c>
    </row>
    <row r="1891" spans="9:9" x14ac:dyDescent="0.3">
      <c r="I1891" s="1">
        <v>8.0399999999999991</v>
      </c>
    </row>
    <row r="1892" spans="9:9" x14ac:dyDescent="0.3">
      <c r="I1892" s="1">
        <v>10.896000000000001</v>
      </c>
    </row>
    <row r="1893" spans="9:9" x14ac:dyDescent="0.3">
      <c r="I1893" s="1">
        <v>10.238</v>
      </c>
    </row>
    <row r="1894" spans="9:9" x14ac:dyDescent="0.3">
      <c r="I1894" s="1">
        <v>10.64</v>
      </c>
    </row>
    <row r="1895" spans="9:9" x14ac:dyDescent="0.3">
      <c r="I1895" s="1">
        <v>10.813000000000001</v>
      </c>
    </row>
    <row r="1896" spans="9:9" x14ac:dyDescent="0.3">
      <c r="I1896" s="1">
        <v>9.3109999999999999</v>
      </c>
    </row>
    <row r="1897" spans="9:9" x14ac:dyDescent="0.3">
      <c r="I1897" s="1">
        <v>13.391999999999999</v>
      </c>
    </row>
    <row r="1898" spans="9:9" x14ac:dyDescent="0.3">
      <c r="I1898" s="1">
        <v>11.605</v>
      </c>
    </row>
    <row r="1899" spans="9:9" x14ac:dyDescent="0.3">
      <c r="I1899" s="1">
        <v>8.8170000000000002</v>
      </c>
    </row>
    <row r="1900" spans="9:9" x14ac:dyDescent="0.3">
      <c r="I1900" s="1">
        <v>8.7260000000000009</v>
      </c>
    </row>
    <row r="1901" spans="9:9" x14ac:dyDescent="0.3">
      <c r="I1901" s="1">
        <v>7.39</v>
      </c>
    </row>
    <row r="1902" spans="9:9" x14ac:dyDescent="0.3">
      <c r="I1902" s="1">
        <v>12.446999999999999</v>
      </c>
    </row>
    <row r="1903" spans="9:9" x14ac:dyDescent="0.3">
      <c r="I1903" s="1">
        <v>11.375999999999999</v>
      </c>
    </row>
    <row r="1904" spans="9:9" x14ac:dyDescent="0.3">
      <c r="I1904" s="1">
        <v>8.7330000000000005</v>
      </c>
    </row>
    <row r="1905" spans="9:9" x14ac:dyDescent="0.3">
      <c r="I1905" s="1">
        <v>12.103999999999999</v>
      </c>
    </row>
    <row r="1906" spans="9:9" x14ac:dyDescent="0.3">
      <c r="I1906" s="1">
        <v>11.132</v>
      </c>
    </row>
    <row r="1907" spans="9:9" x14ac:dyDescent="0.3">
      <c r="I1907" s="1">
        <v>14.259</v>
      </c>
    </row>
    <row r="1908" spans="9:9" x14ac:dyDescent="0.3">
      <c r="I1908" s="1">
        <v>8.8290000000000006</v>
      </c>
    </row>
    <row r="1909" spans="9:9" x14ac:dyDescent="0.3">
      <c r="I1909" s="1">
        <v>11.5</v>
      </c>
    </row>
    <row r="1910" spans="9:9" x14ac:dyDescent="0.3">
      <c r="I1910" s="1">
        <v>13.717000000000001</v>
      </c>
    </row>
    <row r="1911" spans="9:9" x14ac:dyDescent="0.3">
      <c r="I1911" s="1">
        <v>9.0530000000000008</v>
      </c>
    </row>
    <row r="1912" spans="9:9" x14ac:dyDescent="0.3">
      <c r="I1912" s="1">
        <v>8.9139999999999997</v>
      </c>
    </row>
    <row r="1913" spans="9:9" x14ac:dyDescent="0.3">
      <c r="I1913" s="1">
        <v>8.5109999999999992</v>
      </c>
    </row>
    <row r="1914" spans="9:9" x14ac:dyDescent="0.3">
      <c r="I1914" s="1">
        <v>13.089</v>
      </c>
    </row>
    <row r="1915" spans="9:9" x14ac:dyDescent="0.3">
      <c r="I1915" s="1">
        <v>14.305999999999999</v>
      </c>
    </row>
    <row r="1916" spans="9:9" x14ac:dyDescent="0.3">
      <c r="I1916" s="1">
        <v>8.7110000000000003</v>
      </c>
    </row>
    <row r="1917" spans="9:9" x14ac:dyDescent="0.3">
      <c r="I1917" s="1">
        <v>10.387</v>
      </c>
    </row>
    <row r="1918" spans="9:9" x14ac:dyDescent="0.3">
      <c r="I1918" s="1">
        <v>11.606</v>
      </c>
    </row>
    <row r="1919" spans="9:9" x14ac:dyDescent="0.3">
      <c r="I1919" s="1">
        <v>12.769</v>
      </c>
    </row>
    <row r="1920" spans="9:9" x14ac:dyDescent="0.3">
      <c r="I1920" s="1">
        <v>8.3889999999999993</v>
      </c>
    </row>
    <row r="1921" spans="9:9" x14ac:dyDescent="0.3">
      <c r="I1921" s="1">
        <v>9.7129999999999992</v>
      </c>
    </row>
    <row r="1922" spans="9:9" x14ac:dyDescent="0.3">
      <c r="I1922" s="1">
        <v>10.62</v>
      </c>
    </row>
    <row r="1923" spans="9:9" x14ac:dyDescent="0.3">
      <c r="I1923" s="1">
        <v>12.317</v>
      </c>
    </row>
    <row r="1924" spans="9:9" x14ac:dyDescent="0.3">
      <c r="I1924" s="1">
        <v>9.41</v>
      </c>
    </row>
    <row r="1925" spans="9:9" x14ac:dyDescent="0.3">
      <c r="I1925" s="1">
        <v>11.962999999999999</v>
      </c>
    </row>
    <row r="1926" spans="9:9" x14ac:dyDescent="0.3">
      <c r="I1926" s="1">
        <v>12.718999999999999</v>
      </c>
    </row>
    <row r="1927" spans="9:9" x14ac:dyDescent="0.3">
      <c r="I1927" s="1">
        <v>11.557</v>
      </c>
    </row>
    <row r="1928" spans="9:9" x14ac:dyDescent="0.3">
      <c r="I1928" s="1">
        <v>10.173</v>
      </c>
    </row>
    <row r="1929" spans="9:9" x14ac:dyDescent="0.3">
      <c r="I1929" s="1">
        <v>9.8480000000000008</v>
      </c>
    </row>
    <row r="1930" spans="9:9" x14ac:dyDescent="0.3">
      <c r="I1930" s="1">
        <v>6.3879999999999999</v>
      </c>
    </row>
    <row r="1931" spans="9:9" x14ac:dyDescent="0.3">
      <c r="I1931" s="1">
        <v>13.768000000000001</v>
      </c>
    </row>
    <row r="1932" spans="9:9" x14ac:dyDescent="0.3">
      <c r="I1932" s="1">
        <v>12.436</v>
      </c>
    </row>
    <row r="1933" spans="9:9" x14ac:dyDescent="0.3">
      <c r="I1933" s="1">
        <v>7.8890000000000002</v>
      </c>
    </row>
    <row r="1934" spans="9:9" x14ac:dyDescent="0.3">
      <c r="I1934" s="1">
        <v>13</v>
      </c>
    </row>
    <row r="1935" spans="9:9" x14ac:dyDescent="0.3">
      <c r="I1935" s="1">
        <v>12.833</v>
      </c>
    </row>
    <row r="1936" spans="9:9" x14ac:dyDescent="0.3">
      <c r="I1936" s="1">
        <v>16.239999999999998</v>
      </c>
    </row>
    <row r="1937" spans="9:9" x14ac:dyDescent="0.3">
      <c r="I1937" s="1">
        <v>13.234999999999999</v>
      </c>
    </row>
    <row r="1938" spans="9:9" x14ac:dyDescent="0.3">
      <c r="I1938" s="1">
        <v>11.746</v>
      </c>
    </row>
    <row r="1939" spans="9:9" x14ac:dyDescent="0.3">
      <c r="I1939" s="1">
        <v>16.149999999999999</v>
      </c>
    </row>
    <row r="1940" spans="9:9" x14ac:dyDescent="0.3">
      <c r="I1940" s="1">
        <v>7.0259999999999998</v>
      </c>
    </row>
    <row r="1941" spans="9:9" x14ac:dyDescent="0.3">
      <c r="I1941" s="1">
        <v>22.03</v>
      </c>
    </row>
    <row r="1942" spans="9:9" x14ac:dyDescent="0.3">
      <c r="I1942" s="1">
        <v>18.238</v>
      </c>
    </row>
    <row r="1943" spans="9:9" x14ac:dyDescent="0.3">
      <c r="I1943" s="1">
        <v>20.190000000000001</v>
      </c>
    </row>
    <row r="1945" spans="9:9" x14ac:dyDescent="0.3">
      <c r="I1945" s="1">
        <v>16.649999999999999</v>
      </c>
    </row>
    <row r="1946" spans="9:9" x14ac:dyDescent="0.3">
      <c r="I1946" s="1">
        <v>18.39</v>
      </c>
    </row>
    <row r="1949" spans="9:9" x14ac:dyDescent="0.3">
      <c r="I1949" s="1">
        <v>8.125</v>
      </c>
    </row>
    <row r="1950" spans="9:9" x14ac:dyDescent="0.3">
      <c r="I1950" s="1">
        <v>6.65</v>
      </c>
    </row>
    <row r="1951" spans="9:9" x14ac:dyDescent="0.3">
      <c r="I1951" s="1">
        <v>12.7</v>
      </c>
    </row>
    <row r="1952" spans="9:9" x14ac:dyDescent="0.3">
      <c r="I1952" s="1">
        <v>9.0500000000000007</v>
      </c>
    </row>
    <row r="1953" spans="9:9" x14ac:dyDescent="0.3">
      <c r="I1953" s="1">
        <v>8.7569999999999997</v>
      </c>
    </row>
    <row r="1956" spans="9:9" x14ac:dyDescent="0.3">
      <c r="I1956" s="1">
        <v>9.9169999999999998</v>
      </c>
    </row>
    <row r="1957" spans="9:9" x14ac:dyDescent="0.3">
      <c r="I1957" s="1">
        <v>12.02</v>
      </c>
    </row>
    <row r="1959" spans="9:9" x14ac:dyDescent="0.3">
      <c r="I1959" s="1">
        <v>8.0790000000000006</v>
      </c>
    </row>
    <row r="1960" spans="9:9" x14ac:dyDescent="0.3">
      <c r="I1960" s="1">
        <v>8.6229999999999993</v>
      </c>
    </row>
    <row r="1961" spans="9:9" x14ac:dyDescent="0.3">
      <c r="I1961" s="1">
        <v>8.5850000000000009</v>
      </c>
    </row>
    <row r="1962" spans="9:9" x14ac:dyDescent="0.3">
      <c r="I1962" s="1">
        <v>8.35</v>
      </c>
    </row>
    <row r="1963" spans="9:9" x14ac:dyDescent="0.3">
      <c r="I1963" s="1">
        <v>8.9819999999999993</v>
      </c>
    </row>
    <row r="1964" spans="9:9" x14ac:dyDescent="0.3">
      <c r="I1964" s="1">
        <v>8.9179999999999993</v>
      </c>
    </row>
    <row r="2004" spans="9:9" x14ac:dyDescent="0.3">
      <c r="I2004" s="1" t="s">
        <v>575</v>
      </c>
    </row>
    <row r="2005" spans="9:9" x14ac:dyDescent="0.3">
      <c r="I2005" s="1" t="s">
        <v>576</v>
      </c>
    </row>
    <row r="2007" spans="9:9" x14ac:dyDescent="0.3">
      <c r="I2007" s="1">
        <v>-600</v>
      </c>
    </row>
    <row r="2008" spans="9:9" x14ac:dyDescent="0.3">
      <c r="I2008" s="1">
        <v>-300</v>
      </c>
    </row>
    <row r="2009" spans="9:9" x14ac:dyDescent="0.3">
      <c r="I2009" s="1">
        <v>-300</v>
      </c>
    </row>
    <row r="2010" spans="9:9" x14ac:dyDescent="0.3">
      <c r="I2010" s="1">
        <v>-500</v>
      </c>
    </row>
    <row r="2011" spans="9:9" x14ac:dyDescent="0.3">
      <c r="I2011" s="1">
        <v>-800</v>
      </c>
    </row>
    <row r="2012" spans="9:9" x14ac:dyDescent="0.3">
      <c r="I2012" s="1">
        <v>-200</v>
      </c>
    </row>
    <row r="2013" spans="9:9" x14ac:dyDescent="0.3">
      <c r="I2013" s="1">
        <v>-500</v>
      </c>
    </row>
    <row r="2014" spans="9:9" x14ac:dyDescent="0.3">
      <c r="I2014" s="1">
        <v>-900</v>
      </c>
    </row>
    <row r="2015" spans="9:9" x14ac:dyDescent="0.3">
      <c r="I2015" s="1">
        <v>-400</v>
      </c>
    </row>
    <row r="2016" spans="9:9" x14ac:dyDescent="0.3">
      <c r="I2016" s="1">
        <v>-600</v>
      </c>
    </row>
    <row r="2017" spans="9:9" x14ac:dyDescent="0.3">
      <c r="I2017" s="1">
        <v>-500</v>
      </c>
    </row>
    <row r="2018" spans="9:9" x14ac:dyDescent="0.3">
      <c r="I2018" s="1">
        <v>-300</v>
      </c>
    </row>
    <row r="2019" spans="9:9" x14ac:dyDescent="0.3">
      <c r="I2019" s="1">
        <v>-1200</v>
      </c>
    </row>
    <row r="2020" spans="9:9" x14ac:dyDescent="0.3">
      <c r="I2020" s="1">
        <v>-800</v>
      </c>
    </row>
    <row r="2021" spans="9:9" x14ac:dyDescent="0.3">
      <c r="I2021" s="1">
        <v>-1100</v>
      </c>
    </row>
    <row r="2022" spans="9:9" x14ac:dyDescent="0.3">
      <c r="I2022" s="1">
        <v>-300</v>
      </c>
    </row>
    <row r="2023" spans="9:9" x14ac:dyDescent="0.3">
      <c r="I2023" s="1">
        <v>-1300</v>
      </c>
    </row>
    <row r="2025" spans="9:9" x14ac:dyDescent="0.3">
      <c r="I2025" s="1">
        <v>-1300</v>
      </c>
    </row>
    <row r="2026" spans="9:9" x14ac:dyDescent="0.3">
      <c r="I2026" s="1">
        <v>-900</v>
      </c>
    </row>
    <row r="2027" spans="9:9" x14ac:dyDescent="0.3">
      <c r="I2027" s="1">
        <v>-900</v>
      </c>
    </row>
    <row r="2028" spans="9:9" x14ac:dyDescent="0.3">
      <c r="I2028" s="1">
        <v>-400</v>
      </c>
    </row>
    <row r="2029" spans="9:9" x14ac:dyDescent="0.3">
      <c r="I2029" s="1">
        <v>-800</v>
      </c>
    </row>
    <row r="2030" spans="9:9" x14ac:dyDescent="0.3">
      <c r="I2030" s="1">
        <v>-1000</v>
      </c>
    </row>
    <row r="2031" spans="9:9" x14ac:dyDescent="0.3">
      <c r="I2031" s="1">
        <v>-500</v>
      </c>
    </row>
    <row r="2032" spans="9:9" x14ac:dyDescent="0.3">
      <c r="I2032" s="1">
        <v>-1100</v>
      </c>
    </row>
    <row r="2033" spans="9:9" x14ac:dyDescent="0.3">
      <c r="I2033" s="1">
        <v>-1000</v>
      </c>
    </row>
    <row r="2034" spans="9:9" x14ac:dyDescent="0.3">
      <c r="I2034" s="1">
        <v>-200</v>
      </c>
    </row>
    <row r="2035" spans="9:9" x14ac:dyDescent="0.3">
      <c r="I2035" s="1">
        <v>-100</v>
      </c>
    </row>
    <row r="2036" spans="9:9" x14ac:dyDescent="0.3">
      <c r="I2036" s="1">
        <v>-400</v>
      </c>
    </row>
    <row r="2037" spans="9:9" x14ac:dyDescent="0.3">
      <c r="I2037" s="1">
        <v>-600</v>
      </c>
    </row>
    <row r="2038" spans="9:9" x14ac:dyDescent="0.3">
      <c r="I2038" s="1">
        <v>-800</v>
      </c>
    </row>
    <row r="2039" spans="9:9" x14ac:dyDescent="0.3">
      <c r="I2039" s="1">
        <v>-1000</v>
      </c>
    </row>
    <row r="2040" spans="9:9" x14ac:dyDescent="0.3">
      <c r="I2040" s="1">
        <v>-500</v>
      </c>
    </row>
    <row r="2041" spans="9:9" x14ac:dyDescent="0.3">
      <c r="I2041" s="1">
        <v>-200</v>
      </c>
    </row>
    <row r="2042" spans="9:9" x14ac:dyDescent="0.3">
      <c r="I2042" s="1">
        <v>-200</v>
      </c>
    </row>
    <row r="2043" spans="9:9" x14ac:dyDescent="0.3">
      <c r="I2043" s="1">
        <v>-400</v>
      </c>
    </row>
    <row r="2044" spans="9:9" x14ac:dyDescent="0.3">
      <c r="I2044" s="1">
        <v>-1000</v>
      </c>
    </row>
    <row r="2045" spans="9:9" x14ac:dyDescent="0.3">
      <c r="I2045" s="1">
        <v>-1300</v>
      </c>
    </row>
    <row r="2046" spans="9:9" x14ac:dyDescent="0.3">
      <c r="I2046" s="1">
        <v>-1300</v>
      </c>
    </row>
    <row r="2047" spans="9:9" x14ac:dyDescent="0.3">
      <c r="I2047" s="1">
        <v>-400</v>
      </c>
    </row>
    <row r="2048" spans="9:9" x14ac:dyDescent="0.3">
      <c r="I2048" s="1">
        <v>-600</v>
      </c>
    </row>
    <row r="2049" spans="9:9" x14ac:dyDescent="0.3">
      <c r="I2049" s="1">
        <v>-400</v>
      </c>
    </row>
    <row r="2050" spans="9:9" x14ac:dyDescent="0.3">
      <c r="I2050" s="1">
        <v>-200</v>
      </c>
    </row>
    <row r="2051" spans="9:9" x14ac:dyDescent="0.3">
      <c r="I2051" s="1">
        <v>-300</v>
      </c>
    </row>
    <row r="2052" spans="9:9" x14ac:dyDescent="0.3">
      <c r="I2052" s="1">
        <v>-1100</v>
      </c>
    </row>
    <row r="2053" spans="9:9" x14ac:dyDescent="0.3">
      <c r="I2053" s="1">
        <v>-500</v>
      </c>
    </row>
    <row r="2054" spans="9:9" x14ac:dyDescent="0.3">
      <c r="I2054" s="1">
        <v>-200</v>
      </c>
    </row>
    <row r="2055" spans="9:9" x14ac:dyDescent="0.3">
      <c r="I2055" s="1">
        <v>-600</v>
      </c>
    </row>
    <row r="2056" spans="9:9" x14ac:dyDescent="0.3">
      <c r="I2056" s="1">
        <v>-600</v>
      </c>
    </row>
    <row r="2057" spans="9:9" x14ac:dyDescent="0.3">
      <c r="I2057" s="1">
        <v>-600</v>
      </c>
    </row>
    <row r="2058" spans="9:9" x14ac:dyDescent="0.3">
      <c r="I2058" s="1">
        <v>-600</v>
      </c>
    </row>
    <row r="2059" spans="9:9" x14ac:dyDescent="0.3">
      <c r="I2059" s="1">
        <v>-900</v>
      </c>
    </row>
    <row r="2060" spans="9:9" x14ac:dyDescent="0.3">
      <c r="I2060" s="1">
        <v>-400</v>
      </c>
    </row>
    <row r="2061" spans="9:9" x14ac:dyDescent="0.3">
      <c r="I2061" s="1">
        <v>-200</v>
      </c>
    </row>
    <row r="2062" spans="9:9" x14ac:dyDescent="0.3">
      <c r="I2062" s="1">
        <v>-500</v>
      </c>
    </row>
    <row r="2063" spans="9:9" x14ac:dyDescent="0.3">
      <c r="I2063" s="1">
        <v>-300</v>
      </c>
    </row>
    <row r="2064" spans="9:9" x14ac:dyDescent="0.3">
      <c r="I2064" s="1">
        <v>-800</v>
      </c>
    </row>
    <row r="2065" spans="9:9" x14ac:dyDescent="0.3">
      <c r="I2065" s="1">
        <v>-900</v>
      </c>
    </row>
    <row r="2066" spans="9:9" x14ac:dyDescent="0.3">
      <c r="I2066" s="1">
        <v>-600</v>
      </c>
    </row>
    <row r="2067" spans="9:9" x14ac:dyDescent="0.3">
      <c r="I2067" s="1">
        <v>-1100</v>
      </c>
    </row>
    <row r="2068" spans="9:9" x14ac:dyDescent="0.3">
      <c r="I2068" s="1">
        <v>-200</v>
      </c>
    </row>
    <row r="2069" spans="9:9" x14ac:dyDescent="0.3">
      <c r="I2069" s="1">
        <v>-300</v>
      </c>
    </row>
    <row r="2070" spans="9:9" x14ac:dyDescent="0.3">
      <c r="I2070" s="1">
        <v>-700</v>
      </c>
    </row>
    <row r="2071" spans="9:9" x14ac:dyDescent="0.3">
      <c r="I2071" s="1">
        <v>-900</v>
      </c>
    </row>
    <row r="2072" spans="9:9" x14ac:dyDescent="0.3">
      <c r="I2072" s="1">
        <v>-600</v>
      </c>
    </row>
    <row r="2073" spans="9:9" x14ac:dyDescent="0.3">
      <c r="I2073" s="1">
        <v>-600</v>
      </c>
    </row>
    <row r="2074" spans="9:9" x14ac:dyDescent="0.3">
      <c r="I2074" s="1">
        <v>-300</v>
      </c>
    </row>
    <row r="2075" spans="9:9" x14ac:dyDescent="0.3">
      <c r="I2075" s="1">
        <v>-400</v>
      </c>
    </row>
    <row r="2077" spans="9:9" x14ac:dyDescent="0.3">
      <c r="I2077" s="1">
        <v>-1300</v>
      </c>
    </row>
    <row r="2078" spans="9:9" x14ac:dyDescent="0.3">
      <c r="I2078" s="1">
        <v>-1100</v>
      </c>
    </row>
    <row r="2079" spans="9:9" x14ac:dyDescent="0.3">
      <c r="I2079" s="1">
        <v>-700</v>
      </c>
    </row>
    <row r="2080" spans="9:9" x14ac:dyDescent="0.3">
      <c r="I2080" s="1">
        <v>-600</v>
      </c>
    </row>
    <row r="2081" spans="9:9" x14ac:dyDescent="0.3">
      <c r="I2081" s="1">
        <v>-300</v>
      </c>
    </row>
    <row r="2082" spans="9:9" x14ac:dyDescent="0.3">
      <c r="I2082" s="1">
        <v>-100</v>
      </c>
    </row>
    <row r="2083" spans="9:9" x14ac:dyDescent="0.3">
      <c r="I2083" s="1">
        <v>300</v>
      </c>
    </row>
    <row r="2084" spans="9:9" x14ac:dyDescent="0.3">
      <c r="I2084" s="1">
        <v>-800</v>
      </c>
    </row>
    <row r="2085" spans="9:9" x14ac:dyDescent="0.3">
      <c r="I2085" s="1">
        <v>-400</v>
      </c>
    </row>
    <row r="2086" spans="9:9" x14ac:dyDescent="0.3">
      <c r="I2086" s="1">
        <v>-200</v>
      </c>
    </row>
    <row r="2087" spans="9:9" x14ac:dyDescent="0.3">
      <c r="I2087" s="1">
        <v>-200</v>
      </c>
    </row>
    <row r="2089" spans="9:9" x14ac:dyDescent="0.3">
      <c r="I2089" s="1">
        <v>100</v>
      </c>
    </row>
    <row r="2091" spans="9:9" x14ac:dyDescent="0.3">
      <c r="I2091" s="1">
        <v>-100</v>
      </c>
    </row>
    <row r="2092" spans="9:9" x14ac:dyDescent="0.3">
      <c r="I2092" s="1">
        <v>100</v>
      </c>
    </row>
    <row r="2093" spans="9:9" x14ac:dyDescent="0.3">
      <c r="I2093" s="1">
        <v>-500</v>
      </c>
    </row>
    <row r="2094" spans="9:9" x14ac:dyDescent="0.3">
      <c r="I2094" s="1">
        <v>-400</v>
      </c>
    </row>
    <row r="2095" spans="9:9" x14ac:dyDescent="0.3">
      <c r="I2095" s="1">
        <v>-1600</v>
      </c>
    </row>
    <row r="2096" spans="9:9" x14ac:dyDescent="0.3">
      <c r="I2096" s="1">
        <v>-400</v>
      </c>
    </row>
    <row r="2097" spans="9:9" x14ac:dyDescent="0.3">
      <c r="I2097" s="1">
        <v>-300</v>
      </c>
    </row>
    <row r="2098" spans="9:9" x14ac:dyDescent="0.3">
      <c r="I2098" s="1">
        <v>-100</v>
      </c>
    </row>
    <row r="2099" spans="9:9" x14ac:dyDescent="0.3">
      <c r="I2099" s="1">
        <v>-100</v>
      </c>
    </row>
    <row r="2100" spans="9:9" x14ac:dyDescent="0.3">
      <c r="I2100" s="1">
        <v>-400</v>
      </c>
    </row>
    <row r="2101" spans="9:9" x14ac:dyDescent="0.3">
      <c r="I2101" s="1">
        <v>-100</v>
      </c>
    </row>
    <row r="2102" spans="9:9" x14ac:dyDescent="0.3">
      <c r="I2102" s="1">
        <v>-300</v>
      </c>
    </row>
    <row r="2103" spans="9:9" x14ac:dyDescent="0.3">
      <c r="I2103" s="1">
        <v>-300</v>
      </c>
    </row>
    <row r="2104" spans="9:9" x14ac:dyDescent="0.3">
      <c r="I2104" s="1">
        <v>-200</v>
      </c>
    </row>
    <row r="2105" spans="9:9" x14ac:dyDescent="0.3">
      <c r="I2105" s="1">
        <v>-300</v>
      </c>
    </row>
    <row r="2106" spans="9:9" x14ac:dyDescent="0.3">
      <c r="I2106" s="1">
        <v>-400</v>
      </c>
    </row>
    <row r="2107" spans="9:9" x14ac:dyDescent="0.3">
      <c r="I2107" s="1">
        <v>-300</v>
      </c>
    </row>
    <row r="2108" spans="9:9" x14ac:dyDescent="0.3">
      <c r="I2108" s="1">
        <v>-600</v>
      </c>
    </row>
    <row r="2109" spans="9:9" x14ac:dyDescent="0.3">
      <c r="I2109" s="1">
        <v>-800</v>
      </c>
    </row>
    <row r="2111" spans="9:9" x14ac:dyDescent="0.3">
      <c r="I2111" s="1">
        <v>-300</v>
      </c>
    </row>
    <row r="2112" spans="9:9" x14ac:dyDescent="0.3">
      <c r="I2112" s="1">
        <v>-300</v>
      </c>
    </row>
    <row r="2113" spans="9:9" x14ac:dyDescent="0.3">
      <c r="I2113" s="1">
        <v>-200</v>
      </c>
    </row>
    <row r="2114" spans="9:9" x14ac:dyDescent="0.3">
      <c r="I2114" s="1">
        <v>-300</v>
      </c>
    </row>
    <row r="2115" spans="9:9" x14ac:dyDescent="0.3">
      <c r="I2115" s="1">
        <v>-1000</v>
      </c>
    </row>
    <row r="2116" spans="9:9" x14ac:dyDescent="0.3">
      <c r="I2116" s="1">
        <v>-500</v>
      </c>
    </row>
    <row r="2117" spans="9:9" x14ac:dyDescent="0.3">
      <c r="I2117" s="1">
        <v>-700</v>
      </c>
    </row>
    <row r="2118" spans="9:9" x14ac:dyDescent="0.3">
      <c r="I2118" s="1">
        <v>-100</v>
      </c>
    </row>
    <row r="2120" spans="9:9" x14ac:dyDescent="0.3">
      <c r="I2120" s="1">
        <v>-500</v>
      </c>
    </row>
    <row r="2121" spans="9:9" x14ac:dyDescent="0.3">
      <c r="I2121" s="1">
        <v>200</v>
      </c>
    </row>
    <row r="2123" spans="9:9" x14ac:dyDescent="0.3">
      <c r="I2123" s="1">
        <v>-300</v>
      </c>
    </row>
    <row r="2124" spans="9:9" x14ac:dyDescent="0.3">
      <c r="I2124" s="1">
        <v>-600</v>
      </c>
    </row>
    <row r="2125" spans="9:9" x14ac:dyDescent="0.3">
      <c r="I2125" s="1">
        <v>-1000</v>
      </c>
    </row>
    <row r="2126" spans="9:9" x14ac:dyDescent="0.3">
      <c r="I2126" s="1">
        <v>-200</v>
      </c>
    </row>
    <row r="2127" spans="9:9" x14ac:dyDescent="0.3">
      <c r="I2127" s="1">
        <v>-100</v>
      </c>
    </row>
    <row r="2128" spans="9:9" x14ac:dyDescent="0.3">
      <c r="I2128" s="1">
        <v>100</v>
      </c>
    </row>
    <row r="2129" spans="9:9" x14ac:dyDescent="0.3">
      <c r="I2129" s="1">
        <v>-500</v>
      </c>
    </row>
    <row r="2130" spans="9:9" x14ac:dyDescent="0.3">
      <c r="I2130" s="1">
        <v>-1400</v>
      </c>
    </row>
    <row r="2131" spans="9:9" x14ac:dyDescent="0.3">
      <c r="I2131" s="1">
        <v>-500</v>
      </c>
    </row>
    <row r="2132" spans="9:9" x14ac:dyDescent="0.3">
      <c r="I2132" s="1">
        <v>100</v>
      </c>
    </row>
    <row r="2133" spans="9:9" x14ac:dyDescent="0.3">
      <c r="I2133" s="1">
        <v>-500</v>
      </c>
    </row>
    <row r="2134" spans="9:9" x14ac:dyDescent="0.3">
      <c r="I2134" s="1">
        <v>-700</v>
      </c>
    </row>
    <row r="2135" spans="9:9" x14ac:dyDescent="0.3">
      <c r="I2135" s="1">
        <v>-300</v>
      </c>
    </row>
    <row r="2136" spans="9:9" x14ac:dyDescent="0.3">
      <c r="I2136" s="1">
        <v>-400</v>
      </c>
    </row>
    <row r="2137" spans="9:9" x14ac:dyDescent="0.3">
      <c r="I2137" s="1">
        <v>-600</v>
      </c>
    </row>
    <row r="2138" spans="9:9" x14ac:dyDescent="0.3">
      <c r="I2138" s="1">
        <v>-100</v>
      </c>
    </row>
    <row r="2139" spans="9:9" x14ac:dyDescent="0.3">
      <c r="I2139" s="1">
        <v>-500</v>
      </c>
    </row>
    <row r="2140" spans="9:9" x14ac:dyDescent="0.3">
      <c r="I2140" s="1">
        <v>-400</v>
      </c>
    </row>
    <row r="2141" spans="9:9" x14ac:dyDescent="0.3">
      <c r="I2141" s="1">
        <v>-300</v>
      </c>
    </row>
    <row r="2142" spans="9:9" x14ac:dyDescent="0.3">
      <c r="I2142" s="1">
        <v>-100</v>
      </c>
    </row>
    <row r="2143" spans="9:9" x14ac:dyDescent="0.3">
      <c r="I2143" s="1">
        <v>-500</v>
      </c>
    </row>
    <row r="2144" spans="9:9" x14ac:dyDescent="0.3">
      <c r="I2144" s="1">
        <v>-1400</v>
      </c>
    </row>
    <row r="2145" spans="9:9" x14ac:dyDescent="0.3">
      <c r="I2145" s="1">
        <v>300</v>
      </c>
    </row>
    <row r="2146" spans="9:9" x14ac:dyDescent="0.3">
      <c r="I2146" s="1">
        <v>-400</v>
      </c>
    </row>
    <row r="2147" spans="9:9" x14ac:dyDescent="0.3">
      <c r="I2147" s="1">
        <v>-100</v>
      </c>
    </row>
    <row r="2148" spans="9:9" x14ac:dyDescent="0.3">
      <c r="I2148" s="1">
        <v>-700</v>
      </c>
    </row>
    <row r="2149" spans="9:9" x14ac:dyDescent="0.3">
      <c r="I2149" s="1">
        <v>-300</v>
      </c>
    </row>
    <row r="2150" spans="9:9" x14ac:dyDescent="0.3">
      <c r="I2150" s="1">
        <v>-200</v>
      </c>
    </row>
    <row r="2151" spans="9:9" x14ac:dyDescent="0.3">
      <c r="I2151" s="1">
        <v>-100</v>
      </c>
    </row>
    <row r="2152" spans="9:9" x14ac:dyDescent="0.3">
      <c r="I2152" s="1">
        <v>-400</v>
      </c>
    </row>
    <row r="2153" spans="9:9" x14ac:dyDescent="0.3">
      <c r="I2153" s="1">
        <v>-500</v>
      </c>
    </row>
    <row r="2154" spans="9:9" x14ac:dyDescent="0.3">
      <c r="I2154" s="1">
        <v>-300</v>
      </c>
    </row>
    <row r="2155" spans="9:9" x14ac:dyDescent="0.3">
      <c r="I2155" s="1">
        <v>-300</v>
      </c>
    </row>
    <row r="2156" spans="9:9" x14ac:dyDescent="0.3">
      <c r="I2156" s="1">
        <v>-400</v>
      </c>
    </row>
    <row r="2157" spans="9:9" x14ac:dyDescent="0.3">
      <c r="I2157" s="1">
        <v>-300</v>
      </c>
    </row>
    <row r="2158" spans="9:9" x14ac:dyDescent="0.3">
      <c r="I2158" s="1">
        <v>-300</v>
      </c>
    </row>
    <row r="2159" spans="9:9" x14ac:dyDescent="0.3">
      <c r="I2159" s="1">
        <v>-400</v>
      </c>
    </row>
    <row r="2160" spans="9:9" x14ac:dyDescent="0.3">
      <c r="I2160" s="1">
        <v>-400</v>
      </c>
    </row>
    <row r="2161" spans="9:9" x14ac:dyDescent="0.3">
      <c r="I2161" s="1">
        <v>-200</v>
      </c>
    </row>
    <row r="2162" spans="9:9" x14ac:dyDescent="0.3">
      <c r="I2162" s="1">
        <v>-400</v>
      </c>
    </row>
    <row r="2163" spans="9:9" x14ac:dyDescent="0.3">
      <c r="I2163" s="1">
        <v>-500</v>
      </c>
    </row>
    <row r="2164" spans="9:9" x14ac:dyDescent="0.3">
      <c r="I2164" s="1">
        <v>-400</v>
      </c>
    </row>
    <row r="2165" spans="9:9" x14ac:dyDescent="0.3">
      <c r="I2165" s="1">
        <v>-500</v>
      </c>
    </row>
    <row r="2166" spans="9:9" x14ac:dyDescent="0.3">
      <c r="I2166" s="1">
        <v>-500</v>
      </c>
    </row>
    <row r="2167" spans="9:9" x14ac:dyDescent="0.3">
      <c r="I2167" s="1">
        <v>-400</v>
      </c>
    </row>
    <row r="2168" spans="9:9" x14ac:dyDescent="0.3">
      <c r="I2168" s="1">
        <v>-100</v>
      </c>
    </row>
    <row r="2169" spans="9:9" x14ac:dyDescent="0.3">
      <c r="I2169" s="1">
        <v>6900</v>
      </c>
    </row>
    <row r="2170" spans="9:9" x14ac:dyDescent="0.3">
      <c r="I2170" s="1">
        <v>-300</v>
      </c>
    </row>
    <row r="2172" spans="9:9" x14ac:dyDescent="0.3">
      <c r="I2172" s="1">
        <v>-600</v>
      </c>
    </row>
    <row r="2173" spans="9:9" x14ac:dyDescent="0.3">
      <c r="I2173" s="1">
        <v>-300</v>
      </c>
    </row>
    <row r="2174" spans="9:9" x14ac:dyDescent="0.3">
      <c r="I2174" s="1">
        <v>2900</v>
      </c>
    </row>
    <row r="2175" spans="9:9" x14ac:dyDescent="0.3">
      <c r="I2175" s="1">
        <v>-400</v>
      </c>
    </row>
    <row r="2176" spans="9:9" x14ac:dyDescent="0.3">
      <c r="I2176" s="1">
        <v>-200</v>
      </c>
    </row>
    <row r="2177" spans="9:9" x14ac:dyDescent="0.3">
      <c r="I2177" s="1">
        <v>-200</v>
      </c>
    </row>
    <row r="2178" spans="9:9" x14ac:dyDescent="0.3">
      <c r="I2178" s="1">
        <v>900</v>
      </c>
    </row>
    <row r="2179" spans="9:9" x14ac:dyDescent="0.3">
      <c r="I2179" s="1">
        <v>5100</v>
      </c>
    </row>
    <row r="2180" spans="9:9" x14ac:dyDescent="0.3">
      <c r="I2180" s="1">
        <v>-100</v>
      </c>
    </row>
    <row r="2181" spans="9:9" x14ac:dyDescent="0.3">
      <c r="I2181" s="1">
        <v>2000</v>
      </c>
    </row>
    <row r="2182" spans="9:9" x14ac:dyDescent="0.3">
      <c r="I2182" s="1">
        <v>6700</v>
      </c>
    </row>
    <row r="2183" spans="9:9" x14ac:dyDescent="0.3">
      <c r="I2183" s="1">
        <v>-400</v>
      </c>
    </row>
    <row r="2184" spans="9:9" x14ac:dyDescent="0.3">
      <c r="I2184" s="1">
        <v>6800</v>
      </c>
    </row>
    <row r="2185" spans="9:9" x14ac:dyDescent="0.3">
      <c r="I2185" s="1">
        <v>6200</v>
      </c>
    </row>
    <row r="2186" spans="9:9" x14ac:dyDescent="0.3">
      <c r="I2186" s="1">
        <v>6000</v>
      </c>
    </row>
    <row r="2187" spans="9:9" x14ac:dyDescent="0.3">
      <c r="I2187" s="1">
        <v>-300</v>
      </c>
    </row>
    <row r="2188" spans="9:9" x14ac:dyDescent="0.3">
      <c r="I2188" s="1">
        <v>6400</v>
      </c>
    </row>
    <row r="2189" spans="9:9" x14ac:dyDescent="0.3">
      <c r="I2189" s="1">
        <v>5100</v>
      </c>
    </row>
    <row r="2190" spans="9:9" x14ac:dyDescent="0.3">
      <c r="I2190" s="1">
        <v>6500</v>
      </c>
    </row>
    <row r="2191" spans="9:9" x14ac:dyDescent="0.3">
      <c r="I2191" s="1">
        <v>3300</v>
      </c>
    </row>
    <row r="2192" spans="9:9" x14ac:dyDescent="0.3">
      <c r="I2192" s="1">
        <v>-500</v>
      </c>
    </row>
    <row r="2193" spans="9:9" x14ac:dyDescent="0.3">
      <c r="I2193" s="1">
        <v>4600</v>
      </c>
    </row>
    <row r="2194" spans="9:9" x14ac:dyDescent="0.3">
      <c r="I2194" s="1">
        <v>-200</v>
      </c>
    </row>
    <row r="2195" spans="9:9" x14ac:dyDescent="0.3">
      <c r="I2195" s="1">
        <v>-200</v>
      </c>
    </row>
    <row r="2196" spans="9:9" x14ac:dyDescent="0.3">
      <c r="I2196" s="1">
        <v>-600</v>
      </c>
    </row>
    <row r="2197" spans="9:9" x14ac:dyDescent="0.3">
      <c r="I2197" s="1">
        <v>-200</v>
      </c>
    </row>
    <row r="2198" spans="9:9" x14ac:dyDescent="0.3">
      <c r="I2198" s="1">
        <v>-600</v>
      </c>
    </row>
    <row r="2199" spans="9:9" x14ac:dyDescent="0.3">
      <c r="I2199" s="1">
        <v>5800</v>
      </c>
    </row>
    <row r="2200" spans="9:9" x14ac:dyDescent="0.3">
      <c r="I2200" s="1">
        <v>5500</v>
      </c>
    </row>
    <row r="2201" spans="9:9" x14ac:dyDescent="0.3">
      <c r="I2201" s="1">
        <v>-300</v>
      </c>
    </row>
    <row r="2202" spans="9:9" x14ac:dyDescent="0.3">
      <c r="I2202" s="1">
        <v>4800</v>
      </c>
    </row>
    <row r="2203" spans="9:9" x14ac:dyDescent="0.3">
      <c r="I2203" s="1">
        <v>-500</v>
      </c>
    </row>
    <row r="2204" spans="9:9" x14ac:dyDescent="0.3">
      <c r="I2204" s="1">
        <v>-500</v>
      </c>
    </row>
    <row r="2205" spans="9:9" x14ac:dyDescent="0.3">
      <c r="I2205" s="1">
        <v>-1000</v>
      </c>
    </row>
    <row r="2206" spans="9:9" x14ac:dyDescent="0.3">
      <c r="I2206" s="1">
        <v>-500</v>
      </c>
    </row>
    <row r="2207" spans="9:9" x14ac:dyDescent="0.3">
      <c r="I2207" s="1" t="s">
        <v>577</v>
      </c>
    </row>
    <row r="2208" spans="9:9" x14ac:dyDescent="0.3">
      <c r="I2208" s="1">
        <v>12</v>
      </c>
    </row>
    <row r="2209" spans="9:9" x14ac:dyDescent="0.3">
      <c r="I2209" s="1">
        <v>-4</v>
      </c>
    </row>
    <row r="2210" spans="9:9" x14ac:dyDescent="0.3">
      <c r="I2210" s="1">
        <v>7</v>
      </c>
    </row>
    <row r="2211" spans="9:9" x14ac:dyDescent="0.3">
      <c r="I2211" s="1">
        <v>-3</v>
      </c>
    </row>
    <row r="2212" spans="9:9" x14ac:dyDescent="0.3">
      <c r="I2212" s="1">
        <v>-7</v>
      </c>
    </row>
    <row r="2213" spans="9:9" x14ac:dyDescent="0.3">
      <c r="I2213" s="1">
        <v>11</v>
      </c>
    </row>
    <row r="2214" spans="9:9" x14ac:dyDescent="0.3">
      <c r="I2214" s="1">
        <v>-10</v>
      </c>
    </row>
    <row r="2215" spans="9:9" x14ac:dyDescent="0.3">
      <c r="I2215" s="1">
        <v>20</v>
      </c>
    </row>
    <row r="2216" spans="9:9" x14ac:dyDescent="0.3">
      <c r="I2216" s="1">
        <v>2</v>
      </c>
    </row>
    <row r="2217" spans="9:9" x14ac:dyDescent="0.3">
      <c r="I2217" s="1">
        <v>-2</v>
      </c>
    </row>
    <row r="2218" spans="9:9" x14ac:dyDescent="0.3">
      <c r="I2218" s="1">
        <v>-5</v>
      </c>
    </row>
    <row r="2219" spans="9:9" x14ac:dyDescent="0.3">
      <c r="I2219" s="1">
        <v>16</v>
      </c>
    </row>
    <row r="2220" spans="9:9" x14ac:dyDescent="0.3">
      <c r="I2220" s="1">
        <v>3</v>
      </c>
    </row>
    <row r="2221" spans="9:9" x14ac:dyDescent="0.3">
      <c r="I2221" s="1">
        <v>13</v>
      </c>
    </row>
    <row r="2222" spans="9:9" x14ac:dyDescent="0.3">
      <c r="I2222" s="1">
        <v>10</v>
      </c>
    </row>
    <row r="2223" spans="9:9" x14ac:dyDescent="0.3">
      <c r="I2223" s="1">
        <v>1</v>
      </c>
    </row>
    <row r="2224" spans="9:9" x14ac:dyDescent="0.3">
      <c r="I2224" s="1">
        <v>3</v>
      </c>
    </row>
    <row r="2225" spans="9:9" x14ac:dyDescent="0.3">
      <c r="I2225" s="1">
        <v>3</v>
      </c>
    </row>
    <row r="2226" spans="9:9" x14ac:dyDescent="0.3">
      <c r="I2226" s="1">
        <v>8</v>
      </c>
    </row>
    <row r="2227" spans="9:9" x14ac:dyDescent="0.3">
      <c r="I2227" s="1">
        <v>5</v>
      </c>
    </row>
    <row r="2228" spans="9:9" x14ac:dyDescent="0.3">
      <c r="I2228" s="1">
        <v>-1</v>
      </c>
    </row>
    <row r="2229" spans="9:9" x14ac:dyDescent="0.3">
      <c r="I2229" s="1">
        <v>2</v>
      </c>
    </row>
    <row r="2230" spans="9:9" x14ac:dyDescent="0.3">
      <c r="I2230" s="1">
        <v>7</v>
      </c>
    </row>
    <row r="2231" spans="9:9" x14ac:dyDescent="0.3">
      <c r="I2231" s="1">
        <v>4</v>
      </c>
    </row>
    <row r="2232" spans="9:9" x14ac:dyDescent="0.3">
      <c r="I2232" s="1">
        <v>-3</v>
      </c>
    </row>
    <row r="2233" spans="9:9" x14ac:dyDescent="0.3">
      <c r="I2233" s="1">
        <v>-1</v>
      </c>
    </row>
    <row r="2234" spans="9:9" x14ac:dyDescent="0.3">
      <c r="I2234" s="1">
        <v>4</v>
      </c>
    </row>
    <row r="2235" spans="9:9" x14ac:dyDescent="0.3">
      <c r="I2235" s="1">
        <v>6</v>
      </c>
    </row>
    <row r="2236" spans="9:9" x14ac:dyDescent="0.3">
      <c r="I2236" s="1">
        <v>1</v>
      </c>
    </row>
    <row r="2237" spans="9:9" x14ac:dyDescent="0.3">
      <c r="I2237" s="1">
        <v>-2</v>
      </c>
    </row>
    <row r="2238" spans="9:9" x14ac:dyDescent="0.3">
      <c r="I2238" s="1">
        <v>1</v>
      </c>
    </row>
    <row r="2239" spans="9:9" x14ac:dyDescent="0.3">
      <c r="I2239" s="1">
        <v>2</v>
      </c>
    </row>
    <row r="2240" spans="9:9" x14ac:dyDescent="0.3">
      <c r="I2240" s="1">
        <v>4</v>
      </c>
    </row>
    <row r="2241" spans="9:9" x14ac:dyDescent="0.3">
      <c r="I2241" s="1">
        <v>4</v>
      </c>
    </row>
    <row r="2242" spans="9:9" x14ac:dyDescent="0.3">
      <c r="I2242" s="1">
        <v>13</v>
      </c>
    </row>
    <row r="2243" spans="9:9" x14ac:dyDescent="0.3">
      <c r="I2243" s="1">
        <v>-2</v>
      </c>
    </row>
    <row r="2245" spans="9:9" x14ac:dyDescent="0.3">
      <c r="I2245" s="1">
        <v>4</v>
      </c>
    </row>
    <row r="2246" spans="9:9" x14ac:dyDescent="0.3">
      <c r="I2246" s="1">
        <v>17</v>
      </c>
    </row>
    <row r="2247" spans="9:9" x14ac:dyDescent="0.3">
      <c r="I2247" s="1">
        <v>4</v>
      </c>
    </row>
    <row r="2248" spans="9:9" x14ac:dyDescent="0.3">
      <c r="I2248" s="1">
        <v>3</v>
      </c>
    </row>
    <row r="2249" spans="9:9" x14ac:dyDescent="0.3">
      <c r="I2249" s="1">
        <v>10</v>
      </c>
    </row>
    <row r="2250" spans="9:9" x14ac:dyDescent="0.3">
      <c r="I2250" s="1">
        <v>10</v>
      </c>
    </row>
    <row r="2251" spans="9:9" x14ac:dyDescent="0.3">
      <c r="I2251" s="1">
        <v>9</v>
      </c>
    </row>
    <row r="2252" spans="9:9" x14ac:dyDescent="0.3">
      <c r="I2252" s="1">
        <v>5</v>
      </c>
    </row>
    <row r="2253" spans="9:9" x14ac:dyDescent="0.3">
      <c r="I2253" s="1">
        <v>-2</v>
      </c>
    </row>
    <row r="2254" spans="9:9" x14ac:dyDescent="0.3">
      <c r="I2254" s="1">
        <v>5</v>
      </c>
    </row>
    <row r="2255" spans="9:9" x14ac:dyDescent="0.3">
      <c r="I2255" s="1">
        <v>-1</v>
      </c>
    </row>
    <row r="2256" spans="9:9" x14ac:dyDescent="0.3">
      <c r="I2256" s="1">
        <v>-2</v>
      </c>
    </row>
    <row r="2257" spans="9:9" x14ac:dyDescent="0.3">
      <c r="I2257" s="1">
        <v>-4</v>
      </c>
    </row>
    <row r="2258" spans="9:9" x14ac:dyDescent="0.3">
      <c r="I2258" s="1">
        <v>-1</v>
      </c>
    </row>
    <row r="2259" spans="9:9" x14ac:dyDescent="0.3">
      <c r="I2259" s="1">
        <v>8</v>
      </c>
    </row>
    <row r="2260" spans="9:9" x14ac:dyDescent="0.3">
      <c r="I2260" s="1">
        <v>7</v>
      </c>
    </row>
    <row r="2261" spans="9:9" x14ac:dyDescent="0.3">
      <c r="I2261" s="1">
        <v>-3</v>
      </c>
    </row>
    <row r="2262" spans="9:9" x14ac:dyDescent="0.3">
      <c r="I2262" s="1">
        <v>9</v>
      </c>
    </row>
    <row r="2263" spans="9:9" x14ac:dyDescent="0.3">
      <c r="I2263" s="1">
        <v>-9</v>
      </c>
    </row>
    <row r="2264" spans="9:9" x14ac:dyDescent="0.3">
      <c r="I2264" s="1">
        <v>2</v>
      </c>
    </row>
    <row r="2265" spans="9:9" x14ac:dyDescent="0.3">
      <c r="I2265" s="1">
        <v>-5</v>
      </c>
    </row>
    <row r="2266" spans="9:9" x14ac:dyDescent="0.3">
      <c r="I2266" s="1">
        <v>4</v>
      </c>
    </row>
    <row r="2267" spans="9:9" x14ac:dyDescent="0.3">
      <c r="I2267" s="1">
        <v>6</v>
      </c>
    </row>
    <row r="2268" spans="9:9" x14ac:dyDescent="0.3">
      <c r="I2268" s="1">
        <v>3</v>
      </c>
    </row>
    <row r="2269" spans="9:9" x14ac:dyDescent="0.3">
      <c r="I2269" s="1">
        <v>4</v>
      </c>
    </row>
    <row r="2270" spans="9:9" x14ac:dyDescent="0.3">
      <c r="I2270" s="1">
        <v>-6</v>
      </c>
    </row>
    <row r="2271" spans="9:9" x14ac:dyDescent="0.3">
      <c r="I2271" s="1">
        <v>6</v>
      </c>
    </row>
    <row r="2272" spans="9:9" x14ac:dyDescent="0.3">
      <c r="I2272" s="1">
        <v>10</v>
      </c>
    </row>
    <row r="2274" spans="9:9" x14ac:dyDescent="0.3">
      <c r="I2274" s="1">
        <v>-6</v>
      </c>
    </row>
    <row r="2275" spans="9:9" x14ac:dyDescent="0.3">
      <c r="I2275" s="1">
        <v>6</v>
      </c>
    </row>
    <row r="2277" spans="9:9" x14ac:dyDescent="0.3">
      <c r="I2277" s="1">
        <v>-2</v>
      </c>
    </row>
    <row r="2278" spans="9:9" x14ac:dyDescent="0.3">
      <c r="I2278" s="1">
        <v>8</v>
      </c>
    </row>
    <row r="2279" spans="9:9" x14ac:dyDescent="0.3">
      <c r="I2279" s="1">
        <v>9</v>
      </c>
    </row>
    <row r="2280" spans="9:9" x14ac:dyDescent="0.3">
      <c r="I2280" s="1">
        <v>19</v>
      </c>
    </row>
    <row r="2281" spans="9:9" x14ac:dyDescent="0.3">
      <c r="I2281" s="1">
        <v>3</v>
      </c>
    </row>
    <row r="2282" spans="9:9" x14ac:dyDescent="0.3">
      <c r="I2282" s="1">
        <v>-1</v>
      </c>
    </row>
    <row r="2283" spans="9:9" x14ac:dyDescent="0.3">
      <c r="I2283" s="1">
        <v>-4</v>
      </c>
    </row>
    <row r="2284" spans="9:9" x14ac:dyDescent="0.3">
      <c r="I2284" s="1">
        <v>7</v>
      </c>
    </row>
    <row r="2285" spans="9:9" x14ac:dyDescent="0.3">
      <c r="I2285" s="1">
        <v>-5</v>
      </c>
    </row>
    <row r="2286" spans="9:9" x14ac:dyDescent="0.3">
      <c r="I2286" s="1">
        <v>12</v>
      </c>
    </row>
    <row r="2287" spans="9:9" x14ac:dyDescent="0.3">
      <c r="I2287" s="1">
        <v>2</v>
      </c>
    </row>
    <row r="2288" spans="9:9" x14ac:dyDescent="0.3">
      <c r="I2288" s="1">
        <v>7</v>
      </c>
    </row>
    <row r="2289" spans="9:9" x14ac:dyDescent="0.3">
      <c r="I2289" s="1">
        <v>-2</v>
      </c>
    </row>
    <row r="2290" spans="9:9" x14ac:dyDescent="0.3">
      <c r="I2290" s="1">
        <v>-10</v>
      </c>
    </row>
    <row r="2291" spans="9:9" x14ac:dyDescent="0.3">
      <c r="I2291" s="1">
        <v>7</v>
      </c>
    </row>
    <row r="2292" spans="9:9" x14ac:dyDescent="0.3">
      <c r="I2292" s="1">
        <v>5</v>
      </c>
    </row>
    <row r="2293" spans="9:9" x14ac:dyDescent="0.3">
      <c r="I2293" s="1">
        <v>-3</v>
      </c>
    </row>
    <row r="2294" spans="9:9" x14ac:dyDescent="0.3">
      <c r="I2294" s="1">
        <v>-9</v>
      </c>
    </row>
    <row r="2295" spans="9:9" x14ac:dyDescent="0.3">
      <c r="I2295" s="1">
        <v>21</v>
      </c>
    </row>
    <row r="2296" spans="9:9" x14ac:dyDescent="0.3">
      <c r="I2296" s="1">
        <v>-1</v>
      </c>
    </row>
    <row r="2297" spans="9:9" x14ac:dyDescent="0.3">
      <c r="I2297" s="1">
        <v>4</v>
      </c>
    </row>
    <row r="2298" spans="9:9" x14ac:dyDescent="0.3">
      <c r="I2298" s="1">
        <v>-6</v>
      </c>
    </row>
    <row r="2299" spans="9:9" x14ac:dyDescent="0.3">
      <c r="I2299" s="1">
        <v>3</v>
      </c>
    </row>
    <row r="2300" spans="9:9" x14ac:dyDescent="0.3">
      <c r="I2300" s="1">
        <v>5</v>
      </c>
    </row>
    <row r="2301" spans="9:9" x14ac:dyDescent="0.3">
      <c r="I2301" s="1">
        <v>4</v>
      </c>
    </row>
    <row r="2302" spans="9:9" x14ac:dyDescent="0.3">
      <c r="I2302" s="1">
        <v>1</v>
      </c>
    </row>
    <row r="2303" spans="9:9" x14ac:dyDescent="0.3">
      <c r="I2303" s="1">
        <v>5</v>
      </c>
    </row>
    <row r="2304" spans="9:9" x14ac:dyDescent="0.3">
      <c r="I2304" s="1">
        <v>7</v>
      </c>
    </row>
    <row r="2305" spans="9:9" x14ac:dyDescent="0.3">
      <c r="I2305" s="1">
        <v>7</v>
      </c>
    </row>
    <row r="2306" spans="9:9" x14ac:dyDescent="0.3">
      <c r="I2306" s="1">
        <v>3</v>
      </c>
    </row>
    <row r="2307" spans="9:9" x14ac:dyDescent="0.3">
      <c r="I2307" s="1">
        <v>8</v>
      </c>
    </row>
    <row r="2308" spans="9:9" x14ac:dyDescent="0.3">
      <c r="I2308" s="1">
        <v>-1</v>
      </c>
    </row>
    <row r="2309" spans="9:9" x14ac:dyDescent="0.3">
      <c r="I2309" s="1">
        <v>7</v>
      </c>
    </row>
    <row r="2310" spans="9:9" x14ac:dyDescent="0.3">
      <c r="I2310" s="1">
        <v>3</v>
      </c>
    </row>
    <row r="2311" spans="9:9" x14ac:dyDescent="0.3">
      <c r="I2311" s="1">
        <v>10</v>
      </c>
    </row>
    <row r="2312" spans="9:9" x14ac:dyDescent="0.3">
      <c r="I2312" s="1">
        <v>-4</v>
      </c>
    </row>
    <row r="2313" spans="9:9" x14ac:dyDescent="0.3">
      <c r="I2313" s="1">
        <v>6</v>
      </c>
    </row>
    <row r="2314" spans="9:9" x14ac:dyDescent="0.3">
      <c r="I2314" s="1">
        <v>-1</v>
      </c>
    </row>
    <row r="2315" spans="9:9" x14ac:dyDescent="0.3">
      <c r="I2315" s="1">
        <v>-3</v>
      </c>
    </row>
    <row r="2316" spans="9:9" x14ac:dyDescent="0.3">
      <c r="I2316" s="1">
        <v>16</v>
      </c>
    </row>
    <row r="2317" spans="9:9" x14ac:dyDescent="0.3">
      <c r="I2317" s="1">
        <v>15</v>
      </c>
    </row>
    <row r="2318" spans="9:9" x14ac:dyDescent="0.3">
      <c r="I2318" s="1">
        <v>2</v>
      </c>
    </row>
    <row r="2319" spans="9:9" x14ac:dyDescent="0.3">
      <c r="I2319" s="1">
        <v>10</v>
      </c>
    </row>
    <row r="2320" spans="9:9" x14ac:dyDescent="0.3">
      <c r="I2320" s="1">
        <v>-4</v>
      </c>
    </row>
    <row r="2321" spans="9:9" x14ac:dyDescent="0.3">
      <c r="I2321" s="1">
        <v>2</v>
      </c>
    </row>
    <row r="2322" spans="9:9" x14ac:dyDescent="0.3">
      <c r="I2322" s="1">
        <v>14</v>
      </c>
    </row>
    <row r="2324" spans="9:9" x14ac:dyDescent="0.3">
      <c r="I2324" s="1">
        <v>-15</v>
      </c>
    </row>
    <row r="2325" spans="9:9" x14ac:dyDescent="0.3">
      <c r="I2325" s="1">
        <v>12</v>
      </c>
    </row>
    <row r="2326" spans="9:9" x14ac:dyDescent="0.3">
      <c r="I2326" s="1">
        <v>-2</v>
      </c>
    </row>
    <row r="2327" spans="9:9" x14ac:dyDescent="0.3">
      <c r="I2327" s="1">
        <v>-2</v>
      </c>
    </row>
    <row r="2328" spans="9:9" x14ac:dyDescent="0.3">
      <c r="I2328" s="1">
        <v>7</v>
      </c>
    </row>
    <row r="2329" spans="9:9" x14ac:dyDescent="0.3">
      <c r="I2329" s="1">
        <v>1</v>
      </c>
    </row>
    <row r="2330" spans="9:9" x14ac:dyDescent="0.3">
      <c r="I2330" s="1">
        <v>3</v>
      </c>
    </row>
    <row r="2331" spans="9:9" x14ac:dyDescent="0.3">
      <c r="I2331" s="1">
        <v>14</v>
      </c>
    </row>
    <row r="2332" spans="9:9" x14ac:dyDescent="0.3">
      <c r="I2332" s="1">
        <v>23</v>
      </c>
    </row>
    <row r="2333" spans="9:9" x14ac:dyDescent="0.3">
      <c r="I2333" s="1">
        <v>15</v>
      </c>
    </row>
    <row r="2334" spans="9:9" x14ac:dyDescent="0.3">
      <c r="I2334" s="1">
        <v>3</v>
      </c>
    </row>
    <row r="2335" spans="9:9" x14ac:dyDescent="0.3">
      <c r="I2335" s="1">
        <v>1</v>
      </c>
    </row>
    <row r="2336" spans="9:9" x14ac:dyDescent="0.3">
      <c r="I2336" s="1">
        <v>4</v>
      </c>
    </row>
    <row r="2337" spans="9:9" x14ac:dyDescent="0.3">
      <c r="I2337" s="1">
        <v>-9</v>
      </c>
    </row>
    <row r="2339" spans="9:9" x14ac:dyDescent="0.3">
      <c r="I2339" s="1">
        <v>-6</v>
      </c>
    </row>
    <row r="2340" spans="9:9" x14ac:dyDescent="0.3">
      <c r="I2340" s="1">
        <v>1</v>
      </c>
    </row>
    <row r="2342" spans="9:9" x14ac:dyDescent="0.3">
      <c r="I2342" s="1">
        <v>9</v>
      </c>
    </row>
    <row r="2343" spans="9:9" x14ac:dyDescent="0.3">
      <c r="I2343" s="1">
        <v>-9</v>
      </c>
    </row>
    <row r="2344" spans="9:9" x14ac:dyDescent="0.3">
      <c r="I2344" s="1">
        <v>-5</v>
      </c>
    </row>
    <row r="2345" spans="9:9" x14ac:dyDescent="0.3">
      <c r="I2345" s="1">
        <v>7</v>
      </c>
    </row>
    <row r="2346" spans="9:9" x14ac:dyDescent="0.3">
      <c r="I2346" s="1">
        <v>5</v>
      </c>
    </row>
    <row r="2347" spans="9:9" x14ac:dyDescent="0.3">
      <c r="I2347" s="1">
        <v>2</v>
      </c>
    </row>
    <row r="2349" spans="9:9" x14ac:dyDescent="0.3">
      <c r="I2349" s="1">
        <v>-6</v>
      </c>
    </row>
    <row r="2350" spans="9:9" x14ac:dyDescent="0.3">
      <c r="I2350" s="1">
        <v>-5</v>
      </c>
    </row>
    <row r="2351" spans="9:9" x14ac:dyDescent="0.3">
      <c r="I2351" s="1">
        <v>-6</v>
      </c>
    </row>
    <row r="2352" spans="9:9" x14ac:dyDescent="0.3">
      <c r="I2352" s="1">
        <v>-6</v>
      </c>
    </row>
    <row r="2353" spans="9:9" x14ac:dyDescent="0.3">
      <c r="I2353" s="1">
        <v>8</v>
      </c>
    </row>
    <row r="2354" spans="9:9" x14ac:dyDescent="0.3">
      <c r="I2354" s="1">
        <v>20</v>
      </c>
    </row>
    <row r="2355" spans="9:9" x14ac:dyDescent="0.3">
      <c r="I2355" s="1">
        <v>21</v>
      </c>
    </row>
    <row r="2356" spans="9:9" x14ac:dyDescent="0.3">
      <c r="I2356" s="1">
        <v>7</v>
      </c>
    </row>
    <row r="2357" spans="9:9" x14ac:dyDescent="0.3">
      <c r="I2357" s="1">
        <v>-3</v>
      </c>
    </row>
    <row r="2358" spans="9:9" x14ac:dyDescent="0.3">
      <c r="I2358" s="1">
        <v>17</v>
      </c>
    </row>
    <row r="2359" spans="9:9" x14ac:dyDescent="0.3">
      <c r="I2359" s="1">
        <v>-1</v>
      </c>
    </row>
    <row r="2360" spans="9:9" x14ac:dyDescent="0.3">
      <c r="I2360" s="1">
        <v>-10</v>
      </c>
    </row>
    <row r="2361" spans="9:9" x14ac:dyDescent="0.3">
      <c r="I2361" s="1">
        <v>4</v>
      </c>
    </row>
    <row r="2362" spans="9:9" x14ac:dyDescent="0.3">
      <c r="I2362" s="1">
        <v>1</v>
      </c>
    </row>
    <row r="2363" spans="9:9" x14ac:dyDescent="0.3">
      <c r="I2363" s="1">
        <v>4</v>
      </c>
    </row>
    <row r="2364" spans="9:9" x14ac:dyDescent="0.3">
      <c r="I2364" s="1">
        <v>-11</v>
      </c>
    </row>
    <row r="2365" spans="9:9" x14ac:dyDescent="0.3">
      <c r="I2365" s="1">
        <v>20</v>
      </c>
    </row>
    <row r="2366" spans="9:9" x14ac:dyDescent="0.3">
      <c r="I2366" s="1">
        <v>17</v>
      </c>
    </row>
    <row r="2367" spans="9:9" x14ac:dyDescent="0.3">
      <c r="I2367" s="1">
        <v>-2</v>
      </c>
    </row>
    <row r="2368" spans="9:9" x14ac:dyDescent="0.3">
      <c r="I2368" s="1">
        <v>-3</v>
      </c>
    </row>
    <row r="2369" spans="9:9" x14ac:dyDescent="0.3">
      <c r="I2369" s="1">
        <v>-4</v>
      </c>
    </row>
    <row r="2370" spans="9:9" x14ac:dyDescent="0.3">
      <c r="I2370" s="1">
        <v>-13</v>
      </c>
    </row>
    <row r="2372" spans="9:9" x14ac:dyDescent="0.3">
      <c r="I2372" s="1">
        <v>-2</v>
      </c>
    </row>
    <row r="2373" spans="9:9" x14ac:dyDescent="0.3">
      <c r="I2373" s="1">
        <v>-5</v>
      </c>
    </row>
    <row r="2374" spans="9:9" x14ac:dyDescent="0.3">
      <c r="I2374" s="1">
        <v>5</v>
      </c>
    </row>
    <row r="2375" spans="9:9" x14ac:dyDescent="0.3">
      <c r="I2375" s="1">
        <v>12</v>
      </c>
    </row>
    <row r="2376" spans="9:9" x14ac:dyDescent="0.3">
      <c r="I2376" s="1">
        <v>-20</v>
      </c>
    </row>
    <row r="2377" spans="9:9" x14ac:dyDescent="0.3">
      <c r="I2377" s="1">
        <v>4</v>
      </c>
    </row>
    <row r="2378" spans="9:9" x14ac:dyDescent="0.3">
      <c r="I2378" s="1">
        <v>9</v>
      </c>
    </row>
    <row r="2379" spans="9:9" x14ac:dyDescent="0.3">
      <c r="I2379" s="1">
        <v>-3</v>
      </c>
    </row>
    <row r="2380" spans="9:9" x14ac:dyDescent="0.3">
      <c r="I2380" s="1">
        <v>-10</v>
      </c>
    </row>
    <row r="2381" spans="9:9" x14ac:dyDescent="0.3">
      <c r="I2381" s="1">
        <v>-6</v>
      </c>
    </row>
    <row r="2382" spans="9:9" x14ac:dyDescent="0.3">
      <c r="I2382" s="1">
        <v>12</v>
      </c>
    </row>
    <row r="2383" spans="9:9" x14ac:dyDescent="0.3">
      <c r="I2383" s="1">
        <v>-14</v>
      </c>
    </row>
    <row r="2384" spans="9:9" x14ac:dyDescent="0.3">
      <c r="I2384" s="1">
        <v>-5</v>
      </c>
    </row>
    <row r="2386" spans="9:9" x14ac:dyDescent="0.3">
      <c r="I2386" s="1">
        <v>-6</v>
      </c>
    </row>
    <row r="2387" spans="9:9" x14ac:dyDescent="0.3">
      <c r="I2387" s="1">
        <v>-22</v>
      </c>
    </row>
    <row r="2388" spans="9:9" x14ac:dyDescent="0.3">
      <c r="I2388" s="1">
        <v>-7</v>
      </c>
    </row>
    <row r="2389" spans="9:9" x14ac:dyDescent="0.3">
      <c r="I2389" s="1">
        <v>-2</v>
      </c>
    </row>
    <row r="2390" spans="9:9" x14ac:dyDescent="0.3">
      <c r="I2390" s="1">
        <v>-15</v>
      </c>
    </row>
    <row r="2391" spans="9:9" x14ac:dyDescent="0.3">
      <c r="I2391" s="1">
        <v>-11</v>
      </c>
    </row>
    <row r="2392" spans="9:9" x14ac:dyDescent="0.3">
      <c r="I2392" s="1">
        <v>-11</v>
      </c>
    </row>
    <row r="2393" spans="9:9" x14ac:dyDescent="0.3">
      <c r="I2393" s="1">
        <v>-15</v>
      </c>
    </row>
    <row r="2394" spans="9:9" x14ac:dyDescent="0.3">
      <c r="I2394" s="1">
        <v>-1</v>
      </c>
    </row>
    <row r="2395" spans="9:9" x14ac:dyDescent="0.3">
      <c r="I2395" s="1">
        <v>-13</v>
      </c>
    </row>
    <row r="2396" spans="9:9" x14ac:dyDescent="0.3">
      <c r="I2396" s="1">
        <v>9</v>
      </c>
    </row>
    <row r="2397" spans="9:9" x14ac:dyDescent="0.3">
      <c r="I2397" s="1">
        <v>-6</v>
      </c>
    </row>
    <row r="2398" spans="9:9" x14ac:dyDescent="0.3">
      <c r="I2398" s="1">
        <v>8</v>
      </c>
    </row>
    <row r="2399" spans="9:9" x14ac:dyDescent="0.3">
      <c r="I2399" s="1">
        <v>9</v>
      </c>
    </row>
    <row r="2400" spans="9:9" x14ac:dyDescent="0.3">
      <c r="I2400" s="1">
        <v>6</v>
      </c>
    </row>
    <row r="2401" spans="9:9" x14ac:dyDescent="0.3">
      <c r="I2401" s="1">
        <v>-36</v>
      </c>
    </row>
    <row r="2402" spans="9:9" x14ac:dyDescent="0.3">
      <c r="I2402" s="1">
        <v>-20</v>
      </c>
    </row>
    <row r="2404" spans="9:9" x14ac:dyDescent="0.3">
      <c r="I2404" s="1">
        <v>-26</v>
      </c>
    </row>
    <row r="2405" spans="9:9" x14ac:dyDescent="0.3">
      <c r="I2405" s="1">
        <v>21</v>
      </c>
    </row>
    <row r="2406" spans="9:9" x14ac:dyDescent="0.3">
      <c r="I2406" s="1">
        <v>2</v>
      </c>
    </row>
    <row r="2407" spans="9:9" x14ac:dyDescent="0.3">
      <c r="I2407" s="1">
        <v>11</v>
      </c>
    </row>
    <row r="2408" spans="9:9" x14ac:dyDescent="0.3">
      <c r="I2408" s="1">
        <v>2</v>
      </c>
    </row>
    <row r="2409" spans="9:9" x14ac:dyDescent="0.3">
      <c r="I2409" s="1" t="s">
        <v>578</v>
      </c>
    </row>
    <row r="2410" spans="9:9" x14ac:dyDescent="0.3">
      <c r="I2410" s="1" t="s">
        <v>558</v>
      </c>
    </row>
    <row r="2411" spans="9:9" x14ac:dyDescent="0.3">
      <c r="I2411" s="1">
        <v>15.75</v>
      </c>
    </row>
    <row r="2412" spans="9:9" x14ac:dyDescent="0.3">
      <c r="I2412" s="1">
        <v>68.5</v>
      </c>
    </row>
    <row r="2413" spans="9:9" x14ac:dyDescent="0.3">
      <c r="I2413" s="1">
        <v>43</v>
      </c>
    </row>
    <row r="2414" spans="9:9" x14ac:dyDescent="0.3">
      <c r="I2414" s="1">
        <v>51.5</v>
      </c>
    </row>
    <row r="2415" spans="9:9" x14ac:dyDescent="0.3">
      <c r="I2415" s="1">
        <v>15</v>
      </c>
    </row>
    <row r="2416" spans="9:9" x14ac:dyDescent="0.3">
      <c r="I2416" s="1">
        <v>41.75</v>
      </c>
    </row>
    <row r="2417" spans="9:9" x14ac:dyDescent="0.3">
      <c r="I2417" s="1">
        <v>17.75</v>
      </c>
    </row>
    <row r="2418" spans="9:9" x14ac:dyDescent="0.3">
      <c r="I2418" s="1">
        <v>0</v>
      </c>
    </row>
    <row r="2419" spans="9:9" x14ac:dyDescent="0.3">
      <c r="I2419" s="1">
        <v>33.119999999999997</v>
      </c>
    </row>
    <row r="2420" spans="9:9" x14ac:dyDescent="0.3">
      <c r="I2420" s="1">
        <v>38</v>
      </c>
    </row>
    <row r="2421" spans="9:9" x14ac:dyDescent="0.3">
      <c r="I2421" s="1">
        <v>68.5</v>
      </c>
    </row>
    <row r="2422" spans="9:9" x14ac:dyDescent="0.3">
      <c r="I2422" s="1">
        <v>15.75</v>
      </c>
    </row>
    <row r="2423" spans="9:9" x14ac:dyDescent="0.3">
      <c r="I2423" s="1">
        <v>33.119999999999997</v>
      </c>
    </row>
    <row r="2424" spans="9:9" x14ac:dyDescent="0.3">
      <c r="I2424" s="1">
        <v>31.75</v>
      </c>
    </row>
    <row r="2425" spans="9:9" x14ac:dyDescent="0.3">
      <c r="I2425" s="1">
        <v>23.5</v>
      </c>
    </row>
    <row r="2426" spans="9:9" x14ac:dyDescent="0.3">
      <c r="I2426" s="1">
        <v>17</v>
      </c>
    </row>
    <row r="2427" spans="9:9" x14ac:dyDescent="0.3">
      <c r="I2427" s="1">
        <v>25.75</v>
      </c>
    </row>
    <row r="2428" spans="9:9" x14ac:dyDescent="0.3">
      <c r="I2428" s="1">
        <v>20.38</v>
      </c>
    </row>
    <row r="2429" spans="9:9" x14ac:dyDescent="0.3">
      <c r="I2429" s="1">
        <v>47</v>
      </c>
    </row>
    <row r="2430" spans="9:9" x14ac:dyDescent="0.3">
      <c r="I2430" s="1">
        <v>46.5</v>
      </c>
    </row>
    <row r="2431" spans="9:9" x14ac:dyDescent="0.3">
      <c r="I2431" s="1">
        <v>37.380000000000003</v>
      </c>
    </row>
    <row r="2432" spans="9:9" x14ac:dyDescent="0.3">
      <c r="I2432" s="1">
        <v>43</v>
      </c>
    </row>
    <row r="2433" spans="9:9" x14ac:dyDescent="0.3">
      <c r="I2433" s="1">
        <v>27.75</v>
      </c>
    </row>
    <row r="2434" spans="9:9" x14ac:dyDescent="0.3">
      <c r="I2434" s="1">
        <v>31.75</v>
      </c>
    </row>
    <row r="2435" spans="9:9" x14ac:dyDescent="0.3">
      <c r="I2435" s="1">
        <v>33.119999999999997</v>
      </c>
    </row>
    <row r="2436" spans="9:9" x14ac:dyDescent="0.3">
      <c r="I2436" s="1">
        <v>19</v>
      </c>
    </row>
    <row r="2437" spans="9:9" x14ac:dyDescent="0.3">
      <c r="I2437" s="1">
        <v>20.38</v>
      </c>
    </row>
    <row r="2438" spans="9:9" x14ac:dyDescent="0.3">
      <c r="I2438" s="1">
        <v>17.62</v>
      </c>
    </row>
    <row r="2439" spans="9:9" x14ac:dyDescent="0.3">
      <c r="I2439" s="1">
        <v>43.62</v>
      </c>
    </row>
    <row r="2440" spans="9:9" x14ac:dyDescent="0.3">
      <c r="I2440" s="1">
        <v>49.12</v>
      </c>
    </row>
    <row r="2441" spans="9:9" x14ac:dyDescent="0.3">
      <c r="I2441" s="1">
        <v>81.5</v>
      </c>
    </row>
    <row r="2442" spans="9:9" x14ac:dyDescent="0.3">
      <c r="I2442" s="1">
        <v>25.25</v>
      </c>
    </row>
    <row r="2443" spans="9:9" x14ac:dyDescent="0.3">
      <c r="I2443" s="1">
        <v>0</v>
      </c>
    </row>
    <row r="2444" spans="9:9" x14ac:dyDescent="0.3">
      <c r="I2444" s="1">
        <v>0</v>
      </c>
    </row>
    <row r="2445" spans="9:9" x14ac:dyDescent="0.3">
      <c r="I2445" s="1">
        <v>53</v>
      </c>
    </row>
    <row r="2446" spans="9:9" x14ac:dyDescent="0.3">
      <c r="I2446" s="1">
        <v>0</v>
      </c>
    </row>
    <row r="2447" spans="9:9" x14ac:dyDescent="0.3">
      <c r="I2447" s="1">
        <v>27.62</v>
      </c>
    </row>
    <row r="2448" spans="9:9" x14ac:dyDescent="0.3">
      <c r="I2448" s="1">
        <v>47</v>
      </c>
    </row>
    <row r="2449" spans="9:9" x14ac:dyDescent="0.3">
      <c r="I2449" s="1">
        <v>56.88</v>
      </c>
    </row>
    <row r="2450" spans="9:9" x14ac:dyDescent="0.3">
      <c r="I2450" s="1">
        <v>40</v>
      </c>
    </row>
    <row r="2451" spans="9:9" x14ac:dyDescent="0.3">
      <c r="I2451" s="1">
        <v>43</v>
      </c>
    </row>
    <row r="2452" spans="9:9" x14ac:dyDescent="0.3">
      <c r="I2452" s="1">
        <v>30.75</v>
      </c>
    </row>
    <row r="2453" spans="9:9" x14ac:dyDescent="0.3">
      <c r="I2453" s="1">
        <v>31.75</v>
      </c>
    </row>
    <row r="2454" spans="9:9" x14ac:dyDescent="0.3">
      <c r="I2454" s="1">
        <v>39.75</v>
      </c>
    </row>
    <row r="2455" spans="9:9" x14ac:dyDescent="0.3">
      <c r="I2455" s="1">
        <v>44.12</v>
      </c>
    </row>
    <row r="2456" spans="9:9" x14ac:dyDescent="0.3">
      <c r="I2456" s="1">
        <v>46.75</v>
      </c>
    </row>
    <row r="2457" spans="9:9" x14ac:dyDescent="0.3">
      <c r="I2457" s="1">
        <v>66.62</v>
      </c>
    </row>
    <row r="2458" spans="9:9" x14ac:dyDescent="0.3">
      <c r="I2458" s="1">
        <v>30</v>
      </c>
    </row>
    <row r="2459" spans="9:9" x14ac:dyDescent="0.3">
      <c r="I2459" s="1">
        <v>25.75</v>
      </c>
    </row>
    <row r="2460" spans="9:9" x14ac:dyDescent="0.3">
      <c r="I2460" s="1">
        <v>0</v>
      </c>
    </row>
    <row r="2461" spans="9:9" x14ac:dyDescent="0.3">
      <c r="I2461" s="1">
        <v>0</v>
      </c>
    </row>
    <row r="2462" spans="9:9" x14ac:dyDescent="0.3">
      <c r="I2462" s="1">
        <v>61.38</v>
      </c>
    </row>
    <row r="2463" spans="9:9" x14ac:dyDescent="0.3">
      <c r="I2463" s="1">
        <v>18</v>
      </c>
    </row>
    <row r="2464" spans="9:9" x14ac:dyDescent="0.3">
      <c r="I2464" s="1">
        <v>13</v>
      </c>
    </row>
    <row r="2465" spans="9:9" x14ac:dyDescent="0.3">
      <c r="I2465" s="1">
        <v>29.5</v>
      </c>
    </row>
    <row r="2466" spans="9:9" x14ac:dyDescent="0.3">
      <c r="I2466" s="1">
        <v>35.619999999999997</v>
      </c>
    </row>
    <row r="2467" spans="9:9" x14ac:dyDescent="0.3">
      <c r="I2467" s="1">
        <v>19.75</v>
      </c>
    </row>
    <row r="2468" spans="9:9" x14ac:dyDescent="0.3">
      <c r="I2468" s="1">
        <v>0</v>
      </c>
    </row>
    <row r="2469" spans="9:9" x14ac:dyDescent="0.3">
      <c r="I2469" s="1">
        <v>27.62</v>
      </c>
    </row>
    <row r="2470" spans="9:9" x14ac:dyDescent="0.3">
      <c r="I2470" s="1">
        <v>69</v>
      </c>
    </row>
    <row r="2471" spans="9:9" x14ac:dyDescent="0.3">
      <c r="I2471" s="1">
        <v>17</v>
      </c>
    </row>
    <row r="2472" spans="9:9" x14ac:dyDescent="0.3">
      <c r="I2472" s="1">
        <v>35.5</v>
      </c>
    </row>
    <row r="2473" spans="9:9" x14ac:dyDescent="0.3">
      <c r="I2473" s="1">
        <v>0</v>
      </c>
    </row>
    <row r="2474" spans="9:9" x14ac:dyDescent="0.3">
      <c r="I2474" s="1">
        <v>34.75</v>
      </c>
    </row>
    <row r="2475" spans="9:9" x14ac:dyDescent="0.3">
      <c r="I2475" s="1">
        <v>31.75</v>
      </c>
    </row>
    <row r="2476" spans="9:9" x14ac:dyDescent="0.3">
      <c r="I2476" s="1">
        <v>20.62</v>
      </c>
    </row>
    <row r="2477" spans="9:9" x14ac:dyDescent="0.3">
      <c r="I2477" s="1">
        <v>50.25</v>
      </c>
    </row>
    <row r="2478" spans="9:9" x14ac:dyDescent="0.3">
      <c r="I2478" s="1">
        <v>68.38</v>
      </c>
    </row>
    <row r="2479" spans="9:9" x14ac:dyDescent="0.3">
      <c r="I2479" s="1">
        <v>21.12</v>
      </c>
    </row>
    <row r="2480" spans="9:9" x14ac:dyDescent="0.3">
      <c r="I2480" s="1">
        <v>0</v>
      </c>
    </row>
    <row r="2481" spans="9:9" x14ac:dyDescent="0.3">
      <c r="I2481" s="1">
        <v>56.88</v>
      </c>
    </row>
    <row r="2482" spans="9:9" x14ac:dyDescent="0.3">
      <c r="I2482" s="1">
        <v>16.25</v>
      </c>
    </row>
    <row r="2483" spans="9:9" x14ac:dyDescent="0.3">
      <c r="I2483" s="1">
        <v>45.38</v>
      </c>
    </row>
    <row r="2484" spans="9:9" x14ac:dyDescent="0.3">
      <c r="I2484" s="1">
        <v>9.6199999999999992</v>
      </c>
    </row>
    <row r="2485" spans="9:9" x14ac:dyDescent="0.3">
      <c r="I2485" s="1">
        <v>32.75</v>
      </c>
    </row>
    <row r="2486" spans="9:9" x14ac:dyDescent="0.3">
      <c r="I2486" s="1">
        <v>20</v>
      </c>
    </row>
    <row r="2487" spans="9:9" x14ac:dyDescent="0.3">
      <c r="I2487" s="1">
        <v>20.62</v>
      </c>
    </row>
    <row r="2488" spans="9:9" x14ac:dyDescent="0.3">
      <c r="I2488" s="1">
        <v>19.88</v>
      </c>
    </row>
    <row r="2489" spans="9:9" x14ac:dyDescent="0.3">
      <c r="I2489" s="1">
        <v>35.880000000000003</v>
      </c>
    </row>
    <row r="2490" spans="9:9" x14ac:dyDescent="0.3">
      <c r="I2490" s="1">
        <v>20.88</v>
      </c>
    </row>
    <row r="2491" spans="9:9" x14ac:dyDescent="0.3">
      <c r="I2491" s="1">
        <v>9.8800000000000008</v>
      </c>
    </row>
    <row r="2492" spans="9:9" x14ac:dyDescent="0.3">
      <c r="I2492" s="1">
        <v>27.38</v>
      </c>
    </row>
    <row r="2493" spans="9:9" x14ac:dyDescent="0.3">
      <c r="I2493" s="1">
        <v>30.38</v>
      </c>
    </row>
    <row r="2494" spans="9:9" x14ac:dyDescent="0.3">
      <c r="I2494" s="1">
        <v>17.38</v>
      </c>
    </row>
    <row r="2495" spans="9:9" x14ac:dyDescent="0.3">
      <c r="I2495" s="1">
        <v>62.12</v>
      </c>
    </row>
    <row r="2496" spans="9:9" x14ac:dyDescent="0.3">
      <c r="I2496" s="1">
        <v>49.12</v>
      </c>
    </row>
    <row r="2497" spans="9:9" x14ac:dyDescent="0.3">
      <c r="I2497" s="1">
        <v>18.88</v>
      </c>
    </row>
    <row r="2498" spans="9:9" x14ac:dyDescent="0.3">
      <c r="I2498" s="1">
        <v>1.5</v>
      </c>
    </row>
    <row r="2499" spans="9:9" x14ac:dyDescent="0.3">
      <c r="I2499" s="1">
        <v>29.75</v>
      </c>
    </row>
    <row r="2500" spans="9:9" x14ac:dyDescent="0.3">
      <c r="I2500" s="1">
        <v>0</v>
      </c>
    </row>
    <row r="2501" spans="9:9" x14ac:dyDescent="0.3">
      <c r="I2501" s="1">
        <v>0</v>
      </c>
    </row>
    <row r="2502" spans="9:9" x14ac:dyDescent="0.3">
      <c r="I2502" s="1">
        <v>17</v>
      </c>
    </row>
    <row r="2503" spans="9:9" x14ac:dyDescent="0.3">
      <c r="I2503" s="1">
        <v>47</v>
      </c>
    </row>
    <row r="2504" spans="9:9" x14ac:dyDescent="0.3">
      <c r="I2504" s="1">
        <v>81.5</v>
      </c>
    </row>
    <row r="2505" spans="9:9" x14ac:dyDescent="0.3">
      <c r="I2505" s="1">
        <v>20.38</v>
      </c>
    </row>
    <row r="2506" spans="9:9" x14ac:dyDescent="0.3">
      <c r="I2506" s="1">
        <v>62.12</v>
      </c>
    </row>
    <row r="2507" spans="9:9" x14ac:dyDescent="0.3">
      <c r="I2507" s="1">
        <v>6.12</v>
      </c>
    </row>
    <row r="2508" spans="9:9" x14ac:dyDescent="0.3">
      <c r="I2508" s="1">
        <v>32.119999999999997</v>
      </c>
    </row>
    <row r="2509" spans="9:9" x14ac:dyDescent="0.3">
      <c r="I2509" s="1">
        <v>41</v>
      </c>
    </row>
    <row r="2510" spans="9:9" x14ac:dyDescent="0.3">
      <c r="I2510" s="1">
        <v>0</v>
      </c>
    </row>
    <row r="2511" spans="9:9" x14ac:dyDescent="0.3">
      <c r="I2511" s="1">
        <v>21.12</v>
      </c>
    </row>
    <row r="2512" spans="9:9" x14ac:dyDescent="0.3">
      <c r="I2512" s="1">
        <v>56.88</v>
      </c>
    </row>
    <row r="2513" spans="9:9" x14ac:dyDescent="0.3">
      <c r="I2513" s="1">
        <v>38.25</v>
      </c>
    </row>
    <row r="2514" spans="9:9" x14ac:dyDescent="0.3">
      <c r="I2514" s="1">
        <v>45.38</v>
      </c>
    </row>
    <row r="2515" spans="9:9" x14ac:dyDescent="0.3">
      <c r="I2515" s="1">
        <v>16</v>
      </c>
    </row>
    <row r="2516" spans="9:9" x14ac:dyDescent="0.3">
      <c r="I2516" s="1">
        <v>53</v>
      </c>
    </row>
    <row r="2517" spans="9:9" x14ac:dyDescent="0.3">
      <c r="I2517" s="1">
        <v>85.25</v>
      </c>
    </row>
    <row r="2518" spans="9:9" x14ac:dyDescent="0.3">
      <c r="I2518" s="1">
        <v>5.5</v>
      </c>
    </row>
    <row r="2519" spans="9:9" x14ac:dyDescent="0.3">
      <c r="I2519" s="1">
        <v>0</v>
      </c>
    </row>
    <row r="2520" spans="9:9" x14ac:dyDescent="0.3">
      <c r="I2520" s="1">
        <v>0</v>
      </c>
    </row>
    <row r="2521" spans="9:9" x14ac:dyDescent="0.3">
      <c r="I2521" s="1">
        <v>0</v>
      </c>
    </row>
    <row r="2522" spans="9:9" x14ac:dyDescent="0.3">
      <c r="I2522" s="1">
        <v>47</v>
      </c>
    </row>
    <row r="2523" spans="9:9" x14ac:dyDescent="0.3">
      <c r="I2523" s="1">
        <v>5.5</v>
      </c>
    </row>
    <row r="2524" spans="9:9" x14ac:dyDescent="0.3">
      <c r="I2524" s="1">
        <v>16.25</v>
      </c>
    </row>
    <row r="2525" spans="9:9" x14ac:dyDescent="0.3">
      <c r="I2525" s="1">
        <v>32.119999999999997</v>
      </c>
    </row>
    <row r="2526" spans="9:9" x14ac:dyDescent="0.3">
      <c r="I2526" s="1">
        <v>29.5</v>
      </c>
    </row>
    <row r="2527" spans="9:9" x14ac:dyDescent="0.3">
      <c r="I2527" s="1">
        <v>20.75</v>
      </c>
    </row>
    <row r="2528" spans="9:9" x14ac:dyDescent="0.3">
      <c r="I2528" s="1">
        <v>20.75</v>
      </c>
    </row>
    <row r="2529" spans="9:9" x14ac:dyDescent="0.3">
      <c r="I2529" s="1">
        <v>59.25</v>
      </c>
    </row>
    <row r="2530" spans="9:9" x14ac:dyDescent="0.3">
      <c r="I2530" s="1">
        <v>15.38</v>
      </c>
    </row>
    <row r="2531" spans="9:9" x14ac:dyDescent="0.3">
      <c r="I2531" s="1">
        <v>16.25</v>
      </c>
    </row>
    <row r="2532" spans="9:9" x14ac:dyDescent="0.3">
      <c r="I2532" s="1">
        <v>61.38</v>
      </c>
    </row>
    <row r="2533" spans="9:9" x14ac:dyDescent="0.3">
      <c r="I2533" s="1">
        <v>9</v>
      </c>
    </row>
    <row r="2534" spans="9:9" x14ac:dyDescent="0.3">
      <c r="I2534" s="1">
        <v>45.75</v>
      </c>
    </row>
    <row r="2535" spans="9:9" x14ac:dyDescent="0.3">
      <c r="I2535" s="1">
        <v>3.5</v>
      </c>
    </row>
    <row r="2536" spans="9:9" x14ac:dyDescent="0.3">
      <c r="I2536" s="1">
        <v>16.5</v>
      </c>
    </row>
    <row r="2537" spans="9:9" x14ac:dyDescent="0.3">
      <c r="I2537" s="1">
        <v>56.88</v>
      </c>
    </row>
    <row r="2538" spans="9:9" x14ac:dyDescent="0.3">
      <c r="I2538" s="1">
        <v>53</v>
      </c>
    </row>
    <row r="2539" spans="9:9" x14ac:dyDescent="0.3">
      <c r="I2539" s="1">
        <v>28.5</v>
      </c>
    </row>
    <row r="2540" spans="9:9" x14ac:dyDescent="0.3">
      <c r="I2540" s="1">
        <v>30.5</v>
      </c>
    </row>
    <row r="2541" spans="9:9" x14ac:dyDescent="0.3">
      <c r="I2541" s="1">
        <v>12.5</v>
      </c>
    </row>
    <row r="2542" spans="9:9" x14ac:dyDescent="0.3">
      <c r="I2542" s="1">
        <v>38</v>
      </c>
    </row>
    <row r="2543" spans="9:9" x14ac:dyDescent="0.3">
      <c r="I2543" s="1">
        <v>10.25</v>
      </c>
    </row>
    <row r="2544" spans="9:9" x14ac:dyDescent="0.3">
      <c r="I2544" s="1">
        <v>16.25</v>
      </c>
    </row>
    <row r="2545" spans="9:9" x14ac:dyDescent="0.3">
      <c r="I2545" s="1">
        <v>37</v>
      </c>
    </row>
    <row r="2546" spans="9:9" x14ac:dyDescent="0.3">
      <c r="I2546" s="1">
        <v>48.75</v>
      </c>
    </row>
    <row r="2547" spans="9:9" x14ac:dyDescent="0.3">
      <c r="I2547" s="1">
        <v>12.62</v>
      </c>
    </row>
    <row r="2548" spans="9:9" x14ac:dyDescent="0.3">
      <c r="I2548" s="1">
        <v>17.75</v>
      </c>
    </row>
    <row r="2549" spans="9:9" x14ac:dyDescent="0.3">
      <c r="I2549" s="1">
        <v>34.25</v>
      </c>
    </row>
    <row r="2550" spans="9:9" x14ac:dyDescent="0.3">
      <c r="I2550" s="1">
        <v>66.62</v>
      </c>
    </row>
    <row r="2551" spans="9:9" x14ac:dyDescent="0.3">
      <c r="I2551" s="1">
        <v>30.5</v>
      </c>
    </row>
    <row r="2552" spans="9:9" x14ac:dyDescent="0.3">
      <c r="I2552" s="1">
        <v>12.25</v>
      </c>
    </row>
    <row r="2553" spans="9:9" x14ac:dyDescent="0.3">
      <c r="I2553" s="1">
        <v>0</v>
      </c>
    </row>
    <row r="2554" spans="9:9" x14ac:dyDescent="0.3">
      <c r="I2554" s="1">
        <v>50.25</v>
      </c>
    </row>
    <row r="2555" spans="9:9" x14ac:dyDescent="0.3">
      <c r="I2555" s="1">
        <v>29</v>
      </c>
    </row>
    <row r="2556" spans="9:9" x14ac:dyDescent="0.3">
      <c r="I2556" s="1">
        <v>45.38</v>
      </c>
    </row>
    <row r="2557" spans="9:9" x14ac:dyDescent="0.3">
      <c r="I2557" s="1">
        <v>13</v>
      </c>
    </row>
    <row r="2558" spans="9:9" x14ac:dyDescent="0.3">
      <c r="I2558" s="1">
        <v>37</v>
      </c>
    </row>
    <row r="2559" spans="9:9" x14ac:dyDescent="0.3">
      <c r="I2559" s="1">
        <v>43</v>
      </c>
    </row>
    <row r="2560" spans="9:9" x14ac:dyDescent="0.3">
      <c r="I2560" s="1">
        <v>28.12</v>
      </c>
    </row>
    <row r="2561" spans="9:9" x14ac:dyDescent="0.3">
      <c r="I2561" s="1">
        <v>0</v>
      </c>
    </row>
    <row r="2562" spans="9:9" x14ac:dyDescent="0.3">
      <c r="I2562" s="1">
        <v>46.5</v>
      </c>
    </row>
    <row r="2563" spans="9:9" x14ac:dyDescent="0.3">
      <c r="I2563" s="1">
        <v>0</v>
      </c>
    </row>
    <row r="2564" spans="9:9" x14ac:dyDescent="0.3">
      <c r="I2564" s="1">
        <v>48.75</v>
      </c>
    </row>
    <row r="2565" spans="9:9" x14ac:dyDescent="0.3">
      <c r="I2565" s="1">
        <v>51.5</v>
      </c>
    </row>
    <row r="2566" spans="9:9" x14ac:dyDescent="0.3">
      <c r="I2566" s="1">
        <v>81.5</v>
      </c>
    </row>
    <row r="2567" spans="9:9" x14ac:dyDescent="0.3">
      <c r="I2567" s="1">
        <v>85.25</v>
      </c>
    </row>
    <row r="2568" spans="9:9" x14ac:dyDescent="0.3">
      <c r="I2568" s="1">
        <v>63.75</v>
      </c>
    </row>
    <row r="2569" spans="9:9" x14ac:dyDescent="0.3">
      <c r="I2569" s="1">
        <v>20.75</v>
      </c>
    </row>
    <row r="2570" spans="9:9" x14ac:dyDescent="0.3">
      <c r="I2570" s="1">
        <v>16</v>
      </c>
    </row>
    <row r="2571" spans="9:9" x14ac:dyDescent="0.3">
      <c r="I2571" s="1">
        <v>5.5</v>
      </c>
    </row>
    <row r="2572" spans="9:9" x14ac:dyDescent="0.3">
      <c r="I2572" s="1">
        <v>0</v>
      </c>
    </row>
    <row r="2573" spans="9:9" x14ac:dyDescent="0.3">
      <c r="I2573" s="1">
        <v>68.5</v>
      </c>
    </row>
    <row r="2574" spans="9:9" x14ac:dyDescent="0.3">
      <c r="I2574" s="1">
        <v>20.75</v>
      </c>
    </row>
    <row r="2575" spans="9:9" x14ac:dyDescent="0.3">
      <c r="I2575" s="1">
        <v>38</v>
      </c>
    </row>
    <row r="2576" spans="9:9" x14ac:dyDescent="0.3">
      <c r="I2576" s="1">
        <v>19.88</v>
      </c>
    </row>
    <row r="2577" spans="9:9" x14ac:dyDescent="0.3">
      <c r="I2577" s="1">
        <v>96</v>
      </c>
    </row>
    <row r="2578" spans="9:9" x14ac:dyDescent="0.3">
      <c r="I2578" s="1">
        <v>45.75</v>
      </c>
    </row>
    <row r="2579" spans="9:9" x14ac:dyDescent="0.3">
      <c r="I2579" s="1">
        <v>29</v>
      </c>
    </row>
    <row r="2580" spans="9:9" x14ac:dyDescent="0.3">
      <c r="I2580" s="1">
        <v>30.75</v>
      </c>
    </row>
    <row r="2581" spans="9:9" x14ac:dyDescent="0.3">
      <c r="I2581" s="1">
        <v>25.5</v>
      </c>
    </row>
    <row r="2582" spans="9:9" x14ac:dyDescent="0.3">
      <c r="I2582" s="1">
        <v>0</v>
      </c>
    </row>
    <row r="2583" spans="9:9" x14ac:dyDescent="0.3">
      <c r="I2583" s="1">
        <v>29</v>
      </c>
    </row>
    <row r="2584" spans="9:9" x14ac:dyDescent="0.3">
      <c r="I2584" s="1">
        <v>52.25</v>
      </c>
    </row>
    <row r="2585" spans="9:9" x14ac:dyDescent="0.3">
      <c r="I2585" s="1">
        <v>16.25</v>
      </c>
    </row>
    <row r="2586" spans="9:9" x14ac:dyDescent="0.3">
      <c r="I2586" s="1">
        <v>20.75</v>
      </c>
    </row>
    <row r="2587" spans="9:9" x14ac:dyDescent="0.3">
      <c r="I2587" s="1">
        <v>129.75</v>
      </c>
    </row>
    <row r="2588" spans="9:9" x14ac:dyDescent="0.3">
      <c r="I2588" s="1">
        <v>20.12</v>
      </c>
    </row>
    <row r="2589" spans="9:9" x14ac:dyDescent="0.3">
      <c r="I2589" s="1">
        <v>18.25</v>
      </c>
    </row>
    <row r="2590" spans="9:9" x14ac:dyDescent="0.3">
      <c r="I2590" s="1">
        <v>129.75</v>
      </c>
    </row>
    <row r="2591" spans="9:9" x14ac:dyDescent="0.3">
      <c r="I2591" s="1">
        <v>5</v>
      </c>
    </row>
    <row r="2592" spans="9:9" x14ac:dyDescent="0.3">
      <c r="I2592" s="1">
        <v>15</v>
      </c>
    </row>
    <row r="2593" spans="9:9" x14ac:dyDescent="0.3">
      <c r="I2593" s="1">
        <v>129.75</v>
      </c>
    </row>
    <row r="2594" spans="9:9" x14ac:dyDescent="0.3">
      <c r="I2594" s="1">
        <v>5.5</v>
      </c>
    </row>
    <row r="2595" spans="9:9" x14ac:dyDescent="0.3">
      <c r="I2595" s="1">
        <v>25.25</v>
      </c>
    </row>
    <row r="2596" spans="9:9" x14ac:dyDescent="0.3">
      <c r="I2596" s="1">
        <v>55.75</v>
      </c>
    </row>
    <row r="2597" spans="9:9" x14ac:dyDescent="0.3">
      <c r="I2597" s="1">
        <v>29.5</v>
      </c>
    </row>
    <row r="2598" spans="9:9" x14ac:dyDescent="0.3">
      <c r="I2598" s="1">
        <v>0</v>
      </c>
    </row>
    <row r="2599" spans="9:9" x14ac:dyDescent="0.3">
      <c r="I2599" s="1">
        <v>16.75</v>
      </c>
    </row>
    <row r="2600" spans="9:9" x14ac:dyDescent="0.3">
      <c r="I2600" s="1">
        <v>27.38</v>
      </c>
    </row>
    <row r="2601" spans="9:9" x14ac:dyDescent="0.3">
      <c r="I2601" s="1">
        <v>0</v>
      </c>
    </row>
    <row r="2602" spans="9:9" x14ac:dyDescent="0.3">
      <c r="I2602" s="1">
        <v>62.12</v>
      </c>
    </row>
    <row r="2603" spans="9:9" x14ac:dyDescent="0.3">
      <c r="I2603" s="1">
        <v>75.5</v>
      </c>
    </row>
    <row r="2604" spans="9:9" x14ac:dyDescent="0.3">
      <c r="I2604" s="1">
        <v>8.5</v>
      </c>
    </row>
    <row r="2605" spans="9:9" x14ac:dyDescent="0.3">
      <c r="I2605" s="1">
        <v>0</v>
      </c>
    </row>
    <row r="2606" spans="9:9" x14ac:dyDescent="0.3">
      <c r="I2606" s="1">
        <v>9.6199999999999992</v>
      </c>
    </row>
    <row r="2607" spans="9:9" x14ac:dyDescent="0.3">
      <c r="I2607" s="1">
        <v>0</v>
      </c>
    </row>
    <row r="2608" spans="9:9" x14ac:dyDescent="0.3">
      <c r="I2608" s="1">
        <v>37</v>
      </c>
    </row>
    <row r="2609" spans="9:9" x14ac:dyDescent="0.3">
      <c r="I2609" s="1">
        <v>29</v>
      </c>
    </row>
    <row r="2610" spans="9:9" x14ac:dyDescent="0.3">
      <c r="I2610" s="1">
        <v>38.25</v>
      </c>
    </row>
    <row r="2611" spans="9:9" x14ac:dyDescent="0.3">
      <c r="I2611" s="1">
        <v>51.5</v>
      </c>
    </row>
    <row r="2612" spans="9:9" x14ac:dyDescent="0.3">
      <c r="I2612" s="1" t="s">
        <v>559</v>
      </c>
    </row>
    <row r="2613" spans="9:9" x14ac:dyDescent="0.3">
      <c r="I2613" s="1">
        <v>6</v>
      </c>
    </row>
    <row r="2614" spans="9:9" x14ac:dyDescent="0.3">
      <c r="I2614" s="1">
        <v>29</v>
      </c>
    </row>
    <row r="2615" spans="9:9" x14ac:dyDescent="0.3">
      <c r="I2615" s="1">
        <v>20</v>
      </c>
    </row>
    <row r="2616" spans="9:9" x14ac:dyDescent="0.3">
      <c r="I2616" s="1">
        <v>30</v>
      </c>
    </row>
    <row r="2617" spans="9:9" x14ac:dyDescent="0.3">
      <c r="I2617" s="1">
        <v>6</v>
      </c>
    </row>
    <row r="2618" spans="9:9" x14ac:dyDescent="0.3">
      <c r="I2618" s="1">
        <v>17</v>
      </c>
    </row>
    <row r="2619" spans="9:9" x14ac:dyDescent="0.3">
      <c r="I2619" s="1">
        <v>9</v>
      </c>
    </row>
    <row r="2620" spans="9:9" x14ac:dyDescent="0.3">
      <c r="I2620" s="1">
        <v>1</v>
      </c>
    </row>
    <row r="2621" spans="9:9" x14ac:dyDescent="0.3">
      <c r="I2621" s="1">
        <v>19</v>
      </c>
    </row>
    <row r="2622" spans="9:9" x14ac:dyDescent="0.3">
      <c r="I2622" s="1">
        <v>25</v>
      </c>
    </row>
    <row r="2623" spans="9:9" x14ac:dyDescent="0.3">
      <c r="I2623" s="1">
        <v>29</v>
      </c>
    </row>
    <row r="2624" spans="9:9" x14ac:dyDescent="0.3">
      <c r="I2624" s="1">
        <v>6</v>
      </c>
    </row>
    <row r="2625" spans="9:9" x14ac:dyDescent="0.3">
      <c r="I2625" s="1">
        <v>19</v>
      </c>
    </row>
    <row r="2626" spans="9:9" x14ac:dyDescent="0.3">
      <c r="I2626" s="1">
        <v>21</v>
      </c>
    </row>
    <row r="2627" spans="9:9" x14ac:dyDescent="0.3">
      <c r="I2627" s="1">
        <v>18</v>
      </c>
    </row>
    <row r="2628" spans="9:9" x14ac:dyDescent="0.3">
      <c r="I2628" s="1">
        <v>13</v>
      </c>
    </row>
    <row r="2629" spans="9:9" x14ac:dyDescent="0.3">
      <c r="I2629" s="1">
        <v>17</v>
      </c>
    </row>
    <row r="2630" spans="9:9" x14ac:dyDescent="0.3">
      <c r="I2630" s="1">
        <v>8</v>
      </c>
    </row>
    <row r="2631" spans="9:9" x14ac:dyDescent="0.3">
      <c r="I2631" s="1">
        <v>21</v>
      </c>
    </row>
    <row r="2632" spans="9:9" x14ac:dyDescent="0.3">
      <c r="I2632" s="1">
        <v>27</v>
      </c>
    </row>
    <row r="2633" spans="9:9" x14ac:dyDescent="0.3">
      <c r="I2633" s="1">
        <v>26</v>
      </c>
    </row>
    <row r="2634" spans="9:9" x14ac:dyDescent="0.3">
      <c r="I2634" s="1">
        <v>20</v>
      </c>
    </row>
    <row r="2635" spans="9:9" x14ac:dyDescent="0.3">
      <c r="I2635" s="1">
        <v>19</v>
      </c>
    </row>
    <row r="2636" spans="9:9" x14ac:dyDescent="0.3">
      <c r="I2636" s="1">
        <v>17</v>
      </c>
    </row>
    <row r="2637" spans="9:9" x14ac:dyDescent="0.3">
      <c r="I2637" s="1">
        <v>19</v>
      </c>
    </row>
    <row r="2638" spans="9:9" x14ac:dyDescent="0.3">
      <c r="I2638" s="1">
        <v>12</v>
      </c>
    </row>
    <row r="2639" spans="9:9" x14ac:dyDescent="0.3">
      <c r="I2639" s="1">
        <v>8</v>
      </c>
    </row>
    <row r="2640" spans="9:9" x14ac:dyDescent="0.3">
      <c r="I2640" s="1">
        <v>13</v>
      </c>
    </row>
    <row r="2641" spans="9:9" x14ac:dyDescent="0.3">
      <c r="I2641" s="1">
        <v>22</v>
      </c>
    </row>
    <row r="2642" spans="9:9" x14ac:dyDescent="0.3">
      <c r="I2642" s="1">
        <v>26</v>
      </c>
    </row>
    <row r="2643" spans="9:9" x14ac:dyDescent="0.3">
      <c r="I2643" s="1">
        <v>30</v>
      </c>
    </row>
    <row r="2644" spans="9:9" x14ac:dyDescent="0.3">
      <c r="I2644" s="1">
        <v>17</v>
      </c>
    </row>
    <row r="2645" spans="9:9" x14ac:dyDescent="0.3">
      <c r="I2645" s="1">
        <v>1</v>
      </c>
    </row>
    <row r="2646" spans="9:9" x14ac:dyDescent="0.3">
      <c r="I2646" s="1">
        <v>2</v>
      </c>
    </row>
    <row r="2647" spans="9:9" x14ac:dyDescent="0.3">
      <c r="I2647" s="1">
        <v>27</v>
      </c>
    </row>
    <row r="2648" spans="9:9" x14ac:dyDescent="0.3">
      <c r="I2648" s="1">
        <v>3</v>
      </c>
    </row>
    <row r="2649" spans="9:9" x14ac:dyDescent="0.3">
      <c r="I2649" s="1">
        <v>17</v>
      </c>
    </row>
    <row r="2650" spans="9:9" x14ac:dyDescent="0.3">
      <c r="I2650" s="1">
        <v>21</v>
      </c>
    </row>
    <row r="2651" spans="9:9" x14ac:dyDescent="0.3">
      <c r="I2651" s="1">
        <v>24</v>
      </c>
    </row>
    <row r="2652" spans="9:9" x14ac:dyDescent="0.3">
      <c r="I2652" s="1">
        <v>19</v>
      </c>
    </row>
    <row r="2653" spans="9:9" x14ac:dyDescent="0.3">
      <c r="I2653" s="1">
        <v>26</v>
      </c>
    </row>
    <row r="2654" spans="9:9" x14ac:dyDescent="0.3">
      <c r="I2654" s="1">
        <v>21</v>
      </c>
    </row>
    <row r="2655" spans="9:9" x14ac:dyDescent="0.3">
      <c r="I2655" s="1">
        <v>17</v>
      </c>
    </row>
    <row r="2656" spans="9:9" x14ac:dyDescent="0.3">
      <c r="I2656" s="1">
        <v>27</v>
      </c>
    </row>
    <row r="2657" spans="9:9" x14ac:dyDescent="0.3">
      <c r="I2657" s="1">
        <v>23</v>
      </c>
    </row>
    <row r="2658" spans="9:9" x14ac:dyDescent="0.3">
      <c r="I2658" s="1">
        <v>28</v>
      </c>
    </row>
    <row r="2659" spans="9:9" x14ac:dyDescent="0.3">
      <c r="I2659" s="1">
        <v>28</v>
      </c>
    </row>
    <row r="2660" spans="9:9" x14ac:dyDescent="0.3">
      <c r="I2660" s="1">
        <v>20</v>
      </c>
    </row>
    <row r="2661" spans="9:9" x14ac:dyDescent="0.3">
      <c r="I2661" s="1">
        <v>17</v>
      </c>
    </row>
    <row r="2662" spans="9:9" x14ac:dyDescent="0.3">
      <c r="I2662" s="1">
        <v>2</v>
      </c>
    </row>
    <row r="2663" spans="9:9" x14ac:dyDescent="0.3">
      <c r="I2663" s="1">
        <v>2</v>
      </c>
    </row>
    <row r="2664" spans="9:9" x14ac:dyDescent="0.3">
      <c r="I2664" s="1">
        <v>28</v>
      </c>
    </row>
    <row r="2665" spans="9:9" x14ac:dyDescent="0.3">
      <c r="I2665" s="1">
        <v>10</v>
      </c>
    </row>
    <row r="2666" spans="9:9" x14ac:dyDescent="0.3">
      <c r="I2666" s="1">
        <v>9</v>
      </c>
    </row>
    <row r="2667" spans="9:9" x14ac:dyDescent="0.3">
      <c r="I2667" s="1">
        <v>12</v>
      </c>
    </row>
    <row r="2668" spans="9:9" x14ac:dyDescent="0.3">
      <c r="I2668" s="1">
        <v>22</v>
      </c>
    </row>
    <row r="2669" spans="9:9" x14ac:dyDescent="0.3">
      <c r="I2669" s="1">
        <v>13</v>
      </c>
    </row>
    <row r="2670" spans="9:9" x14ac:dyDescent="0.3">
      <c r="I2670" s="1">
        <v>7</v>
      </c>
    </row>
    <row r="2671" spans="9:9" x14ac:dyDescent="0.3">
      <c r="I2671" s="1">
        <v>17</v>
      </c>
    </row>
    <row r="2672" spans="9:9" x14ac:dyDescent="0.3">
      <c r="I2672" s="1">
        <v>29</v>
      </c>
    </row>
    <row r="2673" spans="9:9" x14ac:dyDescent="0.3">
      <c r="I2673" s="1">
        <v>6</v>
      </c>
    </row>
    <row r="2674" spans="9:9" x14ac:dyDescent="0.3">
      <c r="I2674" s="1">
        <v>24</v>
      </c>
    </row>
    <row r="2675" spans="9:9" x14ac:dyDescent="0.3">
      <c r="I2675" s="1">
        <v>1</v>
      </c>
    </row>
    <row r="2676" spans="9:9" x14ac:dyDescent="0.3">
      <c r="I2676" s="1">
        <v>14</v>
      </c>
    </row>
    <row r="2677" spans="9:9" x14ac:dyDescent="0.3">
      <c r="I2677" s="1">
        <v>17</v>
      </c>
    </row>
    <row r="2678" spans="9:9" x14ac:dyDescent="0.3">
      <c r="I2678" s="1">
        <v>16</v>
      </c>
    </row>
    <row r="2679" spans="9:9" x14ac:dyDescent="0.3">
      <c r="I2679" s="1">
        <v>28</v>
      </c>
    </row>
    <row r="2680" spans="9:9" x14ac:dyDescent="0.3">
      <c r="I2680" s="1">
        <v>28</v>
      </c>
    </row>
    <row r="2681" spans="9:9" x14ac:dyDescent="0.3">
      <c r="I2681" s="1">
        <v>11</v>
      </c>
    </row>
    <row r="2682" spans="9:9" x14ac:dyDescent="0.3">
      <c r="I2682" s="1">
        <v>7</v>
      </c>
    </row>
    <row r="2683" spans="9:9" x14ac:dyDescent="0.3">
      <c r="I2683" s="1">
        <v>24</v>
      </c>
    </row>
    <row r="2684" spans="9:9" x14ac:dyDescent="0.3">
      <c r="I2684" s="1">
        <v>5</v>
      </c>
    </row>
    <row r="2685" spans="9:9" x14ac:dyDescent="0.3">
      <c r="I2685" s="1">
        <v>28</v>
      </c>
    </row>
    <row r="2686" spans="9:9" x14ac:dyDescent="0.3">
      <c r="I2686" s="1">
        <v>4</v>
      </c>
    </row>
    <row r="2687" spans="9:9" x14ac:dyDescent="0.3">
      <c r="I2687" s="1">
        <v>22</v>
      </c>
    </row>
    <row r="2688" spans="9:9" x14ac:dyDescent="0.3">
      <c r="I2688" s="1">
        <v>13</v>
      </c>
    </row>
    <row r="2689" spans="9:9" x14ac:dyDescent="0.3">
      <c r="I2689" s="1">
        <v>16</v>
      </c>
    </row>
    <row r="2690" spans="9:9" x14ac:dyDescent="0.3">
      <c r="I2690" s="1">
        <v>14</v>
      </c>
    </row>
    <row r="2691" spans="9:9" x14ac:dyDescent="0.3">
      <c r="I2691" s="1">
        <v>23</v>
      </c>
    </row>
    <row r="2692" spans="9:9" x14ac:dyDescent="0.3">
      <c r="I2692" s="1">
        <v>10</v>
      </c>
    </row>
    <row r="2693" spans="9:9" x14ac:dyDescent="0.3">
      <c r="I2693" s="1">
        <v>7</v>
      </c>
    </row>
    <row r="2694" spans="9:9" x14ac:dyDescent="0.3">
      <c r="I2694" s="1">
        <v>18</v>
      </c>
    </row>
    <row r="2695" spans="9:9" x14ac:dyDescent="0.3">
      <c r="I2695" s="1">
        <v>23</v>
      </c>
    </row>
    <row r="2696" spans="9:9" x14ac:dyDescent="0.3">
      <c r="I2696" s="1">
        <v>7</v>
      </c>
    </row>
    <row r="2697" spans="9:9" x14ac:dyDescent="0.3">
      <c r="I2697" s="1">
        <v>26</v>
      </c>
    </row>
    <row r="2698" spans="9:9" x14ac:dyDescent="0.3">
      <c r="I2698" s="1">
        <v>26</v>
      </c>
    </row>
    <row r="2699" spans="9:9" x14ac:dyDescent="0.3">
      <c r="I2699" s="1">
        <v>17</v>
      </c>
    </row>
    <row r="2700" spans="9:9" x14ac:dyDescent="0.3">
      <c r="I2700" s="1">
        <v>3</v>
      </c>
    </row>
    <row r="2701" spans="9:9" x14ac:dyDescent="0.3">
      <c r="I2701" s="1">
        <v>19</v>
      </c>
    </row>
    <row r="2702" spans="9:9" x14ac:dyDescent="0.3">
      <c r="I2702" s="1">
        <v>1</v>
      </c>
    </row>
    <row r="2703" spans="9:9" x14ac:dyDescent="0.3">
      <c r="I2703" s="1">
        <v>4</v>
      </c>
    </row>
    <row r="2704" spans="9:9" x14ac:dyDescent="0.3">
      <c r="I2704" s="1">
        <v>13</v>
      </c>
    </row>
    <row r="2705" spans="9:9" x14ac:dyDescent="0.3">
      <c r="I2705" s="1">
        <v>20</v>
      </c>
    </row>
    <row r="2706" spans="9:9" x14ac:dyDescent="0.3">
      <c r="I2706" s="1">
        <v>30</v>
      </c>
    </row>
    <row r="2707" spans="9:9" x14ac:dyDescent="0.3">
      <c r="I2707" s="1">
        <v>8</v>
      </c>
    </row>
    <row r="2708" spans="9:9" x14ac:dyDescent="0.3">
      <c r="I2708" s="1">
        <v>26</v>
      </c>
    </row>
    <row r="2709" spans="9:9" x14ac:dyDescent="0.3">
      <c r="I2709" s="1">
        <v>3</v>
      </c>
    </row>
    <row r="2710" spans="9:9" x14ac:dyDescent="0.3">
      <c r="I2710" s="1">
        <v>21</v>
      </c>
    </row>
    <row r="2711" spans="9:9" x14ac:dyDescent="0.3">
      <c r="I2711" s="1">
        <v>15</v>
      </c>
    </row>
    <row r="2712" spans="9:9" x14ac:dyDescent="0.3">
      <c r="I2712" s="1">
        <v>4</v>
      </c>
    </row>
    <row r="2713" spans="9:9" x14ac:dyDescent="0.3">
      <c r="I2713" s="1">
        <v>11</v>
      </c>
    </row>
    <row r="2714" spans="9:9" x14ac:dyDescent="0.3">
      <c r="I2714" s="1">
        <v>24</v>
      </c>
    </row>
    <row r="2715" spans="9:9" x14ac:dyDescent="0.3">
      <c r="I2715" s="1">
        <v>20</v>
      </c>
    </row>
    <row r="2716" spans="9:9" x14ac:dyDescent="0.3">
      <c r="I2716" s="1">
        <v>28</v>
      </c>
    </row>
    <row r="2717" spans="9:9" x14ac:dyDescent="0.3">
      <c r="I2717" s="1">
        <v>8</v>
      </c>
    </row>
    <row r="2718" spans="9:9" x14ac:dyDescent="0.3">
      <c r="I2718" s="1">
        <v>27</v>
      </c>
    </row>
    <row r="2719" spans="9:9" x14ac:dyDescent="0.3">
      <c r="I2719" s="1">
        <v>30</v>
      </c>
    </row>
    <row r="2720" spans="9:9" x14ac:dyDescent="0.3">
      <c r="I2720" s="1">
        <v>6</v>
      </c>
    </row>
    <row r="2721" spans="9:9" x14ac:dyDescent="0.3">
      <c r="I2721" s="1">
        <v>1</v>
      </c>
    </row>
    <row r="2722" spans="9:9" x14ac:dyDescent="0.3">
      <c r="I2722" s="1">
        <v>5</v>
      </c>
    </row>
    <row r="2723" spans="9:9" x14ac:dyDescent="0.3">
      <c r="I2723" s="1">
        <v>1</v>
      </c>
    </row>
    <row r="2724" spans="9:9" x14ac:dyDescent="0.3">
      <c r="I2724" s="1">
        <v>20</v>
      </c>
    </row>
    <row r="2725" spans="9:9" x14ac:dyDescent="0.3">
      <c r="I2725" s="1">
        <v>6</v>
      </c>
    </row>
    <row r="2726" spans="9:9" x14ac:dyDescent="0.3">
      <c r="I2726" s="1">
        <v>5</v>
      </c>
    </row>
    <row r="2727" spans="9:9" x14ac:dyDescent="0.3">
      <c r="I2727" s="1">
        <v>21</v>
      </c>
    </row>
    <row r="2728" spans="9:9" x14ac:dyDescent="0.3">
      <c r="I2728" s="1">
        <v>20</v>
      </c>
    </row>
    <row r="2729" spans="9:9" x14ac:dyDescent="0.3">
      <c r="I2729" s="1">
        <v>15</v>
      </c>
    </row>
    <row r="2730" spans="9:9" x14ac:dyDescent="0.3">
      <c r="I2730" s="1">
        <v>15</v>
      </c>
    </row>
    <row r="2731" spans="9:9" x14ac:dyDescent="0.3">
      <c r="I2731" s="1">
        <v>29</v>
      </c>
    </row>
    <row r="2732" spans="9:9" x14ac:dyDescent="0.3">
      <c r="I2732" s="1">
        <v>8</v>
      </c>
    </row>
    <row r="2733" spans="9:9" x14ac:dyDescent="0.3">
      <c r="I2733" s="1">
        <v>13</v>
      </c>
    </row>
    <row r="2734" spans="9:9" x14ac:dyDescent="0.3">
      <c r="I2734" s="1">
        <v>28</v>
      </c>
    </row>
    <row r="2735" spans="9:9" x14ac:dyDescent="0.3">
      <c r="I2735" s="1">
        <v>6</v>
      </c>
    </row>
    <row r="2736" spans="9:9" x14ac:dyDescent="0.3">
      <c r="I2736" s="1">
        <v>18</v>
      </c>
    </row>
    <row r="2737" spans="9:9" x14ac:dyDescent="0.3">
      <c r="I2737" s="1">
        <v>1</v>
      </c>
    </row>
    <row r="2738" spans="9:9" x14ac:dyDescent="0.3">
      <c r="I2738" s="1">
        <v>9</v>
      </c>
    </row>
    <row r="2739" spans="9:9" x14ac:dyDescent="0.3">
      <c r="I2739" s="1">
        <v>24</v>
      </c>
    </row>
    <row r="2740" spans="9:9" x14ac:dyDescent="0.3">
      <c r="I2740" s="1">
        <v>27</v>
      </c>
    </row>
    <row r="2741" spans="9:9" x14ac:dyDescent="0.3">
      <c r="I2741" s="1">
        <v>13</v>
      </c>
    </row>
    <row r="2742" spans="9:9" x14ac:dyDescent="0.3">
      <c r="I2742" s="1">
        <v>20</v>
      </c>
    </row>
    <row r="2743" spans="9:9" x14ac:dyDescent="0.3">
      <c r="I2743" s="1">
        <v>11</v>
      </c>
    </row>
    <row r="2744" spans="9:9" x14ac:dyDescent="0.3">
      <c r="I2744" s="1">
        <v>25</v>
      </c>
    </row>
    <row r="2745" spans="9:9" x14ac:dyDescent="0.3">
      <c r="I2745" s="1">
        <v>10</v>
      </c>
    </row>
    <row r="2746" spans="9:9" x14ac:dyDescent="0.3">
      <c r="I2746" s="1">
        <v>13</v>
      </c>
    </row>
    <row r="2747" spans="9:9" x14ac:dyDescent="0.3">
      <c r="I2747" s="1">
        <v>26</v>
      </c>
    </row>
    <row r="2748" spans="9:9" x14ac:dyDescent="0.3">
      <c r="I2748" s="1">
        <v>27</v>
      </c>
    </row>
    <row r="2749" spans="9:9" x14ac:dyDescent="0.3">
      <c r="I2749" s="1">
        <v>4</v>
      </c>
    </row>
    <row r="2750" spans="9:9" x14ac:dyDescent="0.3">
      <c r="I2750" s="1">
        <v>9</v>
      </c>
    </row>
    <row r="2751" spans="9:9" x14ac:dyDescent="0.3">
      <c r="I2751" s="1">
        <v>23</v>
      </c>
    </row>
    <row r="2752" spans="9:9" x14ac:dyDescent="0.3">
      <c r="I2752" s="1">
        <v>28</v>
      </c>
    </row>
    <row r="2753" spans="9:9" x14ac:dyDescent="0.3">
      <c r="I2753" s="1">
        <v>20</v>
      </c>
    </row>
    <row r="2754" spans="9:9" x14ac:dyDescent="0.3">
      <c r="I2754" s="1">
        <v>7</v>
      </c>
    </row>
    <row r="2755" spans="9:9" x14ac:dyDescent="0.3">
      <c r="I2755" s="1">
        <v>3</v>
      </c>
    </row>
    <row r="2756" spans="9:9" x14ac:dyDescent="0.3">
      <c r="I2756" s="1">
        <v>28</v>
      </c>
    </row>
    <row r="2757" spans="9:9" x14ac:dyDescent="0.3">
      <c r="I2757" s="1">
        <v>22</v>
      </c>
    </row>
    <row r="2758" spans="9:9" x14ac:dyDescent="0.3">
      <c r="I2758" s="1">
        <v>28</v>
      </c>
    </row>
    <row r="2759" spans="9:9" x14ac:dyDescent="0.3">
      <c r="I2759" s="1">
        <v>9</v>
      </c>
    </row>
    <row r="2760" spans="9:9" x14ac:dyDescent="0.3">
      <c r="I2760" s="1">
        <v>26</v>
      </c>
    </row>
    <row r="2761" spans="9:9" x14ac:dyDescent="0.3">
      <c r="I2761" s="1">
        <v>26</v>
      </c>
    </row>
    <row r="2762" spans="9:9" x14ac:dyDescent="0.3">
      <c r="I2762" s="1">
        <v>21</v>
      </c>
    </row>
    <row r="2763" spans="9:9" x14ac:dyDescent="0.3">
      <c r="I2763" s="1">
        <v>2</v>
      </c>
    </row>
    <row r="2764" spans="9:9" x14ac:dyDescent="0.3">
      <c r="I2764" s="1">
        <v>27</v>
      </c>
    </row>
    <row r="2765" spans="9:9" x14ac:dyDescent="0.3">
      <c r="I2765" s="1">
        <v>4</v>
      </c>
    </row>
    <row r="2766" spans="9:9" x14ac:dyDescent="0.3">
      <c r="I2766" s="1">
        <v>27</v>
      </c>
    </row>
    <row r="2767" spans="9:9" x14ac:dyDescent="0.3">
      <c r="I2767" s="1">
        <v>30</v>
      </c>
    </row>
    <row r="2768" spans="9:9" x14ac:dyDescent="0.3">
      <c r="I2768" s="1">
        <v>30</v>
      </c>
    </row>
    <row r="2769" spans="9:9" x14ac:dyDescent="0.3">
      <c r="I2769" s="1">
        <v>30</v>
      </c>
    </row>
    <row r="2770" spans="9:9" x14ac:dyDescent="0.3">
      <c r="I2770" s="1">
        <v>30</v>
      </c>
    </row>
    <row r="2771" spans="9:9" x14ac:dyDescent="0.3">
      <c r="I2771" s="1">
        <v>15</v>
      </c>
    </row>
    <row r="2772" spans="9:9" x14ac:dyDescent="0.3">
      <c r="I2772" s="1">
        <v>8</v>
      </c>
    </row>
    <row r="2773" spans="9:9" x14ac:dyDescent="0.3">
      <c r="I2773" s="1">
        <v>4</v>
      </c>
    </row>
    <row r="2774" spans="9:9" x14ac:dyDescent="0.3">
      <c r="I2774" s="1">
        <v>2</v>
      </c>
    </row>
    <row r="2775" spans="9:9" x14ac:dyDescent="0.3">
      <c r="I2775" s="1">
        <v>29</v>
      </c>
    </row>
    <row r="2776" spans="9:9" x14ac:dyDescent="0.3">
      <c r="I2776" s="1">
        <v>14</v>
      </c>
    </row>
    <row r="2777" spans="9:9" x14ac:dyDescent="0.3">
      <c r="I2777" s="1">
        <v>25</v>
      </c>
    </row>
    <row r="2778" spans="9:9" x14ac:dyDescent="0.3">
      <c r="I2778" s="1">
        <v>14</v>
      </c>
    </row>
    <row r="2779" spans="9:9" x14ac:dyDescent="0.3">
      <c r="I2779" s="1">
        <v>30</v>
      </c>
    </row>
    <row r="2780" spans="9:9" x14ac:dyDescent="0.3">
      <c r="I2780" s="1">
        <v>18</v>
      </c>
    </row>
    <row r="2781" spans="9:9" x14ac:dyDescent="0.3">
      <c r="I2781" s="1">
        <v>22</v>
      </c>
    </row>
    <row r="2782" spans="9:9" x14ac:dyDescent="0.3">
      <c r="I2782" s="1">
        <v>21</v>
      </c>
    </row>
    <row r="2783" spans="9:9" x14ac:dyDescent="0.3">
      <c r="I2783" s="1">
        <v>10</v>
      </c>
    </row>
    <row r="2784" spans="9:9" x14ac:dyDescent="0.3">
      <c r="I2784" s="1">
        <v>1</v>
      </c>
    </row>
    <row r="2785" spans="9:9" x14ac:dyDescent="0.3">
      <c r="I2785" s="1">
        <v>22</v>
      </c>
    </row>
    <row r="2786" spans="9:9" x14ac:dyDescent="0.3">
      <c r="I2786" s="1">
        <v>28</v>
      </c>
    </row>
    <row r="2787" spans="9:9" x14ac:dyDescent="0.3">
      <c r="I2787" s="1">
        <v>13</v>
      </c>
    </row>
    <row r="2788" spans="9:9" x14ac:dyDescent="0.3">
      <c r="I2788" s="1">
        <v>14</v>
      </c>
    </row>
    <row r="2789" spans="9:9" x14ac:dyDescent="0.3">
      <c r="I2789" s="1">
        <v>29</v>
      </c>
    </row>
    <row r="2790" spans="9:9" x14ac:dyDescent="0.3">
      <c r="I2790" s="1">
        <v>18</v>
      </c>
    </row>
    <row r="2791" spans="9:9" x14ac:dyDescent="0.3">
      <c r="I2791" s="1">
        <v>14</v>
      </c>
    </row>
    <row r="2792" spans="9:9" x14ac:dyDescent="0.3">
      <c r="I2792" s="1">
        <v>29</v>
      </c>
    </row>
    <row r="2793" spans="9:9" x14ac:dyDescent="0.3">
      <c r="I2793" s="1">
        <v>2</v>
      </c>
    </row>
    <row r="2794" spans="9:9" x14ac:dyDescent="0.3">
      <c r="I2794" s="1">
        <v>6</v>
      </c>
    </row>
    <row r="2795" spans="9:9" x14ac:dyDescent="0.3">
      <c r="I2795" s="1">
        <v>29</v>
      </c>
    </row>
    <row r="2796" spans="9:9" x14ac:dyDescent="0.3">
      <c r="I2796" s="1">
        <v>4</v>
      </c>
    </row>
    <row r="2797" spans="9:9" x14ac:dyDescent="0.3">
      <c r="I2797" s="1">
        <v>12</v>
      </c>
    </row>
    <row r="2798" spans="9:9" x14ac:dyDescent="0.3">
      <c r="I2798" s="1">
        <v>29</v>
      </c>
    </row>
    <row r="2799" spans="9:9" x14ac:dyDescent="0.3">
      <c r="I2799" s="1">
        <v>20</v>
      </c>
    </row>
    <row r="2800" spans="9:9" x14ac:dyDescent="0.3">
      <c r="I2800" s="1">
        <v>1</v>
      </c>
    </row>
    <row r="2801" spans="9:9" x14ac:dyDescent="0.3">
      <c r="I2801" s="1">
        <v>10</v>
      </c>
    </row>
    <row r="2802" spans="9:9" x14ac:dyDescent="0.3">
      <c r="I2802" s="1">
        <v>18</v>
      </c>
    </row>
    <row r="2803" spans="9:9" x14ac:dyDescent="0.3">
      <c r="I2803" s="1">
        <v>3</v>
      </c>
    </row>
    <row r="2804" spans="9:9" x14ac:dyDescent="0.3">
      <c r="I2804" s="1">
        <v>26</v>
      </c>
    </row>
    <row r="2805" spans="9:9" x14ac:dyDescent="0.3">
      <c r="I2805" s="1">
        <v>29</v>
      </c>
    </row>
    <row r="2806" spans="9:9" x14ac:dyDescent="0.3">
      <c r="I2806" s="1">
        <v>7</v>
      </c>
    </row>
    <row r="2807" spans="9:9" x14ac:dyDescent="0.3">
      <c r="I2807" s="1">
        <v>1</v>
      </c>
    </row>
    <row r="2808" spans="9:9" x14ac:dyDescent="0.3">
      <c r="I2808" s="1">
        <v>4</v>
      </c>
    </row>
    <row r="2809" spans="9:9" x14ac:dyDescent="0.3">
      <c r="I2809" s="1">
        <v>6</v>
      </c>
    </row>
    <row r="2810" spans="9:9" x14ac:dyDescent="0.3">
      <c r="I2810" s="1">
        <v>26</v>
      </c>
    </row>
    <row r="2811" spans="9:9" x14ac:dyDescent="0.3">
      <c r="I2811" s="1">
        <v>22</v>
      </c>
    </row>
    <row r="2812" spans="9:9" x14ac:dyDescent="0.3">
      <c r="I2812" s="1">
        <v>20</v>
      </c>
    </row>
    <row r="2813" spans="9:9" x14ac:dyDescent="0.3">
      <c r="I2813" s="1">
        <v>30</v>
      </c>
    </row>
    <row r="2814" spans="9:9" x14ac:dyDescent="0.3">
      <c r="I2814" s="1" t="s">
        <v>579</v>
      </c>
    </row>
    <row r="2815" spans="9:9" x14ac:dyDescent="0.3">
      <c r="I2815" s="1" t="s">
        <v>580</v>
      </c>
    </row>
    <row r="2816" spans="9:9" x14ac:dyDescent="0.3">
      <c r="I2816" s="1">
        <v>238.5</v>
      </c>
    </row>
    <row r="2817" spans="9:9" x14ac:dyDescent="0.3">
      <c r="I2817" s="1">
        <v>238.5</v>
      </c>
    </row>
    <row r="2818" spans="9:9" x14ac:dyDescent="0.3">
      <c r="I2818" s="1">
        <v>214.5</v>
      </c>
    </row>
    <row r="2819" spans="9:9" x14ac:dyDescent="0.3">
      <c r="I2819" s="1">
        <v>219</v>
      </c>
    </row>
    <row r="2820" spans="9:9" x14ac:dyDescent="0.3">
      <c r="I2820" s="1">
        <v>217</v>
      </c>
    </row>
    <row r="2821" spans="9:9" x14ac:dyDescent="0.3">
      <c r="I2821" s="1">
        <v>214.5</v>
      </c>
    </row>
    <row r="2822" spans="9:9" x14ac:dyDescent="0.3">
      <c r="I2822" s="1">
        <v>214.5</v>
      </c>
    </row>
    <row r="2823" spans="9:9" x14ac:dyDescent="0.3">
      <c r="I2823" s="1">
        <v>226</v>
      </c>
    </row>
    <row r="2824" spans="9:9" x14ac:dyDescent="0.3">
      <c r="I2824" s="1">
        <v>217</v>
      </c>
    </row>
    <row r="2825" spans="9:9" x14ac:dyDescent="0.3">
      <c r="I2825" s="1">
        <v>226</v>
      </c>
    </row>
    <row r="2826" spans="9:9" x14ac:dyDescent="0.3">
      <c r="I2826" s="1">
        <v>238.5</v>
      </c>
    </row>
    <row r="2827" spans="9:9" x14ac:dyDescent="0.3">
      <c r="I2827" s="1">
        <v>238.5</v>
      </c>
    </row>
    <row r="2828" spans="9:9" x14ac:dyDescent="0.3">
      <c r="I2828" s="1">
        <v>217</v>
      </c>
    </row>
    <row r="2829" spans="9:9" x14ac:dyDescent="0.3">
      <c r="I2829" s="1">
        <v>214.5</v>
      </c>
    </row>
    <row r="2830" spans="9:9" x14ac:dyDescent="0.3">
      <c r="I2830" s="1">
        <v>238.5</v>
      </c>
    </row>
    <row r="2831" spans="9:9" x14ac:dyDescent="0.3">
      <c r="I2831" s="1">
        <v>214.5</v>
      </c>
    </row>
    <row r="2833" spans="9:9" x14ac:dyDescent="0.3">
      <c r="I2833" s="1">
        <v>238.5</v>
      </c>
    </row>
    <row r="2834" spans="9:9" x14ac:dyDescent="0.3">
      <c r="I2834" s="1">
        <v>226</v>
      </c>
    </row>
    <row r="2837" spans="9:9" x14ac:dyDescent="0.3">
      <c r="I2837" s="1">
        <v>214.5</v>
      </c>
    </row>
    <row r="2839" spans="9:9" x14ac:dyDescent="0.3">
      <c r="I2839" s="1">
        <v>226</v>
      </c>
    </row>
    <row r="2840" spans="9:9" x14ac:dyDescent="0.3">
      <c r="I2840" s="1">
        <v>217</v>
      </c>
    </row>
    <row r="2841" spans="9:9" x14ac:dyDescent="0.3">
      <c r="I2841" s="1">
        <v>226</v>
      </c>
    </row>
    <row r="2842" spans="9:9" x14ac:dyDescent="0.3">
      <c r="I2842" s="1">
        <v>238.5</v>
      </c>
    </row>
    <row r="2843" spans="9:9" x14ac:dyDescent="0.3">
      <c r="I2843" s="1">
        <v>214.5</v>
      </c>
    </row>
    <row r="2844" spans="9:9" x14ac:dyDescent="0.3">
      <c r="I2844" s="1">
        <v>226</v>
      </c>
    </row>
    <row r="2846" spans="9:9" x14ac:dyDescent="0.3">
      <c r="I2846" s="1">
        <v>217.5</v>
      </c>
    </row>
    <row r="2847" spans="9:9" x14ac:dyDescent="0.3">
      <c r="I2847" s="1">
        <v>226</v>
      </c>
    </row>
    <row r="2848" spans="9:9" x14ac:dyDescent="0.3">
      <c r="I2848" s="1">
        <v>214.5</v>
      </c>
    </row>
    <row r="2849" spans="9:9" x14ac:dyDescent="0.3">
      <c r="I2849" s="1">
        <v>238.5</v>
      </c>
    </row>
    <row r="2850" spans="9:9" x14ac:dyDescent="0.3">
      <c r="I2850" s="1">
        <v>217.5</v>
      </c>
    </row>
    <row r="2851" spans="9:9" x14ac:dyDescent="0.3">
      <c r="I2851" s="1">
        <v>214.5</v>
      </c>
    </row>
    <row r="2852" spans="9:9" x14ac:dyDescent="0.3">
      <c r="I2852" s="1">
        <v>217.5</v>
      </c>
    </row>
    <row r="2853" spans="9:9" x14ac:dyDescent="0.3">
      <c r="I2853" s="1">
        <v>226</v>
      </c>
    </row>
    <row r="2854" spans="9:9" x14ac:dyDescent="0.3">
      <c r="I2854" s="1">
        <v>219</v>
      </c>
    </row>
    <row r="2855" spans="9:9" x14ac:dyDescent="0.3">
      <c r="I2855" s="1">
        <v>214.5</v>
      </c>
    </row>
    <row r="2856" spans="9:9" x14ac:dyDescent="0.3">
      <c r="I2856" s="1">
        <v>214.5</v>
      </c>
    </row>
    <row r="2857" spans="9:9" x14ac:dyDescent="0.3">
      <c r="I2857" s="1">
        <v>238.5</v>
      </c>
    </row>
    <row r="2858" spans="9:9" x14ac:dyDescent="0.3">
      <c r="I2858" s="1">
        <v>226</v>
      </c>
    </row>
    <row r="2859" spans="9:9" x14ac:dyDescent="0.3">
      <c r="I2859" s="1">
        <v>219</v>
      </c>
    </row>
    <row r="2860" spans="9:9" x14ac:dyDescent="0.3">
      <c r="I2860" s="1">
        <v>226</v>
      </c>
    </row>
    <row r="2861" spans="9:9" x14ac:dyDescent="0.3">
      <c r="I2861" s="1">
        <v>217.5</v>
      </c>
    </row>
    <row r="2862" spans="9:9" x14ac:dyDescent="0.3">
      <c r="I2862" s="1">
        <v>217</v>
      </c>
    </row>
    <row r="2863" spans="9:9" x14ac:dyDescent="0.3">
      <c r="I2863" s="1">
        <v>238.5</v>
      </c>
    </row>
    <row r="2865" spans="9:9" x14ac:dyDescent="0.3">
      <c r="I2865" s="1">
        <v>216.5</v>
      </c>
    </row>
    <row r="2866" spans="9:9" x14ac:dyDescent="0.3">
      <c r="I2866" s="1">
        <v>216.5</v>
      </c>
    </row>
    <row r="2867" spans="9:9" x14ac:dyDescent="0.3">
      <c r="I2867" s="1">
        <v>219</v>
      </c>
    </row>
    <row r="2868" spans="9:9" x14ac:dyDescent="0.3">
      <c r="I2868" s="1">
        <v>216.5</v>
      </c>
    </row>
    <row r="2869" spans="9:9" x14ac:dyDescent="0.3">
      <c r="I2869" s="1">
        <v>216.5</v>
      </c>
    </row>
    <row r="2870" spans="9:9" x14ac:dyDescent="0.3">
      <c r="I2870" s="1">
        <v>214.5</v>
      </c>
    </row>
    <row r="2871" spans="9:9" x14ac:dyDescent="0.3">
      <c r="I2871" s="1">
        <v>238.5</v>
      </c>
    </row>
    <row r="2872" spans="9:9" x14ac:dyDescent="0.3">
      <c r="I2872" s="1">
        <v>214.5</v>
      </c>
    </row>
    <row r="2873" spans="9:9" x14ac:dyDescent="0.3">
      <c r="I2873" s="1">
        <v>214.5</v>
      </c>
    </row>
    <row r="2874" spans="9:9" x14ac:dyDescent="0.3">
      <c r="I2874" s="1">
        <v>217.5</v>
      </c>
    </row>
    <row r="2875" spans="9:9" x14ac:dyDescent="0.3">
      <c r="I2875" s="1">
        <v>216.5</v>
      </c>
    </row>
    <row r="2876" spans="9:9" x14ac:dyDescent="0.3">
      <c r="I2876" s="1">
        <v>216.5</v>
      </c>
    </row>
    <row r="2877" spans="9:9" x14ac:dyDescent="0.3">
      <c r="I2877" s="1">
        <v>223</v>
      </c>
    </row>
    <row r="2878" spans="9:9" x14ac:dyDescent="0.3">
      <c r="I2878" s="1">
        <v>214.5</v>
      </c>
    </row>
    <row r="2880" spans="9:9" x14ac:dyDescent="0.3">
      <c r="I2880" s="1">
        <v>226</v>
      </c>
    </row>
    <row r="2881" spans="9:9" x14ac:dyDescent="0.3">
      <c r="I2881" s="1">
        <v>226</v>
      </c>
    </row>
    <row r="2882" spans="9:9" x14ac:dyDescent="0.3">
      <c r="I2882" s="1">
        <v>216.5</v>
      </c>
    </row>
    <row r="2884" spans="9:9" x14ac:dyDescent="0.3">
      <c r="I2884" s="1">
        <v>219</v>
      </c>
    </row>
    <row r="2885" spans="9:9" x14ac:dyDescent="0.3">
      <c r="I2885" s="1">
        <v>214.5</v>
      </c>
    </row>
    <row r="2886" spans="9:9" x14ac:dyDescent="0.3">
      <c r="I2886" s="1">
        <v>219</v>
      </c>
    </row>
    <row r="2887" spans="9:9" x14ac:dyDescent="0.3">
      <c r="I2887" s="1">
        <v>214.5</v>
      </c>
    </row>
    <row r="2888" spans="9:9" x14ac:dyDescent="0.3">
      <c r="I2888" s="1">
        <v>217.5</v>
      </c>
    </row>
    <row r="2889" spans="9:9" x14ac:dyDescent="0.3">
      <c r="I2889" s="1">
        <v>219</v>
      </c>
    </row>
    <row r="2890" spans="9:9" x14ac:dyDescent="0.3">
      <c r="I2890" s="1">
        <v>216.5</v>
      </c>
    </row>
    <row r="2891" spans="9:9" x14ac:dyDescent="0.3">
      <c r="I2891" s="1">
        <v>214.5</v>
      </c>
    </row>
    <row r="2892" spans="9:9" x14ac:dyDescent="0.3">
      <c r="I2892" s="1">
        <v>226</v>
      </c>
    </row>
    <row r="2893" spans="9:9" x14ac:dyDescent="0.3">
      <c r="I2893" s="1">
        <v>226</v>
      </c>
    </row>
    <row r="2894" spans="9:9" x14ac:dyDescent="0.3">
      <c r="I2894" s="1">
        <v>217</v>
      </c>
    </row>
    <row r="2895" spans="9:9" x14ac:dyDescent="0.3">
      <c r="I2895" s="1">
        <v>217.5</v>
      </c>
    </row>
    <row r="2896" spans="9:9" x14ac:dyDescent="0.3">
      <c r="I2896" s="1">
        <v>226</v>
      </c>
    </row>
    <row r="2897" spans="9:9" x14ac:dyDescent="0.3">
      <c r="I2897" s="1">
        <v>217</v>
      </c>
    </row>
    <row r="2898" spans="9:9" x14ac:dyDescent="0.3">
      <c r="I2898" s="1">
        <v>219</v>
      </c>
    </row>
    <row r="2899" spans="9:9" x14ac:dyDescent="0.3">
      <c r="I2899" s="1">
        <v>217.5</v>
      </c>
    </row>
    <row r="2900" spans="9:9" x14ac:dyDescent="0.3">
      <c r="I2900" s="1">
        <v>217</v>
      </c>
    </row>
    <row r="2902" spans="9:9" x14ac:dyDescent="0.3">
      <c r="I2902" s="1">
        <v>226</v>
      </c>
    </row>
    <row r="2903" spans="9:9" x14ac:dyDescent="0.3">
      <c r="I2903" s="1">
        <v>214.5</v>
      </c>
    </row>
    <row r="2904" spans="9:9" x14ac:dyDescent="0.3">
      <c r="I2904" s="1">
        <v>217.5</v>
      </c>
    </row>
    <row r="2905" spans="9:9" x14ac:dyDescent="0.3">
      <c r="I2905" s="1">
        <v>217</v>
      </c>
    </row>
    <row r="2907" spans="9:9" x14ac:dyDescent="0.3">
      <c r="I2907" s="1">
        <v>214.5</v>
      </c>
    </row>
    <row r="2908" spans="9:9" x14ac:dyDescent="0.3">
      <c r="I2908" s="1">
        <v>214.5</v>
      </c>
    </row>
    <row r="2909" spans="9:9" x14ac:dyDescent="0.3">
      <c r="I2909" s="1">
        <v>217.5</v>
      </c>
    </row>
    <row r="2910" spans="9:9" x14ac:dyDescent="0.3">
      <c r="I2910" s="1">
        <v>238.5</v>
      </c>
    </row>
    <row r="2911" spans="9:9" x14ac:dyDescent="0.3">
      <c r="I2911" s="1">
        <v>217</v>
      </c>
    </row>
    <row r="2912" spans="9:9" x14ac:dyDescent="0.3">
      <c r="I2912" s="1">
        <v>219</v>
      </c>
    </row>
    <row r="2914" spans="9:9" x14ac:dyDescent="0.3">
      <c r="I2914" s="1">
        <v>216.5</v>
      </c>
    </row>
    <row r="2915" spans="9:9" x14ac:dyDescent="0.3">
      <c r="I2915" s="1">
        <v>216.5</v>
      </c>
    </row>
    <row r="2916" spans="9:9" x14ac:dyDescent="0.3">
      <c r="I2916" s="1">
        <v>219</v>
      </c>
    </row>
    <row r="2917" spans="9:9" x14ac:dyDescent="0.3">
      <c r="I2917" s="1">
        <v>219</v>
      </c>
    </row>
    <row r="2918" spans="9:9" x14ac:dyDescent="0.3">
      <c r="I2918" s="1">
        <v>219</v>
      </c>
    </row>
    <row r="2919" spans="9:9" x14ac:dyDescent="0.3">
      <c r="I2919" s="1">
        <v>217.5</v>
      </c>
    </row>
    <row r="2920" spans="9:9" x14ac:dyDescent="0.3">
      <c r="I2920" s="1">
        <v>214.5</v>
      </c>
    </row>
    <row r="2921" spans="9:9" x14ac:dyDescent="0.3">
      <c r="I2921" s="1">
        <v>217.5</v>
      </c>
    </row>
    <row r="2922" spans="9:9" x14ac:dyDescent="0.3">
      <c r="I2922" s="1">
        <v>214.5</v>
      </c>
    </row>
    <row r="2924" spans="9:9" x14ac:dyDescent="0.3">
      <c r="I2924" s="1">
        <v>214.5</v>
      </c>
    </row>
    <row r="2925" spans="9:9" x14ac:dyDescent="0.3">
      <c r="I2925" s="1">
        <v>214.5</v>
      </c>
    </row>
    <row r="2926" spans="9:9" x14ac:dyDescent="0.3">
      <c r="I2926" s="1">
        <v>238.5</v>
      </c>
    </row>
    <row r="2927" spans="9:9" x14ac:dyDescent="0.3">
      <c r="I2927" s="1">
        <v>214.5</v>
      </c>
    </row>
    <row r="2929" spans="9:9" x14ac:dyDescent="0.3">
      <c r="I2929" s="1">
        <v>214.5</v>
      </c>
    </row>
    <row r="2931" spans="9:9" x14ac:dyDescent="0.3">
      <c r="I2931" s="1">
        <v>217</v>
      </c>
    </row>
    <row r="2932" spans="9:9" x14ac:dyDescent="0.3">
      <c r="I2932" s="1">
        <v>214.5</v>
      </c>
    </row>
    <row r="2933" spans="9:9" x14ac:dyDescent="0.3">
      <c r="I2933" s="1">
        <v>214.5</v>
      </c>
    </row>
    <row r="2934" spans="9:9" x14ac:dyDescent="0.3">
      <c r="I2934" s="1">
        <v>216.5</v>
      </c>
    </row>
    <row r="2935" spans="9:9" x14ac:dyDescent="0.3">
      <c r="I2935" s="1">
        <v>217.5</v>
      </c>
    </row>
    <row r="2936" spans="9:9" x14ac:dyDescent="0.3">
      <c r="I2936" s="1">
        <v>217</v>
      </c>
    </row>
    <row r="2937" spans="9:9" x14ac:dyDescent="0.3">
      <c r="I2937" s="1">
        <v>219</v>
      </c>
    </row>
    <row r="2938" spans="9:9" x14ac:dyDescent="0.3">
      <c r="I2938" s="1">
        <v>216.5</v>
      </c>
    </row>
    <row r="2939" spans="9:9" x14ac:dyDescent="0.3">
      <c r="I2939" s="1">
        <v>216.5</v>
      </c>
    </row>
    <row r="2940" spans="9:9" x14ac:dyDescent="0.3">
      <c r="I2940" s="1">
        <v>217.5</v>
      </c>
    </row>
    <row r="2942" spans="9:9" x14ac:dyDescent="0.3">
      <c r="I2942" s="1">
        <v>219</v>
      </c>
    </row>
    <row r="2943" spans="9:9" x14ac:dyDescent="0.3">
      <c r="I2943" s="1">
        <v>217.5</v>
      </c>
    </row>
    <row r="2944" spans="9:9" x14ac:dyDescent="0.3">
      <c r="I2944" s="1">
        <v>238.5</v>
      </c>
    </row>
    <row r="2945" spans="9:9" x14ac:dyDescent="0.3">
      <c r="I2945" s="1">
        <v>216.5</v>
      </c>
    </row>
    <row r="2946" spans="9:9" x14ac:dyDescent="0.3">
      <c r="I2946" s="1">
        <v>214.5</v>
      </c>
    </row>
    <row r="2947" spans="9:9" x14ac:dyDescent="0.3">
      <c r="I2947" s="1">
        <v>226</v>
      </c>
    </row>
    <row r="2949" spans="9:9" x14ac:dyDescent="0.3">
      <c r="I2949" s="1">
        <v>217</v>
      </c>
    </row>
    <row r="2950" spans="9:9" x14ac:dyDescent="0.3">
      <c r="I2950" s="1">
        <v>217.5</v>
      </c>
    </row>
    <row r="2951" spans="9:9" x14ac:dyDescent="0.3">
      <c r="I2951" s="1">
        <v>214.5</v>
      </c>
    </row>
    <row r="2953" spans="9:9" x14ac:dyDescent="0.3">
      <c r="I2953" s="1">
        <v>214.5</v>
      </c>
    </row>
    <row r="2954" spans="9:9" x14ac:dyDescent="0.3">
      <c r="I2954" s="1">
        <v>219</v>
      </c>
    </row>
    <row r="2955" spans="9:9" x14ac:dyDescent="0.3">
      <c r="I2955" s="1">
        <v>217</v>
      </c>
    </row>
    <row r="2956" spans="9:9" x14ac:dyDescent="0.3">
      <c r="I2956" s="1">
        <v>216.5</v>
      </c>
    </row>
    <row r="2957" spans="9:9" x14ac:dyDescent="0.3">
      <c r="I2957" s="1">
        <v>223</v>
      </c>
    </row>
    <row r="2958" spans="9:9" x14ac:dyDescent="0.3">
      <c r="I2958" s="1">
        <v>216.5</v>
      </c>
    </row>
    <row r="2959" spans="9:9" x14ac:dyDescent="0.3">
      <c r="I2959" s="1">
        <v>216.5</v>
      </c>
    </row>
    <row r="2960" spans="9:9" x14ac:dyDescent="0.3">
      <c r="I2960" s="1">
        <v>223</v>
      </c>
    </row>
    <row r="2961" spans="9:9" x14ac:dyDescent="0.3">
      <c r="I2961" s="1">
        <v>217.5</v>
      </c>
    </row>
    <row r="2962" spans="9:9" x14ac:dyDescent="0.3">
      <c r="I2962" s="1">
        <v>216.5</v>
      </c>
    </row>
    <row r="2963" spans="9:9" x14ac:dyDescent="0.3">
      <c r="I2963" s="1">
        <v>217.5</v>
      </c>
    </row>
    <row r="2964" spans="9:9" x14ac:dyDescent="0.3">
      <c r="I2964" s="1">
        <v>214.5</v>
      </c>
    </row>
    <row r="2965" spans="9:9" x14ac:dyDescent="0.3">
      <c r="I2965" s="1">
        <v>217.5</v>
      </c>
    </row>
    <row r="2966" spans="9:9" x14ac:dyDescent="0.3">
      <c r="I2966" s="1">
        <v>214.5</v>
      </c>
    </row>
    <row r="2968" spans="9:9" x14ac:dyDescent="0.3">
      <c r="I2968" s="1">
        <v>216.5</v>
      </c>
    </row>
    <row r="2969" spans="9:9" x14ac:dyDescent="0.3">
      <c r="I2969" s="1">
        <v>214.5</v>
      </c>
    </row>
    <row r="2970" spans="9:9" x14ac:dyDescent="0.3">
      <c r="I2970" s="1">
        <v>219</v>
      </c>
    </row>
    <row r="2971" spans="9:9" x14ac:dyDescent="0.3">
      <c r="I2971" s="1">
        <v>217.5</v>
      </c>
    </row>
    <row r="2972" spans="9:9" x14ac:dyDescent="0.3">
      <c r="I2972" s="1">
        <v>214.5</v>
      </c>
    </row>
    <row r="2973" spans="9:9" x14ac:dyDescent="0.3">
      <c r="I2973" s="1">
        <v>238.5</v>
      </c>
    </row>
    <row r="2974" spans="9:9" x14ac:dyDescent="0.3">
      <c r="I2974" s="1">
        <v>214.5</v>
      </c>
    </row>
    <row r="2975" spans="9:9" x14ac:dyDescent="0.3">
      <c r="I2975" s="1">
        <v>214.5</v>
      </c>
    </row>
    <row r="2976" spans="9:9" x14ac:dyDescent="0.3">
      <c r="I2976" s="1">
        <v>238.5</v>
      </c>
    </row>
    <row r="2977" spans="9:9" x14ac:dyDescent="0.3">
      <c r="I2977" s="1">
        <v>238.5</v>
      </c>
    </row>
    <row r="2978" spans="9:9" x14ac:dyDescent="0.3">
      <c r="I2978" s="1">
        <v>238.5</v>
      </c>
    </row>
    <row r="2979" spans="9:9" x14ac:dyDescent="0.3">
      <c r="I2979" s="1">
        <v>223</v>
      </c>
    </row>
    <row r="2980" spans="9:9" x14ac:dyDescent="0.3">
      <c r="I2980" s="1">
        <v>226</v>
      </c>
    </row>
    <row r="2981" spans="9:9" x14ac:dyDescent="0.3">
      <c r="I2981" s="1">
        <v>226</v>
      </c>
    </row>
    <row r="2982" spans="9:9" x14ac:dyDescent="0.3">
      <c r="I2982" s="1">
        <v>238.5</v>
      </c>
    </row>
    <row r="2983" spans="9:9" x14ac:dyDescent="0.3">
      <c r="I2983" s="1">
        <v>216.5</v>
      </c>
    </row>
    <row r="2984" spans="9:9" x14ac:dyDescent="0.3">
      <c r="I2984" s="1">
        <v>223</v>
      </c>
    </row>
    <row r="2985" spans="9:9" x14ac:dyDescent="0.3">
      <c r="I2985" s="1">
        <v>238.5</v>
      </c>
    </row>
    <row r="2986" spans="9:9" x14ac:dyDescent="0.3">
      <c r="I2986" s="1">
        <v>217</v>
      </c>
    </row>
    <row r="2987" spans="9:9" x14ac:dyDescent="0.3">
      <c r="I2987" s="1">
        <v>217</v>
      </c>
    </row>
    <row r="2988" spans="9:9" x14ac:dyDescent="0.3">
      <c r="I2988" s="1">
        <v>223</v>
      </c>
    </row>
    <row r="2989" spans="9:9" x14ac:dyDescent="0.3">
      <c r="I2989" s="1">
        <v>223</v>
      </c>
    </row>
    <row r="2990" spans="9:9" x14ac:dyDescent="0.3">
      <c r="I2990" s="1">
        <v>217</v>
      </c>
    </row>
    <row r="2991" spans="9:9" x14ac:dyDescent="0.3">
      <c r="I2991" s="1">
        <v>223</v>
      </c>
    </row>
    <row r="2992" spans="9:9" x14ac:dyDescent="0.3">
      <c r="I2992" s="1">
        <v>223</v>
      </c>
    </row>
    <row r="2993" spans="9:9" x14ac:dyDescent="0.3">
      <c r="I2993" s="1">
        <v>238.5</v>
      </c>
    </row>
    <row r="2994" spans="9:9" x14ac:dyDescent="0.3">
      <c r="I2994" s="1">
        <v>223</v>
      </c>
    </row>
    <row r="2995" spans="9:9" x14ac:dyDescent="0.3">
      <c r="I2995" s="1">
        <v>223</v>
      </c>
    </row>
    <row r="2996" spans="9:9" x14ac:dyDescent="0.3">
      <c r="I2996" s="1">
        <v>223</v>
      </c>
    </row>
    <row r="2997" spans="9:9" x14ac:dyDescent="0.3">
      <c r="I2997" s="1">
        <v>217</v>
      </c>
    </row>
    <row r="2998" spans="9:9" x14ac:dyDescent="0.3">
      <c r="I2998" s="1">
        <v>223</v>
      </c>
    </row>
    <row r="2999" spans="9:9" x14ac:dyDescent="0.3">
      <c r="I2999" s="1">
        <v>223</v>
      </c>
    </row>
    <row r="3000" spans="9:9" x14ac:dyDescent="0.3">
      <c r="I3000" s="1">
        <v>223</v>
      </c>
    </row>
    <row r="3001" spans="9:9" x14ac:dyDescent="0.3">
      <c r="I3001" s="1">
        <v>223</v>
      </c>
    </row>
    <row r="3002" spans="9:9" x14ac:dyDescent="0.3">
      <c r="I3002" s="1">
        <v>217</v>
      </c>
    </row>
    <row r="3003" spans="9:9" x14ac:dyDescent="0.3">
      <c r="I3003" s="1">
        <v>223</v>
      </c>
    </row>
    <row r="3004" spans="9:9" x14ac:dyDescent="0.3">
      <c r="I3004" s="1">
        <v>219</v>
      </c>
    </row>
    <row r="3005" spans="9:9" x14ac:dyDescent="0.3">
      <c r="I3005" s="1">
        <v>217</v>
      </c>
    </row>
    <row r="3006" spans="9:9" x14ac:dyDescent="0.3">
      <c r="I3006" s="1">
        <v>216.5</v>
      </c>
    </row>
    <row r="3007" spans="9:9" x14ac:dyDescent="0.3">
      <c r="I3007" s="1">
        <v>217</v>
      </c>
    </row>
    <row r="3008" spans="9:9" x14ac:dyDescent="0.3">
      <c r="I3008" s="1">
        <v>214.5</v>
      </c>
    </row>
    <row r="3009" spans="9:9" x14ac:dyDescent="0.3">
      <c r="I3009" s="1">
        <v>223</v>
      </c>
    </row>
    <row r="3010" spans="9:9" x14ac:dyDescent="0.3">
      <c r="I3010" s="1">
        <v>223</v>
      </c>
    </row>
    <row r="3011" spans="9:9" x14ac:dyDescent="0.3">
      <c r="I3011" s="1">
        <v>219</v>
      </c>
    </row>
    <row r="3012" spans="9:9" x14ac:dyDescent="0.3">
      <c r="I3012" s="1">
        <v>223</v>
      </c>
    </row>
    <row r="3013" spans="9:9" x14ac:dyDescent="0.3">
      <c r="I3013" s="1">
        <v>217.5</v>
      </c>
    </row>
    <row r="3014" spans="9:9" x14ac:dyDescent="0.3">
      <c r="I3014" s="1">
        <v>223</v>
      </c>
    </row>
    <row r="3015" spans="9:9" x14ac:dyDescent="0.3">
      <c r="I3015" s="1">
        <v>219</v>
      </c>
    </row>
    <row r="3016" spans="9:9" x14ac:dyDescent="0.3">
      <c r="I3016" s="1">
        <v>219</v>
      </c>
    </row>
    <row r="3017" spans="9:9" x14ac:dyDescent="0.3">
      <c r="I3017" s="1" t="s">
        <v>581</v>
      </c>
    </row>
    <row r="3018" spans="9:9" x14ac:dyDescent="0.3">
      <c r="I3018" s="1">
        <v>550</v>
      </c>
    </row>
    <row r="3019" spans="9:9" x14ac:dyDescent="0.3">
      <c r="I3019" s="1">
        <v>550</v>
      </c>
    </row>
    <row r="3020" spans="9:9" x14ac:dyDescent="0.3">
      <c r="I3020" s="1">
        <v>-156</v>
      </c>
    </row>
    <row r="3021" spans="9:9" x14ac:dyDescent="0.3">
      <c r="I3021" s="1">
        <v>-146</v>
      </c>
    </row>
    <row r="3022" spans="9:9" x14ac:dyDescent="0.3">
      <c r="I3022" s="1">
        <v>-235</v>
      </c>
    </row>
    <row r="3023" spans="9:9" x14ac:dyDescent="0.3">
      <c r="I3023" s="1">
        <v>132</v>
      </c>
    </row>
    <row r="3024" spans="9:9" x14ac:dyDescent="0.3">
      <c r="I3024" s="1">
        <v>-156</v>
      </c>
    </row>
    <row r="3025" spans="9:9" x14ac:dyDescent="0.3">
      <c r="I3025" s="1">
        <v>380</v>
      </c>
    </row>
    <row r="3026" spans="9:9" x14ac:dyDescent="0.3">
      <c r="I3026" s="1">
        <v>-235</v>
      </c>
    </row>
    <row r="3027" spans="9:9" x14ac:dyDescent="0.3">
      <c r="I3027" s="1">
        <v>380</v>
      </c>
    </row>
    <row r="3028" spans="9:9" x14ac:dyDescent="0.3">
      <c r="I3028" s="1">
        <v>550</v>
      </c>
    </row>
    <row r="3029" spans="9:9" x14ac:dyDescent="0.3">
      <c r="I3029" s="1">
        <v>550</v>
      </c>
    </row>
    <row r="3030" spans="9:9" x14ac:dyDescent="0.3">
      <c r="I3030" s="1">
        <v>-235</v>
      </c>
    </row>
    <row r="3031" spans="9:9" x14ac:dyDescent="0.3">
      <c r="I3031" s="1">
        <v>-156</v>
      </c>
    </row>
    <row r="3032" spans="9:9" x14ac:dyDescent="0.3">
      <c r="I3032" s="1">
        <v>550</v>
      </c>
    </row>
    <row r="3033" spans="9:9" x14ac:dyDescent="0.3">
      <c r="I3033" s="1">
        <v>-156</v>
      </c>
    </row>
    <row r="3034" spans="9:9" x14ac:dyDescent="0.3">
      <c r="I3034" s="1">
        <v>330</v>
      </c>
    </row>
    <row r="3035" spans="9:9" x14ac:dyDescent="0.3">
      <c r="I3035" s="1">
        <v>-750</v>
      </c>
    </row>
    <row r="3036" spans="9:9" x14ac:dyDescent="0.3">
      <c r="I3036" s="1">
        <v>380</v>
      </c>
    </row>
    <row r="3037" spans="9:9" x14ac:dyDescent="0.3">
      <c r="I3037" s="1">
        <v>-420</v>
      </c>
    </row>
    <row r="3038" spans="9:9" x14ac:dyDescent="0.3">
      <c r="I3038" s="1">
        <v>330</v>
      </c>
    </row>
    <row r="3039" spans="9:9" x14ac:dyDescent="0.3">
      <c r="I3039" s="1">
        <v>-156</v>
      </c>
    </row>
    <row r="3040" spans="9:9" x14ac:dyDescent="0.3">
      <c r="I3040" s="1">
        <v>-420</v>
      </c>
    </row>
    <row r="3041" spans="9:9" x14ac:dyDescent="0.3">
      <c r="I3041" s="1">
        <v>-500</v>
      </c>
    </row>
    <row r="3042" spans="9:9" x14ac:dyDescent="0.3">
      <c r="I3042" s="1">
        <v>-235</v>
      </c>
    </row>
    <row r="3043" spans="9:9" x14ac:dyDescent="0.3">
      <c r="I3043" s="1">
        <v>-500</v>
      </c>
    </row>
    <row r="3044" spans="9:9" x14ac:dyDescent="0.3">
      <c r="I3044" s="1">
        <v>-750</v>
      </c>
    </row>
    <row r="3045" spans="9:9" x14ac:dyDescent="0.3">
      <c r="I3045" s="1">
        <v>-156</v>
      </c>
    </row>
    <row r="3046" spans="9:9" x14ac:dyDescent="0.3">
      <c r="I3046" s="1">
        <v>380</v>
      </c>
    </row>
    <row r="3047" spans="9:9" x14ac:dyDescent="0.3">
      <c r="I3047" s="1">
        <v>330</v>
      </c>
    </row>
    <row r="3048" spans="9:9" x14ac:dyDescent="0.3">
      <c r="I3048" s="1">
        <v>490</v>
      </c>
    </row>
    <row r="3049" spans="9:9" x14ac:dyDescent="0.3">
      <c r="I3049" s="1">
        <v>-500</v>
      </c>
    </row>
    <row r="3050" spans="9:9" x14ac:dyDescent="0.3">
      <c r="I3050" s="1">
        <v>132</v>
      </c>
    </row>
    <row r="3051" spans="9:9" x14ac:dyDescent="0.3">
      <c r="I3051" s="1">
        <v>-750</v>
      </c>
    </row>
    <row r="3052" spans="9:9" x14ac:dyDescent="0.3">
      <c r="I3052" s="1">
        <v>490</v>
      </c>
    </row>
    <row r="3053" spans="9:9" x14ac:dyDescent="0.3">
      <c r="I3053" s="1">
        <v>132</v>
      </c>
    </row>
    <row r="3054" spans="9:9" x14ac:dyDescent="0.3">
      <c r="I3054" s="1">
        <v>-650</v>
      </c>
    </row>
    <row r="3055" spans="9:9" x14ac:dyDescent="0.3">
      <c r="I3055" s="1">
        <v>380</v>
      </c>
    </row>
    <row r="3056" spans="9:9" x14ac:dyDescent="0.3">
      <c r="I3056" s="1">
        <v>124</v>
      </c>
    </row>
    <row r="3057" spans="9:9" x14ac:dyDescent="0.3">
      <c r="I3057" s="1">
        <v>-235</v>
      </c>
    </row>
    <row r="3058" spans="9:9" x14ac:dyDescent="0.3">
      <c r="I3058" s="1">
        <v>132</v>
      </c>
    </row>
    <row r="3059" spans="9:9" x14ac:dyDescent="0.3">
      <c r="I3059" s="1">
        <v>-750</v>
      </c>
    </row>
    <row r="3060" spans="9:9" x14ac:dyDescent="0.3">
      <c r="I3060" s="1">
        <v>-500</v>
      </c>
    </row>
    <row r="3061" spans="9:9" x14ac:dyDescent="0.3">
      <c r="I3061" s="1">
        <v>-146</v>
      </c>
    </row>
    <row r="3062" spans="9:9" x14ac:dyDescent="0.3">
      <c r="I3062" s="1">
        <v>380</v>
      </c>
    </row>
    <row r="3063" spans="9:9" x14ac:dyDescent="0.3">
      <c r="I3063" s="1">
        <v>490</v>
      </c>
    </row>
    <row r="3064" spans="9:9" x14ac:dyDescent="0.3">
      <c r="I3064" s="1">
        <v>194</v>
      </c>
    </row>
    <row r="3065" spans="9:9" x14ac:dyDescent="0.3">
      <c r="I3065" s="1">
        <v>550</v>
      </c>
    </row>
    <row r="3066" spans="9:9" x14ac:dyDescent="0.3">
      <c r="I3066" s="1">
        <v>330</v>
      </c>
    </row>
    <row r="3067" spans="9:9" x14ac:dyDescent="0.3">
      <c r="I3067" s="1">
        <v>-138</v>
      </c>
    </row>
    <row r="3068" spans="9:9" x14ac:dyDescent="0.3">
      <c r="I3068" s="1">
        <v>-138</v>
      </c>
    </row>
    <row r="3069" spans="9:9" x14ac:dyDescent="0.3">
      <c r="I3069" s="1">
        <v>124</v>
      </c>
    </row>
    <row r="3070" spans="9:9" x14ac:dyDescent="0.3">
      <c r="I3070" s="1">
        <v>-138</v>
      </c>
    </row>
    <row r="3071" spans="9:9" x14ac:dyDescent="0.3">
      <c r="I3071" s="1">
        <v>118</v>
      </c>
    </row>
    <row r="3072" spans="9:9" x14ac:dyDescent="0.3">
      <c r="I3072" s="1">
        <v>-235</v>
      </c>
    </row>
    <row r="3073" spans="9:9" x14ac:dyDescent="0.3">
      <c r="I3073" s="1">
        <v>-750</v>
      </c>
    </row>
    <row r="3074" spans="9:9" x14ac:dyDescent="0.3">
      <c r="I3074" s="1">
        <v>-235</v>
      </c>
    </row>
    <row r="3075" spans="9:9" x14ac:dyDescent="0.3">
      <c r="I3075" s="1">
        <v>-235</v>
      </c>
    </row>
    <row r="3076" spans="9:9" x14ac:dyDescent="0.3">
      <c r="I3076" s="1">
        <v>-650</v>
      </c>
    </row>
    <row r="3077" spans="9:9" x14ac:dyDescent="0.3">
      <c r="I3077" s="1">
        <v>118</v>
      </c>
    </row>
    <row r="3078" spans="9:9" x14ac:dyDescent="0.3">
      <c r="I3078" s="1">
        <v>-138</v>
      </c>
    </row>
    <row r="3079" spans="9:9" x14ac:dyDescent="0.3">
      <c r="I3079" s="1">
        <v>500</v>
      </c>
    </row>
    <row r="3080" spans="9:9" x14ac:dyDescent="0.3">
      <c r="I3080" s="1">
        <v>132</v>
      </c>
    </row>
    <row r="3081" spans="9:9" x14ac:dyDescent="0.3">
      <c r="I3081" s="1">
        <v>330</v>
      </c>
    </row>
    <row r="3082" spans="9:9" x14ac:dyDescent="0.3">
      <c r="I3082" s="1">
        <v>-500</v>
      </c>
    </row>
    <row r="3083" spans="9:9" x14ac:dyDescent="0.3">
      <c r="I3083" s="1">
        <v>-500</v>
      </c>
    </row>
    <row r="3084" spans="9:9" x14ac:dyDescent="0.3">
      <c r="I3084" s="1">
        <v>-138</v>
      </c>
    </row>
    <row r="3085" spans="9:9" x14ac:dyDescent="0.3">
      <c r="I3085" s="1">
        <v>-420</v>
      </c>
    </row>
    <row r="3086" spans="9:9" x14ac:dyDescent="0.3">
      <c r="I3086" s="1">
        <v>-146</v>
      </c>
    </row>
    <row r="3087" spans="9:9" x14ac:dyDescent="0.3">
      <c r="I3087" s="1">
        <v>-235</v>
      </c>
    </row>
    <row r="3088" spans="9:9" x14ac:dyDescent="0.3">
      <c r="I3088" s="1">
        <v>124</v>
      </c>
    </row>
    <row r="3089" spans="9:9" x14ac:dyDescent="0.3">
      <c r="I3089" s="1">
        <v>196</v>
      </c>
    </row>
    <row r="3090" spans="9:9" x14ac:dyDescent="0.3">
      <c r="I3090" s="1">
        <v>-650</v>
      </c>
    </row>
    <row r="3091" spans="9:9" x14ac:dyDescent="0.3">
      <c r="I3091" s="1">
        <v>124</v>
      </c>
    </row>
    <row r="3092" spans="9:9" x14ac:dyDescent="0.3">
      <c r="I3092" s="1">
        <v>118</v>
      </c>
    </row>
    <row r="3093" spans="9:9" x14ac:dyDescent="0.3">
      <c r="I3093" s="1">
        <v>132</v>
      </c>
    </row>
    <row r="3094" spans="9:9" x14ac:dyDescent="0.3">
      <c r="I3094" s="1">
        <v>-500</v>
      </c>
    </row>
    <row r="3095" spans="9:9" x14ac:dyDescent="0.3">
      <c r="I3095" s="1">
        <v>380</v>
      </c>
    </row>
    <row r="3096" spans="9:9" x14ac:dyDescent="0.3">
      <c r="I3096" s="1">
        <v>194</v>
      </c>
    </row>
    <row r="3097" spans="9:9" x14ac:dyDescent="0.3">
      <c r="I3097" s="1">
        <v>-650</v>
      </c>
    </row>
    <row r="3098" spans="9:9" x14ac:dyDescent="0.3">
      <c r="I3098" s="1">
        <v>-500</v>
      </c>
    </row>
    <row r="3099" spans="9:9" x14ac:dyDescent="0.3">
      <c r="I3099" s="1">
        <v>194</v>
      </c>
    </row>
    <row r="3100" spans="9:9" x14ac:dyDescent="0.3">
      <c r="I3100" s="1">
        <v>-146</v>
      </c>
    </row>
    <row r="3101" spans="9:9" x14ac:dyDescent="0.3">
      <c r="I3101" s="1">
        <v>-650</v>
      </c>
    </row>
    <row r="3102" spans="9:9" x14ac:dyDescent="0.3">
      <c r="I3102" s="1">
        <v>-235</v>
      </c>
    </row>
    <row r="3103" spans="9:9" x14ac:dyDescent="0.3">
      <c r="I3103" s="1">
        <v>330</v>
      </c>
    </row>
    <row r="3104" spans="9:9" x14ac:dyDescent="0.3">
      <c r="I3104" s="1">
        <v>-500</v>
      </c>
    </row>
    <row r="3105" spans="9:9" x14ac:dyDescent="0.3">
      <c r="I3105" s="1">
        <v>132</v>
      </c>
    </row>
    <row r="3106" spans="9:9" x14ac:dyDescent="0.3">
      <c r="I3106" s="1">
        <v>-650</v>
      </c>
    </row>
    <row r="3107" spans="9:9" x14ac:dyDescent="0.3">
      <c r="I3107" s="1">
        <v>194</v>
      </c>
    </row>
    <row r="3108" spans="9:9" x14ac:dyDescent="0.3">
      <c r="I3108" s="1">
        <v>330</v>
      </c>
    </row>
    <row r="3109" spans="9:9" x14ac:dyDescent="0.3">
      <c r="I3109" s="1">
        <v>-156</v>
      </c>
    </row>
    <row r="3110" spans="9:9" x14ac:dyDescent="0.3">
      <c r="I3110" s="1">
        <v>196</v>
      </c>
    </row>
    <row r="3111" spans="9:9" x14ac:dyDescent="0.3">
      <c r="I3111" s="1">
        <v>490</v>
      </c>
    </row>
    <row r="3112" spans="9:9" x14ac:dyDescent="0.3">
      <c r="I3112" s="1">
        <v>-750</v>
      </c>
    </row>
    <row r="3113" spans="9:9" x14ac:dyDescent="0.3">
      <c r="I3113" s="1">
        <v>-235</v>
      </c>
    </row>
    <row r="3114" spans="9:9" x14ac:dyDescent="0.3">
      <c r="I3114" s="1">
        <v>-146</v>
      </c>
    </row>
    <row r="3115" spans="9:9" x14ac:dyDescent="0.3">
      <c r="I3115" s="1">
        <v>-420</v>
      </c>
    </row>
    <row r="3116" spans="9:9" x14ac:dyDescent="0.3">
      <c r="I3116" s="1">
        <v>118</v>
      </c>
    </row>
    <row r="3117" spans="9:9" x14ac:dyDescent="0.3">
      <c r="I3117" s="1">
        <v>118</v>
      </c>
    </row>
    <row r="3118" spans="9:9" x14ac:dyDescent="0.3">
      <c r="I3118" s="1">
        <v>-146</v>
      </c>
    </row>
    <row r="3119" spans="9:9" x14ac:dyDescent="0.3">
      <c r="I3119" s="1">
        <v>124</v>
      </c>
    </row>
    <row r="3120" spans="9:9" x14ac:dyDescent="0.3">
      <c r="I3120" s="1">
        <v>-146</v>
      </c>
    </row>
    <row r="3121" spans="9:9" x14ac:dyDescent="0.3">
      <c r="I3121" s="1">
        <v>-650</v>
      </c>
    </row>
    <row r="3122" spans="9:9" x14ac:dyDescent="0.3">
      <c r="I3122" s="1">
        <v>196</v>
      </c>
    </row>
    <row r="3123" spans="9:9" x14ac:dyDescent="0.3">
      <c r="I3123" s="1">
        <v>490</v>
      </c>
    </row>
    <row r="3124" spans="9:9" x14ac:dyDescent="0.3">
      <c r="I3124" s="1">
        <v>196</v>
      </c>
    </row>
    <row r="3125" spans="9:9" x14ac:dyDescent="0.3">
      <c r="I3125" s="1">
        <v>-420</v>
      </c>
    </row>
    <row r="3126" spans="9:9" x14ac:dyDescent="0.3">
      <c r="I3126" s="1">
        <v>132</v>
      </c>
    </row>
    <row r="3127" spans="9:9" x14ac:dyDescent="0.3">
      <c r="I3127" s="1">
        <v>196</v>
      </c>
    </row>
    <row r="3128" spans="9:9" x14ac:dyDescent="0.3">
      <c r="I3128" s="1">
        <v>550</v>
      </c>
    </row>
    <row r="3129" spans="9:9" x14ac:dyDescent="0.3">
      <c r="I3129" s="1">
        <v>196</v>
      </c>
    </row>
    <row r="3130" spans="9:9" x14ac:dyDescent="0.3">
      <c r="I3130" s="1">
        <v>-420</v>
      </c>
    </row>
    <row r="3131" spans="9:9" x14ac:dyDescent="0.3">
      <c r="I3131" s="1">
        <v>196</v>
      </c>
    </row>
    <row r="3132" spans="9:9" x14ac:dyDescent="0.3">
      <c r="I3132" s="1">
        <v>-420</v>
      </c>
    </row>
    <row r="3133" spans="9:9" x14ac:dyDescent="0.3">
      <c r="I3133" s="1">
        <v>-235</v>
      </c>
    </row>
    <row r="3134" spans="9:9" x14ac:dyDescent="0.3">
      <c r="I3134" s="1">
        <v>-235</v>
      </c>
    </row>
    <row r="3135" spans="9:9" x14ac:dyDescent="0.3">
      <c r="I3135" s="1">
        <v>-235</v>
      </c>
    </row>
    <row r="3136" spans="9:9" x14ac:dyDescent="0.3">
      <c r="I3136" s="1">
        <v>-138</v>
      </c>
    </row>
    <row r="3137" spans="9:9" x14ac:dyDescent="0.3">
      <c r="I3137" s="1">
        <v>-650</v>
      </c>
    </row>
    <row r="3138" spans="9:9" x14ac:dyDescent="0.3">
      <c r="I3138" s="1">
        <v>194</v>
      </c>
    </row>
    <row r="3139" spans="9:9" x14ac:dyDescent="0.3">
      <c r="I3139" s="1">
        <v>124</v>
      </c>
    </row>
    <row r="3140" spans="9:9" x14ac:dyDescent="0.3">
      <c r="I3140" s="1">
        <v>-138</v>
      </c>
    </row>
    <row r="3141" spans="9:9" x14ac:dyDescent="0.3">
      <c r="I3141" s="1">
        <v>-138</v>
      </c>
    </row>
    <row r="3142" spans="9:9" x14ac:dyDescent="0.3">
      <c r="I3142" s="1">
        <v>490</v>
      </c>
    </row>
    <row r="3143" spans="9:9" x14ac:dyDescent="0.3">
      <c r="I3143" s="1">
        <v>330</v>
      </c>
    </row>
    <row r="3144" spans="9:9" x14ac:dyDescent="0.3">
      <c r="I3144" s="1">
        <v>124</v>
      </c>
    </row>
    <row r="3145" spans="9:9" x14ac:dyDescent="0.3">
      <c r="I3145" s="1">
        <v>490</v>
      </c>
    </row>
    <row r="3146" spans="9:9" x14ac:dyDescent="0.3">
      <c r="I3146" s="1">
        <v>550</v>
      </c>
    </row>
    <row r="3147" spans="9:9" x14ac:dyDescent="0.3">
      <c r="I3147" s="1">
        <v>118</v>
      </c>
    </row>
    <row r="3148" spans="9:9" x14ac:dyDescent="0.3">
      <c r="I3148" s="1">
        <v>-156</v>
      </c>
    </row>
    <row r="3149" spans="9:9" x14ac:dyDescent="0.3">
      <c r="I3149" s="1">
        <v>380</v>
      </c>
    </row>
    <row r="3150" spans="9:9" x14ac:dyDescent="0.3">
      <c r="I3150" s="1">
        <v>-420</v>
      </c>
    </row>
    <row r="3151" spans="9:9" x14ac:dyDescent="0.3">
      <c r="I3151" s="1">
        <v>194</v>
      </c>
    </row>
    <row r="3152" spans="9:9" x14ac:dyDescent="0.3">
      <c r="I3152" s="1">
        <v>490</v>
      </c>
    </row>
    <row r="3153" spans="9:9" x14ac:dyDescent="0.3">
      <c r="I3153" s="1">
        <v>-235</v>
      </c>
    </row>
    <row r="3154" spans="9:9" x14ac:dyDescent="0.3">
      <c r="I3154" s="1">
        <v>330</v>
      </c>
    </row>
    <row r="3155" spans="9:9" x14ac:dyDescent="0.3">
      <c r="I3155" s="1">
        <v>-156</v>
      </c>
    </row>
    <row r="3156" spans="9:9" x14ac:dyDescent="0.3">
      <c r="I3156" s="1">
        <v>124</v>
      </c>
    </row>
    <row r="3157" spans="9:9" x14ac:dyDescent="0.3">
      <c r="I3157" s="1">
        <v>194</v>
      </c>
    </row>
    <row r="3158" spans="9:9" x14ac:dyDescent="0.3">
      <c r="I3158" s="1">
        <v>118</v>
      </c>
    </row>
    <row r="3159" spans="9:9" x14ac:dyDescent="0.3">
      <c r="I3159" s="1">
        <v>-700</v>
      </c>
    </row>
    <row r="3160" spans="9:9" x14ac:dyDescent="0.3">
      <c r="I3160" s="1">
        <v>118</v>
      </c>
    </row>
    <row r="3161" spans="9:9" x14ac:dyDescent="0.3">
      <c r="I3161" s="1">
        <v>-138</v>
      </c>
    </row>
    <row r="3162" spans="9:9" x14ac:dyDescent="0.3">
      <c r="I3162" s="1">
        <v>-700</v>
      </c>
    </row>
    <row r="3163" spans="9:9" x14ac:dyDescent="0.3">
      <c r="I3163" s="1">
        <v>-650</v>
      </c>
    </row>
    <row r="3164" spans="9:9" x14ac:dyDescent="0.3">
      <c r="I3164" s="1">
        <v>118</v>
      </c>
    </row>
    <row r="3165" spans="9:9" x14ac:dyDescent="0.3">
      <c r="I3165" s="1">
        <v>490</v>
      </c>
    </row>
    <row r="3166" spans="9:9" x14ac:dyDescent="0.3">
      <c r="I3166" s="1">
        <v>132</v>
      </c>
    </row>
    <row r="3167" spans="9:9" x14ac:dyDescent="0.3">
      <c r="I3167" s="1">
        <v>-650</v>
      </c>
    </row>
    <row r="3168" spans="9:9" x14ac:dyDescent="0.3">
      <c r="I3168" s="1">
        <v>196</v>
      </c>
    </row>
    <row r="3169" spans="9:9" x14ac:dyDescent="0.3">
      <c r="I3169" s="1">
        <v>-420</v>
      </c>
    </row>
    <row r="3170" spans="9:9" x14ac:dyDescent="0.3">
      <c r="I3170" s="1">
        <v>118</v>
      </c>
    </row>
    <row r="3171" spans="9:9" x14ac:dyDescent="0.3">
      <c r="I3171" s="1">
        <v>-235</v>
      </c>
    </row>
    <row r="3172" spans="9:9" x14ac:dyDescent="0.3">
      <c r="I3172" s="1">
        <v>-146</v>
      </c>
    </row>
    <row r="3173" spans="9:9" x14ac:dyDescent="0.3">
      <c r="I3173" s="1">
        <v>490</v>
      </c>
    </row>
    <row r="3174" spans="9:9" x14ac:dyDescent="0.3">
      <c r="I3174" s="1">
        <v>196</v>
      </c>
    </row>
    <row r="3175" spans="9:9" x14ac:dyDescent="0.3">
      <c r="I3175" s="1">
        <v>-750</v>
      </c>
    </row>
    <row r="3176" spans="9:9" x14ac:dyDescent="0.3">
      <c r="I3176" s="1">
        <v>-235</v>
      </c>
    </row>
    <row r="3177" spans="9:9" x14ac:dyDescent="0.3">
      <c r="I3177" s="1">
        <v>196</v>
      </c>
    </row>
    <row r="3178" spans="9:9" x14ac:dyDescent="0.3">
      <c r="I3178" s="1">
        <v>550</v>
      </c>
    </row>
    <row r="3179" spans="9:9" x14ac:dyDescent="0.3">
      <c r="I3179" s="1">
        <v>-750</v>
      </c>
    </row>
    <row r="3180" spans="9:9" x14ac:dyDescent="0.3">
      <c r="I3180" s="1">
        <v>550</v>
      </c>
    </row>
    <row r="3181" spans="9:9" x14ac:dyDescent="0.3">
      <c r="I3181" s="1">
        <v>-700</v>
      </c>
    </row>
    <row r="3182" spans="9:9" x14ac:dyDescent="0.3">
      <c r="I3182" s="1">
        <v>380</v>
      </c>
    </row>
    <row r="3183" spans="9:9" x14ac:dyDescent="0.3">
      <c r="I3183" s="1">
        <v>380</v>
      </c>
    </row>
    <row r="3184" spans="9:9" x14ac:dyDescent="0.3">
      <c r="I3184" s="1">
        <v>550</v>
      </c>
    </row>
    <row r="3185" spans="9:9" x14ac:dyDescent="0.3">
      <c r="I3185" s="1">
        <v>-138</v>
      </c>
    </row>
    <row r="3186" spans="9:9" x14ac:dyDescent="0.3">
      <c r="I3186" s="1">
        <v>-700</v>
      </c>
    </row>
    <row r="3187" spans="9:9" x14ac:dyDescent="0.3">
      <c r="I3187" s="1">
        <v>-750</v>
      </c>
    </row>
    <row r="3188" spans="9:9" x14ac:dyDescent="0.3">
      <c r="I3188" s="1">
        <v>194</v>
      </c>
    </row>
    <row r="3189" spans="9:9" x14ac:dyDescent="0.3">
      <c r="I3189" s="1">
        <v>194</v>
      </c>
    </row>
    <row r="3190" spans="9:9" x14ac:dyDescent="0.3">
      <c r="I3190" s="1">
        <v>-700</v>
      </c>
    </row>
    <row r="3191" spans="9:9" x14ac:dyDescent="0.3">
      <c r="I3191" s="1">
        <v>500</v>
      </c>
    </row>
    <row r="3192" spans="9:9" x14ac:dyDescent="0.3">
      <c r="I3192" s="1">
        <v>194</v>
      </c>
    </row>
    <row r="3193" spans="9:9" x14ac:dyDescent="0.3">
      <c r="I3193" s="1">
        <v>-700</v>
      </c>
    </row>
    <row r="3194" spans="9:9" x14ac:dyDescent="0.3">
      <c r="I3194" s="1">
        <v>500</v>
      </c>
    </row>
    <row r="3195" spans="9:9" x14ac:dyDescent="0.3">
      <c r="I3195" s="1">
        <v>-750</v>
      </c>
    </row>
    <row r="3196" spans="9:9" x14ac:dyDescent="0.3">
      <c r="I3196" s="1">
        <v>-700</v>
      </c>
    </row>
    <row r="3197" spans="9:9" x14ac:dyDescent="0.3">
      <c r="I3197" s="1">
        <v>500</v>
      </c>
    </row>
    <row r="3198" spans="9:9" x14ac:dyDescent="0.3">
      <c r="I3198" s="1">
        <v>-700</v>
      </c>
    </row>
    <row r="3199" spans="9:9" x14ac:dyDescent="0.3">
      <c r="I3199" s="1">
        <v>-235</v>
      </c>
    </row>
    <row r="3200" spans="9:9" x14ac:dyDescent="0.3">
      <c r="I3200" s="1">
        <v>500</v>
      </c>
    </row>
    <row r="3201" spans="9:9" x14ac:dyDescent="0.3">
      <c r="I3201" s="1">
        <v>500</v>
      </c>
    </row>
    <row r="3202" spans="9:9" x14ac:dyDescent="0.3">
      <c r="I3202" s="1">
        <v>-700</v>
      </c>
    </row>
    <row r="3203" spans="9:9" x14ac:dyDescent="0.3">
      <c r="I3203" s="1">
        <v>-700</v>
      </c>
    </row>
    <row r="3204" spans="9:9" x14ac:dyDescent="0.3">
      <c r="I3204" s="1">
        <v>-235</v>
      </c>
    </row>
    <row r="3205" spans="9:9" x14ac:dyDescent="0.3">
      <c r="I3205" s="1">
        <v>500</v>
      </c>
    </row>
    <row r="3206" spans="9:9" x14ac:dyDescent="0.3">
      <c r="I3206" s="1">
        <v>124</v>
      </c>
    </row>
    <row r="3207" spans="9:9" x14ac:dyDescent="0.3">
      <c r="I3207" s="1">
        <v>194</v>
      </c>
    </row>
    <row r="3208" spans="9:9" x14ac:dyDescent="0.3">
      <c r="I3208" s="1">
        <v>118</v>
      </c>
    </row>
    <row r="3209" spans="9:9" x14ac:dyDescent="0.3">
      <c r="I3209" s="1">
        <v>-235</v>
      </c>
    </row>
    <row r="3210" spans="9:9" x14ac:dyDescent="0.3">
      <c r="I3210" s="1">
        <v>132</v>
      </c>
    </row>
    <row r="3211" spans="9:9" x14ac:dyDescent="0.3">
      <c r="I3211" s="1">
        <v>500</v>
      </c>
    </row>
    <row r="3212" spans="9:9" x14ac:dyDescent="0.3">
      <c r="I3212" s="1">
        <v>500</v>
      </c>
    </row>
    <row r="3213" spans="9:9" x14ac:dyDescent="0.3">
      <c r="I3213" s="1">
        <v>124</v>
      </c>
    </row>
    <row r="3214" spans="9:9" x14ac:dyDescent="0.3">
      <c r="I3214" s="1">
        <v>500</v>
      </c>
    </row>
    <row r="3215" spans="9:9" x14ac:dyDescent="0.3">
      <c r="I3215" s="1">
        <v>490</v>
      </c>
    </row>
    <row r="3216" spans="9:9" x14ac:dyDescent="0.3">
      <c r="I3216" s="1">
        <v>-700</v>
      </c>
    </row>
    <row r="3217" spans="9:9" x14ac:dyDescent="0.3">
      <c r="I3217" s="1">
        <v>-146</v>
      </c>
    </row>
    <row r="3218" spans="9:9" x14ac:dyDescent="0.3">
      <c r="I3218" s="1">
        <v>-146</v>
      </c>
    </row>
    <row r="3219" spans="9:9" x14ac:dyDescent="0.3">
      <c r="I3219" s="1" t="s">
        <v>484</v>
      </c>
    </row>
    <row r="3220" spans="9:9" x14ac:dyDescent="0.3">
      <c r="I3220" s="1">
        <v>113.25</v>
      </c>
    </row>
    <row r="3221" spans="9:9" x14ac:dyDescent="0.3">
      <c r="I3221" s="1">
        <v>113.25</v>
      </c>
    </row>
    <row r="3222" spans="9:9" x14ac:dyDescent="0.3">
      <c r="I3222" s="1">
        <v>109</v>
      </c>
    </row>
    <row r="3223" spans="9:9" x14ac:dyDescent="0.3">
      <c r="I3223" s="1">
        <v>111</v>
      </c>
    </row>
    <row r="3224" spans="9:9" x14ac:dyDescent="0.3">
      <c r="I3224" s="1">
        <v>111.25</v>
      </c>
    </row>
    <row r="3225" spans="9:9" x14ac:dyDescent="0.3">
      <c r="I3225" s="1">
        <v>105.5</v>
      </c>
    </row>
    <row r="3226" spans="9:9" x14ac:dyDescent="0.3">
      <c r="I3226" s="1">
        <v>109</v>
      </c>
    </row>
    <row r="3227" spans="9:9" x14ac:dyDescent="0.3">
      <c r="I3227" s="1">
        <v>108</v>
      </c>
    </row>
    <row r="3228" spans="9:9" x14ac:dyDescent="0.3">
      <c r="I3228" s="1">
        <v>111.25</v>
      </c>
    </row>
    <row r="3229" spans="9:9" x14ac:dyDescent="0.3">
      <c r="I3229" s="1">
        <v>108</v>
      </c>
    </row>
    <row r="3230" spans="9:9" x14ac:dyDescent="0.3">
      <c r="I3230" s="1">
        <v>113.25</v>
      </c>
    </row>
    <row r="3231" spans="9:9" x14ac:dyDescent="0.3">
      <c r="I3231" s="1">
        <v>113.25</v>
      </c>
    </row>
    <row r="3232" spans="9:9" x14ac:dyDescent="0.3">
      <c r="I3232" s="1">
        <v>111.25</v>
      </c>
    </row>
    <row r="3233" spans="9:9" x14ac:dyDescent="0.3">
      <c r="I3233" s="1">
        <v>109</v>
      </c>
    </row>
    <row r="3234" spans="9:9" x14ac:dyDescent="0.3">
      <c r="I3234" s="1">
        <v>113.25</v>
      </c>
    </row>
    <row r="3235" spans="9:9" x14ac:dyDescent="0.3">
      <c r="I3235" s="1">
        <v>109</v>
      </c>
    </row>
    <row r="3236" spans="9:9" x14ac:dyDescent="0.3">
      <c r="I3236" s="1">
        <v>-4.75</v>
      </c>
    </row>
    <row r="3237" spans="9:9" x14ac:dyDescent="0.3">
      <c r="I3237" s="1">
        <v>125.25</v>
      </c>
    </row>
    <row r="3238" spans="9:9" x14ac:dyDescent="0.3">
      <c r="I3238" s="1">
        <v>108</v>
      </c>
    </row>
    <row r="3239" spans="9:9" x14ac:dyDescent="0.3">
      <c r="I3239" s="1">
        <v>4.75</v>
      </c>
    </row>
    <row r="3240" spans="9:9" x14ac:dyDescent="0.3">
      <c r="I3240" s="1">
        <v>-4.75</v>
      </c>
    </row>
    <row r="3241" spans="9:9" x14ac:dyDescent="0.3">
      <c r="I3241" s="1">
        <v>109</v>
      </c>
    </row>
    <row r="3242" spans="9:9" x14ac:dyDescent="0.3">
      <c r="I3242" s="1">
        <v>4.75</v>
      </c>
    </row>
    <row r="3243" spans="9:9" x14ac:dyDescent="0.3">
      <c r="I3243" s="1">
        <v>118</v>
      </c>
    </row>
    <row r="3244" spans="9:9" x14ac:dyDescent="0.3">
      <c r="I3244" s="1">
        <v>111.25</v>
      </c>
    </row>
    <row r="3245" spans="9:9" x14ac:dyDescent="0.3">
      <c r="I3245" s="1">
        <v>118</v>
      </c>
    </row>
    <row r="3246" spans="9:9" x14ac:dyDescent="0.3">
      <c r="I3246" s="1">
        <v>125.25</v>
      </c>
    </row>
    <row r="3247" spans="9:9" x14ac:dyDescent="0.3">
      <c r="I3247" s="1">
        <v>109</v>
      </c>
    </row>
    <row r="3248" spans="9:9" x14ac:dyDescent="0.3">
      <c r="I3248" s="1">
        <v>108</v>
      </c>
    </row>
    <row r="3249" spans="9:9" x14ac:dyDescent="0.3">
      <c r="I3249" s="1">
        <v>-4.75</v>
      </c>
    </row>
    <row r="3250" spans="9:9" x14ac:dyDescent="0.3">
      <c r="I3250" s="1">
        <v>103</v>
      </c>
    </row>
    <row r="3251" spans="9:9" x14ac:dyDescent="0.3">
      <c r="I3251" s="1">
        <v>118</v>
      </c>
    </row>
    <row r="3252" spans="9:9" x14ac:dyDescent="0.3">
      <c r="I3252" s="1">
        <v>105.5</v>
      </c>
    </row>
    <row r="3253" spans="9:9" x14ac:dyDescent="0.3">
      <c r="I3253" s="1">
        <v>125.25</v>
      </c>
    </row>
    <row r="3254" spans="9:9" x14ac:dyDescent="0.3">
      <c r="I3254" s="1">
        <v>103</v>
      </c>
    </row>
    <row r="3255" spans="9:9" x14ac:dyDescent="0.3">
      <c r="I3255" s="1">
        <v>105.5</v>
      </c>
    </row>
    <row r="3256" spans="9:9" x14ac:dyDescent="0.3">
      <c r="I3256" s="1">
        <v>114.5</v>
      </c>
    </row>
    <row r="3257" spans="9:9" x14ac:dyDescent="0.3">
      <c r="I3257" s="1">
        <v>108</v>
      </c>
    </row>
    <row r="3258" spans="9:9" x14ac:dyDescent="0.3">
      <c r="I3258" s="1">
        <v>108</v>
      </c>
    </row>
    <row r="3259" spans="9:9" x14ac:dyDescent="0.3">
      <c r="I3259" s="1">
        <v>110</v>
      </c>
    </row>
    <row r="3260" spans="9:9" x14ac:dyDescent="0.3">
      <c r="I3260" s="1">
        <v>105.5</v>
      </c>
    </row>
    <row r="3261" spans="9:9" x14ac:dyDescent="0.3">
      <c r="I3261" s="1">
        <v>125.25</v>
      </c>
    </row>
    <row r="3262" spans="9:9" x14ac:dyDescent="0.3">
      <c r="I3262" s="1">
        <v>118</v>
      </c>
    </row>
    <row r="3263" spans="9:9" x14ac:dyDescent="0.3">
      <c r="I3263" s="1">
        <v>111</v>
      </c>
    </row>
    <row r="3264" spans="9:9" x14ac:dyDescent="0.3">
      <c r="I3264" s="1">
        <v>108</v>
      </c>
    </row>
    <row r="3265" spans="9:9" x14ac:dyDescent="0.3">
      <c r="I3265" s="1">
        <v>103</v>
      </c>
    </row>
    <row r="3266" spans="9:9" x14ac:dyDescent="0.3">
      <c r="I3266" s="1">
        <v>105.75</v>
      </c>
    </row>
    <row r="3267" spans="9:9" x14ac:dyDescent="0.3">
      <c r="I3267" s="1">
        <v>113.25</v>
      </c>
    </row>
    <row r="3268" spans="9:9" x14ac:dyDescent="0.3">
      <c r="I3268" s="1">
        <v>-4.75</v>
      </c>
    </row>
    <row r="3269" spans="9:9" x14ac:dyDescent="0.3">
      <c r="I3269" s="1">
        <v>109.5</v>
      </c>
    </row>
    <row r="3270" spans="9:9" x14ac:dyDescent="0.3">
      <c r="I3270" s="1">
        <v>109.5</v>
      </c>
    </row>
    <row r="3271" spans="9:9" x14ac:dyDescent="0.3">
      <c r="I3271" s="1">
        <v>108</v>
      </c>
    </row>
    <row r="3272" spans="9:9" x14ac:dyDescent="0.3">
      <c r="I3272" s="1">
        <v>109.5</v>
      </c>
    </row>
    <row r="3273" spans="9:9" x14ac:dyDescent="0.3">
      <c r="I3273" s="1">
        <v>107</v>
      </c>
    </row>
    <row r="3274" spans="9:9" x14ac:dyDescent="0.3">
      <c r="I3274" s="1">
        <v>110</v>
      </c>
    </row>
    <row r="3275" spans="9:9" x14ac:dyDescent="0.3">
      <c r="I3275" s="1">
        <v>125.25</v>
      </c>
    </row>
    <row r="3276" spans="9:9" x14ac:dyDescent="0.3">
      <c r="I3276" s="1">
        <v>110</v>
      </c>
    </row>
    <row r="3277" spans="9:9" x14ac:dyDescent="0.3">
      <c r="I3277" s="1">
        <v>110</v>
      </c>
    </row>
    <row r="3278" spans="9:9" x14ac:dyDescent="0.3">
      <c r="I3278" s="1">
        <v>114.5</v>
      </c>
    </row>
    <row r="3279" spans="9:9" x14ac:dyDescent="0.3">
      <c r="I3279" s="1">
        <v>107</v>
      </c>
    </row>
    <row r="3280" spans="9:9" x14ac:dyDescent="0.3">
      <c r="I3280" s="1">
        <v>109.5</v>
      </c>
    </row>
    <row r="3281" spans="9:9" x14ac:dyDescent="0.3">
      <c r="I3281" s="1">
        <v>106</v>
      </c>
    </row>
    <row r="3282" spans="9:9" x14ac:dyDescent="0.3">
      <c r="I3282" s="1">
        <v>105.5</v>
      </c>
    </row>
    <row r="3283" spans="9:9" x14ac:dyDescent="0.3">
      <c r="I3283" s="1">
        <v>-4.75</v>
      </c>
    </row>
    <row r="3284" spans="9:9" x14ac:dyDescent="0.3">
      <c r="I3284" s="1">
        <v>118</v>
      </c>
    </row>
    <row r="3285" spans="9:9" x14ac:dyDescent="0.3">
      <c r="I3285" s="1">
        <v>118</v>
      </c>
    </row>
    <row r="3286" spans="9:9" x14ac:dyDescent="0.3">
      <c r="I3286" s="1">
        <v>109.5</v>
      </c>
    </row>
    <row r="3287" spans="9:9" x14ac:dyDescent="0.3">
      <c r="I3287" s="1">
        <v>4.75</v>
      </c>
    </row>
    <row r="3288" spans="9:9" x14ac:dyDescent="0.3">
      <c r="I3288" s="1">
        <v>111</v>
      </c>
    </row>
    <row r="3289" spans="9:9" x14ac:dyDescent="0.3">
      <c r="I3289" s="1">
        <v>110</v>
      </c>
    </row>
    <row r="3290" spans="9:9" x14ac:dyDescent="0.3">
      <c r="I3290" s="1">
        <v>108</v>
      </c>
    </row>
    <row r="3291" spans="9:9" x14ac:dyDescent="0.3">
      <c r="I3291" s="1">
        <v>104.5</v>
      </c>
    </row>
    <row r="3292" spans="9:9" x14ac:dyDescent="0.3">
      <c r="I3292" s="1">
        <v>114.5</v>
      </c>
    </row>
    <row r="3293" spans="9:9" x14ac:dyDescent="0.3">
      <c r="I3293" s="1">
        <v>108</v>
      </c>
    </row>
    <row r="3294" spans="9:9" x14ac:dyDescent="0.3">
      <c r="I3294" s="1">
        <v>107</v>
      </c>
    </row>
    <row r="3295" spans="9:9" x14ac:dyDescent="0.3">
      <c r="I3295" s="1">
        <v>105.5</v>
      </c>
    </row>
    <row r="3296" spans="9:9" x14ac:dyDescent="0.3">
      <c r="I3296" s="1">
        <v>118</v>
      </c>
    </row>
    <row r="3297" spans="9:9" x14ac:dyDescent="0.3">
      <c r="I3297" s="1">
        <v>108</v>
      </c>
    </row>
    <row r="3298" spans="9:9" x14ac:dyDescent="0.3">
      <c r="I3298" s="1">
        <v>105.75</v>
      </c>
    </row>
    <row r="3299" spans="9:9" x14ac:dyDescent="0.3">
      <c r="I3299" s="1">
        <v>114.5</v>
      </c>
    </row>
    <row r="3300" spans="9:9" x14ac:dyDescent="0.3">
      <c r="I3300" s="1">
        <v>118</v>
      </c>
    </row>
    <row r="3301" spans="9:9" x14ac:dyDescent="0.3">
      <c r="I3301" s="1">
        <v>105.75</v>
      </c>
    </row>
    <row r="3302" spans="9:9" x14ac:dyDescent="0.3">
      <c r="I3302" s="1">
        <v>111</v>
      </c>
    </row>
    <row r="3303" spans="9:9" x14ac:dyDescent="0.3">
      <c r="I3303" s="1">
        <v>114.5</v>
      </c>
    </row>
    <row r="3304" spans="9:9" x14ac:dyDescent="0.3">
      <c r="I3304" s="1">
        <v>111.25</v>
      </c>
    </row>
    <row r="3305" spans="9:9" x14ac:dyDescent="0.3">
      <c r="I3305" s="1">
        <v>-4.75</v>
      </c>
    </row>
    <row r="3306" spans="9:9" x14ac:dyDescent="0.3">
      <c r="I3306" s="1">
        <v>118</v>
      </c>
    </row>
    <row r="3307" spans="9:9" x14ac:dyDescent="0.3">
      <c r="I3307" s="1">
        <v>105.5</v>
      </c>
    </row>
    <row r="3308" spans="9:9" x14ac:dyDescent="0.3">
      <c r="I3308" s="1">
        <v>114.5</v>
      </c>
    </row>
    <row r="3309" spans="9:9" x14ac:dyDescent="0.3">
      <c r="I3309" s="1">
        <v>105.75</v>
      </c>
    </row>
    <row r="3310" spans="9:9" x14ac:dyDescent="0.3">
      <c r="I3310" s="1">
        <v>-4.75</v>
      </c>
    </row>
    <row r="3311" spans="9:9" x14ac:dyDescent="0.3">
      <c r="I3311" s="1">
        <v>109</v>
      </c>
    </row>
    <row r="3312" spans="9:9" x14ac:dyDescent="0.3">
      <c r="I3312" s="1">
        <v>104.5</v>
      </c>
    </row>
    <row r="3313" spans="9:9" x14ac:dyDescent="0.3">
      <c r="I3313" s="1">
        <v>103</v>
      </c>
    </row>
    <row r="3314" spans="9:9" x14ac:dyDescent="0.3">
      <c r="I3314" s="1">
        <v>125.25</v>
      </c>
    </row>
    <row r="3315" spans="9:9" x14ac:dyDescent="0.3">
      <c r="I3315" s="1">
        <v>111.25</v>
      </c>
    </row>
    <row r="3316" spans="9:9" x14ac:dyDescent="0.3">
      <c r="I3316" s="1">
        <v>111</v>
      </c>
    </row>
    <row r="3317" spans="9:9" x14ac:dyDescent="0.3">
      <c r="I3317" s="1">
        <v>4.75</v>
      </c>
    </row>
    <row r="3318" spans="9:9" x14ac:dyDescent="0.3">
      <c r="I3318" s="1">
        <v>107</v>
      </c>
    </row>
    <row r="3319" spans="9:9" x14ac:dyDescent="0.3">
      <c r="I3319" s="1">
        <v>107</v>
      </c>
    </row>
    <row r="3320" spans="9:9" x14ac:dyDescent="0.3">
      <c r="I3320" s="1">
        <v>111</v>
      </c>
    </row>
    <row r="3321" spans="9:9" x14ac:dyDescent="0.3">
      <c r="I3321" s="1">
        <v>108</v>
      </c>
    </row>
    <row r="3322" spans="9:9" x14ac:dyDescent="0.3">
      <c r="I3322" s="1">
        <v>111</v>
      </c>
    </row>
    <row r="3323" spans="9:9" x14ac:dyDescent="0.3">
      <c r="I3323" s="1">
        <v>114.5</v>
      </c>
    </row>
    <row r="3324" spans="9:9" x14ac:dyDescent="0.3">
      <c r="I3324" s="1">
        <v>104.5</v>
      </c>
    </row>
    <row r="3325" spans="9:9" x14ac:dyDescent="0.3">
      <c r="I3325" s="1">
        <v>103</v>
      </c>
    </row>
    <row r="3326" spans="9:9" x14ac:dyDescent="0.3">
      <c r="I3326" s="1">
        <v>104.5</v>
      </c>
    </row>
    <row r="3327" spans="9:9" x14ac:dyDescent="0.3">
      <c r="I3327" s="1">
        <v>4.75</v>
      </c>
    </row>
    <row r="3328" spans="9:9" x14ac:dyDescent="0.3">
      <c r="I3328" s="1">
        <v>105.5</v>
      </c>
    </row>
    <row r="3329" spans="9:9" x14ac:dyDescent="0.3">
      <c r="I3329" s="1">
        <v>104.5</v>
      </c>
    </row>
    <row r="3330" spans="9:9" x14ac:dyDescent="0.3">
      <c r="I3330" s="1">
        <v>113.25</v>
      </c>
    </row>
    <row r="3331" spans="9:9" x14ac:dyDescent="0.3">
      <c r="I3331" s="1">
        <v>104.5</v>
      </c>
    </row>
    <row r="3332" spans="9:9" x14ac:dyDescent="0.3">
      <c r="I3332" s="1">
        <v>4.75</v>
      </c>
    </row>
    <row r="3333" spans="9:9" x14ac:dyDescent="0.3">
      <c r="I3333" s="1">
        <v>104.5</v>
      </c>
    </row>
    <row r="3334" spans="9:9" x14ac:dyDescent="0.3">
      <c r="I3334" s="1">
        <v>4.75</v>
      </c>
    </row>
    <row r="3335" spans="9:9" x14ac:dyDescent="0.3">
      <c r="I3335" s="1">
        <v>111.25</v>
      </c>
    </row>
    <row r="3336" spans="9:9" x14ac:dyDescent="0.3">
      <c r="I3336" s="1">
        <v>110</v>
      </c>
    </row>
    <row r="3337" spans="9:9" x14ac:dyDescent="0.3">
      <c r="I3337" s="1">
        <v>110</v>
      </c>
    </row>
    <row r="3338" spans="9:9" x14ac:dyDescent="0.3">
      <c r="I3338" s="1">
        <v>109.5</v>
      </c>
    </row>
    <row r="3339" spans="9:9" x14ac:dyDescent="0.3">
      <c r="I3339" s="1">
        <v>114.5</v>
      </c>
    </row>
    <row r="3340" spans="9:9" x14ac:dyDescent="0.3">
      <c r="I3340" s="1">
        <v>105.75</v>
      </c>
    </row>
    <row r="3341" spans="9:9" x14ac:dyDescent="0.3">
      <c r="I3341" s="1">
        <v>108</v>
      </c>
    </row>
    <row r="3342" spans="9:9" x14ac:dyDescent="0.3">
      <c r="I3342" s="1">
        <v>109.5</v>
      </c>
    </row>
    <row r="3343" spans="9:9" x14ac:dyDescent="0.3">
      <c r="I3343" s="1">
        <v>109.5</v>
      </c>
    </row>
    <row r="3344" spans="9:9" x14ac:dyDescent="0.3">
      <c r="I3344" s="1">
        <v>103</v>
      </c>
    </row>
    <row r="3345" spans="9:9" x14ac:dyDescent="0.3">
      <c r="I3345" s="1">
        <v>-4.75</v>
      </c>
    </row>
    <row r="3346" spans="9:9" x14ac:dyDescent="0.3">
      <c r="I3346" s="1">
        <v>108</v>
      </c>
    </row>
    <row r="3347" spans="9:9" x14ac:dyDescent="0.3">
      <c r="I3347" s="1">
        <v>103</v>
      </c>
    </row>
    <row r="3348" spans="9:9" x14ac:dyDescent="0.3">
      <c r="I3348" s="1">
        <v>113.25</v>
      </c>
    </row>
    <row r="3349" spans="9:9" x14ac:dyDescent="0.3">
      <c r="I3349" s="1">
        <v>107</v>
      </c>
    </row>
    <row r="3350" spans="9:9" x14ac:dyDescent="0.3">
      <c r="I3350" s="1">
        <v>109</v>
      </c>
    </row>
    <row r="3351" spans="9:9" x14ac:dyDescent="0.3">
      <c r="I3351" s="1">
        <v>108</v>
      </c>
    </row>
    <row r="3352" spans="9:9" x14ac:dyDescent="0.3">
      <c r="I3352" s="1">
        <v>4.75</v>
      </c>
    </row>
    <row r="3353" spans="9:9" x14ac:dyDescent="0.3">
      <c r="I3353" s="1">
        <v>105.75</v>
      </c>
    </row>
    <row r="3354" spans="9:9" x14ac:dyDescent="0.3">
      <c r="I3354" s="1">
        <v>103</v>
      </c>
    </row>
    <row r="3355" spans="9:9" x14ac:dyDescent="0.3">
      <c r="I3355" s="1">
        <v>110</v>
      </c>
    </row>
    <row r="3356" spans="9:9" x14ac:dyDescent="0.3">
      <c r="I3356" s="1">
        <v>-4.75</v>
      </c>
    </row>
    <row r="3357" spans="9:9" x14ac:dyDescent="0.3">
      <c r="I3357" s="1">
        <v>109</v>
      </c>
    </row>
    <row r="3358" spans="9:9" x14ac:dyDescent="0.3">
      <c r="I3358" s="1">
        <v>108</v>
      </c>
    </row>
    <row r="3359" spans="9:9" x14ac:dyDescent="0.3">
      <c r="I3359" s="1">
        <v>105.75</v>
      </c>
    </row>
    <row r="3360" spans="9:9" x14ac:dyDescent="0.3">
      <c r="I3360" s="1">
        <v>107</v>
      </c>
    </row>
    <row r="3361" spans="9:9" x14ac:dyDescent="0.3">
      <c r="I3361" s="1">
        <v>117</v>
      </c>
    </row>
    <row r="3362" spans="9:9" x14ac:dyDescent="0.3">
      <c r="I3362" s="1">
        <v>107</v>
      </c>
    </row>
    <row r="3363" spans="9:9" x14ac:dyDescent="0.3">
      <c r="I3363" s="1">
        <v>109.5</v>
      </c>
    </row>
    <row r="3364" spans="9:9" x14ac:dyDescent="0.3">
      <c r="I3364" s="1">
        <v>117</v>
      </c>
    </row>
    <row r="3365" spans="9:9" x14ac:dyDescent="0.3">
      <c r="I3365" s="1">
        <v>114.5</v>
      </c>
    </row>
    <row r="3366" spans="9:9" x14ac:dyDescent="0.3">
      <c r="I3366" s="1">
        <v>107</v>
      </c>
    </row>
    <row r="3367" spans="9:9" x14ac:dyDescent="0.3">
      <c r="I3367" s="1">
        <v>103</v>
      </c>
    </row>
    <row r="3368" spans="9:9" x14ac:dyDescent="0.3">
      <c r="I3368" s="1">
        <v>105.5</v>
      </c>
    </row>
    <row r="3369" spans="9:9" x14ac:dyDescent="0.3">
      <c r="I3369" s="1">
        <v>114.5</v>
      </c>
    </row>
    <row r="3370" spans="9:9" x14ac:dyDescent="0.3">
      <c r="I3370" s="1">
        <v>104.5</v>
      </c>
    </row>
    <row r="3371" spans="9:9" x14ac:dyDescent="0.3">
      <c r="I3371" s="1">
        <v>4.75</v>
      </c>
    </row>
    <row r="3372" spans="9:9" x14ac:dyDescent="0.3">
      <c r="I3372" s="1">
        <v>107</v>
      </c>
    </row>
    <row r="3373" spans="9:9" x14ac:dyDescent="0.3">
      <c r="I3373" s="1">
        <v>110</v>
      </c>
    </row>
    <row r="3374" spans="9:9" x14ac:dyDescent="0.3">
      <c r="I3374" s="1">
        <v>111</v>
      </c>
    </row>
    <row r="3375" spans="9:9" x14ac:dyDescent="0.3">
      <c r="I3375" s="1">
        <v>103</v>
      </c>
    </row>
    <row r="3376" spans="9:9" x14ac:dyDescent="0.3">
      <c r="I3376" s="1">
        <v>104.5</v>
      </c>
    </row>
    <row r="3377" spans="9:9" x14ac:dyDescent="0.3">
      <c r="I3377" s="1">
        <v>125.25</v>
      </c>
    </row>
    <row r="3378" spans="9:9" x14ac:dyDescent="0.3">
      <c r="I3378" s="1">
        <v>110</v>
      </c>
    </row>
    <row r="3379" spans="9:9" x14ac:dyDescent="0.3">
      <c r="I3379" s="1">
        <v>104.5</v>
      </c>
    </row>
    <row r="3380" spans="9:9" x14ac:dyDescent="0.3">
      <c r="I3380" s="1">
        <v>113.25</v>
      </c>
    </row>
    <row r="3381" spans="9:9" x14ac:dyDescent="0.3">
      <c r="I3381" s="1">
        <v>125.25</v>
      </c>
    </row>
    <row r="3382" spans="9:9" x14ac:dyDescent="0.3">
      <c r="I3382" s="1">
        <v>113.25</v>
      </c>
    </row>
    <row r="3383" spans="9:9" x14ac:dyDescent="0.3">
      <c r="I3383" s="1">
        <v>117</v>
      </c>
    </row>
    <row r="3384" spans="9:9" x14ac:dyDescent="0.3">
      <c r="I3384" s="1">
        <v>108</v>
      </c>
    </row>
    <row r="3385" spans="9:9" x14ac:dyDescent="0.3">
      <c r="I3385" s="1">
        <v>108</v>
      </c>
    </row>
    <row r="3386" spans="9:9" x14ac:dyDescent="0.3">
      <c r="I3386" s="1">
        <v>113.25</v>
      </c>
    </row>
    <row r="3387" spans="9:9" x14ac:dyDescent="0.3">
      <c r="I3387" s="1">
        <v>109.5</v>
      </c>
    </row>
    <row r="3388" spans="9:9" x14ac:dyDescent="0.3">
      <c r="I3388" s="1">
        <v>117</v>
      </c>
    </row>
    <row r="3389" spans="9:9" x14ac:dyDescent="0.3">
      <c r="I3389" s="1">
        <v>125.25</v>
      </c>
    </row>
    <row r="3390" spans="9:9" x14ac:dyDescent="0.3">
      <c r="I3390" s="1">
        <v>105.75</v>
      </c>
    </row>
    <row r="3391" spans="9:9" x14ac:dyDescent="0.3">
      <c r="I3391" s="1">
        <v>105.75</v>
      </c>
    </row>
    <row r="3392" spans="9:9" x14ac:dyDescent="0.3">
      <c r="I3392" s="1">
        <v>117</v>
      </c>
    </row>
    <row r="3393" spans="9:9" x14ac:dyDescent="0.3">
      <c r="I3393" s="1">
        <v>106</v>
      </c>
    </row>
    <row r="3394" spans="9:9" x14ac:dyDescent="0.3">
      <c r="I3394" s="1">
        <v>105.75</v>
      </c>
    </row>
    <row r="3395" spans="9:9" x14ac:dyDescent="0.3">
      <c r="I3395" s="1">
        <v>117</v>
      </c>
    </row>
    <row r="3396" spans="9:9" x14ac:dyDescent="0.3">
      <c r="I3396" s="1">
        <v>106</v>
      </c>
    </row>
    <row r="3397" spans="9:9" x14ac:dyDescent="0.3">
      <c r="I3397" s="1">
        <v>125.25</v>
      </c>
    </row>
    <row r="3398" spans="9:9" x14ac:dyDescent="0.3">
      <c r="I3398" s="1">
        <v>117</v>
      </c>
    </row>
    <row r="3399" spans="9:9" x14ac:dyDescent="0.3">
      <c r="I3399" s="1">
        <v>106</v>
      </c>
    </row>
    <row r="3400" spans="9:9" x14ac:dyDescent="0.3">
      <c r="I3400" s="1">
        <v>117</v>
      </c>
    </row>
    <row r="3401" spans="9:9" x14ac:dyDescent="0.3">
      <c r="I3401" s="1">
        <v>111.25</v>
      </c>
    </row>
    <row r="3402" spans="9:9" x14ac:dyDescent="0.3">
      <c r="I3402" s="1">
        <v>106</v>
      </c>
    </row>
    <row r="3403" spans="9:9" x14ac:dyDescent="0.3">
      <c r="I3403" s="1">
        <v>106</v>
      </c>
    </row>
    <row r="3404" spans="9:9" x14ac:dyDescent="0.3">
      <c r="I3404" s="1">
        <v>117</v>
      </c>
    </row>
    <row r="3405" spans="9:9" x14ac:dyDescent="0.3">
      <c r="I3405" s="1">
        <v>117</v>
      </c>
    </row>
    <row r="3406" spans="9:9" x14ac:dyDescent="0.3">
      <c r="I3406" s="1">
        <v>111.25</v>
      </c>
    </row>
    <row r="3407" spans="9:9" x14ac:dyDescent="0.3">
      <c r="I3407" s="1">
        <v>106</v>
      </c>
    </row>
    <row r="3408" spans="9:9" x14ac:dyDescent="0.3">
      <c r="I3408" s="1">
        <v>108</v>
      </c>
    </row>
    <row r="3409" spans="9:9" x14ac:dyDescent="0.3">
      <c r="I3409" s="1">
        <v>105.75</v>
      </c>
    </row>
    <row r="3410" spans="9:9" x14ac:dyDescent="0.3">
      <c r="I3410" s="1">
        <v>107</v>
      </c>
    </row>
    <row r="3411" spans="9:9" x14ac:dyDescent="0.3">
      <c r="I3411" s="1">
        <v>111.25</v>
      </c>
    </row>
    <row r="3412" spans="9:9" x14ac:dyDescent="0.3">
      <c r="I3412" s="1">
        <v>105.5</v>
      </c>
    </row>
    <row r="3413" spans="9:9" x14ac:dyDescent="0.3">
      <c r="I3413" s="1">
        <v>106</v>
      </c>
    </row>
    <row r="3414" spans="9:9" x14ac:dyDescent="0.3">
      <c r="I3414" s="1">
        <v>106</v>
      </c>
    </row>
    <row r="3415" spans="9:9" x14ac:dyDescent="0.3">
      <c r="I3415" s="1">
        <v>108</v>
      </c>
    </row>
    <row r="3416" spans="9:9" x14ac:dyDescent="0.3">
      <c r="I3416" s="1">
        <v>106</v>
      </c>
    </row>
    <row r="3417" spans="9:9" x14ac:dyDescent="0.3">
      <c r="I3417" s="1">
        <v>103</v>
      </c>
    </row>
    <row r="3418" spans="9:9" x14ac:dyDescent="0.3">
      <c r="I3418" s="1">
        <v>117</v>
      </c>
    </row>
    <row r="3419" spans="9:9" x14ac:dyDescent="0.3">
      <c r="I3419" s="1">
        <v>111</v>
      </c>
    </row>
    <row r="3420" spans="9:9" x14ac:dyDescent="0.3">
      <c r="I3420" s="1">
        <v>111</v>
      </c>
    </row>
    <row r="3421" spans="9:9" x14ac:dyDescent="0.3">
      <c r="I3421" s="1" t="s">
        <v>582</v>
      </c>
    </row>
    <row r="3422" spans="9:9" x14ac:dyDescent="0.3">
      <c r="I3422" s="1">
        <v>0.25</v>
      </c>
    </row>
    <row r="3423" spans="9:9" x14ac:dyDescent="0.3">
      <c r="I3423" s="1">
        <v>0.25</v>
      </c>
    </row>
    <row r="3424" spans="9:9" x14ac:dyDescent="0.3">
      <c r="I3424" s="1">
        <v>-2</v>
      </c>
    </row>
    <row r="3425" spans="9:9" x14ac:dyDescent="0.3">
      <c r="I3425" s="1">
        <v>-0.25</v>
      </c>
    </row>
    <row r="3427" spans="9:9" x14ac:dyDescent="0.3">
      <c r="I3427" s="1">
        <v>-1</v>
      </c>
    </row>
    <row r="3428" spans="9:9" x14ac:dyDescent="0.3">
      <c r="I3428" s="1">
        <v>-2</v>
      </c>
    </row>
    <row r="3429" spans="9:9" x14ac:dyDescent="0.3">
      <c r="I3429" s="1">
        <v>-1.75</v>
      </c>
    </row>
    <row r="3431" spans="9:9" x14ac:dyDescent="0.3">
      <c r="I3431" s="1">
        <v>-1.75</v>
      </c>
    </row>
    <row r="3432" spans="9:9" x14ac:dyDescent="0.3">
      <c r="I3432" s="1">
        <v>0.25</v>
      </c>
    </row>
    <row r="3433" spans="9:9" x14ac:dyDescent="0.3">
      <c r="I3433" s="1">
        <v>0.25</v>
      </c>
    </row>
    <row r="3435" spans="9:9" x14ac:dyDescent="0.3">
      <c r="I3435" s="1">
        <v>-2</v>
      </c>
    </row>
    <row r="3436" spans="9:9" x14ac:dyDescent="0.3">
      <c r="I3436" s="1">
        <v>0.25</v>
      </c>
    </row>
    <row r="3437" spans="9:9" x14ac:dyDescent="0.3">
      <c r="I3437" s="1">
        <v>-2</v>
      </c>
    </row>
    <row r="3438" spans="9:9" x14ac:dyDescent="0.3">
      <c r="I3438" s="1">
        <v>-4.75</v>
      </c>
    </row>
    <row r="3439" spans="9:9" x14ac:dyDescent="0.3">
      <c r="I3439" s="1">
        <v>0.75</v>
      </c>
    </row>
    <row r="3440" spans="9:9" x14ac:dyDescent="0.3">
      <c r="I3440" s="1">
        <v>-1.75</v>
      </c>
    </row>
    <row r="3441" spans="9:9" x14ac:dyDescent="0.3">
      <c r="I3441" s="1">
        <v>4.75</v>
      </c>
    </row>
    <row r="3442" spans="9:9" x14ac:dyDescent="0.3">
      <c r="I3442" s="1">
        <v>-4.75</v>
      </c>
    </row>
    <row r="3443" spans="9:9" x14ac:dyDescent="0.3">
      <c r="I3443" s="1">
        <v>-2</v>
      </c>
    </row>
    <row r="3444" spans="9:9" x14ac:dyDescent="0.3">
      <c r="I3444" s="1">
        <v>4.75</v>
      </c>
    </row>
    <row r="3445" spans="9:9" x14ac:dyDescent="0.3">
      <c r="I3445" s="1">
        <v>-1.75</v>
      </c>
    </row>
    <row r="3447" spans="9:9" x14ac:dyDescent="0.3">
      <c r="I3447" s="1">
        <v>-1.75</v>
      </c>
    </row>
    <row r="3448" spans="9:9" x14ac:dyDescent="0.3">
      <c r="I3448" s="1">
        <v>0.75</v>
      </c>
    </row>
    <row r="3449" spans="9:9" x14ac:dyDescent="0.3">
      <c r="I3449" s="1">
        <v>-2</v>
      </c>
    </row>
    <row r="3450" spans="9:9" x14ac:dyDescent="0.3">
      <c r="I3450" s="1">
        <v>-1.75</v>
      </c>
    </row>
    <row r="3451" spans="9:9" x14ac:dyDescent="0.3">
      <c r="I3451" s="1">
        <v>-4.75</v>
      </c>
    </row>
    <row r="3453" spans="9:9" x14ac:dyDescent="0.3">
      <c r="I3453" s="1">
        <v>-1.75</v>
      </c>
    </row>
    <row r="3454" spans="9:9" x14ac:dyDescent="0.3">
      <c r="I3454" s="1">
        <v>-1</v>
      </c>
    </row>
    <row r="3455" spans="9:9" x14ac:dyDescent="0.3">
      <c r="I3455" s="1">
        <v>0.75</v>
      </c>
    </row>
    <row r="3457" spans="9:9" x14ac:dyDescent="0.3">
      <c r="I3457" s="1">
        <v>-1</v>
      </c>
    </row>
    <row r="3458" spans="9:9" x14ac:dyDescent="0.3">
      <c r="I3458" s="1">
        <v>-0.5</v>
      </c>
    </row>
    <row r="3459" spans="9:9" x14ac:dyDescent="0.3">
      <c r="I3459" s="1">
        <v>-1.75</v>
      </c>
    </row>
    <row r="3460" spans="9:9" x14ac:dyDescent="0.3">
      <c r="I3460" s="1">
        <v>-0.25</v>
      </c>
    </row>
    <row r="3461" spans="9:9" x14ac:dyDescent="0.3">
      <c r="I3461" s="1">
        <v>0.75</v>
      </c>
    </row>
    <row r="3462" spans="9:9" x14ac:dyDescent="0.3">
      <c r="I3462" s="1">
        <v>-1</v>
      </c>
    </row>
    <row r="3463" spans="9:9" x14ac:dyDescent="0.3">
      <c r="I3463" s="1">
        <v>0.75</v>
      </c>
    </row>
    <row r="3464" spans="9:9" x14ac:dyDescent="0.3">
      <c r="I3464" s="1">
        <v>-1.75</v>
      </c>
    </row>
    <row r="3465" spans="9:9" x14ac:dyDescent="0.3">
      <c r="I3465" s="1">
        <v>-0.25</v>
      </c>
    </row>
    <row r="3466" spans="9:9" x14ac:dyDescent="0.3">
      <c r="I3466" s="1">
        <v>-1.75</v>
      </c>
    </row>
    <row r="3468" spans="9:9" x14ac:dyDescent="0.3">
      <c r="I3468" s="1">
        <v>0.5</v>
      </c>
    </row>
    <row r="3469" spans="9:9" x14ac:dyDescent="0.3">
      <c r="I3469" s="1">
        <v>0.25</v>
      </c>
    </row>
    <row r="3470" spans="9:9" x14ac:dyDescent="0.3">
      <c r="I3470" s="1">
        <v>-4.75</v>
      </c>
    </row>
    <row r="3473" spans="9:9" x14ac:dyDescent="0.3">
      <c r="I3473" s="1">
        <v>-0.25</v>
      </c>
    </row>
    <row r="3476" spans="9:9" x14ac:dyDescent="0.3">
      <c r="I3476" s="1">
        <v>0.75</v>
      </c>
    </row>
    <row r="3477" spans="9:9" x14ac:dyDescent="0.3">
      <c r="I3477" s="1">
        <v>0.75</v>
      </c>
    </row>
    <row r="3478" spans="9:9" x14ac:dyDescent="0.3">
      <c r="I3478" s="1">
        <v>0.75</v>
      </c>
    </row>
    <row r="3479" spans="9:9" x14ac:dyDescent="0.3">
      <c r="I3479" s="1">
        <v>0.75</v>
      </c>
    </row>
    <row r="3480" spans="9:9" x14ac:dyDescent="0.3">
      <c r="I3480" s="1">
        <v>-0.5</v>
      </c>
    </row>
    <row r="3484" spans="9:9" x14ac:dyDescent="0.3">
      <c r="I3484" s="1">
        <v>-1</v>
      </c>
    </row>
    <row r="3485" spans="9:9" x14ac:dyDescent="0.3">
      <c r="I3485" s="1">
        <v>-4.75</v>
      </c>
    </row>
    <row r="3486" spans="9:9" x14ac:dyDescent="0.3">
      <c r="I3486" s="1">
        <v>-1.75</v>
      </c>
    </row>
    <row r="3487" spans="9:9" x14ac:dyDescent="0.3">
      <c r="I3487" s="1">
        <v>-1.75</v>
      </c>
    </row>
    <row r="3489" spans="9:9" x14ac:dyDescent="0.3">
      <c r="I3489" s="1">
        <v>4.75</v>
      </c>
    </row>
    <row r="3490" spans="9:9" x14ac:dyDescent="0.3">
      <c r="I3490" s="1">
        <v>-0.25</v>
      </c>
    </row>
    <row r="3491" spans="9:9" x14ac:dyDescent="0.3">
      <c r="I3491" s="1">
        <v>0.75</v>
      </c>
    </row>
    <row r="3492" spans="9:9" x14ac:dyDescent="0.3">
      <c r="I3492" s="1">
        <v>-0.25</v>
      </c>
    </row>
    <row r="3493" spans="9:9" x14ac:dyDescent="0.3">
      <c r="I3493" s="1">
        <v>0.25</v>
      </c>
    </row>
    <row r="3494" spans="9:9" x14ac:dyDescent="0.3">
      <c r="I3494" s="1">
        <v>-0.5</v>
      </c>
    </row>
    <row r="3495" spans="9:9" x14ac:dyDescent="0.3">
      <c r="I3495" s="1">
        <v>-0.25</v>
      </c>
    </row>
    <row r="3497" spans="9:9" x14ac:dyDescent="0.3">
      <c r="I3497" s="1">
        <v>-1</v>
      </c>
    </row>
    <row r="3498" spans="9:9" x14ac:dyDescent="0.3">
      <c r="I3498" s="1">
        <v>-1.75</v>
      </c>
    </row>
    <row r="3499" spans="9:9" x14ac:dyDescent="0.3">
      <c r="I3499" s="1">
        <v>-1.75</v>
      </c>
    </row>
    <row r="3500" spans="9:9" x14ac:dyDescent="0.3">
      <c r="I3500" s="1">
        <v>0.5</v>
      </c>
    </row>
    <row r="3501" spans="9:9" x14ac:dyDescent="0.3">
      <c r="I3501" s="1">
        <v>-0.5</v>
      </c>
    </row>
    <row r="3502" spans="9:9" x14ac:dyDescent="0.3">
      <c r="I3502" s="1">
        <v>-1.75</v>
      </c>
    </row>
    <row r="3503" spans="9:9" x14ac:dyDescent="0.3">
      <c r="I3503" s="1">
        <v>0.5</v>
      </c>
    </row>
    <row r="3504" spans="9:9" x14ac:dyDescent="0.3">
      <c r="I3504" s="1">
        <v>-0.25</v>
      </c>
    </row>
    <row r="3505" spans="9:9" x14ac:dyDescent="0.3">
      <c r="I3505" s="1">
        <v>-0.5</v>
      </c>
    </row>
    <row r="3507" spans="9:9" x14ac:dyDescent="0.3">
      <c r="I3507" s="1">
        <v>-4.75</v>
      </c>
    </row>
    <row r="3508" spans="9:9" x14ac:dyDescent="0.3">
      <c r="I3508" s="1">
        <v>-1.75</v>
      </c>
    </row>
    <row r="3509" spans="9:9" x14ac:dyDescent="0.3">
      <c r="I3509" s="1">
        <v>-1</v>
      </c>
    </row>
    <row r="3510" spans="9:9" x14ac:dyDescent="0.3">
      <c r="I3510" s="1">
        <v>-0.5</v>
      </c>
    </row>
    <row r="3511" spans="9:9" x14ac:dyDescent="0.3">
      <c r="I3511" s="1">
        <v>0.5</v>
      </c>
    </row>
    <row r="3512" spans="9:9" x14ac:dyDescent="0.3">
      <c r="I3512" s="1">
        <v>-4.75</v>
      </c>
    </row>
    <row r="3513" spans="9:9" x14ac:dyDescent="0.3">
      <c r="I3513" s="1">
        <v>-2</v>
      </c>
    </row>
    <row r="3514" spans="9:9" x14ac:dyDescent="0.3">
      <c r="I3514" s="1">
        <v>0.25</v>
      </c>
    </row>
    <row r="3516" spans="9:9" x14ac:dyDescent="0.3">
      <c r="I3516" s="1">
        <v>0.75</v>
      </c>
    </row>
    <row r="3518" spans="9:9" x14ac:dyDescent="0.3">
      <c r="I3518" s="1">
        <v>-0.25</v>
      </c>
    </row>
    <row r="3519" spans="9:9" x14ac:dyDescent="0.3">
      <c r="I3519" s="1">
        <v>4.75</v>
      </c>
    </row>
    <row r="3522" spans="9:9" x14ac:dyDescent="0.3">
      <c r="I3522" s="1">
        <v>-0.25</v>
      </c>
    </row>
    <row r="3523" spans="9:9" x14ac:dyDescent="0.3">
      <c r="I3523" s="1">
        <v>-0.25</v>
      </c>
    </row>
    <row r="3524" spans="9:9" x14ac:dyDescent="0.3">
      <c r="I3524" s="1">
        <v>-0.25</v>
      </c>
    </row>
    <row r="3525" spans="9:9" x14ac:dyDescent="0.3">
      <c r="I3525" s="1">
        <v>-0.5</v>
      </c>
    </row>
    <row r="3526" spans="9:9" x14ac:dyDescent="0.3">
      <c r="I3526" s="1">
        <v>0.25</v>
      </c>
    </row>
    <row r="3528" spans="9:9" x14ac:dyDescent="0.3">
      <c r="I3528" s="1">
        <v>0.25</v>
      </c>
    </row>
    <row r="3529" spans="9:9" x14ac:dyDescent="0.3">
      <c r="I3529" s="1">
        <v>4.75</v>
      </c>
    </row>
    <row r="3530" spans="9:9" x14ac:dyDescent="0.3">
      <c r="I3530" s="1">
        <v>-1</v>
      </c>
    </row>
    <row r="3531" spans="9:9" x14ac:dyDescent="0.3">
      <c r="I3531" s="1">
        <v>0.25</v>
      </c>
    </row>
    <row r="3532" spans="9:9" x14ac:dyDescent="0.3">
      <c r="I3532" s="1">
        <v>0.25</v>
      </c>
    </row>
    <row r="3533" spans="9:9" x14ac:dyDescent="0.3">
      <c r="I3533" s="1">
        <v>0.25</v>
      </c>
    </row>
    <row r="3534" spans="9:9" x14ac:dyDescent="0.3">
      <c r="I3534" s="1">
        <v>4.75</v>
      </c>
    </row>
    <row r="3535" spans="9:9" x14ac:dyDescent="0.3">
      <c r="I3535" s="1">
        <v>0.25</v>
      </c>
    </row>
    <row r="3536" spans="9:9" x14ac:dyDescent="0.3">
      <c r="I3536" s="1">
        <v>4.75</v>
      </c>
    </row>
    <row r="3538" spans="9:9" x14ac:dyDescent="0.3">
      <c r="I3538" s="1">
        <v>0.75</v>
      </c>
    </row>
    <row r="3539" spans="9:9" x14ac:dyDescent="0.3">
      <c r="I3539" s="1">
        <v>0.75</v>
      </c>
    </row>
    <row r="3541" spans="9:9" x14ac:dyDescent="0.3">
      <c r="I3541" s="1">
        <v>-0.5</v>
      </c>
    </row>
    <row r="3542" spans="9:9" x14ac:dyDescent="0.3">
      <c r="I3542" s="1">
        <v>0.5</v>
      </c>
    </row>
    <row r="3543" spans="9:9" x14ac:dyDescent="0.3">
      <c r="I3543" s="1">
        <v>-0.25</v>
      </c>
    </row>
    <row r="3547" spans="9:9" x14ac:dyDescent="0.3">
      <c r="I3547" s="1">
        <v>-4.75</v>
      </c>
    </row>
    <row r="3548" spans="9:9" x14ac:dyDescent="0.3">
      <c r="I3548" s="1">
        <v>-0.25</v>
      </c>
    </row>
    <row r="3550" spans="9:9" x14ac:dyDescent="0.3">
      <c r="I3550" s="1">
        <v>0.25</v>
      </c>
    </row>
    <row r="3552" spans="9:9" x14ac:dyDescent="0.3">
      <c r="I3552" s="1">
        <v>-2</v>
      </c>
    </row>
    <row r="3553" spans="9:9" x14ac:dyDescent="0.3">
      <c r="I3553" s="1">
        <v>-1.75</v>
      </c>
    </row>
    <row r="3554" spans="9:9" x14ac:dyDescent="0.3">
      <c r="I3554" s="1">
        <v>4.75</v>
      </c>
    </row>
    <row r="3555" spans="9:9" x14ac:dyDescent="0.3">
      <c r="I3555" s="1">
        <v>0.5</v>
      </c>
    </row>
    <row r="3557" spans="9:9" x14ac:dyDescent="0.3">
      <c r="I3557" s="1">
        <v>0.75</v>
      </c>
    </row>
    <row r="3558" spans="9:9" x14ac:dyDescent="0.3">
      <c r="I3558" s="1">
        <v>-4.75</v>
      </c>
    </row>
    <row r="3559" spans="9:9" x14ac:dyDescent="0.3">
      <c r="I3559" s="1">
        <v>-2</v>
      </c>
    </row>
    <row r="3560" spans="9:9" x14ac:dyDescent="0.3">
      <c r="I3560" s="1">
        <v>-0.25</v>
      </c>
    </row>
    <row r="3561" spans="9:9" x14ac:dyDescent="0.3">
      <c r="I3561" s="1">
        <v>0.5</v>
      </c>
    </row>
    <row r="3567" spans="9:9" x14ac:dyDescent="0.3">
      <c r="I3567" s="1">
        <v>-0.5</v>
      </c>
    </row>
    <row r="3570" spans="9:9" x14ac:dyDescent="0.3">
      <c r="I3570" s="1">
        <v>-1</v>
      </c>
    </row>
    <row r="3571" spans="9:9" x14ac:dyDescent="0.3">
      <c r="I3571" s="1">
        <v>-0.5</v>
      </c>
    </row>
    <row r="3572" spans="9:9" x14ac:dyDescent="0.3">
      <c r="I3572" s="1">
        <v>0.25</v>
      </c>
    </row>
    <row r="3573" spans="9:9" x14ac:dyDescent="0.3">
      <c r="I3573" s="1">
        <v>4.75</v>
      </c>
    </row>
    <row r="3575" spans="9:9" x14ac:dyDescent="0.3">
      <c r="I3575" s="1">
        <v>0.75</v>
      </c>
    </row>
    <row r="3576" spans="9:9" x14ac:dyDescent="0.3">
      <c r="I3576" s="1">
        <v>-0.25</v>
      </c>
    </row>
    <row r="3578" spans="9:9" x14ac:dyDescent="0.3">
      <c r="I3578" s="1">
        <v>0.25</v>
      </c>
    </row>
    <row r="3579" spans="9:9" x14ac:dyDescent="0.3">
      <c r="I3579" s="1">
        <v>0.75</v>
      </c>
    </row>
    <row r="3580" spans="9:9" x14ac:dyDescent="0.3">
      <c r="I3580" s="1">
        <v>0.75</v>
      </c>
    </row>
    <row r="3581" spans="9:9" x14ac:dyDescent="0.3">
      <c r="I3581" s="1">
        <v>0.25</v>
      </c>
    </row>
    <row r="3582" spans="9:9" x14ac:dyDescent="0.3">
      <c r="I3582" s="1">
        <v>0.25</v>
      </c>
    </row>
    <row r="3583" spans="9:9" x14ac:dyDescent="0.3">
      <c r="I3583" s="1">
        <v>0.75</v>
      </c>
    </row>
    <row r="3584" spans="9:9" x14ac:dyDescent="0.3">
      <c r="I3584" s="1">
        <v>0.25</v>
      </c>
    </row>
    <row r="3586" spans="9:9" x14ac:dyDescent="0.3">
      <c r="I3586" s="1">
        <v>-1.75</v>
      </c>
    </row>
    <row r="3587" spans="9:9" x14ac:dyDescent="0.3">
      <c r="I3587" s="1">
        <v>-1.75</v>
      </c>
    </row>
    <row r="3588" spans="9:9" x14ac:dyDescent="0.3">
      <c r="I3588" s="1">
        <v>0.25</v>
      </c>
    </row>
    <row r="3591" spans="9:9" x14ac:dyDescent="0.3">
      <c r="I3591" s="1">
        <v>0.75</v>
      </c>
    </row>
    <row r="3592" spans="9:9" x14ac:dyDescent="0.3">
      <c r="I3592" s="1">
        <v>0.5</v>
      </c>
    </row>
    <row r="3593" spans="9:9" x14ac:dyDescent="0.3">
      <c r="I3593" s="1">
        <v>0.5</v>
      </c>
    </row>
    <row r="3596" spans="9:9" x14ac:dyDescent="0.3">
      <c r="I3596" s="1">
        <v>0.5</v>
      </c>
    </row>
    <row r="3599" spans="9:9" x14ac:dyDescent="0.3">
      <c r="I3599" s="1">
        <v>0.75</v>
      </c>
    </row>
    <row r="3610" spans="9:9" x14ac:dyDescent="0.3">
      <c r="I3610" s="1">
        <v>-0.25</v>
      </c>
    </row>
    <row r="3611" spans="9:9" x14ac:dyDescent="0.3">
      <c r="I3611" s="1">
        <v>0.5</v>
      </c>
    </row>
    <row r="3614" spans="9:9" x14ac:dyDescent="0.3">
      <c r="I3614" s="1">
        <v>-1</v>
      </c>
    </row>
    <row r="3617" spans="9:9" x14ac:dyDescent="0.3">
      <c r="I3617" s="1">
        <v>-0.25</v>
      </c>
    </row>
    <row r="3621" spans="9:9" x14ac:dyDescent="0.3">
      <c r="I3621" s="1">
        <v>-0.25</v>
      </c>
    </row>
    <row r="3622" spans="9:9" x14ac:dyDescent="0.3">
      <c r="I3622" s="1">
        <v>-0.25</v>
      </c>
    </row>
    <row r="3623" spans="9:9" x14ac:dyDescent="0.3">
      <c r="I3623" s="1" t="s">
        <v>583</v>
      </c>
    </row>
    <row r="3624" spans="9:9" x14ac:dyDescent="0.3">
      <c r="I3624" s="1" t="s">
        <v>511</v>
      </c>
    </row>
    <row r="3625" spans="9:9" x14ac:dyDescent="0.3">
      <c r="I3625" s="1">
        <v>13.3</v>
      </c>
    </row>
    <row r="3626" spans="9:9" x14ac:dyDescent="0.3">
      <c r="I3626" s="1">
        <v>27.3</v>
      </c>
    </row>
    <row r="3627" spans="9:9" x14ac:dyDescent="0.3">
      <c r="I3627" s="1">
        <v>3.7</v>
      </c>
    </row>
    <row r="3628" spans="9:9" x14ac:dyDescent="0.3">
      <c r="I3628" s="1">
        <v>36.799999999999997</v>
      </c>
    </row>
    <row r="3629" spans="9:9" x14ac:dyDescent="0.3">
      <c r="I3629" s="1">
        <v>29.5</v>
      </c>
    </row>
    <row r="3630" spans="9:9" x14ac:dyDescent="0.3">
      <c r="I3630" s="1">
        <v>25.9</v>
      </c>
    </row>
    <row r="3631" spans="9:9" x14ac:dyDescent="0.3">
      <c r="I3631" s="1">
        <v>21.7</v>
      </c>
    </row>
    <row r="3632" spans="9:9" x14ac:dyDescent="0.3">
      <c r="I3632" s="1">
        <v>17.899999999999999</v>
      </c>
    </row>
    <row r="3633" spans="9:9" x14ac:dyDescent="0.3">
      <c r="I3633" s="1">
        <v>36</v>
      </c>
    </row>
    <row r="3634" spans="9:9" x14ac:dyDescent="0.3">
      <c r="I3634" s="1">
        <v>33.5</v>
      </c>
    </row>
    <row r="3635" spans="9:9" x14ac:dyDescent="0.3">
      <c r="I3635" s="1">
        <v>24.3</v>
      </c>
    </row>
    <row r="3636" spans="9:9" x14ac:dyDescent="0.3">
      <c r="I3636" s="1">
        <v>14.3</v>
      </c>
    </row>
    <row r="3637" spans="9:9" x14ac:dyDescent="0.3">
      <c r="I3637" s="1">
        <v>14.5</v>
      </c>
    </row>
    <row r="3638" spans="9:9" x14ac:dyDescent="0.3">
      <c r="I3638" s="1">
        <v>33.1</v>
      </c>
    </row>
    <row r="3639" spans="9:9" x14ac:dyDescent="0.3">
      <c r="I3639" s="1">
        <v>29</v>
      </c>
    </row>
    <row r="3640" spans="9:9" x14ac:dyDescent="0.3">
      <c r="I3640" s="1">
        <v>37.6</v>
      </c>
    </row>
    <row r="3641" spans="9:9" x14ac:dyDescent="0.3">
      <c r="I3641" s="1">
        <v>17.3</v>
      </c>
    </row>
    <row r="3642" spans="9:9" x14ac:dyDescent="0.3">
      <c r="I3642" s="1">
        <v>36.4</v>
      </c>
    </row>
    <row r="3643" spans="9:9" x14ac:dyDescent="0.3">
      <c r="I3643" s="1">
        <v>21</v>
      </c>
    </row>
    <row r="3644" spans="9:9" x14ac:dyDescent="0.3">
      <c r="I3644" s="1">
        <v>35.200000000000003</v>
      </c>
    </row>
    <row r="3645" spans="9:9" x14ac:dyDescent="0.3">
      <c r="I3645" s="1">
        <v>31.4</v>
      </c>
    </row>
    <row r="3646" spans="9:9" x14ac:dyDescent="0.3">
      <c r="I3646" s="1">
        <v>31.2</v>
      </c>
    </row>
    <row r="3647" spans="9:9" x14ac:dyDescent="0.3">
      <c r="I3647" s="1">
        <v>28.4</v>
      </c>
    </row>
    <row r="3648" spans="9:9" x14ac:dyDescent="0.3">
      <c r="I3648" s="1">
        <v>31.5</v>
      </c>
    </row>
    <row r="3649" spans="9:9" x14ac:dyDescent="0.3">
      <c r="I3649" s="1">
        <v>36.200000000000003</v>
      </c>
    </row>
    <row r="3650" spans="9:9" x14ac:dyDescent="0.3">
      <c r="I3650" s="1">
        <v>13.8</v>
      </c>
    </row>
    <row r="3651" spans="9:9" x14ac:dyDescent="0.3">
      <c r="I3651" s="1">
        <v>32.9</v>
      </c>
    </row>
    <row r="3652" spans="9:9" x14ac:dyDescent="0.3">
      <c r="I3652" s="1">
        <v>35</v>
      </c>
    </row>
    <row r="3653" spans="9:9" x14ac:dyDescent="0.3">
      <c r="I3653" s="1">
        <v>26</v>
      </c>
    </row>
    <row r="3654" spans="9:9" x14ac:dyDescent="0.3">
      <c r="I3654" s="1">
        <v>24.3</v>
      </c>
    </row>
    <row r="3655" spans="9:9" x14ac:dyDescent="0.3">
      <c r="I3655" s="1">
        <v>28.1</v>
      </c>
    </row>
    <row r="3656" spans="9:9" x14ac:dyDescent="0.3">
      <c r="I3656" s="1">
        <v>26.7</v>
      </c>
    </row>
    <row r="3657" spans="9:9" x14ac:dyDescent="0.3">
      <c r="I3657" s="1">
        <v>23.1</v>
      </c>
    </row>
    <row r="3658" spans="9:9" x14ac:dyDescent="0.3">
      <c r="I3658" s="1">
        <v>30.9</v>
      </c>
    </row>
    <row r="3659" spans="9:9" x14ac:dyDescent="0.3">
      <c r="I3659" s="1">
        <v>23.5</v>
      </c>
    </row>
    <row r="3660" spans="9:9" x14ac:dyDescent="0.3">
      <c r="I3660" s="1">
        <v>24.2</v>
      </c>
    </row>
    <row r="3661" spans="9:9" x14ac:dyDescent="0.3">
      <c r="I3661" s="1">
        <v>24.3</v>
      </c>
    </row>
    <row r="3662" spans="9:9" x14ac:dyDescent="0.3">
      <c r="I3662" s="1">
        <v>36.799999999999997</v>
      </c>
    </row>
    <row r="3663" spans="9:9" x14ac:dyDescent="0.3">
      <c r="I3663" s="1">
        <v>24.9</v>
      </c>
    </row>
    <row r="3664" spans="9:9" x14ac:dyDescent="0.3">
      <c r="I3664" s="1">
        <v>38.1</v>
      </c>
    </row>
    <row r="3665" spans="9:9" x14ac:dyDescent="0.3">
      <c r="I3665" s="1">
        <v>38.799999999999997</v>
      </c>
    </row>
    <row r="3666" spans="9:9" x14ac:dyDescent="0.3">
      <c r="I3666" s="1">
        <v>38.4</v>
      </c>
    </row>
    <row r="3667" spans="9:9" x14ac:dyDescent="0.3">
      <c r="I3667" s="1">
        <v>17.5</v>
      </c>
    </row>
    <row r="3668" spans="9:9" x14ac:dyDescent="0.3">
      <c r="I3668" s="1">
        <v>43.1</v>
      </c>
    </row>
    <row r="3669" spans="9:9" x14ac:dyDescent="0.3">
      <c r="I3669" s="1">
        <v>26.4</v>
      </c>
    </row>
    <row r="3670" spans="9:9" x14ac:dyDescent="0.3">
      <c r="I3670" s="1">
        <v>13.2</v>
      </c>
    </row>
    <row r="3671" spans="9:9" x14ac:dyDescent="0.3">
      <c r="I3671" s="1">
        <v>37</v>
      </c>
    </row>
    <row r="3672" spans="9:9" x14ac:dyDescent="0.3">
      <c r="I3672" s="1">
        <v>33.299999999999997</v>
      </c>
    </row>
    <row r="3673" spans="9:9" x14ac:dyDescent="0.3">
      <c r="I3673" s="1">
        <v>17.600000000000001</v>
      </c>
    </row>
    <row r="3674" spans="9:9" x14ac:dyDescent="0.3">
      <c r="I3674" s="1">
        <v>28.9</v>
      </c>
    </row>
    <row r="3675" spans="9:9" x14ac:dyDescent="0.3">
      <c r="I3675" s="1">
        <v>24</v>
      </c>
    </row>
    <row r="3676" spans="9:9" x14ac:dyDescent="0.3">
      <c r="I3676" s="1">
        <v>23.3</v>
      </c>
    </row>
    <row r="3677" spans="9:9" x14ac:dyDescent="0.3">
      <c r="I3677" s="1">
        <v>29.1</v>
      </c>
    </row>
    <row r="3678" spans="9:9" x14ac:dyDescent="0.3">
      <c r="I3678" s="1">
        <v>21.4</v>
      </c>
    </row>
    <row r="3679" spans="9:9" x14ac:dyDescent="0.3">
      <c r="I3679" s="1">
        <v>35.9</v>
      </c>
    </row>
    <row r="3680" spans="9:9" x14ac:dyDescent="0.3">
      <c r="I3680" s="1">
        <v>27.6</v>
      </c>
    </row>
    <row r="3681" spans="9:9" x14ac:dyDescent="0.3">
      <c r="I3681" s="1">
        <v>35.700000000000003</v>
      </c>
    </row>
    <row r="3682" spans="9:9" x14ac:dyDescent="0.3">
      <c r="I3682" s="1">
        <v>25.9</v>
      </c>
    </row>
    <row r="3683" spans="9:9" x14ac:dyDescent="0.3">
      <c r="I3683" s="1">
        <v>20.3</v>
      </c>
    </row>
    <row r="3684" spans="9:9" x14ac:dyDescent="0.3">
      <c r="I3684" s="1">
        <v>30.2</v>
      </c>
    </row>
    <row r="3685" spans="9:9" x14ac:dyDescent="0.3">
      <c r="I3685" s="1">
        <v>34.200000000000003</v>
      </c>
    </row>
    <row r="3686" spans="9:9" x14ac:dyDescent="0.3">
      <c r="I3686" s="1">
        <v>22.9</v>
      </c>
    </row>
    <row r="3687" spans="9:9" x14ac:dyDescent="0.3">
      <c r="I3687" s="1">
        <v>29.3</v>
      </c>
    </row>
    <row r="3688" spans="9:9" x14ac:dyDescent="0.3">
      <c r="I3688" s="1">
        <v>30.3</v>
      </c>
    </row>
    <row r="3689" spans="9:9" x14ac:dyDescent="0.3">
      <c r="I3689" s="1">
        <v>22.8</v>
      </c>
    </row>
    <row r="3690" spans="9:9" x14ac:dyDescent="0.3">
      <c r="I3690" s="1">
        <v>26.5</v>
      </c>
    </row>
    <row r="3691" spans="9:9" x14ac:dyDescent="0.3">
      <c r="I3691" s="1">
        <v>28.1</v>
      </c>
    </row>
    <row r="3692" spans="9:9" x14ac:dyDescent="0.3">
      <c r="I3692" s="1">
        <v>35.200000000000003</v>
      </c>
    </row>
    <row r="3693" spans="9:9" x14ac:dyDescent="0.3">
      <c r="I3693" s="1">
        <v>36.9</v>
      </c>
    </row>
    <row r="3694" spans="9:9" x14ac:dyDescent="0.3">
      <c r="I3694" s="1">
        <v>33.5</v>
      </c>
    </row>
    <row r="3695" spans="9:9" x14ac:dyDescent="0.3">
      <c r="I3695" s="1">
        <v>28.7</v>
      </c>
    </row>
    <row r="3696" spans="9:9" x14ac:dyDescent="0.3">
      <c r="I3696" s="1">
        <v>26.8</v>
      </c>
    </row>
    <row r="3697" spans="9:9" x14ac:dyDescent="0.3">
      <c r="I3697" s="1">
        <v>22.2</v>
      </c>
    </row>
    <row r="3698" spans="9:9" x14ac:dyDescent="0.3">
      <c r="I3698" s="1">
        <v>28.1</v>
      </c>
    </row>
    <row r="3699" spans="9:9" x14ac:dyDescent="0.3">
      <c r="I3699" s="1">
        <v>23.9</v>
      </c>
    </row>
    <row r="3700" spans="9:9" x14ac:dyDescent="0.3">
      <c r="I3700" s="1">
        <v>32.700000000000003</v>
      </c>
    </row>
    <row r="3701" spans="9:9" x14ac:dyDescent="0.3">
      <c r="I3701" s="1">
        <v>33.1</v>
      </c>
    </row>
    <row r="3702" spans="9:9" x14ac:dyDescent="0.3">
      <c r="I3702" s="1">
        <v>19.600000000000001</v>
      </c>
    </row>
    <row r="3703" spans="9:9" x14ac:dyDescent="0.3">
      <c r="I3703" s="1">
        <v>25.1</v>
      </c>
    </row>
    <row r="3704" spans="9:9" x14ac:dyDescent="0.3">
      <c r="I3704" s="1">
        <v>35.299999999999997</v>
      </c>
    </row>
    <row r="3705" spans="9:9" x14ac:dyDescent="0.3">
      <c r="I3705" s="1">
        <v>29.8</v>
      </c>
    </row>
    <row r="3706" spans="9:9" x14ac:dyDescent="0.3">
      <c r="I3706" s="1">
        <v>36.299999999999997</v>
      </c>
    </row>
    <row r="3707" spans="9:9" x14ac:dyDescent="0.3">
      <c r="I3707" s="1">
        <v>25.2</v>
      </c>
    </row>
    <row r="3708" spans="9:9" x14ac:dyDescent="0.3">
      <c r="I3708" s="1">
        <v>32.5</v>
      </c>
    </row>
    <row r="3709" spans="9:9" x14ac:dyDescent="0.3">
      <c r="I3709" s="1">
        <v>35.200000000000003</v>
      </c>
    </row>
    <row r="3710" spans="9:9" x14ac:dyDescent="0.3">
      <c r="I3710" s="1">
        <v>31.8</v>
      </c>
    </row>
    <row r="3711" spans="9:9" x14ac:dyDescent="0.3">
      <c r="I3711" s="1">
        <v>30.2</v>
      </c>
    </row>
    <row r="3712" spans="9:9" x14ac:dyDescent="0.3">
      <c r="I3712" s="1">
        <v>5.6</v>
      </c>
    </row>
    <row r="3713" spans="9:9" x14ac:dyDescent="0.3">
      <c r="I3713" s="1">
        <v>31.6</v>
      </c>
    </row>
    <row r="3714" spans="9:9" x14ac:dyDescent="0.3">
      <c r="I3714" s="1">
        <v>16.600000000000001</v>
      </c>
    </row>
    <row r="3715" spans="9:9" x14ac:dyDescent="0.3">
      <c r="I3715" s="1">
        <v>25.4</v>
      </c>
    </row>
    <row r="3716" spans="9:9" x14ac:dyDescent="0.3">
      <c r="I3716" s="1">
        <v>16.3</v>
      </c>
    </row>
    <row r="3717" spans="9:9" x14ac:dyDescent="0.3">
      <c r="I3717" s="1">
        <v>31.5</v>
      </c>
    </row>
    <row r="3718" spans="9:9" x14ac:dyDescent="0.3">
      <c r="I3718" s="1">
        <v>31.1</v>
      </c>
    </row>
    <row r="3719" spans="9:9" x14ac:dyDescent="0.3">
      <c r="I3719" s="1">
        <v>26.1</v>
      </c>
    </row>
    <row r="3720" spans="9:9" x14ac:dyDescent="0.3">
      <c r="I3720" s="1">
        <v>30.6</v>
      </c>
    </row>
    <row r="3721" spans="9:9" x14ac:dyDescent="0.3">
      <c r="I3721" s="1">
        <v>42.3</v>
      </c>
    </row>
    <row r="3722" spans="9:9" x14ac:dyDescent="0.3">
      <c r="I3722" s="1">
        <v>29</v>
      </c>
    </row>
    <row r="3723" spans="9:9" x14ac:dyDescent="0.3">
      <c r="I3723" s="1">
        <v>37.200000000000003</v>
      </c>
    </row>
    <row r="3724" spans="9:9" x14ac:dyDescent="0.3">
      <c r="I3724" s="1">
        <v>22.7</v>
      </c>
    </row>
    <row r="3725" spans="9:9" x14ac:dyDescent="0.3">
      <c r="I3725" s="1">
        <v>28.6</v>
      </c>
    </row>
    <row r="3726" spans="9:9" x14ac:dyDescent="0.3">
      <c r="I3726" s="1">
        <v>31.7</v>
      </c>
    </row>
    <row r="3727" spans="9:9" x14ac:dyDescent="0.3">
      <c r="I3727" s="1">
        <v>25.1</v>
      </c>
    </row>
    <row r="3728" spans="9:9" x14ac:dyDescent="0.3">
      <c r="I3728" s="1">
        <v>23.8</v>
      </c>
    </row>
    <row r="3729" spans="9:9" x14ac:dyDescent="0.3">
      <c r="I3729" s="1">
        <v>29</v>
      </c>
    </row>
    <row r="3730" spans="9:9" x14ac:dyDescent="0.3">
      <c r="I3730" s="1">
        <v>29.8</v>
      </c>
    </row>
    <row r="3731" spans="9:9" x14ac:dyDescent="0.3">
      <c r="I3731" s="1">
        <v>33.200000000000003</v>
      </c>
    </row>
    <row r="3732" spans="9:9" x14ac:dyDescent="0.3">
      <c r="I3732" s="1">
        <v>23.9</v>
      </c>
    </row>
    <row r="3733" spans="9:9" x14ac:dyDescent="0.3">
      <c r="I3733" s="1">
        <v>22.9</v>
      </c>
    </row>
    <row r="3734" spans="9:9" x14ac:dyDescent="0.3">
      <c r="I3734" s="1">
        <v>18.3</v>
      </c>
    </row>
    <row r="3735" spans="9:9" x14ac:dyDescent="0.3">
      <c r="I3735" s="1">
        <v>19.7</v>
      </c>
    </row>
    <row r="3736" spans="9:9" x14ac:dyDescent="0.3">
      <c r="I3736" s="1">
        <v>29.9</v>
      </c>
    </row>
    <row r="3737" spans="9:9" x14ac:dyDescent="0.3">
      <c r="I3737" s="1">
        <v>30.5</v>
      </c>
    </row>
    <row r="3738" spans="9:9" x14ac:dyDescent="0.3">
      <c r="I3738" s="1">
        <v>36</v>
      </c>
    </row>
    <row r="3739" spans="9:9" x14ac:dyDescent="0.3">
      <c r="I3739" s="1">
        <v>19.3</v>
      </c>
    </row>
    <row r="3740" spans="9:9" x14ac:dyDescent="0.3">
      <c r="I3740" s="1">
        <v>12.7</v>
      </c>
    </row>
    <row r="3741" spans="9:9" x14ac:dyDescent="0.3">
      <c r="I3741" s="1">
        <v>21.9</v>
      </c>
    </row>
    <row r="3742" spans="9:9" x14ac:dyDescent="0.3">
      <c r="I3742" s="1">
        <v>6.7</v>
      </c>
    </row>
    <row r="3743" spans="9:9" x14ac:dyDescent="0.3">
      <c r="I3743" s="1">
        <v>13.8</v>
      </c>
    </row>
    <row r="3744" spans="9:9" x14ac:dyDescent="0.3">
      <c r="I3744" s="1">
        <v>16.100000000000001</v>
      </c>
    </row>
    <row r="3745" spans="9:9" x14ac:dyDescent="0.3">
      <c r="I3745" s="1">
        <v>36.4</v>
      </c>
    </row>
    <row r="3746" spans="9:9" x14ac:dyDescent="0.3">
      <c r="I3746" s="1">
        <v>33.1</v>
      </c>
    </row>
    <row r="3747" spans="9:9" x14ac:dyDescent="0.3">
      <c r="I3747" s="1">
        <v>24.6</v>
      </c>
    </row>
    <row r="3748" spans="9:9" x14ac:dyDescent="0.3">
      <c r="I3748" s="1">
        <v>23.4</v>
      </c>
    </row>
    <row r="3749" spans="9:9" x14ac:dyDescent="0.3">
      <c r="I3749" s="1">
        <v>0</v>
      </c>
    </row>
    <row r="3750" spans="9:9" x14ac:dyDescent="0.3">
      <c r="I3750" s="1">
        <v>17.7</v>
      </c>
    </row>
    <row r="3751" spans="9:9" x14ac:dyDescent="0.3">
      <c r="I3751" s="1">
        <v>23.2</v>
      </c>
    </row>
    <row r="3752" spans="9:9" x14ac:dyDescent="0.3">
      <c r="I3752" s="1">
        <v>33.1</v>
      </c>
    </row>
    <row r="3753" spans="9:9" x14ac:dyDescent="0.3">
      <c r="I3753" s="1">
        <v>21.2</v>
      </c>
    </row>
    <row r="3754" spans="9:9" x14ac:dyDescent="0.3">
      <c r="I3754" s="1">
        <v>23.5</v>
      </c>
    </row>
    <row r="3755" spans="9:9" x14ac:dyDescent="0.3">
      <c r="I3755" s="1">
        <v>19</v>
      </c>
    </row>
    <row r="3756" spans="9:9" x14ac:dyDescent="0.3">
      <c r="I3756" s="1">
        <v>17.899999999999999</v>
      </c>
    </row>
    <row r="3757" spans="9:9" x14ac:dyDescent="0.3">
      <c r="I3757" s="1">
        <v>20</v>
      </c>
    </row>
    <row r="3758" spans="9:9" x14ac:dyDescent="0.3">
      <c r="I3758" s="1">
        <v>24.9</v>
      </c>
    </row>
    <row r="3759" spans="9:9" x14ac:dyDescent="0.3">
      <c r="I3759" s="1">
        <v>28.5</v>
      </c>
    </row>
    <row r="3760" spans="9:9" x14ac:dyDescent="0.3">
      <c r="I3760" s="1">
        <v>14.6</v>
      </c>
    </row>
    <row r="3761" spans="9:9" x14ac:dyDescent="0.3">
      <c r="I3761" s="1">
        <v>21.2</v>
      </c>
    </row>
    <row r="3762" spans="9:9" x14ac:dyDescent="0.3">
      <c r="I3762" s="1">
        <v>16.899999999999999</v>
      </c>
    </row>
    <row r="3763" spans="9:9" x14ac:dyDescent="0.3">
      <c r="I3763" s="1">
        <v>24.4</v>
      </c>
    </row>
    <row r="3764" spans="9:9" x14ac:dyDescent="0.3">
      <c r="I3764" s="1">
        <v>21.5</v>
      </c>
    </row>
    <row r="3765" spans="9:9" x14ac:dyDescent="0.3">
      <c r="I3765" s="1">
        <v>25.4</v>
      </c>
    </row>
    <row r="3766" spans="9:9" x14ac:dyDescent="0.3">
      <c r="I3766" s="1">
        <v>16.600000000000001</v>
      </c>
    </row>
    <row r="3767" spans="9:9" x14ac:dyDescent="0.3">
      <c r="I3767" s="1">
        <v>14.1</v>
      </c>
    </row>
    <row r="3768" spans="9:9" x14ac:dyDescent="0.3">
      <c r="I3768" s="1">
        <v>19.5</v>
      </c>
    </row>
    <row r="3769" spans="9:9" x14ac:dyDescent="0.3">
      <c r="I3769" s="1">
        <v>15.2</v>
      </c>
    </row>
    <row r="3770" spans="9:9" x14ac:dyDescent="0.3">
      <c r="I3770" s="1">
        <v>16.100000000000001</v>
      </c>
    </row>
    <row r="3771" spans="9:9" x14ac:dyDescent="0.3">
      <c r="I3771" s="1">
        <v>16.8</v>
      </c>
    </row>
    <row r="3772" spans="9:9" x14ac:dyDescent="0.3">
      <c r="I3772" s="1">
        <v>17.399999999999999</v>
      </c>
    </row>
    <row r="3773" spans="9:9" x14ac:dyDescent="0.3">
      <c r="I3773" s="1">
        <v>17.600000000000001</v>
      </c>
    </row>
    <row r="3774" spans="9:9" x14ac:dyDescent="0.3">
      <c r="I3774" s="1">
        <v>17.8</v>
      </c>
    </row>
    <row r="3775" spans="9:9" x14ac:dyDescent="0.3">
      <c r="I3775" s="1">
        <v>18.100000000000001</v>
      </c>
    </row>
    <row r="3776" spans="9:9" x14ac:dyDescent="0.3">
      <c r="I3776" s="1">
        <v>10.1</v>
      </c>
    </row>
    <row r="3777" spans="9:9" x14ac:dyDescent="0.3">
      <c r="I3777" s="1">
        <v>14.4</v>
      </c>
    </row>
    <row r="3778" spans="9:9" x14ac:dyDescent="0.3">
      <c r="I3778" s="1">
        <v>11</v>
      </c>
    </row>
    <row r="3779" spans="9:9" x14ac:dyDescent="0.3">
      <c r="I3779" s="1">
        <v>12</v>
      </c>
    </row>
    <row r="3780" spans="9:9" x14ac:dyDescent="0.3">
      <c r="I3780" s="1">
        <v>16.600000000000001</v>
      </c>
    </row>
    <row r="3781" spans="9:9" x14ac:dyDescent="0.3">
      <c r="I3781" s="1">
        <v>0</v>
      </c>
    </row>
    <row r="3782" spans="9:9" x14ac:dyDescent="0.3">
      <c r="I3782" s="1">
        <v>12.1</v>
      </c>
    </row>
    <row r="3783" spans="9:9" x14ac:dyDescent="0.3">
      <c r="I3783" s="1">
        <v>13.4</v>
      </c>
    </row>
    <row r="3784" spans="9:9" x14ac:dyDescent="0.3">
      <c r="I3784" s="1">
        <v>17.2</v>
      </c>
    </row>
    <row r="3785" spans="9:9" x14ac:dyDescent="0.3">
      <c r="I3785" s="1">
        <v>9.8000000000000007</v>
      </c>
    </row>
    <row r="3786" spans="9:9" x14ac:dyDescent="0.3">
      <c r="I3786" s="1">
        <v>10.5</v>
      </c>
    </row>
    <row r="3787" spans="9:9" x14ac:dyDescent="0.3">
      <c r="I3787" s="1">
        <v>12.1</v>
      </c>
    </row>
    <row r="3788" spans="9:9" x14ac:dyDescent="0.3">
      <c r="I3788" s="1">
        <v>28.2</v>
      </c>
    </row>
    <row r="3789" spans="9:9" x14ac:dyDescent="0.3">
      <c r="I3789" s="1">
        <v>0</v>
      </c>
    </row>
    <row r="3790" spans="9:9" x14ac:dyDescent="0.3">
      <c r="I3790" s="1">
        <v>2.1</v>
      </c>
    </row>
    <row r="3791" spans="9:9" x14ac:dyDescent="0.3">
      <c r="I3791" s="1">
        <v>17</v>
      </c>
    </row>
    <row r="3792" spans="9:9" x14ac:dyDescent="0.3">
      <c r="I3792" s="1">
        <v>14.5</v>
      </c>
    </row>
    <row r="3793" spans="9:9" x14ac:dyDescent="0.3">
      <c r="I3793" s="1">
        <v>30.4</v>
      </c>
    </row>
    <row r="3794" spans="9:9" x14ac:dyDescent="0.3">
      <c r="I3794" s="1">
        <v>10.4</v>
      </c>
    </row>
    <row r="3795" spans="9:9" x14ac:dyDescent="0.3">
      <c r="I3795" s="1">
        <v>7.4</v>
      </c>
    </row>
    <row r="3796" spans="9:9" x14ac:dyDescent="0.3">
      <c r="I3796" s="1">
        <v>14.4</v>
      </c>
    </row>
    <row r="3797" spans="9:9" x14ac:dyDescent="0.3">
      <c r="I3797" s="1">
        <v>16.8</v>
      </c>
    </row>
    <row r="3798" spans="9:9" x14ac:dyDescent="0.3">
      <c r="I3798" s="1">
        <v>24.1</v>
      </c>
    </row>
    <row r="3799" spans="9:9" x14ac:dyDescent="0.3">
      <c r="I3799" s="1">
        <v>15.1</v>
      </c>
    </row>
    <row r="3800" spans="9:9" x14ac:dyDescent="0.3">
      <c r="I3800" s="1">
        <v>20.100000000000001</v>
      </c>
    </row>
    <row r="3801" spans="9:9" x14ac:dyDescent="0.3">
      <c r="I3801" s="1">
        <v>37</v>
      </c>
    </row>
    <row r="3802" spans="9:9" x14ac:dyDescent="0.3">
      <c r="I3802" s="1">
        <v>14.7</v>
      </c>
    </row>
    <row r="3803" spans="9:9" x14ac:dyDescent="0.3">
      <c r="I3803" s="1">
        <v>33.299999999999997</v>
      </c>
    </row>
    <row r="3804" spans="9:9" x14ac:dyDescent="0.3">
      <c r="I3804" s="1">
        <v>26.5</v>
      </c>
    </row>
    <row r="3805" spans="9:9" x14ac:dyDescent="0.3">
      <c r="I3805" s="1">
        <v>16.100000000000001</v>
      </c>
    </row>
    <row r="3806" spans="9:9" x14ac:dyDescent="0.3">
      <c r="I3806" s="1">
        <v>7</v>
      </c>
    </row>
    <row r="3807" spans="9:9" x14ac:dyDescent="0.3">
      <c r="I3807" s="1">
        <v>33.9</v>
      </c>
    </row>
    <row r="3808" spans="9:9" x14ac:dyDescent="0.3">
      <c r="I3808" s="1">
        <v>25.1</v>
      </c>
    </row>
    <row r="3809" spans="9:9" x14ac:dyDescent="0.3">
      <c r="I3809" s="1">
        <v>26.9</v>
      </c>
    </row>
    <row r="3810" spans="9:9" x14ac:dyDescent="0.3">
      <c r="I3810" s="1">
        <v>30.8</v>
      </c>
    </row>
    <row r="3811" spans="9:9" x14ac:dyDescent="0.3">
      <c r="I3811" s="1">
        <v>0</v>
      </c>
    </row>
    <row r="3812" spans="9:9" x14ac:dyDescent="0.3">
      <c r="I3812" s="1">
        <v>22.2</v>
      </c>
    </row>
    <row r="3813" spans="9:9" x14ac:dyDescent="0.3">
      <c r="I3813" s="1">
        <v>12.8</v>
      </c>
    </row>
    <row r="3814" spans="9:9" x14ac:dyDescent="0.3">
      <c r="I3814" s="1">
        <v>12.1</v>
      </c>
    </row>
    <row r="3815" spans="9:9" x14ac:dyDescent="0.3">
      <c r="I3815" s="1">
        <v>10.199999999999999</v>
      </c>
    </row>
    <row r="3816" spans="9:9" x14ac:dyDescent="0.3">
      <c r="I3816" s="1">
        <v>11.4</v>
      </c>
    </row>
    <row r="3817" spans="9:9" x14ac:dyDescent="0.3">
      <c r="I3817" s="1">
        <v>3.8</v>
      </c>
    </row>
    <row r="3818" spans="9:9" x14ac:dyDescent="0.3">
      <c r="I3818" s="1">
        <v>15.9</v>
      </c>
    </row>
    <row r="3819" spans="9:9" x14ac:dyDescent="0.3">
      <c r="I3819" s="1">
        <v>18.7</v>
      </c>
    </row>
    <row r="3820" spans="9:9" x14ac:dyDescent="0.3">
      <c r="I3820" s="1">
        <v>7.7</v>
      </c>
    </row>
    <row r="3821" spans="9:9" x14ac:dyDescent="0.3">
      <c r="I3821" s="1">
        <v>11.4</v>
      </c>
    </row>
    <row r="3822" spans="9:9" x14ac:dyDescent="0.3">
      <c r="I3822" s="1">
        <v>0.6</v>
      </c>
    </row>
    <row r="3823" spans="9:9" x14ac:dyDescent="0.3">
      <c r="I3823" s="1">
        <v>5.7</v>
      </c>
    </row>
    <row r="3824" spans="9:9" x14ac:dyDescent="0.3">
      <c r="I3824" s="1">
        <v>0</v>
      </c>
    </row>
    <row r="3825" spans="9:9" x14ac:dyDescent="0.3">
      <c r="I3825" s="1">
        <v>5</v>
      </c>
    </row>
    <row r="3826" spans="9:9" x14ac:dyDescent="0.3">
      <c r="I3826" s="1" t="s">
        <v>560</v>
      </c>
    </row>
    <row r="3827" spans="9:9" x14ac:dyDescent="0.3">
      <c r="I3827" s="1">
        <v>103.33</v>
      </c>
    </row>
    <row r="3828" spans="9:9" x14ac:dyDescent="0.3">
      <c r="I3828" s="1">
        <v>103.33</v>
      </c>
    </row>
    <row r="3829" spans="9:9" x14ac:dyDescent="0.3">
      <c r="I3829" s="1">
        <v>105.88</v>
      </c>
    </row>
    <row r="3830" spans="9:9" x14ac:dyDescent="0.3">
      <c r="I3830" s="1">
        <v>104.83</v>
      </c>
    </row>
    <row r="3831" spans="9:9" x14ac:dyDescent="0.3">
      <c r="I3831" s="1">
        <v>103</v>
      </c>
    </row>
    <row r="3832" spans="9:9" x14ac:dyDescent="0.3">
      <c r="I3832" s="1">
        <v>100.5</v>
      </c>
    </row>
    <row r="3833" spans="9:9" x14ac:dyDescent="0.3">
      <c r="I3833" s="1">
        <v>105.88</v>
      </c>
    </row>
    <row r="3834" spans="9:9" x14ac:dyDescent="0.3">
      <c r="I3834" s="1">
        <v>108.88</v>
      </c>
    </row>
    <row r="3835" spans="9:9" x14ac:dyDescent="0.3">
      <c r="I3835" s="1">
        <v>103</v>
      </c>
    </row>
    <row r="3836" spans="9:9" x14ac:dyDescent="0.3">
      <c r="I3836" s="1">
        <v>108.88</v>
      </c>
    </row>
    <row r="3837" spans="9:9" x14ac:dyDescent="0.3">
      <c r="I3837" s="1">
        <v>103.33</v>
      </c>
    </row>
    <row r="3838" spans="9:9" x14ac:dyDescent="0.3">
      <c r="I3838" s="1">
        <v>103.33</v>
      </c>
    </row>
    <row r="3839" spans="9:9" x14ac:dyDescent="0.3">
      <c r="I3839" s="1">
        <v>103</v>
      </c>
    </row>
    <row r="3840" spans="9:9" x14ac:dyDescent="0.3">
      <c r="I3840" s="1">
        <v>105.88</v>
      </c>
    </row>
    <row r="3841" spans="9:9" x14ac:dyDescent="0.3">
      <c r="I3841" s="1">
        <v>103.33</v>
      </c>
    </row>
    <row r="3842" spans="9:9" x14ac:dyDescent="0.3">
      <c r="I3842" s="1">
        <v>105.88</v>
      </c>
    </row>
    <row r="3843" spans="9:9" x14ac:dyDescent="0.3">
      <c r="I3843" s="1">
        <v>98.62</v>
      </c>
    </row>
    <row r="3844" spans="9:9" x14ac:dyDescent="0.3">
      <c r="I3844" s="1">
        <v>100.62</v>
      </c>
    </row>
    <row r="3845" spans="9:9" x14ac:dyDescent="0.3">
      <c r="I3845" s="1">
        <v>108.88</v>
      </c>
    </row>
    <row r="3846" spans="9:9" x14ac:dyDescent="0.3">
      <c r="I3846" s="1">
        <v>96.83</v>
      </c>
    </row>
    <row r="3847" spans="9:9" x14ac:dyDescent="0.3">
      <c r="I3847" s="1">
        <v>98.62</v>
      </c>
    </row>
    <row r="3848" spans="9:9" x14ac:dyDescent="0.3">
      <c r="I3848" s="1">
        <v>105.88</v>
      </c>
    </row>
    <row r="3849" spans="9:9" x14ac:dyDescent="0.3">
      <c r="I3849" s="1">
        <v>96.83</v>
      </c>
    </row>
    <row r="3850" spans="9:9" x14ac:dyDescent="0.3">
      <c r="I3850" s="1">
        <v>107.75</v>
      </c>
    </row>
    <row r="3851" spans="9:9" x14ac:dyDescent="0.3">
      <c r="I3851" s="1">
        <v>103</v>
      </c>
    </row>
    <row r="3852" spans="9:9" x14ac:dyDescent="0.3">
      <c r="I3852" s="1">
        <v>107.75</v>
      </c>
    </row>
    <row r="3853" spans="9:9" x14ac:dyDescent="0.3">
      <c r="I3853" s="1">
        <v>100.62</v>
      </c>
    </row>
    <row r="3854" spans="9:9" x14ac:dyDescent="0.3">
      <c r="I3854" s="1">
        <v>105.88</v>
      </c>
    </row>
    <row r="3855" spans="9:9" x14ac:dyDescent="0.3">
      <c r="I3855" s="1">
        <v>108.88</v>
      </c>
    </row>
    <row r="3856" spans="9:9" x14ac:dyDescent="0.3">
      <c r="I3856" s="1">
        <v>98.62</v>
      </c>
    </row>
    <row r="3857" spans="9:9" x14ac:dyDescent="0.3">
      <c r="I3857" s="1">
        <v>104.5</v>
      </c>
    </row>
    <row r="3858" spans="9:9" x14ac:dyDescent="0.3">
      <c r="I3858" s="1">
        <v>107.75</v>
      </c>
    </row>
    <row r="3859" spans="9:9" x14ac:dyDescent="0.3">
      <c r="I3859" s="1">
        <v>100.5</v>
      </c>
    </row>
    <row r="3860" spans="9:9" x14ac:dyDescent="0.3">
      <c r="I3860" s="1">
        <v>100.62</v>
      </c>
    </row>
    <row r="3861" spans="9:9" x14ac:dyDescent="0.3">
      <c r="I3861" s="1">
        <v>104.5</v>
      </c>
    </row>
    <row r="3862" spans="9:9" x14ac:dyDescent="0.3">
      <c r="I3862" s="1">
        <v>100.5</v>
      </c>
    </row>
    <row r="3863" spans="9:9" x14ac:dyDescent="0.3">
      <c r="I3863" s="1">
        <v>99.67</v>
      </c>
    </row>
    <row r="3864" spans="9:9" x14ac:dyDescent="0.3">
      <c r="I3864" s="1">
        <v>108.88</v>
      </c>
    </row>
    <row r="3865" spans="9:9" x14ac:dyDescent="0.3">
      <c r="I3865" s="1">
        <v>102.5</v>
      </c>
    </row>
    <row r="3866" spans="9:9" x14ac:dyDescent="0.3">
      <c r="I3866" s="1">
        <v>107.67</v>
      </c>
    </row>
    <row r="3867" spans="9:9" x14ac:dyDescent="0.3">
      <c r="I3867" s="1">
        <v>100.5</v>
      </c>
    </row>
    <row r="3868" spans="9:9" x14ac:dyDescent="0.3">
      <c r="I3868" s="1">
        <v>100.62</v>
      </c>
    </row>
    <row r="3869" spans="9:9" x14ac:dyDescent="0.3">
      <c r="I3869" s="1">
        <v>107.75</v>
      </c>
    </row>
    <row r="3870" spans="9:9" x14ac:dyDescent="0.3">
      <c r="I3870" s="1">
        <v>104.83</v>
      </c>
    </row>
    <row r="3871" spans="9:9" x14ac:dyDescent="0.3">
      <c r="I3871" s="1">
        <v>108.88</v>
      </c>
    </row>
    <row r="3872" spans="9:9" x14ac:dyDescent="0.3">
      <c r="I3872" s="1">
        <v>104.5</v>
      </c>
    </row>
    <row r="3873" spans="9:9" x14ac:dyDescent="0.3">
      <c r="I3873" s="1">
        <v>99.75</v>
      </c>
    </row>
    <row r="3874" spans="9:9" x14ac:dyDescent="0.3">
      <c r="I3874" s="1">
        <v>103.33</v>
      </c>
    </row>
    <row r="3875" spans="9:9" x14ac:dyDescent="0.3">
      <c r="I3875" s="1">
        <v>98.62</v>
      </c>
    </row>
    <row r="3876" spans="9:9" x14ac:dyDescent="0.3">
      <c r="I3876" s="1">
        <v>105.67</v>
      </c>
    </row>
    <row r="3877" spans="9:9" x14ac:dyDescent="0.3">
      <c r="I3877" s="1">
        <v>105.67</v>
      </c>
    </row>
    <row r="3878" spans="9:9" x14ac:dyDescent="0.3">
      <c r="I3878" s="1">
        <v>102.5</v>
      </c>
    </row>
    <row r="3879" spans="9:9" x14ac:dyDescent="0.3">
      <c r="I3879" s="1">
        <v>105.67</v>
      </c>
    </row>
    <row r="3880" spans="9:9" x14ac:dyDescent="0.3">
      <c r="I3880" s="1">
        <v>105.12</v>
      </c>
    </row>
    <row r="3881" spans="9:9" x14ac:dyDescent="0.3">
      <c r="I3881" s="1">
        <v>107.67</v>
      </c>
    </row>
    <row r="3882" spans="9:9" x14ac:dyDescent="0.3">
      <c r="I3882" s="1">
        <v>100.62</v>
      </c>
    </row>
    <row r="3883" spans="9:9" x14ac:dyDescent="0.3">
      <c r="I3883" s="1">
        <v>107.67</v>
      </c>
    </row>
    <row r="3884" spans="9:9" x14ac:dyDescent="0.3">
      <c r="I3884" s="1">
        <v>107.67</v>
      </c>
    </row>
    <row r="3885" spans="9:9" x14ac:dyDescent="0.3">
      <c r="I3885" s="1">
        <v>99.67</v>
      </c>
    </row>
    <row r="3886" spans="9:9" x14ac:dyDescent="0.3">
      <c r="I3886" s="1">
        <v>105.12</v>
      </c>
    </row>
    <row r="3887" spans="9:9" x14ac:dyDescent="0.3">
      <c r="I3887" s="1">
        <v>105.67</v>
      </c>
    </row>
    <row r="3888" spans="9:9" x14ac:dyDescent="0.3">
      <c r="I3888" s="1">
        <v>105.83</v>
      </c>
    </row>
    <row r="3889" spans="9:9" x14ac:dyDescent="0.3">
      <c r="I3889" s="1">
        <v>100.5</v>
      </c>
    </row>
    <row r="3890" spans="9:9" x14ac:dyDescent="0.3">
      <c r="I3890" s="1">
        <v>98.62</v>
      </c>
    </row>
    <row r="3891" spans="9:9" x14ac:dyDescent="0.3">
      <c r="I3891" s="1">
        <v>107.75</v>
      </c>
    </row>
    <row r="3892" spans="9:9" x14ac:dyDescent="0.3">
      <c r="I3892" s="1">
        <v>107.75</v>
      </c>
    </row>
    <row r="3893" spans="9:9" x14ac:dyDescent="0.3">
      <c r="I3893" s="1">
        <v>105.67</v>
      </c>
    </row>
    <row r="3894" spans="9:9" x14ac:dyDescent="0.3">
      <c r="I3894" s="1">
        <v>96.83</v>
      </c>
    </row>
    <row r="3895" spans="9:9" x14ac:dyDescent="0.3">
      <c r="I3895" s="1">
        <v>104.83</v>
      </c>
    </row>
    <row r="3896" spans="9:9" x14ac:dyDescent="0.3">
      <c r="I3896" s="1">
        <v>107.67</v>
      </c>
    </row>
    <row r="3897" spans="9:9" x14ac:dyDescent="0.3">
      <c r="I3897" s="1">
        <v>102.5</v>
      </c>
    </row>
    <row r="3898" spans="9:9" x14ac:dyDescent="0.3">
      <c r="I3898" s="1">
        <v>101.5</v>
      </c>
    </row>
    <row r="3899" spans="9:9" x14ac:dyDescent="0.3">
      <c r="I3899" s="1">
        <v>99.67</v>
      </c>
    </row>
    <row r="3900" spans="9:9" x14ac:dyDescent="0.3">
      <c r="I3900" s="1">
        <v>102.5</v>
      </c>
    </row>
    <row r="3901" spans="9:9" x14ac:dyDescent="0.3">
      <c r="I3901" s="1">
        <v>105.12</v>
      </c>
    </row>
    <row r="3902" spans="9:9" x14ac:dyDescent="0.3">
      <c r="I3902" s="1">
        <v>100.5</v>
      </c>
    </row>
    <row r="3903" spans="9:9" x14ac:dyDescent="0.3">
      <c r="I3903" s="1">
        <v>107.75</v>
      </c>
    </row>
    <row r="3904" spans="9:9" x14ac:dyDescent="0.3">
      <c r="I3904" s="1">
        <v>108.88</v>
      </c>
    </row>
    <row r="3905" spans="9:9" x14ac:dyDescent="0.3">
      <c r="I3905" s="1">
        <v>99.75</v>
      </c>
    </row>
    <row r="3906" spans="9:9" x14ac:dyDescent="0.3">
      <c r="I3906" s="1">
        <v>99.67</v>
      </c>
    </row>
    <row r="3907" spans="9:9" x14ac:dyDescent="0.3">
      <c r="I3907" s="1">
        <v>107.75</v>
      </c>
    </row>
    <row r="3908" spans="9:9" x14ac:dyDescent="0.3">
      <c r="I3908" s="1">
        <v>99.75</v>
      </c>
    </row>
    <row r="3909" spans="9:9" x14ac:dyDescent="0.3">
      <c r="I3909" s="1">
        <v>104.83</v>
      </c>
    </row>
    <row r="3910" spans="9:9" x14ac:dyDescent="0.3">
      <c r="I3910" s="1">
        <v>99.67</v>
      </c>
    </row>
    <row r="3911" spans="9:9" x14ac:dyDescent="0.3">
      <c r="I3911" s="1">
        <v>103</v>
      </c>
    </row>
    <row r="3912" spans="9:9" x14ac:dyDescent="0.3">
      <c r="I3912" s="1">
        <v>98.62</v>
      </c>
    </row>
    <row r="3913" spans="9:9" x14ac:dyDescent="0.3">
      <c r="I3913" s="1">
        <v>107.75</v>
      </c>
    </row>
    <row r="3914" spans="9:9" x14ac:dyDescent="0.3">
      <c r="I3914" s="1">
        <v>100.5</v>
      </c>
    </row>
    <row r="3915" spans="9:9" x14ac:dyDescent="0.3">
      <c r="I3915" s="1">
        <v>99.67</v>
      </c>
    </row>
    <row r="3916" spans="9:9" x14ac:dyDescent="0.3">
      <c r="I3916" s="1">
        <v>99.75</v>
      </c>
    </row>
    <row r="3917" spans="9:9" x14ac:dyDescent="0.3">
      <c r="I3917" s="1">
        <v>98.62</v>
      </c>
    </row>
    <row r="3918" spans="9:9" x14ac:dyDescent="0.3">
      <c r="I3918" s="1">
        <v>105.88</v>
      </c>
    </row>
    <row r="3919" spans="9:9" x14ac:dyDescent="0.3">
      <c r="I3919" s="1">
        <v>101.5</v>
      </c>
    </row>
    <row r="3920" spans="9:9" x14ac:dyDescent="0.3">
      <c r="I3920" s="1">
        <v>104.5</v>
      </c>
    </row>
    <row r="3921" spans="9:9" x14ac:dyDescent="0.3">
      <c r="I3921" s="1">
        <v>100.62</v>
      </c>
    </row>
    <row r="3922" spans="9:9" x14ac:dyDescent="0.3">
      <c r="I3922" s="1">
        <v>103</v>
      </c>
    </row>
    <row r="3923" spans="9:9" x14ac:dyDescent="0.3">
      <c r="I3923" s="1">
        <v>104.83</v>
      </c>
    </row>
    <row r="3924" spans="9:9" x14ac:dyDescent="0.3">
      <c r="I3924" s="1">
        <v>96.83</v>
      </c>
    </row>
    <row r="3925" spans="9:9" x14ac:dyDescent="0.3">
      <c r="I3925" s="1">
        <v>105.12</v>
      </c>
    </row>
    <row r="3926" spans="9:9" x14ac:dyDescent="0.3">
      <c r="I3926" s="1">
        <v>105.12</v>
      </c>
    </row>
    <row r="3927" spans="9:9" x14ac:dyDescent="0.3">
      <c r="I3927" s="1">
        <v>104.83</v>
      </c>
    </row>
    <row r="3928" spans="9:9" x14ac:dyDescent="0.3">
      <c r="I3928" s="1">
        <v>102.5</v>
      </c>
    </row>
    <row r="3929" spans="9:9" x14ac:dyDescent="0.3">
      <c r="I3929" s="1">
        <v>104.83</v>
      </c>
    </row>
    <row r="3930" spans="9:9" x14ac:dyDescent="0.3">
      <c r="I3930" s="1">
        <v>99.67</v>
      </c>
    </row>
    <row r="3931" spans="9:9" x14ac:dyDescent="0.3">
      <c r="I3931" s="1">
        <v>101.5</v>
      </c>
    </row>
    <row r="3932" spans="9:9" x14ac:dyDescent="0.3">
      <c r="I3932" s="1">
        <v>104.5</v>
      </c>
    </row>
    <row r="3933" spans="9:9" x14ac:dyDescent="0.3">
      <c r="I3933" s="1">
        <v>101.5</v>
      </c>
    </row>
    <row r="3934" spans="9:9" x14ac:dyDescent="0.3">
      <c r="I3934" s="1">
        <v>96.83</v>
      </c>
    </row>
    <row r="3935" spans="9:9" x14ac:dyDescent="0.3">
      <c r="I3935" s="1">
        <v>100.5</v>
      </c>
    </row>
    <row r="3936" spans="9:9" x14ac:dyDescent="0.3">
      <c r="I3936" s="1">
        <v>101.5</v>
      </c>
    </row>
    <row r="3937" spans="9:9" x14ac:dyDescent="0.3">
      <c r="I3937" s="1">
        <v>103.33</v>
      </c>
    </row>
    <row r="3938" spans="9:9" x14ac:dyDescent="0.3">
      <c r="I3938" s="1">
        <v>101.5</v>
      </c>
    </row>
    <row r="3939" spans="9:9" x14ac:dyDescent="0.3">
      <c r="I3939" s="1">
        <v>96.83</v>
      </c>
    </row>
    <row r="3940" spans="9:9" x14ac:dyDescent="0.3">
      <c r="I3940" s="1">
        <v>101.5</v>
      </c>
    </row>
    <row r="3941" spans="9:9" x14ac:dyDescent="0.3">
      <c r="I3941" s="1">
        <v>96.83</v>
      </c>
    </row>
    <row r="3942" spans="9:9" x14ac:dyDescent="0.3">
      <c r="I3942" s="1">
        <v>103</v>
      </c>
    </row>
    <row r="3943" spans="9:9" x14ac:dyDescent="0.3">
      <c r="I3943" s="1">
        <v>107.67</v>
      </c>
    </row>
    <row r="3944" spans="9:9" x14ac:dyDescent="0.3">
      <c r="I3944" s="1">
        <v>107.67</v>
      </c>
    </row>
    <row r="3945" spans="9:9" x14ac:dyDescent="0.3">
      <c r="I3945" s="1">
        <v>105.67</v>
      </c>
    </row>
    <row r="3946" spans="9:9" x14ac:dyDescent="0.3">
      <c r="I3946" s="1">
        <v>99.67</v>
      </c>
    </row>
    <row r="3947" spans="9:9" x14ac:dyDescent="0.3">
      <c r="I3947" s="1">
        <v>99.75</v>
      </c>
    </row>
    <row r="3948" spans="9:9" x14ac:dyDescent="0.3">
      <c r="I3948" s="1">
        <v>102.5</v>
      </c>
    </row>
    <row r="3949" spans="9:9" x14ac:dyDescent="0.3">
      <c r="I3949" s="1">
        <v>105.67</v>
      </c>
    </row>
    <row r="3950" spans="9:9" x14ac:dyDescent="0.3">
      <c r="I3950" s="1">
        <v>105.67</v>
      </c>
    </row>
    <row r="3951" spans="9:9" x14ac:dyDescent="0.3">
      <c r="I3951" s="1">
        <v>104.5</v>
      </c>
    </row>
    <row r="3952" spans="9:9" x14ac:dyDescent="0.3">
      <c r="I3952" s="1">
        <v>98.62</v>
      </c>
    </row>
    <row r="3953" spans="9:9" x14ac:dyDescent="0.3">
      <c r="I3953" s="1">
        <v>102.5</v>
      </c>
    </row>
    <row r="3954" spans="9:9" x14ac:dyDescent="0.3">
      <c r="I3954" s="1">
        <v>104.5</v>
      </c>
    </row>
    <row r="3955" spans="9:9" x14ac:dyDescent="0.3">
      <c r="I3955" s="1">
        <v>103.33</v>
      </c>
    </row>
    <row r="3956" spans="9:9" x14ac:dyDescent="0.3">
      <c r="I3956" s="1">
        <v>105.12</v>
      </c>
    </row>
    <row r="3957" spans="9:9" x14ac:dyDescent="0.3">
      <c r="I3957" s="1">
        <v>105.88</v>
      </c>
    </row>
    <row r="3958" spans="9:9" x14ac:dyDescent="0.3">
      <c r="I3958" s="1">
        <v>108.88</v>
      </c>
    </row>
    <row r="3959" spans="9:9" x14ac:dyDescent="0.3">
      <c r="I3959" s="1">
        <v>96.83</v>
      </c>
    </row>
    <row r="3960" spans="9:9" x14ac:dyDescent="0.3">
      <c r="I3960" s="1">
        <v>99.75</v>
      </c>
    </row>
    <row r="3961" spans="9:9" x14ac:dyDescent="0.3">
      <c r="I3961" s="1">
        <v>104.5</v>
      </c>
    </row>
    <row r="3962" spans="9:9" x14ac:dyDescent="0.3">
      <c r="I3962" s="1">
        <v>107.67</v>
      </c>
    </row>
    <row r="3963" spans="9:9" x14ac:dyDescent="0.3">
      <c r="I3963" s="1">
        <v>98.62</v>
      </c>
    </row>
    <row r="3964" spans="9:9" x14ac:dyDescent="0.3">
      <c r="I3964" s="1">
        <v>105.88</v>
      </c>
    </row>
    <row r="3965" spans="9:9" x14ac:dyDescent="0.3">
      <c r="I3965" s="1">
        <v>102.5</v>
      </c>
    </row>
    <row r="3966" spans="9:9" x14ac:dyDescent="0.3">
      <c r="I3966" s="1">
        <v>99.75</v>
      </c>
    </row>
    <row r="3967" spans="9:9" x14ac:dyDescent="0.3">
      <c r="I3967" s="1">
        <v>105.12</v>
      </c>
    </row>
    <row r="3968" spans="9:9" x14ac:dyDescent="0.3">
      <c r="I3968" s="1">
        <v>99</v>
      </c>
    </row>
    <row r="3969" spans="9:9" x14ac:dyDescent="0.3">
      <c r="I3969" s="1">
        <v>105.12</v>
      </c>
    </row>
    <row r="3970" spans="9:9" x14ac:dyDescent="0.3">
      <c r="I3970" s="1">
        <v>105.67</v>
      </c>
    </row>
    <row r="3971" spans="9:9" x14ac:dyDescent="0.3">
      <c r="I3971" s="1">
        <v>99</v>
      </c>
    </row>
    <row r="3972" spans="9:9" x14ac:dyDescent="0.3">
      <c r="I3972" s="1">
        <v>99.67</v>
      </c>
    </row>
    <row r="3973" spans="9:9" x14ac:dyDescent="0.3">
      <c r="I3973" s="1">
        <v>105.12</v>
      </c>
    </row>
    <row r="3974" spans="9:9" x14ac:dyDescent="0.3">
      <c r="I3974" s="1">
        <v>104.5</v>
      </c>
    </row>
    <row r="3975" spans="9:9" x14ac:dyDescent="0.3">
      <c r="I3975" s="1">
        <v>100.5</v>
      </c>
    </row>
    <row r="3976" spans="9:9" x14ac:dyDescent="0.3">
      <c r="I3976" s="1">
        <v>99.67</v>
      </c>
    </row>
    <row r="3977" spans="9:9" x14ac:dyDescent="0.3">
      <c r="I3977" s="1">
        <v>101.5</v>
      </c>
    </row>
    <row r="3978" spans="9:9" x14ac:dyDescent="0.3">
      <c r="I3978" s="1">
        <v>96.83</v>
      </c>
    </row>
    <row r="3979" spans="9:9" x14ac:dyDescent="0.3">
      <c r="I3979" s="1">
        <v>105.12</v>
      </c>
    </row>
    <row r="3980" spans="9:9" x14ac:dyDescent="0.3">
      <c r="I3980" s="1">
        <v>107.67</v>
      </c>
    </row>
    <row r="3981" spans="9:9" x14ac:dyDescent="0.3">
      <c r="I3981" s="1">
        <v>104.83</v>
      </c>
    </row>
    <row r="3982" spans="9:9" x14ac:dyDescent="0.3">
      <c r="I3982" s="1">
        <v>104.5</v>
      </c>
    </row>
    <row r="3983" spans="9:9" x14ac:dyDescent="0.3">
      <c r="I3983" s="1">
        <v>101.5</v>
      </c>
    </row>
    <row r="3984" spans="9:9" x14ac:dyDescent="0.3">
      <c r="I3984" s="1">
        <v>100.62</v>
      </c>
    </row>
    <row r="3985" spans="9:9" x14ac:dyDescent="0.3">
      <c r="I3985" s="1">
        <v>107.67</v>
      </c>
    </row>
    <row r="3986" spans="9:9" x14ac:dyDescent="0.3">
      <c r="I3986" s="1">
        <v>101.5</v>
      </c>
    </row>
    <row r="3987" spans="9:9" x14ac:dyDescent="0.3">
      <c r="I3987" s="1">
        <v>103.33</v>
      </c>
    </row>
    <row r="3988" spans="9:9" x14ac:dyDescent="0.3">
      <c r="I3988" s="1">
        <v>100.62</v>
      </c>
    </row>
    <row r="3989" spans="9:9" x14ac:dyDescent="0.3">
      <c r="I3989" s="1">
        <v>103.33</v>
      </c>
    </row>
    <row r="3990" spans="9:9" x14ac:dyDescent="0.3">
      <c r="I3990" s="1">
        <v>99</v>
      </c>
    </row>
    <row r="3991" spans="9:9" x14ac:dyDescent="0.3">
      <c r="I3991" s="1">
        <v>108.88</v>
      </c>
    </row>
    <row r="3992" spans="9:9" x14ac:dyDescent="0.3">
      <c r="I3992" s="1">
        <v>108.88</v>
      </c>
    </row>
    <row r="3993" spans="9:9" x14ac:dyDescent="0.3">
      <c r="I3993" s="1">
        <v>103.33</v>
      </c>
    </row>
    <row r="3994" spans="9:9" x14ac:dyDescent="0.3">
      <c r="I3994" s="1">
        <v>105.67</v>
      </c>
    </row>
    <row r="3995" spans="9:9" x14ac:dyDescent="0.3">
      <c r="I3995" s="1">
        <v>99</v>
      </c>
    </row>
    <row r="3996" spans="9:9" x14ac:dyDescent="0.3">
      <c r="I3996" s="1">
        <v>100.62</v>
      </c>
    </row>
    <row r="3997" spans="9:9" x14ac:dyDescent="0.3">
      <c r="I3997" s="1">
        <v>99.75</v>
      </c>
    </row>
    <row r="3998" spans="9:9" x14ac:dyDescent="0.3">
      <c r="I3998" s="1">
        <v>99.75</v>
      </c>
    </row>
    <row r="3999" spans="9:9" x14ac:dyDescent="0.3">
      <c r="I3999" s="1">
        <v>99</v>
      </c>
    </row>
    <row r="4000" spans="9:9" x14ac:dyDescent="0.3">
      <c r="I4000" s="1">
        <v>105.83</v>
      </c>
    </row>
    <row r="4001" spans="9:9" x14ac:dyDescent="0.3">
      <c r="I4001" s="1">
        <v>99.75</v>
      </c>
    </row>
    <row r="4002" spans="9:9" x14ac:dyDescent="0.3">
      <c r="I4002" s="1">
        <v>99</v>
      </c>
    </row>
    <row r="4003" spans="9:9" x14ac:dyDescent="0.3">
      <c r="I4003" s="1">
        <v>105.83</v>
      </c>
    </row>
    <row r="4004" spans="9:9" x14ac:dyDescent="0.3">
      <c r="I4004" s="1">
        <v>100.62</v>
      </c>
    </row>
    <row r="4005" spans="9:9" x14ac:dyDescent="0.3">
      <c r="I4005" s="1">
        <v>99</v>
      </c>
    </row>
    <row r="4006" spans="9:9" x14ac:dyDescent="0.3">
      <c r="I4006" s="1">
        <v>105.83</v>
      </c>
    </row>
    <row r="4007" spans="9:9" x14ac:dyDescent="0.3">
      <c r="I4007" s="1">
        <v>99</v>
      </c>
    </row>
    <row r="4008" spans="9:9" x14ac:dyDescent="0.3">
      <c r="I4008" s="1">
        <v>103</v>
      </c>
    </row>
    <row r="4009" spans="9:9" x14ac:dyDescent="0.3">
      <c r="I4009" s="1">
        <v>105.83</v>
      </c>
    </row>
    <row r="4010" spans="9:9" x14ac:dyDescent="0.3">
      <c r="I4010" s="1">
        <v>105.83</v>
      </c>
    </row>
    <row r="4011" spans="9:9" x14ac:dyDescent="0.3">
      <c r="I4011" s="1">
        <v>99</v>
      </c>
    </row>
    <row r="4012" spans="9:9" x14ac:dyDescent="0.3">
      <c r="I4012" s="1">
        <v>99</v>
      </c>
    </row>
    <row r="4013" spans="9:9" x14ac:dyDescent="0.3">
      <c r="I4013" s="1">
        <v>103</v>
      </c>
    </row>
    <row r="4014" spans="9:9" x14ac:dyDescent="0.3">
      <c r="I4014" s="1">
        <v>105.83</v>
      </c>
    </row>
    <row r="4015" spans="9:9" x14ac:dyDescent="0.3">
      <c r="I4015" s="1">
        <v>102.5</v>
      </c>
    </row>
    <row r="4016" spans="9:9" x14ac:dyDescent="0.3">
      <c r="I4016" s="1">
        <v>99.75</v>
      </c>
    </row>
    <row r="4017" spans="9:9" x14ac:dyDescent="0.3">
      <c r="I4017" s="1">
        <v>105.12</v>
      </c>
    </row>
    <row r="4018" spans="9:9" x14ac:dyDescent="0.3">
      <c r="I4018" s="1">
        <v>103</v>
      </c>
    </row>
    <row r="4019" spans="9:9" x14ac:dyDescent="0.3">
      <c r="I4019" s="1">
        <v>100.5</v>
      </c>
    </row>
    <row r="4020" spans="9:9" x14ac:dyDescent="0.3">
      <c r="I4020" s="1">
        <v>105.83</v>
      </c>
    </row>
    <row r="4021" spans="9:9" x14ac:dyDescent="0.3">
      <c r="I4021" s="1">
        <v>105.83</v>
      </c>
    </row>
    <row r="4022" spans="9:9" x14ac:dyDescent="0.3">
      <c r="I4022" s="1">
        <v>102.5</v>
      </c>
    </row>
    <row r="4023" spans="9:9" x14ac:dyDescent="0.3">
      <c r="I4023" s="1">
        <v>105.83</v>
      </c>
    </row>
    <row r="4024" spans="9:9" x14ac:dyDescent="0.3">
      <c r="I4024" s="1">
        <v>104.5</v>
      </c>
    </row>
    <row r="4025" spans="9:9" x14ac:dyDescent="0.3">
      <c r="I4025" s="1">
        <v>99</v>
      </c>
    </row>
    <row r="4026" spans="9:9" x14ac:dyDescent="0.3">
      <c r="I4026" s="1">
        <v>104.83</v>
      </c>
    </row>
    <row r="4027" spans="9:9" x14ac:dyDescent="0.3">
      <c r="I4027" s="1">
        <v>104.83</v>
      </c>
    </row>
    <row r="4028" spans="9:9" x14ac:dyDescent="0.3">
      <c r="I4028" s="1" t="s">
        <v>584</v>
      </c>
    </row>
    <row r="4029" spans="9:9" x14ac:dyDescent="0.3">
      <c r="I4029" s="1">
        <v>35.42</v>
      </c>
    </row>
    <row r="4030" spans="9:9" x14ac:dyDescent="0.3">
      <c r="I4030" s="1">
        <v>18.850000000000001</v>
      </c>
    </row>
    <row r="4031" spans="9:9" x14ac:dyDescent="0.3">
      <c r="I4031" s="1">
        <v>21.51</v>
      </c>
    </row>
    <row r="4032" spans="9:9" x14ac:dyDescent="0.3">
      <c r="I4032" s="1">
        <v>11.11</v>
      </c>
    </row>
    <row r="4033" spans="9:9" x14ac:dyDescent="0.3">
      <c r="I4033" s="1">
        <v>21.09</v>
      </c>
    </row>
    <row r="4034" spans="9:9" x14ac:dyDescent="0.3">
      <c r="I4034" s="1">
        <v>33.36</v>
      </c>
    </row>
    <row r="4035" spans="9:9" x14ac:dyDescent="0.3">
      <c r="I4035" s="1">
        <v>11.68</v>
      </c>
    </row>
    <row r="4036" spans="9:9" x14ac:dyDescent="0.3">
      <c r="I4036" s="1">
        <v>15.99</v>
      </c>
    </row>
    <row r="4037" spans="9:9" x14ac:dyDescent="0.3">
      <c r="I4037" s="1">
        <v>21.11</v>
      </c>
    </row>
    <row r="4038" spans="9:9" x14ac:dyDescent="0.3">
      <c r="I4038" s="1">
        <v>22.92</v>
      </c>
    </row>
    <row r="4039" spans="9:9" x14ac:dyDescent="0.3">
      <c r="I4039" s="1">
        <v>14.8</v>
      </c>
    </row>
    <row r="4040" spans="9:9" x14ac:dyDescent="0.3">
      <c r="I4040" s="1">
        <v>24.97</v>
      </c>
    </row>
    <row r="4041" spans="9:9" x14ac:dyDescent="0.3">
      <c r="I4041" s="1">
        <v>16.95</v>
      </c>
    </row>
    <row r="4042" spans="9:9" x14ac:dyDescent="0.3">
      <c r="I4042" s="1">
        <v>22.5</v>
      </c>
    </row>
    <row r="4043" spans="9:9" x14ac:dyDescent="0.3">
      <c r="I4043" s="1">
        <v>21.4</v>
      </c>
    </row>
    <row r="4044" spans="9:9" x14ac:dyDescent="0.3">
      <c r="I4044" s="1">
        <v>18.29</v>
      </c>
    </row>
    <row r="4045" spans="9:9" x14ac:dyDescent="0.3">
      <c r="I4045" s="1">
        <v>13.58</v>
      </c>
    </row>
    <row r="4046" spans="9:9" x14ac:dyDescent="0.3">
      <c r="I4046" s="1">
        <v>33.799999999999997</v>
      </c>
    </row>
    <row r="4047" spans="9:9" x14ac:dyDescent="0.3">
      <c r="I4047" s="1">
        <v>17.75</v>
      </c>
    </row>
    <row r="4048" spans="9:9" x14ac:dyDescent="0.3">
      <c r="I4048" s="1">
        <v>13.51</v>
      </c>
    </row>
    <row r="4049" spans="9:9" x14ac:dyDescent="0.3">
      <c r="I4049" s="1">
        <v>30.68</v>
      </c>
    </row>
    <row r="4050" spans="9:9" x14ac:dyDescent="0.3">
      <c r="I4050" s="1">
        <v>22.62</v>
      </c>
    </row>
    <row r="4051" spans="9:9" x14ac:dyDescent="0.3">
      <c r="I4051" s="1">
        <v>11.97</v>
      </c>
    </row>
    <row r="4052" spans="9:9" x14ac:dyDescent="0.3">
      <c r="I4052" s="1">
        <v>23.54</v>
      </c>
    </row>
    <row r="4053" spans="9:9" x14ac:dyDescent="0.3">
      <c r="I4053" s="1">
        <v>29.56</v>
      </c>
    </row>
    <row r="4054" spans="9:9" x14ac:dyDescent="0.3">
      <c r="I4054" s="1">
        <v>20.79</v>
      </c>
    </row>
    <row r="4055" spans="9:9" x14ac:dyDescent="0.3">
      <c r="I4055" s="1">
        <v>33.04</v>
      </c>
    </row>
    <row r="4056" spans="9:9" x14ac:dyDescent="0.3">
      <c r="I4056" s="1">
        <v>28.78</v>
      </c>
    </row>
    <row r="4057" spans="9:9" x14ac:dyDescent="0.3">
      <c r="I4057" s="1">
        <v>20.96</v>
      </c>
    </row>
    <row r="4058" spans="9:9" x14ac:dyDescent="0.3">
      <c r="I4058" s="1">
        <v>13.05</v>
      </c>
    </row>
    <row r="4059" spans="9:9" x14ac:dyDescent="0.3">
      <c r="I4059" s="1">
        <v>17.14</v>
      </c>
    </row>
    <row r="4060" spans="9:9" x14ac:dyDescent="0.3">
      <c r="I4060" s="1">
        <v>12.72</v>
      </c>
    </row>
    <row r="4061" spans="9:9" x14ac:dyDescent="0.3">
      <c r="I4061" s="1">
        <v>13.15</v>
      </c>
    </row>
    <row r="4062" spans="9:9" x14ac:dyDescent="0.3">
      <c r="I4062" s="1">
        <v>16.36</v>
      </c>
    </row>
    <row r="4063" spans="9:9" x14ac:dyDescent="0.3">
      <c r="I4063" s="1">
        <v>10.77</v>
      </c>
    </row>
    <row r="4064" spans="9:9" x14ac:dyDescent="0.3">
      <c r="I4064" s="1">
        <v>23.34</v>
      </c>
    </row>
    <row r="4065" spans="9:9" x14ac:dyDescent="0.3">
      <c r="I4065" s="1">
        <v>9.69</v>
      </c>
    </row>
    <row r="4066" spans="9:9" x14ac:dyDescent="0.3">
      <c r="I4066" s="1">
        <v>28.6</v>
      </c>
    </row>
    <row r="4067" spans="9:9" x14ac:dyDescent="0.3">
      <c r="I4067" s="1">
        <v>15.93</v>
      </c>
    </row>
    <row r="4068" spans="9:9" x14ac:dyDescent="0.3">
      <c r="I4068" s="1">
        <v>21.34</v>
      </c>
    </row>
    <row r="4069" spans="9:9" x14ac:dyDescent="0.3">
      <c r="I4069" s="1">
        <v>22.88</v>
      </c>
    </row>
    <row r="4070" spans="9:9" x14ac:dyDescent="0.3">
      <c r="I4070" s="1">
        <v>12.52</v>
      </c>
    </row>
    <row r="4071" spans="9:9" x14ac:dyDescent="0.3">
      <c r="I4071" s="1">
        <v>16.5</v>
      </c>
    </row>
    <row r="4072" spans="9:9" x14ac:dyDescent="0.3">
      <c r="I4072" s="1">
        <v>19.88</v>
      </c>
    </row>
    <row r="4073" spans="9:9" x14ac:dyDescent="0.3">
      <c r="I4073" s="1">
        <v>15.59</v>
      </c>
    </row>
    <row r="4074" spans="9:9" x14ac:dyDescent="0.3">
      <c r="I4074" s="1">
        <v>9.39</v>
      </c>
    </row>
    <row r="4075" spans="9:9" x14ac:dyDescent="0.3">
      <c r="I4075" s="1">
        <v>26.51</v>
      </c>
    </row>
    <row r="4076" spans="9:9" x14ac:dyDescent="0.3">
      <c r="I4076" s="1">
        <v>29.37</v>
      </c>
    </row>
    <row r="4077" spans="9:9" x14ac:dyDescent="0.3">
      <c r="I4077" s="1">
        <v>21.38</v>
      </c>
    </row>
    <row r="4078" spans="9:9" x14ac:dyDescent="0.3">
      <c r="I4078" s="1">
        <v>17.489999999999998</v>
      </c>
    </row>
    <row r="4079" spans="9:9" x14ac:dyDescent="0.3">
      <c r="I4079" s="1">
        <v>10.91</v>
      </c>
    </row>
    <row r="4080" spans="9:9" x14ac:dyDescent="0.3">
      <c r="I4080" s="1">
        <v>19.47</v>
      </c>
    </row>
    <row r="4081" spans="9:9" x14ac:dyDescent="0.3">
      <c r="I4081" s="1">
        <v>10.67</v>
      </c>
    </row>
    <row r="4082" spans="9:9" x14ac:dyDescent="0.3">
      <c r="I4082" s="1">
        <v>13.45</v>
      </c>
    </row>
    <row r="4083" spans="9:9" x14ac:dyDescent="0.3">
      <c r="I4083" s="1">
        <v>26.19</v>
      </c>
    </row>
    <row r="4084" spans="9:9" x14ac:dyDescent="0.3">
      <c r="I4084" s="1">
        <v>29.6</v>
      </c>
    </row>
    <row r="4085" spans="9:9" x14ac:dyDescent="0.3">
      <c r="I4085" s="1">
        <v>22.26</v>
      </c>
    </row>
    <row r="4086" spans="9:9" x14ac:dyDescent="0.3">
      <c r="I4086" s="1">
        <v>23.67</v>
      </c>
    </row>
    <row r="4087" spans="9:9" x14ac:dyDescent="0.3">
      <c r="I4087" s="1">
        <v>29.93</v>
      </c>
    </row>
    <row r="4088" spans="9:9" x14ac:dyDescent="0.3">
      <c r="I4088" s="1">
        <v>20.87</v>
      </c>
    </row>
    <row r="4089" spans="9:9" x14ac:dyDescent="0.3">
      <c r="I4089" s="1">
        <v>23.6</v>
      </c>
    </row>
    <row r="4090" spans="9:9" x14ac:dyDescent="0.3">
      <c r="I4090" s="1">
        <v>11.04</v>
      </c>
    </row>
    <row r="4091" spans="9:9" x14ac:dyDescent="0.3">
      <c r="I4091" s="1">
        <v>23.77</v>
      </c>
    </row>
    <row r="4092" spans="9:9" x14ac:dyDescent="0.3">
      <c r="I4092" s="1">
        <v>29.15</v>
      </c>
    </row>
    <row r="4093" spans="9:9" x14ac:dyDescent="0.3">
      <c r="I4093" s="1">
        <v>15.96</v>
      </c>
    </row>
    <row r="4094" spans="9:9" x14ac:dyDescent="0.3">
      <c r="I4094" s="1">
        <v>40.6</v>
      </c>
    </row>
    <row r="4095" spans="9:9" x14ac:dyDescent="0.3">
      <c r="I4095" s="1">
        <v>25.91</v>
      </c>
    </row>
    <row r="4096" spans="9:9" x14ac:dyDescent="0.3">
      <c r="I4096" s="1">
        <v>26.8</v>
      </c>
    </row>
    <row r="4097" spans="9:9" x14ac:dyDescent="0.3">
      <c r="I4097" s="1">
        <v>36.19</v>
      </c>
    </row>
    <row r="4098" spans="9:9" x14ac:dyDescent="0.3">
      <c r="I4098" s="1">
        <v>16.559999999999999</v>
      </c>
    </row>
    <row r="4099" spans="9:9" x14ac:dyDescent="0.3">
      <c r="I4099" s="1">
        <v>25.09</v>
      </c>
    </row>
    <row r="4100" spans="9:9" x14ac:dyDescent="0.3">
      <c r="I4100" s="1">
        <v>24.69</v>
      </c>
    </row>
    <row r="4101" spans="9:9" x14ac:dyDescent="0.3">
      <c r="I4101" s="1">
        <v>20.190000000000001</v>
      </c>
    </row>
    <row r="4102" spans="9:9" x14ac:dyDescent="0.3">
      <c r="I4102" s="1">
        <v>14</v>
      </c>
    </row>
    <row r="4103" spans="9:9" x14ac:dyDescent="0.3">
      <c r="I4103" s="1">
        <v>12.08</v>
      </c>
    </row>
    <row r="4104" spans="9:9" x14ac:dyDescent="0.3">
      <c r="I4104" s="1">
        <v>10.58</v>
      </c>
    </row>
    <row r="4105" spans="9:9" x14ac:dyDescent="0.3">
      <c r="I4105" s="1">
        <v>23.32</v>
      </c>
    </row>
    <row r="4106" spans="9:9" x14ac:dyDescent="0.3">
      <c r="I4106" s="1">
        <v>18.59</v>
      </c>
    </row>
    <row r="4107" spans="9:9" x14ac:dyDescent="0.3">
      <c r="I4107" s="1">
        <v>20.079999999999998</v>
      </c>
    </row>
    <row r="4108" spans="9:9" x14ac:dyDescent="0.3">
      <c r="I4108" s="1">
        <v>24.4</v>
      </c>
    </row>
    <row r="4109" spans="9:9" x14ac:dyDescent="0.3">
      <c r="I4109" s="1">
        <v>12.06</v>
      </c>
    </row>
    <row r="4110" spans="9:9" x14ac:dyDescent="0.3">
      <c r="I4110" s="1">
        <v>18.11</v>
      </c>
    </row>
    <row r="4111" spans="9:9" x14ac:dyDescent="0.3">
      <c r="I4111" s="1">
        <v>12.6</v>
      </c>
    </row>
    <row r="4112" spans="9:9" x14ac:dyDescent="0.3">
      <c r="I4112" s="1">
        <v>16.79</v>
      </c>
    </row>
    <row r="4113" spans="9:9" x14ac:dyDescent="0.3">
      <c r="I4113" s="1">
        <v>28.29</v>
      </c>
    </row>
    <row r="4114" spans="9:9" x14ac:dyDescent="0.3">
      <c r="I4114" s="1">
        <v>17.23</v>
      </c>
    </row>
    <row r="4115" spans="9:9" x14ac:dyDescent="0.3">
      <c r="I4115" s="1">
        <v>10.37</v>
      </c>
    </row>
    <row r="4116" spans="9:9" x14ac:dyDescent="0.3">
      <c r="I4116" s="1">
        <v>25.54</v>
      </c>
    </row>
    <row r="4117" spans="9:9" x14ac:dyDescent="0.3">
      <c r="I4117" s="1">
        <v>25.49</v>
      </c>
    </row>
    <row r="4118" spans="9:9" x14ac:dyDescent="0.3">
      <c r="I4118" s="1">
        <v>17.68</v>
      </c>
    </row>
    <row r="4119" spans="9:9" x14ac:dyDescent="0.3">
      <c r="I4119" s="1">
        <v>21.25</v>
      </c>
    </row>
    <row r="4120" spans="9:9" x14ac:dyDescent="0.3">
      <c r="I4120" s="1">
        <v>20.170000000000002</v>
      </c>
    </row>
    <row r="4121" spans="9:9" x14ac:dyDescent="0.3">
      <c r="I4121" s="1">
        <v>17.32</v>
      </c>
    </row>
    <row r="4122" spans="9:9" x14ac:dyDescent="0.3">
      <c r="I4122" s="1">
        <v>22.05</v>
      </c>
    </row>
    <row r="4123" spans="9:9" x14ac:dyDescent="0.3">
      <c r="I4123" s="1">
        <v>13.61</v>
      </c>
    </row>
    <row r="4124" spans="9:9" x14ac:dyDescent="0.3">
      <c r="I4124" s="1">
        <v>14.81</v>
      </c>
    </row>
    <row r="4125" spans="9:9" x14ac:dyDescent="0.3">
      <c r="I4125" s="1">
        <v>24.3</v>
      </c>
    </row>
    <row r="4126" spans="9:9" x14ac:dyDescent="0.3">
      <c r="I4126" s="1">
        <v>27.63</v>
      </c>
    </row>
    <row r="4127" spans="9:9" x14ac:dyDescent="0.3">
      <c r="I4127" s="1">
        <v>37.85</v>
      </c>
    </row>
    <row r="4128" spans="9:9" x14ac:dyDescent="0.3">
      <c r="I4128" s="1">
        <v>20.18</v>
      </c>
    </row>
    <row r="4129" spans="9:9" x14ac:dyDescent="0.3">
      <c r="I4129" s="1">
        <v>16.32</v>
      </c>
    </row>
    <row r="4130" spans="9:9" x14ac:dyDescent="0.3">
      <c r="I4130" s="1">
        <v>35.01</v>
      </c>
    </row>
    <row r="4131" spans="9:9" x14ac:dyDescent="0.3">
      <c r="I4131" s="1">
        <v>19.690000000000001</v>
      </c>
    </row>
    <row r="4132" spans="9:9" x14ac:dyDescent="0.3">
      <c r="I4132" s="1">
        <v>29.1</v>
      </c>
    </row>
    <row r="4133" spans="9:9" x14ac:dyDescent="0.3">
      <c r="I4133" s="1">
        <v>16.09</v>
      </c>
    </row>
    <row r="4134" spans="9:9" x14ac:dyDescent="0.3">
      <c r="I4134" s="1">
        <v>25.53</v>
      </c>
    </row>
    <row r="4135" spans="9:9" x14ac:dyDescent="0.3">
      <c r="I4135" s="1">
        <v>14.83</v>
      </c>
    </row>
    <row r="4136" spans="9:9" x14ac:dyDescent="0.3">
      <c r="I4136" s="1">
        <v>25.64</v>
      </c>
    </row>
    <row r="4137" spans="9:9" x14ac:dyDescent="0.3">
      <c r="I4137" s="1">
        <v>16.46</v>
      </c>
    </row>
    <row r="4138" spans="9:9" x14ac:dyDescent="0.3">
      <c r="I4138" s="1">
        <v>31.27</v>
      </c>
    </row>
    <row r="4139" spans="9:9" x14ac:dyDescent="0.3">
      <c r="I4139" s="1">
        <v>14.72</v>
      </c>
    </row>
    <row r="4140" spans="9:9" x14ac:dyDescent="0.3">
      <c r="I4140" s="1">
        <v>27.32</v>
      </c>
    </row>
    <row r="4141" spans="9:9" x14ac:dyDescent="0.3">
      <c r="I4141" s="1">
        <v>9.6</v>
      </c>
    </row>
    <row r="4142" spans="9:9" x14ac:dyDescent="0.3">
      <c r="I4142" s="1">
        <v>15.3</v>
      </c>
    </row>
    <row r="4143" spans="9:9" x14ac:dyDescent="0.3">
      <c r="I4143" s="1">
        <v>28.37</v>
      </c>
    </row>
    <row r="4144" spans="9:9" x14ac:dyDescent="0.3">
      <c r="I4144" s="1">
        <v>15.01</v>
      </c>
    </row>
    <row r="4145" spans="9:9" x14ac:dyDescent="0.3">
      <c r="I4145" s="1">
        <v>14.01</v>
      </c>
    </row>
    <row r="4146" spans="9:9" x14ac:dyDescent="0.3">
      <c r="I4146" s="1">
        <v>45.53</v>
      </c>
    </row>
    <row r="4147" spans="9:9" x14ac:dyDescent="0.3">
      <c r="I4147" s="1">
        <v>15.47</v>
      </c>
    </row>
    <row r="4148" spans="9:9" x14ac:dyDescent="0.3">
      <c r="I4148" s="1">
        <v>10.74</v>
      </c>
    </row>
    <row r="4149" spans="9:9" x14ac:dyDescent="0.3">
      <c r="I4149" s="1">
        <v>22.93</v>
      </c>
    </row>
    <row r="4150" spans="9:9" x14ac:dyDescent="0.3">
      <c r="I4150" s="1">
        <v>31.49</v>
      </c>
    </row>
    <row r="4151" spans="9:9" x14ac:dyDescent="0.3">
      <c r="I4151" s="1">
        <v>17.34</v>
      </c>
    </row>
    <row r="4152" spans="9:9" x14ac:dyDescent="0.3">
      <c r="I4152" s="1">
        <v>28.99</v>
      </c>
    </row>
    <row r="4153" spans="9:9" x14ac:dyDescent="0.3">
      <c r="I4153" s="1">
        <v>0</v>
      </c>
    </row>
    <row r="4154" spans="9:9" x14ac:dyDescent="0.3">
      <c r="I4154" s="1">
        <v>18.809999999999999</v>
      </c>
    </row>
    <row r="4155" spans="9:9" x14ac:dyDescent="0.3">
      <c r="I4155" s="1">
        <v>14.55</v>
      </c>
    </row>
    <row r="4156" spans="9:9" x14ac:dyDescent="0.3">
      <c r="I4156" s="1">
        <v>35.619999999999997</v>
      </c>
    </row>
    <row r="4157" spans="9:9" x14ac:dyDescent="0.3">
      <c r="I4157" s="1">
        <v>19.190000000000001</v>
      </c>
    </row>
    <row r="4158" spans="9:9" x14ac:dyDescent="0.3">
      <c r="I4158" s="1">
        <v>10.19</v>
      </c>
    </row>
    <row r="4159" spans="9:9" x14ac:dyDescent="0.3">
      <c r="I4159" s="1">
        <v>4.2</v>
      </c>
    </row>
    <row r="4160" spans="9:9" x14ac:dyDescent="0.3">
      <c r="I4160" s="1">
        <v>9.0500000000000007</v>
      </c>
    </row>
    <row r="4161" spans="9:9" x14ac:dyDescent="0.3">
      <c r="I4161" s="1">
        <v>17.440000000000001</v>
      </c>
    </row>
    <row r="4162" spans="9:9" x14ac:dyDescent="0.3">
      <c r="I4162" s="1">
        <v>15.68</v>
      </c>
    </row>
    <row r="4163" spans="9:9" x14ac:dyDescent="0.3">
      <c r="I4163" s="1">
        <v>15.41</v>
      </c>
    </row>
    <row r="4164" spans="9:9" x14ac:dyDescent="0.3">
      <c r="I4164" s="1">
        <v>7.3</v>
      </c>
    </row>
    <row r="4165" spans="9:9" x14ac:dyDescent="0.3">
      <c r="I4165" s="1">
        <v>11.82</v>
      </c>
    </row>
    <row r="4166" spans="9:9" x14ac:dyDescent="0.3">
      <c r="I4166" s="1">
        <v>18.309999999999999</v>
      </c>
    </row>
    <row r="4167" spans="9:9" x14ac:dyDescent="0.3">
      <c r="I4167" s="1">
        <v>15.26</v>
      </c>
    </row>
    <row r="4168" spans="9:9" x14ac:dyDescent="0.3">
      <c r="I4168" s="1">
        <v>15.89</v>
      </c>
    </row>
    <row r="4169" spans="9:9" x14ac:dyDescent="0.3">
      <c r="I4169" s="1">
        <v>17.100000000000001</v>
      </c>
    </row>
    <row r="4170" spans="9:9" x14ac:dyDescent="0.3">
      <c r="I4170" s="1">
        <v>13.63</v>
      </c>
    </row>
    <row r="4171" spans="9:9" x14ac:dyDescent="0.3">
      <c r="I4171" s="1">
        <v>21.75</v>
      </c>
    </row>
    <row r="4172" spans="9:9" x14ac:dyDescent="0.3">
      <c r="I4172" s="1">
        <v>28.76</v>
      </c>
    </row>
    <row r="4173" spans="9:9" x14ac:dyDescent="0.3">
      <c r="I4173" s="1">
        <v>14</v>
      </c>
    </row>
    <row r="4174" spans="9:9" x14ac:dyDescent="0.3">
      <c r="I4174" s="1">
        <v>33.869999999999997</v>
      </c>
    </row>
    <row r="4175" spans="9:9" x14ac:dyDescent="0.3">
      <c r="I4175" s="1">
        <v>13.71</v>
      </c>
    </row>
    <row r="4176" spans="9:9" x14ac:dyDescent="0.3">
      <c r="I4176" s="1">
        <v>16.5</v>
      </c>
    </row>
    <row r="4177" spans="9:9" x14ac:dyDescent="0.3">
      <c r="I4177" s="1">
        <v>9.18</v>
      </c>
    </row>
    <row r="4178" spans="9:9" x14ac:dyDescent="0.3">
      <c r="I4178" s="1">
        <v>9.48</v>
      </c>
    </row>
    <row r="4179" spans="9:9" x14ac:dyDescent="0.3">
      <c r="I4179" s="1">
        <v>17.39</v>
      </c>
    </row>
    <row r="4180" spans="9:9" x14ac:dyDescent="0.3">
      <c r="I4180" s="1">
        <v>15.6</v>
      </c>
    </row>
    <row r="4181" spans="9:9" x14ac:dyDescent="0.3">
      <c r="I4181" s="1">
        <v>18.46</v>
      </c>
    </row>
    <row r="4182" spans="9:9" x14ac:dyDescent="0.3">
      <c r="I4182" s="1">
        <v>19.38</v>
      </c>
    </row>
    <row r="4183" spans="9:9" x14ac:dyDescent="0.3">
      <c r="I4183" s="1">
        <v>17.75</v>
      </c>
    </row>
    <row r="4184" spans="9:9" x14ac:dyDescent="0.3">
      <c r="I4184" s="1">
        <v>28.64</v>
      </c>
    </row>
    <row r="4185" spans="9:9" x14ac:dyDescent="0.3">
      <c r="I4185" s="1">
        <v>0</v>
      </c>
    </row>
    <row r="4186" spans="9:9" x14ac:dyDescent="0.3">
      <c r="I4186" s="1">
        <v>15.71</v>
      </c>
    </row>
    <row r="4187" spans="9:9" x14ac:dyDescent="0.3">
      <c r="I4187" s="1">
        <v>17.850000000000001</v>
      </c>
    </row>
    <row r="4188" spans="9:9" x14ac:dyDescent="0.3">
      <c r="I4188" s="1">
        <v>15.52</v>
      </c>
    </row>
    <row r="4189" spans="9:9" x14ac:dyDescent="0.3">
      <c r="I4189" s="1">
        <v>16.97</v>
      </c>
    </row>
    <row r="4190" spans="9:9" x14ac:dyDescent="0.3">
      <c r="I4190" s="1">
        <v>24.49</v>
      </c>
    </row>
    <row r="4191" spans="9:9" x14ac:dyDescent="0.3">
      <c r="I4191" s="1">
        <v>25.32</v>
      </c>
    </row>
    <row r="4192" spans="9:9" x14ac:dyDescent="0.3">
      <c r="I4192" s="1">
        <v>40.43</v>
      </c>
    </row>
    <row r="4193" spans="9:9" x14ac:dyDescent="0.3">
      <c r="I4193" s="1">
        <v>0</v>
      </c>
    </row>
    <row r="4194" spans="9:9" x14ac:dyDescent="0.3">
      <c r="I4194" s="1">
        <v>17.989999999999998</v>
      </c>
    </row>
    <row r="4195" spans="9:9" x14ac:dyDescent="0.3">
      <c r="I4195" s="1">
        <v>16.43</v>
      </c>
    </row>
    <row r="4196" spans="9:9" x14ac:dyDescent="0.3">
      <c r="I4196" s="1">
        <v>8.2899999999999991</v>
      </c>
    </row>
    <row r="4197" spans="9:9" x14ac:dyDescent="0.3">
      <c r="I4197" s="1">
        <v>17.55</v>
      </c>
    </row>
    <row r="4198" spans="9:9" x14ac:dyDescent="0.3">
      <c r="I4198" s="1">
        <v>3.85</v>
      </c>
    </row>
    <row r="4199" spans="9:9" x14ac:dyDescent="0.3">
      <c r="I4199" s="1">
        <v>25.7</v>
      </c>
    </row>
    <row r="4200" spans="9:9" x14ac:dyDescent="0.3">
      <c r="I4200" s="1">
        <v>14.75</v>
      </c>
    </row>
    <row r="4201" spans="9:9" x14ac:dyDescent="0.3">
      <c r="I4201" s="1">
        <v>20.62</v>
      </c>
    </row>
    <row r="4202" spans="9:9" x14ac:dyDescent="0.3">
      <c r="I4202" s="1">
        <v>28.92</v>
      </c>
    </row>
    <row r="4203" spans="9:9" x14ac:dyDescent="0.3">
      <c r="I4203" s="1">
        <v>27.09</v>
      </c>
    </row>
    <row r="4204" spans="9:9" x14ac:dyDescent="0.3">
      <c r="I4204" s="1">
        <v>20.81</v>
      </c>
    </row>
    <row r="4205" spans="9:9" x14ac:dyDescent="0.3">
      <c r="I4205" s="1">
        <v>32.75</v>
      </c>
    </row>
    <row r="4206" spans="9:9" x14ac:dyDescent="0.3">
      <c r="I4206" s="1">
        <v>14.47</v>
      </c>
    </row>
    <row r="4207" spans="9:9" x14ac:dyDescent="0.3">
      <c r="I4207" s="1">
        <v>22.79</v>
      </c>
    </row>
    <row r="4208" spans="9:9" x14ac:dyDescent="0.3">
      <c r="I4208" s="1">
        <v>32.14</v>
      </c>
    </row>
    <row r="4209" spans="9:9" x14ac:dyDescent="0.3">
      <c r="I4209" s="1">
        <v>35.07</v>
      </c>
    </row>
    <row r="4210" spans="9:9" x14ac:dyDescent="0.3">
      <c r="I4210" s="1">
        <v>2.84</v>
      </c>
    </row>
    <row r="4211" spans="9:9" x14ac:dyDescent="0.3">
      <c r="I4211" s="1">
        <v>18.61</v>
      </c>
    </row>
    <row r="4212" spans="9:9" x14ac:dyDescent="0.3">
      <c r="I4212" s="1">
        <v>29.28</v>
      </c>
    </row>
    <row r="4213" spans="9:9" x14ac:dyDescent="0.3">
      <c r="I4213" s="1">
        <v>16.18</v>
      </c>
    </row>
    <row r="4214" spans="9:9" x14ac:dyDescent="0.3">
      <c r="I4214" s="1">
        <v>12.1</v>
      </c>
    </row>
    <row r="4215" spans="9:9" x14ac:dyDescent="0.3">
      <c r="I4215" s="1">
        <v>0</v>
      </c>
    </row>
    <row r="4216" spans="9:9" x14ac:dyDescent="0.3">
      <c r="I4216" s="1">
        <v>12.17</v>
      </c>
    </row>
    <row r="4217" spans="9:9" x14ac:dyDescent="0.3">
      <c r="I4217" s="1">
        <v>6.76</v>
      </c>
    </row>
    <row r="4218" spans="9:9" x14ac:dyDescent="0.3">
      <c r="I4218" s="1">
        <v>20.41</v>
      </c>
    </row>
    <row r="4219" spans="9:9" x14ac:dyDescent="0.3">
      <c r="I4219" s="1">
        <v>13.02</v>
      </c>
    </row>
    <row r="4220" spans="9:9" x14ac:dyDescent="0.3">
      <c r="I4220" s="1">
        <v>17.510000000000002</v>
      </c>
    </row>
    <row r="4221" spans="9:9" x14ac:dyDescent="0.3">
      <c r="I4221" s="1">
        <v>10.44</v>
      </c>
    </row>
    <row r="4222" spans="9:9" x14ac:dyDescent="0.3">
      <c r="I4222" s="1">
        <v>10.06</v>
      </c>
    </row>
    <row r="4223" spans="9:9" x14ac:dyDescent="0.3">
      <c r="I4223" s="1">
        <v>4.28</v>
      </c>
    </row>
    <row r="4224" spans="9:9" x14ac:dyDescent="0.3">
      <c r="I4224" s="1">
        <v>20.69</v>
      </c>
    </row>
    <row r="4225" spans="9:9" x14ac:dyDescent="0.3">
      <c r="I4225" s="1">
        <v>20.67</v>
      </c>
    </row>
    <row r="4226" spans="9:9" x14ac:dyDescent="0.3">
      <c r="I4226" s="1">
        <v>0</v>
      </c>
    </row>
    <row r="4227" spans="9:9" x14ac:dyDescent="0.3">
      <c r="I4227" s="1">
        <v>21.13</v>
      </c>
    </row>
    <row r="4228" spans="9:9" x14ac:dyDescent="0.3">
      <c r="I4228" s="1">
        <v>0</v>
      </c>
    </row>
    <row r="4229" spans="9:9" x14ac:dyDescent="0.3">
      <c r="I4229" s="1">
        <v>23.9</v>
      </c>
    </row>
    <row r="4230" spans="9:9" x14ac:dyDescent="0.3">
      <c r="I4230" s="1" t="s">
        <v>585</v>
      </c>
    </row>
    <row r="4231" spans="9:9" x14ac:dyDescent="0.3">
      <c r="I4231" s="1" t="s">
        <v>586</v>
      </c>
    </row>
    <row r="4232" spans="9:9" x14ac:dyDescent="0.3">
      <c r="I4232" s="1">
        <v>24</v>
      </c>
    </row>
    <row r="4233" spans="9:9" x14ac:dyDescent="0.3">
      <c r="I4233" s="1">
        <v>26</v>
      </c>
    </row>
    <row r="4234" spans="9:9" x14ac:dyDescent="0.3">
      <c r="I4234" s="1">
        <v>18</v>
      </c>
    </row>
    <row r="4235" spans="9:9" x14ac:dyDescent="0.3">
      <c r="I4235" s="1">
        <v>32</v>
      </c>
    </row>
    <row r="4236" spans="9:9" x14ac:dyDescent="0.3">
      <c r="I4236" s="1">
        <v>34</v>
      </c>
    </row>
    <row r="4237" spans="9:9" x14ac:dyDescent="0.3">
      <c r="I4237" s="1">
        <v>30</v>
      </c>
    </row>
    <row r="4238" spans="9:9" x14ac:dyDescent="0.3">
      <c r="I4238" s="1">
        <v>24</v>
      </c>
    </row>
    <row r="4239" spans="9:9" x14ac:dyDescent="0.3">
      <c r="I4239" s="1">
        <v>23</v>
      </c>
    </row>
    <row r="4240" spans="9:9" x14ac:dyDescent="0.3">
      <c r="I4240" s="1">
        <v>34</v>
      </c>
    </row>
    <row r="4241" spans="9:9" x14ac:dyDescent="0.3">
      <c r="I4241" s="1">
        <v>35</v>
      </c>
    </row>
    <row r="4242" spans="9:9" x14ac:dyDescent="0.3">
      <c r="I4242" s="1">
        <v>28</v>
      </c>
    </row>
    <row r="4243" spans="9:9" x14ac:dyDescent="0.3">
      <c r="I4243" s="1">
        <v>22</v>
      </c>
    </row>
    <row r="4244" spans="9:9" x14ac:dyDescent="0.3">
      <c r="I4244" s="1">
        <v>23</v>
      </c>
    </row>
    <row r="4245" spans="9:9" x14ac:dyDescent="0.3">
      <c r="I4245" s="1">
        <v>35</v>
      </c>
    </row>
    <row r="4246" spans="9:9" x14ac:dyDescent="0.3">
      <c r="I4246" s="1">
        <v>30</v>
      </c>
    </row>
    <row r="4247" spans="9:9" x14ac:dyDescent="0.3">
      <c r="I4247" s="1">
        <v>35</v>
      </c>
    </row>
    <row r="4248" spans="9:9" x14ac:dyDescent="0.3">
      <c r="I4248" s="1">
        <v>21</v>
      </c>
    </row>
    <row r="4249" spans="9:9" x14ac:dyDescent="0.3">
      <c r="I4249" s="1">
        <v>36</v>
      </c>
    </row>
    <row r="4250" spans="9:9" x14ac:dyDescent="0.3">
      <c r="I4250" s="1">
        <v>25</v>
      </c>
    </row>
    <row r="4251" spans="9:9" x14ac:dyDescent="0.3">
      <c r="I4251" s="1">
        <v>34</v>
      </c>
    </row>
    <row r="4252" spans="9:9" x14ac:dyDescent="0.3">
      <c r="I4252" s="1">
        <v>33</v>
      </c>
    </row>
    <row r="4253" spans="9:9" x14ac:dyDescent="0.3">
      <c r="I4253" s="1">
        <v>33</v>
      </c>
    </row>
    <row r="4254" spans="9:9" x14ac:dyDescent="0.3">
      <c r="I4254" s="1">
        <v>29</v>
      </c>
    </row>
    <row r="4255" spans="9:9" x14ac:dyDescent="0.3">
      <c r="I4255" s="1">
        <v>29</v>
      </c>
    </row>
    <row r="4256" spans="9:9" x14ac:dyDescent="0.3">
      <c r="I4256" s="1">
        <v>35</v>
      </c>
    </row>
    <row r="4257" spans="9:9" x14ac:dyDescent="0.3">
      <c r="I4257" s="1">
        <v>21</v>
      </c>
    </row>
    <row r="4258" spans="9:9" x14ac:dyDescent="0.3">
      <c r="I4258" s="1">
        <v>35</v>
      </c>
    </row>
    <row r="4259" spans="9:9" x14ac:dyDescent="0.3">
      <c r="I4259" s="1">
        <v>35</v>
      </c>
    </row>
    <row r="4260" spans="9:9" x14ac:dyDescent="0.3">
      <c r="I4260" s="1">
        <v>24</v>
      </c>
    </row>
    <row r="4261" spans="9:9" x14ac:dyDescent="0.3">
      <c r="I4261" s="1">
        <v>25</v>
      </c>
    </row>
    <row r="4262" spans="9:9" x14ac:dyDescent="0.3">
      <c r="I4262" s="1">
        <v>26</v>
      </c>
    </row>
    <row r="4263" spans="9:9" x14ac:dyDescent="0.3">
      <c r="I4263" s="1">
        <v>27</v>
      </c>
    </row>
    <row r="4264" spans="9:9" x14ac:dyDescent="0.3">
      <c r="I4264" s="1">
        <v>27</v>
      </c>
    </row>
    <row r="4265" spans="9:9" x14ac:dyDescent="0.3">
      <c r="I4265" s="1">
        <v>33</v>
      </c>
    </row>
    <row r="4266" spans="9:9" x14ac:dyDescent="0.3">
      <c r="I4266" s="1">
        <v>24</v>
      </c>
    </row>
    <row r="4267" spans="9:9" x14ac:dyDescent="0.3">
      <c r="I4267" s="1">
        <v>27</v>
      </c>
    </row>
    <row r="4268" spans="9:9" x14ac:dyDescent="0.3">
      <c r="I4268" s="1">
        <v>20</v>
      </c>
    </row>
    <row r="4269" spans="9:9" x14ac:dyDescent="0.3">
      <c r="I4269" s="1">
        <v>37</v>
      </c>
    </row>
    <row r="4270" spans="9:9" x14ac:dyDescent="0.3">
      <c r="I4270" s="1">
        <v>24</v>
      </c>
    </row>
    <row r="4271" spans="9:9" x14ac:dyDescent="0.3">
      <c r="I4271" s="1">
        <v>31</v>
      </c>
    </row>
    <row r="4272" spans="9:9" x14ac:dyDescent="0.3">
      <c r="I4272" s="1">
        <v>36</v>
      </c>
    </row>
    <row r="4273" spans="9:9" x14ac:dyDescent="0.3">
      <c r="I4273" s="1">
        <v>34</v>
      </c>
    </row>
    <row r="4274" spans="9:9" x14ac:dyDescent="0.3">
      <c r="I4274" s="1">
        <v>20</v>
      </c>
    </row>
    <row r="4275" spans="9:9" x14ac:dyDescent="0.3">
      <c r="I4275" s="1">
        <v>34</v>
      </c>
    </row>
    <row r="4276" spans="9:9" x14ac:dyDescent="0.3">
      <c r="I4276" s="1">
        <v>25</v>
      </c>
    </row>
    <row r="4277" spans="9:9" x14ac:dyDescent="0.3">
      <c r="I4277" s="1">
        <v>17</v>
      </c>
    </row>
    <row r="4278" spans="9:9" x14ac:dyDescent="0.3">
      <c r="I4278" s="1">
        <v>33</v>
      </c>
    </row>
    <row r="4279" spans="9:9" x14ac:dyDescent="0.3">
      <c r="I4279" s="1">
        <v>32</v>
      </c>
    </row>
    <row r="4280" spans="9:9" x14ac:dyDescent="0.3">
      <c r="I4280" s="1">
        <v>24</v>
      </c>
    </row>
    <row r="4281" spans="9:9" x14ac:dyDescent="0.3">
      <c r="I4281" s="1">
        <v>33</v>
      </c>
    </row>
    <row r="4282" spans="9:9" x14ac:dyDescent="0.3">
      <c r="I4282" s="1">
        <v>30</v>
      </c>
    </row>
    <row r="4283" spans="9:9" x14ac:dyDescent="0.3">
      <c r="I4283" s="1">
        <v>23</v>
      </c>
    </row>
    <row r="4284" spans="9:9" x14ac:dyDescent="0.3">
      <c r="I4284" s="1">
        <v>23</v>
      </c>
    </row>
    <row r="4285" spans="9:9" x14ac:dyDescent="0.3">
      <c r="I4285" s="1">
        <v>23</v>
      </c>
    </row>
    <row r="4286" spans="9:9" x14ac:dyDescent="0.3">
      <c r="I4286" s="1">
        <v>31</v>
      </c>
    </row>
    <row r="4287" spans="9:9" x14ac:dyDescent="0.3">
      <c r="I4287" s="1">
        <v>29</v>
      </c>
    </row>
    <row r="4288" spans="9:9" x14ac:dyDescent="0.3">
      <c r="I4288" s="1">
        <v>31</v>
      </c>
    </row>
    <row r="4289" spans="9:9" x14ac:dyDescent="0.3">
      <c r="I4289" s="1">
        <v>29</v>
      </c>
    </row>
    <row r="4290" spans="9:9" x14ac:dyDescent="0.3">
      <c r="I4290" s="1">
        <v>23</v>
      </c>
    </row>
    <row r="4291" spans="9:9" x14ac:dyDescent="0.3">
      <c r="I4291" s="1">
        <v>32</v>
      </c>
    </row>
    <row r="4292" spans="9:9" x14ac:dyDescent="0.3">
      <c r="I4292" s="1">
        <v>33</v>
      </c>
    </row>
    <row r="4293" spans="9:9" x14ac:dyDescent="0.3">
      <c r="I4293" s="1">
        <v>16</v>
      </c>
    </row>
    <row r="4294" spans="9:9" x14ac:dyDescent="0.3">
      <c r="I4294" s="1">
        <v>29</v>
      </c>
    </row>
    <row r="4295" spans="9:9" x14ac:dyDescent="0.3">
      <c r="I4295" s="1">
        <v>34</v>
      </c>
    </row>
    <row r="4296" spans="9:9" x14ac:dyDescent="0.3">
      <c r="I4296" s="1">
        <v>22</v>
      </c>
    </row>
    <row r="4297" spans="9:9" x14ac:dyDescent="0.3">
      <c r="I4297" s="1">
        <v>32</v>
      </c>
    </row>
    <row r="4298" spans="9:9" x14ac:dyDescent="0.3">
      <c r="I4298" s="1">
        <v>31</v>
      </c>
    </row>
    <row r="4299" spans="9:9" x14ac:dyDescent="0.3">
      <c r="I4299" s="1">
        <v>35</v>
      </c>
    </row>
    <row r="4300" spans="9:9" x14ac:dyDescent="0.3">
      <c r="I4300" s="1">
        <v>35</v>
      </c>
    </row>
    <row r="4301" spans="9:9" x14ac:dyDescent="0.3">
      <c r="I4301" s="1">
        <v>33</v>
      </c>
    </row>
    <row r="4302" spans="9:9" x14ac:dyDescent="0.3">
      <c r="I4302" s="1">
        <v>28</v>
      </c>
    </row>
    <row r="4303" spans="9:9" x14ac:dyDescent="0.3">
      <c r="I4303" s="1">
        <v>24</v>
      </c>
    </row>
    <row r="4304" spans="9:9" x14ac:dyDescent="0.3">
      <c r="I4304" s="1">
        <v>22</v>
      </c>
    </row>
    <row r="4305" spans="9:9" x14ac:dyDescent="0.3">
      <c r="I4305" s="1">
        <v>29</v>
      </c>
    </row>
    <row r="4306" spans="9:9" x14ac:dyDescent="0.3">
      <c r="I4306" s="1">
        <v>25</v>
      </c>
    </row>
    <row r="4307" spans="9:9" x14ac:dyDescent="0.3">
      <c r="I4307" s="1">
        <v>28</v>
      </c>
    </row>
    <row r="4308" spans="9:9" x14ac:dyDescent="0.3">
      <c r="I4308" s="1">
        <v>29</v>
      </c>
    </row>
    <row r="4309" spans="9:9" x14ac:dyDescent="0.3">
      <c r="I4309" s="1">
        <v>27</v>
      </c>
    </row>
    <row r="4310" spans="9:9" x14ac:dyDescent="0.3">
      <c r="I4310" s="1">
        <v>28</v>
      </c>
    </row>
    <row r="4311" spans="9:9" x14ac:dyDescent="0.3">
      <c r="I4311" s="1">
        <v>33</v>
      </c>
    </row>
    <row r="4312" spans="9:9" x14ac:dyDescent="0.3">
      <c r="I4312" s="1">
        <v>30</v>
      </c>
    </row>
    <row r="4313" spans="9:9" x14ac:dyDescent="0.3">
      <c r="I4313" s="1">
        <v>32</v>
      </c>
    </row>
    <row r="4314" spans="9:9" x14ac:dyDescent="0.3">
      <c r="I4314" s="1">
        <v>26</v>
      </c>
    </row>
    <row r="4315" spans="9:9" x14ac:dyDescent="0.3">
      <c r="I4315" s="1">
        <v>29</v>
      </c>
    </row>
    <row r="4316" spans="9:9" x14ac:dyDescent="0.3">
      <c r="I4316" s="1">
        <v>35</v>
      </c>
    </row>
    <row r="4317" spans="9:9" x14ac:dyDescent="0.3">
      <c r="I4317" s="1">
        <v>33</v>
      </c>
    </row>
    <row r="4318" spans="9:9" x14ac:dyDescent="0.3">
      <c r="I4318" s="1">
        <v>30</v>
      </c>
    </row>
    <row r="4319" spans="9:9" x14ac:dyDescent="0.3">
      <c r="I4319" s="1">
        <v>19</v>
      </c>
    </row>
    <row r="4320" spans="9:9" x14ac:dyDescent="0.3">
      <c r="I4320" s="1">
        <v>34</v>
      </c>
    </row>
    <row r="4321" spans="9:9" x14ac:dyDescent="0.3">
      <c r="I4321" s="1">
        <v>25</v>
      </c>
    </row>
    <row r="4322" spans="9:9" x14ac:dyDescent="0.3">
      <c r="I4322" s="1">
        <v>27</v>
      </c>
    </row>
    <row r="4323" spans="9:9" x14ac:dyDescent="0.3">
      <c r="I4323" s="1">
        <v>22</v>
      </c>
    </row>
    <row r="4324" spans="9:9" x14ac:dyDescent="0.3">
      <c r="I4324" s="1">
        <v>30</v>
      </c>
    </row>
    <row r="4325" spans="9:9" x14ac:dyDescent="0.3">
      <c r="I4325" s="1">
        <v>32</v>
      </c>
    </row>
    <row r="4326" spans="9:9" x14ac:dyDescent="0.3">
      <c r="I4326" s="1">
        <v>24</v>
      </c>
    </row>
    <row r="4327" spans="9:9" x14ac:dyDescent="0.3">
      <c r="I4327" s="1">
        <v>29</v>
      </c>
    </row>
    <row r="4328" spans="9:9" x14ac:dyDescent="0.3">
      <c r="I4328" s="1">
        <v>35</v>
      </c>
    </row>
    <row r="4329" spans="9:9" x14ac:dyDescent="0.3">
      <c r="I4329" s="1">
        <v>32</v>
      </c>
    </row>
    <row r="4330" spans="9:9" x14ac:dyDescent="0.3">
      <c r="I4330" s="1">
        <v>34</v>
      </c>
    </row>
    <row r="4331" spans="9:9" x14ac:dyDescent="0.3">
      <c r="I4331" s="1">
        <v>21</v>
      </c>
    </row>
    <row r="4332" spans="9:9" x14ac:dyDescent="0.3">
      <c r="I4332" s="1">
        <v>28</v>
      </c>
    </row>
    <row r="4333" spans="9:9" x14ac:dyDescent="0.3">
      <c r="I4333" s="1">
        <v>34</v>
      </c>
    </row>
    <row r="4334" spans="9:9" x14ac:dyDescent="0.3">
      <c r="I4334" s="1">
        <v>25</v>
      </c>
    </row>
    <row r="4335" spans="9:9" x14ac:dyDescent="0.3">
      <c r="I4335" s="1">
        <v>27</v>
      </c>
    </row>
    <row r="4336" spans="9:9" x14ac:dyDescent="0.3">
      <c r="I4336" s="1">
        <v>32</v>
      </c>
    </row>
    <row r="4337" spans="9:9" x14ac:dyDescent="0.3">
      <c r="I4337" s="1">
        <v>28</v>
      </c>
    </row>
    <row r="4338" spans="9:9" x14ac:dyDescent="0.3">
      <c r="I4338" s="1">
        <v>30</v>
      </c>
    </row>
    <row r="4339" spans="9:9" x14ac:dyDescent="0.3">
      <c r="I4339" s="1">
        <v>31</v>
      </c>
    </row>
    <row r="4340" spans="9:9" x14ac:dyDescent="0.3">
      <c r="I4340" s="1">
        <v>22</v>
      </c>
    </row>
    <row r="4341" spans="9:9" x14ac:dyDescent="0.3">
      <c r="I4341" s="1">
        <v>21</v>
      </c>
    </row>
    <row r="4342" spans="9:9" x14ac:dyDescent="0.3">
      <c r="I4342" s="1">
        <v>18</v>
      </c>
    </row>
    <row r="4343" spans="9:9" x14ac:dyDescent="0.3">
      <c r="I4343" s="1">
        <v>32</v>
      </c>
    </row>
    <row r="4344" spans="9:9" x14ac:dyDescent="0.3">
      <c r="I4344" s="1">
        <v>28</v>
      </c>
    </row>
    <row r="4345" spans="9:9" x14ac:dyDescent="0.3">
      <c r="I4345" s="1">
        <v>31</v>
      </c>
    </row>
    <row r="4346" spans="9:9" x14ac:dyDescent="0.3">
      <c r="I4346" s="1">
        <v>19</v>
      </c>
    </row>
    <row r="4347" spans="9:9" x14ac:dyDescent="0.3">
      <c r="I4347" s="1">
        <v>22</v>
      </c>
    </row>
    <row r="4348" spans="9:9" x14ac:dyDescent="0.3">
      <c r="I4348" s="1">
        <v>19</v>
      </c>
    </row>
    <row r="4349" spans="9:9" x14ac:dyDescent="0.3">
      <c r="I4349" s="1">
        <v>16</v>
      </c>
    </row>
    <row r="4350" spans="9:9" x14ac:dyDescent="0.3">
      <c r="I4350" s="1">
        <v>15</v>
      </c>
    </row>
    <row r="4351" spans="9:9" x14ac:dyDescent="0.3">
      <c r="I4351" s="1">
        <v>17</v>
      </c>
    </row>
    <row r="4352" spans="9:9" x14ac:dyDescent="0.3">
      <c r="I4352" s="1">
        <v>33</v>
      </c>
    </row>
    <row r="4353" spans="9:9" x14ac:dyDescent="0.3">
      <c r="I4353" s="1">
        <v>32</v>
      </c>
    </row>
    <row r="4354" spans="9:9" x14ac:dyDescent="0.3">
      <c r="I4354" s="1">
        <v>26</v>
      </c>
    </row>
    <row r="4355" spans="9:9" x14ac:dyDescent="0.3">
      <c r="I4355" s="1">
        <v>20</v>
      </c>
    </row>
    <row r="4356" spans="9:9" x14ac:dyDescent="0.3">
      <c r="I4356" s="1">
        <v>16</v>
      </c>
    </row>
    <row r="4357" spans="9:9" x14ac:dyDescent="0.3">
      <c r="I4357" s="1">
        <v>21</v>
      </c>
    </row>
    <row r="4358" spans="9:9" x14ac:dyDescent="0.3">
      <c r="I4358" s="1">
        <v>27</v>
      </c>
    </row>
    <row r="4359" spans="9:9" x14ac:dyDescent="0.3">
      <c r="I4359" s="1">
        <v>35</v>
      </c>
    </row>
    <row r="4360" spans="9:9" x14ac:dyDescent="0.3">
      <c r="I4360" s="1">
        <v>24</v>
      </c>
    </row>
    <row r="4361" spans="9:9" x14ac:dyDescent="0.3">
      <c r="I4361" s="1">
        <v>22</v>
      </c>
    </row>
    <row r="4362" spans="9:9" x14ac:dyDescent="0.3">
      <c r="I4362" s="1">
        <v>18</v>
      </c>
    </row>
    <row r="4363" spans="9:9" x14ac:dyDescent="0.3">
      <c r="I4363" s="1">
        <v>24</v>
      </c>
    </row>
    <row r="4364" spans="9:9" x14ac:dyDescent="0.3">
      <c r="I4364" s="1">
        <v>19</v>
      </c>
    </row>
    <row r="4365" spans="9:9" x14ac:dyDescent="0.3">
      <c r="I4365" s="1">
        <v>23</v>
      </c>
    </row>
    <row r="4366" spans="9:9" x14ac:dyDescent="0.3">
      <c r="I4366" s="1">
        <v>26</v>
      </c>
    </row>
    <row r="4367" spans="9:9" x14ac:dyDescent="0.3">
      <c r="I4367" s="1">
        <v>19</v>
      </c>
    </row>
    <row r="4368" spans="9:9" x14ac:dyDescent="0.3">
      <c r="I4368" s="1">
        <v>22</v>
      </c>
    </row>
    <row r="4369" spans="9:9" x14ac:dyDescent="0.3">
      <c r="I4369" s="1">
        <v>20</v>
      </c>
    </row>
    <row r="4370" spans="9:9" x14ac:dyDescent="0.3">
      <c r="I4370" s="1">
        <v>24</v>
      </c>
    </row>
    <row r="4371" spans="9:9" x14ac:dyDescent="0.3">
      <c r="I4371" s="1">
        <v>22</v>
      </c>
    </row>
    <row r="4372" spans="9:9" x14ac:dyDescent="0.3">
      <c r="I4372" s="1">
        <v>26</v>
      </c>
    </row>
    <row r="4373" spans="9:9" x14ac:dyDescent="0.3">
      <c r="I4373" s="1">
        <v>17</v>
      </c>
    </row>
    <row r="4374" spans="9:9" x14ac:dyDescent="0.3">
      <c r="I4374" s="1">
        <v>20</v>
      </c>
    </row>
    <row r="4375" spans="9:9" x14ac:dyDescent="0.3">
      <c r="I4375" s="1">
        <v>20</v>
      </c>
    </row>
    <row r="4376" spans="9:9" x14ac:dyDescent="0.3">
      <c r="I4376" s="1">
        <v>14</v>
      </c>
    </row>
    <row r="4377" spans="9:9" x14ac:dyDescent="0.3">
      <c r="I4377" s="1">
        <v>17</v>
      </c>
    </row>
    <row r="4378" spans="9:9" x14ac:dyDescent="0.3">
      <c r="I4378" s="1">
        <v>15</v>
      </c>
    </row>
    <row r="4379" spans="9:9" x14ac:dyDescent="0.3">
      <c r="I4379" s="1">
        <v>16</v>
      </c>
    </row>
    <row r="4380" spans="9:9" x14ac:dyDescent="0.3">
      <c r="I4380" s="1">
        <v>15</v>
      </c>
    </row>
    <row r="4381" spans="9:9" x14ac:dyDescent="0.3">
      <c r="I4381" s="1">
        <v>18</v>
      </c>
    </row>
    <row r="4382" spans="9:9" x14ac:dyDescent="0.3">
      <c r="I4382" s="1">
        <v>14</v>
      </c>
    </row>
    <row r="4383" spans="9:9" x14ac:dyDescent="0.3">
      <c r="I4383" s="1">
        <v>13</v>
      </c>
    </row>
    <row r="4384" spans="9:9" x14ac:dyDescent="0.3">
      <c r="I4384" s="1">
        <v>15</v>
      </c>
    </row>
    <row r="4385" spans="9:9" x14ac:dyDescent="0.3">
      <c r="I4385" s="1">
        <v>17</v>
      </c>
    </row>
    <row r="4386" spans="9:9" x14ac:dyDescent="0.3">
      <c r="I4386" s="1">
        <v>15</v>
      </c>
    </row>
    <row r="4387" spans="9:9" x14ac:dyDescent="0.3">
      <c r="I4387" s="1">
        <v>16</v>
      </c>
    </row>
    <row r="4388" spans="9:9" x14ac:dyDescent="0.3">
      <c r="I4388" s="1">
        <v>12</v>
      </c>
    </row>
    <row r="4389" spans="9:9" x14ac:dyDescent="0.3">
      <c r="I4389" s="1">
        <v>16</v>
      </c>
    </row>
    <row r="4390" spans="9:9" x14ac:dyDescent="0.3">
      <c r="I4390" s="1">
        <v>14</v>
      </c>
    </row>
    <row r="4391" spans="9:9" x14ac:dyDescent="0.3">
      <c r="I4391" s="1">
        <v>14</v>
      </c>
    </row>
    <row r="4392" spans="9:9" x14ac:dyDescent="0.3">
      <c r="I4392" s="1">
        <v>10</v>
      </c>
    </row>
    <row r="4393" spans="9:9" x14ac:dyDescent="0.3">
      <c r="I4393" s="1">
        <v>12</v>
      </c>
    </row>
    <row r="4394" spans="9:9" x14ac:dyDescent="0.3">
      <c r="I4394" s="1">
        <v>12</v>
      </c>
    </row>
    <row r="4395" spans="9:9" x14ac:dyDescent="0.3">
      <c r="I4395" s="1">
        <v>32</v>
      </c>
    </row>
    <row r="4396" spans="9:9" x14ac:dyDescent="0.3">
      <c r="I4396" s="1">
        <v>11</v>
      </c>
    </row>
    <row r="4397" spans="9:9" x14ac:dyDescent="0.3">
      <c r="I4397" s="1">
        <v>9</v>
      </c>
    </row>
    <row r="4398" spans="9:9" x14ac:dyDescent="0.3">
      <c r="I4398" s="1">
        <v>14</v>
      </c>
    </row>
    <row r="4399" spans="9:9" x14ac:dyDescent="0.3">
      <c r="I4399" s="1">
        <v>9</v>
      </c>
    </row>
    <row r="4400" spans="9:9" x14ac:dyDescent="0.3">
      <c r="I4400" s="1">
        <v>30</v>
      </c>
    </row>
    <row r="4401" spans="9:9" x14ac:dyDescent="0.3">
      <c r="I4401" s="1">
        <v>11</v>
      </c>
    </row>
    <row r="4402" spans="9:9" x14ac:dyDescent="0.3">
      <c r="I4402" s="1">
        <v>13</v>
      </c>
    </row>
    <row r="4403" spans="9:9" x14ac:dyDescent="0.3">
      <c r="I4403" s="1">
        <v>10</v>
      </c>
    </row>
    <row r="4404" spans="9:9" x14ac:dyDescent="0.3">
      <c r="I4404" s="1">
        <v>16</v>
      </c>
    </row>
    <row r="4405" spans="9:9" x14ac:dyDescent="0.3">
      <c r="I4405" s="1">
        <v>30</v>
      </c>
    </row>
    <row r="4406" spans="9:9" x14ac:dyDescent="0.3">
      <c r="I4406" s="1">
        <v>13</v>
      </c>
    </row>
    <row r="4407" spans="9:9" x14ac:dyDescent="0.3">
      <c r="I4407" s="1">
        <v>16</v>
      </c>
    </row>
    <row r="4408" spans="9:9" x14ac:dyDescent="0.3">
      <c r="I4408" s="1">
        <v>34</v>
      </c>
    </row>
    <row r="4409" spans="9:9" x14ac:dyDescent="0.3">
      <c r="I4409" s="1">
        <v>10</v>
      </c>
    </row>
    <row r="4410" spans="9:9" x14ac:dyDescent="0.3">
      <c r="I4410" s="1">
        <v>32</v>
      </c>
    </row>
    <row r="4411" spans="9:9" x14ac:dyDescent="0.3">
      <c r="I4411" s="1">
        <v>29</v>
      </c>
    </row>
    <row r="4412" spans="9:9" x14ac:dyDescent="0.3">
      <c r="I4412" s="1">
        <v>30</v>
      </c>
    </row>
    <row r="4413" spans="9:9" x14ac:dyDescent="0.3">
      <c r="I4413" s="1">
        <v>12</v>
      </c>
    </row>
    <row r="4414" spans="9:9" x14ac:dyDescent="0.3">
      <c r="I4414" s="1">
        <v>31</v>
      </c>
    </row>
    <row r="4415" spans="9:9" x14ac:dyDescent="0.3">
      <c r="I4415" s="1">
        <v>28</v>
      </c>
    </row>
    <row r="4416" spans="9:9" x14ac:dyDescent="0.3">
      <c r="I4416" s="1">
        <v>28</v>
      </c>
    </row>
    <row r="4417" spans="9:9" x14ac:dyDescent="0.3">
      <c r="I4417" s="1">
        <v>21</v>
      </c>
    </row>
    <row r="4418" spans="9:9" x14ac:dyDescent="0.3">
      <c r="I4418" s="1">
        <v>8</v>
      </c>
    </row>
    <row r="4419" spans="9:9" x14ac:dyDescent="0.3">
      <c r="I4419" s="1">
        <v>22</v>
      </c>
    </row>
    <row r="4420" spans="9:9" x14ac:dyDescent="0.3">
      <c r="I4420" s="1">
        <v>11</v>
      </c>
    </row>
    <row r="4421" spans="9:9" x14ac:dyDescent="0.3">
      <c r="I4421" s="1">
        <v>8</v>
      </c>
    </row>
    <row r="4422" spans="9:9" x14ac:dyDescent="0.3">
      <c r="I4422" s="1">
        <v>7</v>
      </c>
    </row>
    <row r="4423" spans="9:9" x14ac:dyDescent="0.3">
      <c r="I4423" s="1">
        <v>8</v>
      </c>
    </row>
    <row r="4424" spans="9:9" x14ac:dyDescent="0.3">
      <c r="I4424" s="1">
        <v>7</v>
      </c>
    </row>
    <row r="4425" spans="9:9" x14ac:dyDescent="0.3">
      <c r="I4425" s="1">
        <v>19</v>
      </c>
    </row>
    <row r="4426" spans="9:9" x14ac:dyDescent="0.3">
      <c r="I4426" s="1">
        <v>18</v>
      </c>
    </row>
    <row r="4427" spans="9:9" x14ac:dyDescent="0.3">
      <c r="I4427" s="1">
        <v>8</v>
      </c>
    </row>
    <row r="4428" spans="9:9" x14ac:dyDescent="0.3">
      <c r="I4428" s="1">
        <v>13</v>
      </c>
    </row>
    <row r="4429" spans="9:9" x14ac:dyDescent="0.3">
      <c r="I4429" s="1">
        <v>4</v>
      </c>
    </row>
    <row r="4430" spans="9:9" x14ac:dyDescent="0.3">
      <c r="I4430" s="1">
        <v>4</v>
      </c>
    </row>
    <row r="4431" spans="9:9" x14ac:dyDescent="0.3">
      <c r="I4431" s="1">
        <v>5</v>
      </c>
    </row>
    <row r="4432" spans="9:9" x14ac:dyDescent="0.3">
      <c r="I4432" s="1">
        <v>5</v>
      </c>
    </row>
    <row r="4433" spans="9:9" x14ac:dyDescent="0.3">
      <c r="I4433" s="1" t="s">
        <v>587</v>
      </c>
    </row>
    <row r="4434" spans="9:9" x14ac:dyDescent="0.3">
      <c r="I4434" s="1">
        <v>34.86</v>
      </c>
    </row>
    <row r="4435" spans="9:9" x14ac:dyDescent="0.3">
      <c r="I4435" s="1">
        <v>45.73</v>
      </c>
    </row>
    <row r="4436" spans="9:9" x14ac:dyDescent="0.3">
      <c r="I4436" s="1">
        <v>39.56</v>
      </c>
    </row>
    <row r="4437" spans="9:9" x14ac:dyDescent="0.3">
      <c r="I4437" s="1">
        <v>45.15</v>
      </c>
    </row>
    <row r="4438" spans="9:9" x14ac:dyDescent="0.3">
      <c r="I4438" s="1">
        <v>63.35</v>
      </c>
    </row>
    <row r="4439" spans="9:9" x14ac:dyDescent="0.3">
      <c r="I4439" s="1">
        <v>61.65</v>
      </c>
    </row>
    <row r="4440" spans="9:9" x14ac:dyDescent="0.3">
      <c r="I4440" s="1">
        <v>28.98</v>
      </c>
    </row>
    <row r="4441" spans="9:9" x14ac:dyDescent="0.3">
      <c r="I4441" s="1">
        <v>38.78</v>
      </c>
    </row>
    <row r="4442" spans="9:9" x14ac:dyDescent="0.3">
      <c r="I4442" s="1">
        <v>61.14</v>
      </c>
    </row>
    <row r="4443" spans="9:9" x14ac:dyDescent="0.3">
      <c r="I4443" s="1">
        <v>57.38</v>
      </c>
    </row>
    <row r="4444" spans="9:9" x14ac:dyDescent="0.3">
      <c r="I4444" s="1">
        <v>52.24</v>
      </c>
    </row>
    <row r="4445" spans="9:9" x14ac:dyDescent="0.3">
      <c r="I4445" s="1">
        <v>38.82</v>
      </c>
    </row>
    <row r="4446" spans="9:9" x14ac:dyDescent="0.3">
      <c r="I4446" s="1">
        <v>27.02</v>
      </c>
    </row>
    <row r="4447" spans="9:9" x14ac:dyDescent="0.3">
      <c r="I4447" s="1">
        <v>47.26</v>
      </c>
    </row>
    <row r="4448" spans="9:9" x14ac:dyDescent="0.3">
      <c r="I4448" s="1">
        <v>55.09</v>
      </c>
    </row>
    <row r="4449" spans="9:9" x14ac:dyDescent="0.3">
      <c r="I4449" s="1">
        <v>59.56</v>
      </c>
    </row>
    <row r="4450" spans="9:9" x14ac:dyDescent="0.3">
      <c r="I4450" s="1">
        <v>45.07</v>
      </c>
    </row>
    <row r="4451" spans="9:9" x14ac:dyDescent="0.3">
      <c r="I4451" s="1">
        <v>86.97</v>
      </c>
    </row>
    <row r="4452" spans="9:9" x14ac:dyDescent="0.3">
      <c r="I4452" s="1">
        <v>37</v>
      </c>
    </row>
    <row r="4453" spans="9:9" x14ac:dyDescent="0.3">
      <c r="I4453" s="1">
        <v>65.31</v>
      </c>
    </row>
    <row r="4454" spans="9:9" x14ac:dyDescent="0.3">
      <c r="I4454" s="1">
        <v>53.3</v>
      </c>
    </row>
    <row r="4455" spans="9:9" x14ac:dyDescent="0.3">
      <c r="I4455" s="1">
        <v>51.6</v>
      </c>
    </row>
    <row r="4456" spans="9:9" x14ac:dyDescent="0.3">
      <c r="I4456" s="1">
        <v>43.06</v>
      </c>
    </row>
    <row r="4457" spans="9:9" x14ac:dyDescent="0.3">
      <c r="I4457" s="1">
        <v>62.24</v>
      </c>
    </row>
    <row r="4458" spans="9:9" x14ac:dyDescent="0.3">
      <c r="I4458" s="1">
        <v>64</v>
      </c>
    </row>
    <row r="4459" spans="9:9" x14ac:dyDescent="0.3">
      <c r="I4459" s="1">
        <v>40.130000000000003</v>
      </c>
    </row>
    <row r="4460" spans="9:9" x14ac:dyDescent="0.3">
      <c r="I4460" s="1">
        <v>83.36</v>
      </c>
    </row>
    <row r="4461" spans="9:9" x14ac:dyDescent="0.3">
      <c r="I4461" s="1">
        <v>71.239999999999995</v>
      </c>
    </row>
    <row r="4462" spans="9:9" x14ac:dyDescent="0.3">
      <c r="I4462" s="1">
        <v>43.36</v>
      </c>
    </row>
    <row r="4463" spans="9:9" x14ac:dyDescent="0.3">
      <c r="I4463" s="1">
        <v>40.299999999999997</v>
      </c>
    </row>
    <row r="4464" spans="9:9" x14ac:dyDescent="0.3">
      <c r="I4464" s="1">
        <v>38.86</v>
      </c>
    </row>
    <row r="4465" spans="9:9" x14ac:dyDescent="0.3">
      <c r="I4465" s="1">
        <v>47.64</v>
      </c>
    </row>
    <row r="4466" spans="9:9" x14ac:dyDescent="0.3">
      <c r="I4466" s="1">
        <v>28.71</v>
      </c>
    </row>
    <row r="4467" spans="9:9" x14ac:dyDescent="0.3">
      <c r="I4467" s="1">
        <v>58.84</v>
      </c>
    </row>
    <row r="4468" spans="9:9" x14ac:dyDescent="0.3">
      <c r="I4468" s="1">
        <v>39.89</v>
      </c>
    </row>
    <row r="4469" spans="9:9" x14ac:dyDescent="0.3">
      <c r="I4469" s="1">
        <v>42.6</v>
      </c>
    </row>
    <row r="4470" spans="9:9" x14ac:dyDescent="0.3">
      <c r="I4470" s="1">
        <v>29.24</v>
      </c>
    </row>
    <row r="4471" spans="9:9" x14ac:dyDescent="0.3">
      <c r="I4471" s="1">
        <v>76.400000000000006</v>
      </c>
    </row>
    <row r="4472" spans="9:9" x14ac:dyDescent="0.3">
      <c r="I4472" s="1">
        <v>36.42</v>
      </c>
    </row>
    <row r="4473" spans="9:9" x14ac:dyDescent="0.3">
      <c r="I4473" s="1">
        <v>59.65</v>
      </c>
    </row>
    <row r="4474" spans="9:9" x14ac:dyDescent="0.3">
      <c r="I4474" s="1">
        <v>75</v>
      </c>
    </row>
    <row r="4475" spans="9:9" x14ac:dyDescent="0.3">
      <c r="I4475" s="1">
        <v>40.81</v>
      </c>
    </row>
    <row r="4476" spans="9:9" x14ac:dyDescent="0.3">
      <c r="I4476" s="1">
        <v>41.12</v>
      </c>
    </row>
    <row r="4477" spans="9:9" x14ac:dyDescent="0.3">
      <c r="I4477" s="1">
        <v>66.95</v>
      </c>
    </row>
    <row r="4478" spans="9:9" x14ac:dyDescent="0.3">
      <c r="I4478" s="1">
        <v>42.01</v>
      </c>
    </row>
    <row r="4479" spans="9:9" x14ac:dyDescent="0.3">
      <c r="I4479" s="1">
        <v>24.07</v>
      </c>
    </row>
    <row r="4480" spans="9:9" x14ac:dyDescent="0.3">
      <c r="I4480" s="1">
        <v>65.31</v>
      </c>
    </row>
    <row r="4481" spans="9:9" x14ac:dyDescent="0.3">
      <c r="I4481" s="1">
        <v>65.31</v>
      </c>
    </row>
    <row r="4482" spans="9:9" x14ac:dyDescent="0.3">
      <c r="I4482" s="1">
        <v>36.69</v>
      </c>
    </row>
    <row r="4483" spans="9:9" x14ac:dyDescent="0.3">
      <c r="I4483" s="1">
        <v>58.09</v>
      </c>
    </row>
    <row r="4484" spans="9:9" x14ac:dyDescent="0.3">
      <c r="I4484" s="1">
        <v>54.94</v>
      </c>
    </row>
    <row r="4485" spans="9:9" x14ac:dyDescent="0.3">
      <c r="I4485" s="1">
        <v>38.479999999999997</v>
      </c>
    </row>
    <row r="4486" spans="9:9" x14ac:dyDescent="0.3">
      <c r="I4486" s="1">
        <v>37.43</v>
      </c>
    </row>
    <row r="4487" spans="9:9" x14ac:dyDescent="0.3">
      <c r="I4487" s="1">
        <v>25.97</v>
      </c>
    </row>
    <row r="4488" spans="9:9" x14ac:dyDescent="0.3">
      <c r="I4488" s="1">
        <v>51.4</v>
      </c>
    </row>
    <row r="4489" spans="9:9" x14ac:dyDescent="0.3">
      <c r="I4489" s="1">
        <v>48.58</v>
      </c>
    </row>
    <row r="4490" spans="9:9" x14ac:dyDescent="0.3">
      <c r="I4490" s="1">
        <v>62.21</v>
      </c>
    </row>
    <row r="4491" spans="9:9" x14ac:dyDescent="0.3">
      <c r="I4491" s="1">
        <v>48.91</v>
      </c>
    </row>
    <row r="4492" spans="9:9" x14ac:dyDescent="0.3">
      <c r="I4492" s="1">
        <v>43.69</v>
      </c>
    </row>
    <row r="4493" spans="9:9" x14ac:dyDescent="0.3">
      <c r="I4493" s="1">
        <v>59.51</v>
      </c>
    </row>
    <row r="4494" spans="9:9" x14ac:dyDescent="0.3">
      <c r="I4494" s="1">
        <v>68.19</v>
      </c>
    </row>
    <row r="4495" spans="9:9" x14ac:dyDescent="0.3">
      <c r="I4495" s="1">
        <v>25.21</v>
      </c>
    </row>
    <row r="4496" spans="9:9" x14ac:dyDescent="0.3">
      <c r="I4496" s="1">
        <v>46.47</v>
      </c>
    </row>
    <row r="4497" spans="9:9" x14ac:dyDescent="0.3">
      <c r="I4497" s="1">
        <v>71.510000000000005</v>
      </c>
    </row>
    <row r="4498" spans="9:9" x14ac:dyDescent="0.3">
      <c r="I4498" s="1">
        <v>32.32</v>
      </c>
    </row>
    <row r="4499" spans="9:9" x14ac:dyDescent="0.3">
      <c r="I4499" s="1">
        <v>66.53</v>
      </c>
    </row>
    <row r="4500" spans="9:9" x14ac:dyDescent="0.3">
      <c r="I4500" s="1">
        <v>51.01</v>
      </c>
    </row>
    <row r="4501" spans="9:9" x14ac:dyDescent="0.3">
      <c r="I4501" s="1">
        <v>62.49</v>
      </c>
    </row>
    <row r="4502" spans="9:9" x14ac:dyDescent="0.3">
      <c r="I4502" s="1">
        <v>81.489999999999995</v>
      </c>
    </row>
    <row r="4503" spans="9:9" x14ac:dyDescent="0.3">
      <c r="I4503" s="1">
        <v>47.55</v>
      </c>
    </row>
    <row r="4504" spans="9:9" x14ac:dyDescent="0.3">
      <c r="I4504" s="1">
        <v>34.06</v>
      </c>
    </row>
    <row r="4505" spans="9:9" x14ac:dyDescent="0.3">
      <c r="I4505" s="1">
        <v>49.13</v>
      </c>
    </row>
    <row r="4506" spans="9:9" x14ac:dyDescent="0.3">
      <c r="I4506" s="1">
        <v>32.409999999999997</v>
      </c>
    </row>
    <row r="4507" spans="9:9" x14ac:dyDescent="0.3">
      <c r="I4507" s="1">
        <v>45.13</v>
      </c>
    </row>
    <row r="4508" spans="9:9" x14ac:dyDescent="0.3">
      <c r="I4508" s="1">
        <v>45.21</v>
      </c>
    </row>
    <row r="4509" spans="9:9" x14ac:dyDescent="0.3">
      <c r="I4509" s="1">
        <v>34.979999999999997</v>
      </c>
    </row>
    <row r="4510" spans="9:9" x14ac:dyDescent="0.3">
      <c r="I4510" s="1">
        <v>61.81</v>
      </c>
    </row>
    <row r="4511" spans="9:9" x14ac:dyDescent="0.3">
      <c r="I4511" s="1">
        <v>46.42</v>
      </c>
    </row>
    <row r="4512" spans="9:9" x14ac:dyDescent="0.3">
      <c r="I4512" s="1">
        <v>38.130000000000003</v>
      </c>
    </row>
    <row r="4513" spans="9:9" x14ac:dyDescent="0.3">
      <c r="I4513" s="1">
        <v>62.69</v>
      </c>
    </row>
    <row r="4514" spans="9:9" x14ac:dyDescent="0.3">
      <c r="I4514" s="1">
        <v>36.5</v>
      </c>
    </row>
    <row r="4515" spans="9:9" x14ac:dyDescent="0.3">
      <c r="I4515" s="1">
        <v>43.34</v>
      </c>
    </row>
    <row r="4516" spans="9:9" x14ac:dyDescent="0.3">
      <c r="I4516" s="1">
        <v>45.8</v>
      </c>
    </row>
    <row r="4517" spans="9:9" x14ac:dyDescent="0.3">
      <c r="I4517" s="1">
        <v>34.700000000000003</v>
      </c>
    </row>
    <row r="4518" spans="9:9" x14ac:dyDescent="0.3">
      <c r="I4518" s="1">
        <v>64.650000000000006</v>
      </c>
    </row>
    <row r="4519" spans="9:9" x14ac:dyDescent="0.3">
      <c r="I4519" s="1">
        <v>41.18</v>
      </c>
    </row>
    <row r="4520" spans="9:9" x14ac:dyDescent="0.3">
      <c r="I4520" s="1">
        <v>37.96</v>
      </c>
    </row>
    <row r="4521" spans="9:9" x14ac:dyDescent="0.3">
      <c r="I4521" s="1">
        <v>19.68</v>
      </c>
    </row>
    <row r="4522" spans="9:9" x14ac:dyDescent="0.3">
      <c r="I4522" s="1">
        <v>75.540000000000006</v>
      </c>
    </row>
    <row r="4523" spans="9:9" x14ac:dyDescent="0.3">
      <c r="I4523" s="1">
        <v>49.74</v>
      </c>
    </row>
    <row r="4524" spans="9:9" x14ac:dyDescent="0.3">
      <c r="I4524" s="1">
        <v>42.51</v>
      </c>
    </row>
    <row r="4525" spans="9:9" x14ac:dyDescent="0.3">
      <c r="I4525" s="1">
        <v>26.72</v>
      </c>
    </row>
    <row r="4526" spans="9:9" x14ac:dyDescent="0.3">
      <c r="I4526" s="1">
        <v>36.33</v>
      </c>
    </row>
    <row r="4527" spans="9:9" x14ac:dyDescent="0.3">
      <c r="I4527" s="1">
        <v>67.290000000000006</v>
      </c>
    </row>
    <row r="4528" spans="9:9" x14ac:dyDescent="0.3">
      <c r="I4528" s="1">
        <v>28.12</v>
      </c>
    </row>
    <row r="4529" spans="9:9" x14ac:dyDescent="0.3">
      <c r="I4529" s="1">
        <v>48.72</v>
      </c>
    </row>
    <row r="4530" spans="9:9" x14ac:dyDescent="0.3">
      <c r="I4530" s="1">
        <v>57.77</v>
      </c>
    </row>
    <row r="4531" spans="9:9" x14ac:dyDescent="0.3">
      <c r="I4531" s="1">
        <v>52.34</v>
      </c>
    </row>
    <row r="4532" spans="9:9" x14ac:dyDescent="0.3">
      <c r="I4532" s="1">
        <v>67.14</v>
      </c>
    </row>
    <row r="4533" spans="9:9" x14ac:dyDescent="0.3">
      <c r="I4533" s="1">
        <v>38.869999999999997</v>
      </c>
    </row>
    <row r="4534" spans="9:9" x14ac:dyDescent="0.3">
      <c r="I4534" s="1">
        <v>43.4</v>
      </c>
    </row>
    <row r="4535" spans="9:9" x14ac:dyDescent="0.3">
      <c r="I4535" s="1">
        <v>58.92</v>
      </c>
    </row>
    <row r="4536" spans="9:9" x14ac:dyDescent="0.3">
      <c r="I4536" s="1">
        <v>55.65</v>
      </c>
    </row>
    <row r="4537" spans="9:9" x14ac:dyDescent="0.3">
      <c r="I4537" s="1">
        <v>47.92</v>
      </c>
    </row>
    <row r="4538" spans="9:9" x14ac:dyDescent="0.3">
      <c r="I4538" s="1">
        <v>46.76</v>
      </c>
    </row>
    <row r="4539" spans="9:9" x14ac:dyDescent="0.3">
      <c r="I4539" s="1">
        <v>34.61</v>
      </c>
    </row>
    <row r="4540" spans="9:9" x14ac:dyDescent="0.3">
      <c r="I4540" s="1">
        <v>50.45</v>
      </c>
    </row>
    <row r="4541" spans="9:9" x14ac:dyDescent="0.3">
      <c r="I4541" s="1">
        <v>47.48</v>
      </c>
    </row>
    <row r="4542" spans="9:9" x14ac:dyDescent="0.3">
      <c r="I4542" s="1">
        <v>30.76</v>
      </c>
    </row>
    <row r="4543" spans="9:9" x14ac:dyDescent="0.3">
      <c r="I4543" s="1">
        <v>36.5</v>
      </c>
    </row>
    <row r="4544" spans="9:9" x14ac:dyDescent="0.3">
      <c r="I4544" s="1">
        <v>30.62</v>
      </c>
    </row>
    <row r="4545" spans="9:9" x14ac:dyDescent="0.3">
      <c r="I4545" s="1">
        <v>44.14</v>
      </c>
    </row>
    <row r="4546" spans="9:9" x14ac:dyDescent="0.3">
      <c r="I4546" s="1">
        <v>40.81</v>
      </c>
    </row>
    <row r="4547" spans="9:9" x14ac:dyDescent="0.3">
      <c r="I4547" s="1">
        <v>70.680000000000007</v>
      </c>
    </row>
    <row r="4548" spans="9:9" x14ac:dyDescent="0.3">
      <c r="I4548" s="1">
        <v>31.13</v>
      </c>
    </row>
    <row r="4549" spans="9:9" x14ac:dyDescent="0.3">
      <c r="I4549" s="1">
        <v>40.74</v>
      </c>
    </row>
    <row r="4550" spans="9:9" x14ac:dyDescent="0.3">
      <c r="I4550" s="1">
        <v>33.18</v>
      </c>
    </row>
    <row r="4551" spans="9:9" x14ac:dyDescent="0.3">
      <c r="I4551" s="1">
        <v>27.21</v>
      </c>
    </row>
    <row r="4552" spans="9:9" x14ac:dyDescent="0.3">
      <c r="I4552" s="1">
        <v>29.93</v>
      </c>
    </row>
    <row r="4553" spans="9:9" x14ac:dyDescent="0.3">
      <c r="I4553" s="1">
        <v>24.13</v>
      </c>
    </row>
    <row r="4554" spans="9:9" x14ac:dyDescent="0.3">
      <c r="I4554" s="1">
        <v>41.38</v>
      </c>
    </row>
    <row r="4555" spans="9:9" x14ac:dyDescent="0.3">
      <c r="I4555" s="1">
        <v>61.24</v>
      </c>
    </row>
    <row r="4556" spans="9:9" x14ac:dyDescent="0.3">
      <c r="I4556" s="1">
        <v>38.53</v>
      </c>
    </row>
    <row r="4557" spans="9:9" x14ac:dyDescent="0.3">
      <c r="I4557" s="1">
        <v>40.68</v>
      </c>
    </row>
    <row r="4558" spans="9:9" x14ac:dyDescent="0.3">
      <c r="I4558" s="1">
        <v>29.64</v>
      </c>
    </row>
    <row r="4559" spans="9:9" x14ac:dyDescent="0.3">
      <c r="I4559" s="1">
        <v>26.66</v>
      </c>
    </row>
    <row r="4560" spans="9:9" x14ac:dyDescent="0.3">
      <c r="I4560" s="1">
        <v>34.29</v>
      </c>
    </row>
    <row r="4561" spans="9:9" x14ac:dyDescent="0.3">
      <c r="I4561" s="1">
        <v>59.5</v>
      </c>
    </row>
    <row r="4562" spans="9:9" x14ac:dyDescent="0.3">
      <c r="I4562" s="1">
        <v>43.71</v>
      </c>
    </row>
    <row r="4563" spans="9:9" x14ac:dyDescent="0.3">
      <c r="I4563" s="1">
        <v>34.799999999999997</v>
      </c>
    </row>
    <row r="4564" spans="9:9" x14ac:dyDescent="0.3">
      <c r="I4564" s="1">
        <v>28.39</v>
      </c>
    </row>
    <row r="4565" spans="9:9" x14ac:dyDescent="0.3">
      <c r="I4565" s="1">
        <v>31.57</v>
      </c>
    </row>
    <row r="4566" spans="9:9" x14ac:dyDescent="0.3">
      <c r="I4566" s="1">
        <v>30.78</v>
      </c>
    </row>
    <row r="4567" spans="9:9" x14ac:dyDescent="0.3">
      <c r="I4567" s="1">
        <v>29.88</v>
      </c>
    </row>
    <row r="4568" spans="9:9" x14ac:dyDescent="0.3">
      <c r="I4568" s="1">
        <v>37.15</v>
      </c>
    </row>
    <row r="4569" spans="9:9" x14ac:dyDescent="0.3">
      <c r="I4569" s="1">
        <v>30.52</v>
      </c>
    </row>
    <row r="4570" spans="9:9" x14ac:dyDescent="0.3">
      <c r="I4570" s="1">
        <v>27.28</v>
      </c>
    </row>
    <row r="4571" spans="9:9" x14ac:dyDescent="0.3">
      <c r="I4571" s="1">
        <v>26.69</v>
      </c>
    </row>
    <row r="4572" spans="9:9" x14ac:dyDescent="0.3">
      <c r="I4572" s="1">
        <v>37.049999999999997</v>
      </c>
    </row>
    <row r="4573" spans="9:9" x14ac:dyDescent="0.3">
      <c r="I4573" s="1">
        <v>43.22</v>
      </c>
    </row>
    <row r="4574" spans="9:9" x14ac:dyDescent="0.3">
      <c r="I4574" s="1">
        <v>28.27</v>
      </c>
    </row>
    <row r="4575" spans="9:9" x14ac:dyDescent="0.3">
      <c r="I4575" s="1">
        <v>24.64</v>
      </c>
    </row>
    <row r="4576" spans="9:9" x14ac:dyDescent="0.3">
      <c r="I4576" s="1">
        <v>31.1</v>
      </c>
    </row>
    <row r="4577" spans="9:9" x14ac:dyDescent="0.3">
      <c r="I4577" s="1">
        <v>36.76</v>
      </c>
    </row>
    <row r="4578" spans="9:9" x14ac:dyDescent="0.3">
      <c r="I4578" s="1">
        <v>27.43</v>
      </c>
    </row>
    <row r="4579" spans="9:9" x14ac:dyDescent="0.3">
      <c r="I4579" s="1">
        <v>28.89</v>
      </c>
    </row>
    <row r="4580" spans="9:9" x14ac:dyDescent="0.3">
      <c r="I4580" s="1">
        <v>25.99</v>
      </c>
    </row>
    <row r="4581" spans="9:9" x14ac:dyDescent="0.3">
      <c r="I4581" s="1">
        <v>16.760000000000002</v>
      </c>
    </row>
    <row r="4582" spans="9:9" x14ac:dyDescent="0.3">
      <c r="I4582" s="1">
        <v>25.39</v>
      </c>
    </row>
    <row r="4583" spans="9:9" x14ac:dyDescent="0.3">
      <c r="I4583" s="1">
        <v>24.3</v>
      </c>
    </row>
    <row r="4584" spans="9:9" x14ac:dyDescent="0.3">
      <c r="I4584" s="1">
        <v>22.58</v>
      </c>
    </row>
    <row r="4585" spans="9:9" x14ac:dyDescent="0.3">
      <c r="I4585" s="1">
        <v>25.63</v>
      </c>
    </row>
    <row r="4586" spans="9:9" x14ac:dyDescent="0.3">
      <c r="I4586" s="1">
        <v>18.27</v>
      </c>
    </row>
    <row r="4587" spans="9:9" x14ac:dyDescent="0.3">
      <c r="I4587" s="1">
        <v>23.79</v>
      </c>
    </row>
    <row r="4588" spans="9:9" x14ac:dyDescent="0.3">
      <c r="I4588" s="1">
        <v>16.829999999999998</v>
      </c>
    </row>
    <row r="4589" spans="9:9" x14ac:dyDescent="0.3">
      <c r="I4589" s="1">
        <v>24.25</v>
      </c>
    </row>
    <row r="4590" spans="9:9" x14ac:dyDescent="0.3">
      <c r="I4590" s="1">
        <v>20.22</v>
      </c>
    </row>
    <row r="4591" spans="9:9" x14ac:dyDescent="0.3">
      <c r="I4591" s="1">
        <v>22.41</v>
      </c>
    </row>
    <row r="4592" spans="9:9" x14ac:dyDescent="0.3">
      <c r="I4592" s="1">
        <v>22.31</v>
      </c>
    </row>
    <row r="4593" spans="9:9" x14ac:dyDescent="0.3">
      <c r="I4593" s="1">
        <v>14.03</v>
      </c>
    </row>
    <row r="4594" spans="9:9" x14ac:dyDescent="0.3">
      <c r="I4594" s="1">
        <v>19.75</v>
      </c>
    </row>
    <row r="4595" spans="9:9" x14ac:dyDescent="0.3">
      <c r="I4595" s="1">
        <v>19.61</v>
      </c>
    </row>
    <row r="4596" spans="9:9" x14ac:dyDescent="0.3">
      <c r="I4596" s="1">
        <v>21.03</v>
      </c>
    </row>
    <row r="4597" spans="9:9" x14ac:dyDescent="0.3">
      <c r="I4597" s="1">
        <v>86.8</v>
      </c>
    </row>
    <row r="4598" spans="9:9" x14ac:dyDescent="0.3">
      <c r="I4598" s="1">
        <v>12.52</v>
      </c>
    </row>
    <row r="4599" spans="9:9" x14ac:dyDescent="0.3">
      <c r="I4599" s="1">
        <v>20.99</v>
      </c>
    </row>
    <row r="4600" spans="9:9" x14ac:dyDescent="0.3">
      <c r="I4600" s="1">
        <v>15.04</v>
      </c>
    </row>
    <row r="4601" spans="9:9" x14ac:dyDescent="0.3">
      <c r="I4601" s="1">
        <v>14.55</v>
      </c>
    </row>
    <row r="4602" spans="9:9" x14ac:dyDescent="0.3">
      <c r="I4602" s="1">
        <v>31.12</v>
      </c>
    </row>
    <row r="4603" spans="9:9" x14ac:dyDescent="0.3">
      <c r="I4603" s="1">
        <v>17.45</v>
      </c>
    </row>
    <row r="4604" spans="9:9" x14ac:dyDescent="0.3">
      <c r="I4604" s="1">
        <v>21.17</v>
      </c>
    </row>
    <row r="4605" spans="9:9" x14ac:dyDescent="0.3">
      <c r="I4605" s="1">
        <v>17.64</v>
      </c>
    </row>
    <row r="4606" spans="9:9" x14ac:dyDescent="0.3">
      <c r="I4606" s="1">
        <v>24.51</v>
      </c>
    </row>
    <row r="4607" spans="9:9" x14ac:dyDescent="0.3">
      <c r="I4607" s="1">
        <v>65.86</v>
      </c>
    </row>
    <row r="4608" spans="9:9" x14ac:dyDescent="0.3">
      <c r="I4608" s="1">
        <v>17.989999999999998</v>
      </c>
    </row>
    <row r="4609" spans="9:9" x14ac:dyDescent="0.3">
      <c r="I4609" s="1">
        <v>28.03</v>
      </c>
    </row>
    <row r="4610" spans="9:9" x14ac:dyDescent="0.3">
      <c r="I4610" s="1">
        <v>59.31</v>
      </c>
    </row>
    <row r="4611" spans="9:9" x14ac:dyDescent="0.3">
      <c r="I4611" s="1">
        <v>15.93</v>
      </c>
    </row>
    <row r="4612" spans="9:9" x14ac:dyDescent="0.3">
      <c r="I4612" s="1">
        <v>66.36</v>
      </c>
    </row>
    <row r="4613" spans="9:9" x14ac:dyDescent="0.3">
      <c r="I4613" s="1">
        <v>36.479999999999997</v>
      </c>
    </row>
    <row r="4614" spans="9:9" x14ac:dyDescent="0.3">
      <c r="I4614" s="1">
        <v>56.6</v>
      </c>
    </row>
    <row r="4615" spans="9:9" x14ac:dyDescent="0.3">
      <c r="I4615" s="1">
        <v>15.47</v>
      </c>
    </row>
    <row r="4616" spans="9:9" x14ac:dyDescent="0.3">
      <c r="I4616" s="1">
        <v>40.33</v>
      </c>
    </row>
    <row r="4617" spans="9:9" x14ac:dyDescent="0.3">
      <c r="I4617" s="1">
        <v>49.73</v>
      </c>
    </row>
    <row r="4618" spans="9:9" x14ac:dyDescent="0.3">
      <c r="I4618" s="1">
        <v>52.83</v>
      </c>
    </row>
    <row r="4619" spans="9:9" x14ac:dyDescent="0.3">
      <c r="I4619" s="1">
        <v>29.79</v>
      </c>
    </row>
    <row r="4620" spans="9:9" x14ac:dyDescent="0.3">
      <c r="I4620" s="1">
        <v>9.09</v>
      </c>
    </row>
    <row r="4621" spans="9:9" x14ac:dyDescent="0.3">
      <c r="I4621" s="1">
        <v>40.299999999999997</v>
      </c>
    </row>
    <row r="4622" spans="9:9" x14ac:dyDescent="0.3">
      <c r="I4622" s="1">
        <v>12.77</v>
      </c>
    </row>
    <row r="4623" spans="9:9" x14ac:dyDescent="0.3">
      <c r="I4623" s="1">
        <v>12.76</v>
      </c>
    </row>
    <row r="4624" spans="9:9" x14ac:dyDescent="0.3">
      <c r="I4624" s="1">
        <v>12.21</v>
      </c>
    </row>
    <row r="4625" spans="9:9" x14ac:dyDescent="0.3">
      <c r="I4625" s="1">
        <v>8.86</v>
      </c>
    </row>
    <row r="4626" spans="9:9" x14ac:dyDescent="0.3">
      <c r="I4626" s="1">
        <v>11.94</v>
      </c>
    </row>
    <row r="4627" spans="9:9" x14ac:dyDescent="0.3">
      <c r="I4627" s="1">
        <v>34.58</v>
      </c>
    </row>
    <row r="4628" spans="9:9" x14ac:dyDescent="0.3">
      <c r="I4628" s="1">
        <v>26.19</v>
      </c>
    </row>
    <row r="4629" spans="9:9" x14ac:dyDescent="0.3">
      <c r="I4629" s="1">
        <v>10.17</v>
      </c>
    </row>
    <row r="4630" spans="9:9" x14ac:dyDescent="0.3">
      <c r="I4630" s="1">
        <v>17.559999999999999</v>
      </c>
    </row>
    <row r="4631" spans="9:9" x14ac:dyDescent="0.3">
      <c r="I4631" s="1">
        <v>5.49</v>
      </c>
    </row>
    <row r="4632" spans="9:9" x14ac:dyDescent="0.3">
      <c r="I4632" s="1">
        <v>7.18</v>
      </c>
    </row>
    <row r="4633" spans="9:9" x14ac:dyDescent="0.3">
      <c r="I4633" s="1">
        <v>7.9</v>
      </c>
    </row>
    <row r="4634" spans="9:9" x14ac:dyDescent="0.3">
      <c r="I4634" s="1">
        <v>6.13</v>
      </c>
    </row>
    <row r="4635" spans="9:9" x14ac:dyDescent="0.3">
      <c r="I4635" s="1" t="s">
        <v>561</v>
      </c>
    </row>
    <row r="4636" spans="9:9" x14ac:dyDescent="0.3">
      <c r="I4636" s="1">
        <v>20.57</v>
      </c>
    </row>
    <row r="4637" spans="9:9" x14ac:dyDescent="0.3">
      <c r="I4637" s="1">
        <v>8.1999999999999993</v>
      </c>
    </row>
    <row r="4638" spans="9:9" x14ac:dyDescent="0.3">
      <c r="I4638" s="1">
        <v>5.45</v>
      </c>
    </row>
    <row r="4639" spans="9:9" x14ac:dyDescent="0.3">
      <c r="I4639" s="1">
        <v>7.92</v>
      </c>
    </row>
    <row r="4640" spans="9:9" x14ac:dyDescent="0.3">
      <c r="I4640" s="1">
        <v>7.7</v>
      </c>
    </row>
    <row r="4641" spans="9:9" x14ac:dyDescent="0.3">
      <c r="I4641" s="1">
        <v>7.12</v>
      </c>
    </row>
    <row r="4642" spans="9:9" x14ac:dyDescent="0.3">
      <c r="I4642" s="1">
        <v>16.13</v>
      </c>
    </row>
    <row r="4643" spans="9:9" x14ac:dyDescent="0.3">
      <c r="I4643" s="1">
        <v>3.72</v>
      </c>
    </row>
    <row r="4644" spans="9:9" x14ac:dyDescent="0.3">
      <c r="I4644" s="1">
        <v>11.74</v>
      </c>
    </row>
    <row r="4645" spans="9:9" x14ac:dyDescent="0.3">
      <c r="I4645" s="1">
        <v>15.54</v>
      </c>
    </row>
    <row r="4646" spans="9:9" x14ac:dyDescent="0.3">
      <c r="I4646" s="1">
        <v>7.95</v>
      </c>
    </row>
    <row r="4647" spans="9:9" x14ac:dyDescent="0.3">
      <c r="I4647" s="1">
        <v>7.4</v>
      </c>
    </row>
    <row r="4648" spans="9:9" x14ac:dyDescent="0.3">
      <c r="I4648" s="1">
        <v>15.94</v>
      </c>
    </row>
    <row r="4649" spans="9:9" x14ac:dyDescent="0.3">
      <c r="I4649" s="1">
        <v>11.21</v>
      </c>
    </row>
    <row r="4650" spans="9:9" x14ac:dyDescent="0.3">
      <c r="I4650" s="1">
        <v>17.010000000000002</v>
      </c>
    </row>
    <row r="4651" spans="9:9" x14ac:dyDescent="0.3">
      <c r="I4651" s="1">
        <v>11.94</v>
      </c>
    </row>
    <row r="4652" spans="9:9" x14ac:dyDescent="0.3">
      <c r="I4652" s="1">
        <v>7.09</v>
      </c>
    </row>
    <row r="4653" spans="9:9" x14ac:dyDescent="0.3">
      <c r="I4653" s="1">
        <v>26.07</v>
      </c>
    </row>
    <row r="4654" spans="9:9" x14ac:dyDescent="0.3">
      <c r="I4654" s="1">
        <v>6.79</v>
      </c>
    </row>
    <row r="4655" spans="9:9" x14ac:dyDescent="0.3">
      <c r="I4655" s="1">
        <v>27.34</v>
      </c>
    </row>
    <row r="4656" spans="9:9" x14ac:dyDescent="0.3">
      <c r="I4656" s="1">
        <v>11.08</v>
      </c>
    </row>
    <row r="4657" spans="9:9" x14ac:dyDescent="0.3">
      <c r="I4657" s="1">
        <v>18.09</v>
      </c>
    </row>
    <row r="4658" spans="9:9" x14ac:dyDescent="0.3">
      <c r="I4658" s="1">
        <v>5.32</v>
      </c>
    </row>
    <row r="4659" spans="9:9" x14ac:dyDescent="0.3">
      <c r="I4659" s="1">
        <v>10.53</v>
      </c>
    </row>
    <row r="4660" spans="9:9" x14ac:dyDescent="0.3">
      <c r="I4660" s="1">
        <v>12.69</v>
      </c>
    </row>
    <row r="4661" spans="9:9" x14ac:dyDescent="0.3">
      <c r="I4661" s="1">
        <v>10.02</v>
      </c>
    </row>
    <row r="4662" spans="9:9" x14ac:dyDescent="0.3">
      <c r="I4662" s="1">
        <v>34.81</v>
      </c>
    </row>
    <row r="4663" spans="9:9" x14ac:dyDescent="0.3">
      <c r="I4663" s="1">
        <v>28.96</v>
      </c>
    </row>
    <row r="4664" spans="9:9" x14ac:dyDescent="0.3">
      <c r="I4664" s="1">
        <v>6.95</v>
      </c>
    </row>
    <row r="4665" spans="9:9" x14ac:dyDescent="0.3">
      <c r="I4665" s="1">
        <v>8.67</v>
      </c>
    </row>
    <row r="4666" spans="9:9" x14ac:dyDescent="0.3">
      <c r="I4666" s="1">
        <v>4.8600000000000003</v>
      </c>
    </row>
    <row r="4667" spans="9:9" x14ac:dyDescent="0.3">
      <c r="I4667" s="1">
        <v>6.7</v>
      </c>
    </row>
    <row r="4668" spans="9:9" x14ac:dyDescent="0.3">
      <c r="I4668" s="1">
        <v>6.04</v>
      </c>
    </row>
    <row r="4669" spans="9:9" x14ac:dyDescent="0.3">
      <c r="I4669" s="1">
        <v>18.84</v>
      </c>
    </row>
    <row r="4670" spans="9:9" x14ac:dyDescent="0.3">
      <c r="I4670" s="1">
        <v>6.48</v>
      </c>
    </row>
    <row r="4671" spans="9:9" x14ac:dyDescent="0.3">
      <c r="I4671" s="1">
        <v>9.32</v>
      </c>
    </row>
    <row r="4672" spans="9:9" x14ac:dyDescent="0.3">
      <c r="I4672" s="1">
        <v>7.88</v>
      </c>
    </row>
    <row r="4673" spans="9:9" x14ac:dyDescent="0.3">
      <c r="I4673" s="1">
        <v>23.77</v>
      </c>
    </row>
    <row r="4674" spans="9:9" x14ac:dyDescent="0.3">
      <c r="I4674" s="1">
        <v>8.39</v>
      </c>
    </row>
    <row r="4675" spans="9:9" x14ac:dyDescent="0.3">
      <c r="I4675" s="1">
        <v>14.75</v>
      </c>
    </row>
    <row r="4676" spans="9:9" x14ac:dyDescent="0.3">
      <c r="I4676" s="1">
        <v>24.4</v>
      </c>
    </row>
    <row r="4677" spans="9:9" x14ac:dyDescent="0.3">
      <c r="I4677" s="1">
        <v>7.97</v>
      </c>
    </row>
    <row r="4678" spans="9:9" x14ac:dyDescent="0.3">
      <c r="I4678" s="1">
        <v>5.68</v>
      </c>
    </row>
    <row r="4679" spans="9:9" x14ac:dyDescent="0.3">
      <c r="I4679" s="1">
        <v>13.09</v>
      </c>
    </row>
    <row r="4680" spans="9:9" x14ac:dyDescent="0.3">
      <c r="I4680" s="1">
        <v>9.7100000000000009</v>
      </c>
    </row>
    <row r="4681" spans="9:9" x14ac:dyDescent="0.3">
      <c r="I4681" s="1">
        <v>14.2</v>
      </c>
    </row>
    <row r="4682" spans="9:9" x14ac:dyDescent="0.3">
      <c r="I4682" s="1">
        <v>13.25</v>
      </c>
    </row>
    <row r="4683" spans="9:9" x14ac:dyDescent="0.3">
      <c r="I4683" s="1">
        <v>13.03</v>
      </c>
    </row>
    <row r="4684" spans="9:9" x14ac:dyDescent="0.3">
      <c r="I4684" s="1">
        <v>9.56</v>
      </c>
    </row>
    <row r="4685" spans="9:9" x14ac:dyDescent="0.3">
      <c r="I4685" s="1">
        <v>12.26</v>
      </c>
    </row>
    <row r="4686" spans="9:9" x14ac:dyDescent="0.3">
      <c r="I4686" s="1">
        <v>11.28</v>
      </c>
    </row>
    <row r="4687" spans="9:9" x14ac:dyDescent="0.3">
      <c r="I4687" s="1">
        <v>9.1199999999999992</v>
      </c>
    </row>
    <row r="4688" spans="9:9" x14ac:dyDescent="0.3">
      <c r="I4688" s="1">
        <v>3.18</v>
      </c>
    </row>
    <row r="4689" spans="9:9" x14ac:dyDescent="0.3">
      <c r="I4689" s="1">
        <v>13.21</v>
      </c>
    </row>
    <row r="4690" spans="9:9" x14ac:dyDescent="0.3">
      <c r="I4690" s="1">
        <v>12.88</v>
      </c>
    </row>
    <row r="4691" spans="9:9" x14ac:dyDescent="0.3">
      <c r="I4691" s="1">
        <v>5.39</v>
      </c>
    </row>
    <row r="4692" spans="9:9" x14ac:dyDescent="0.3">
      <c r="I4692" s="1">
        <v>19.239999999999998</v>
      </c>
    </row>
    <row r="4693" spans="9:9" x14ac:dyDescent="0.3">
      <c r="I4693" s="1">
        <v>12.33</v>
      </c>
    </row>
    <row r="4694" spans="9:9" x14ac:dyDescent="0.3">
      <c r="I4694" s="1">
        <v>5.49</v>
      </c>
    </row>
    <row r="4695" spans="9:9" x14ac:dyDescent="0.3">
      <c r="I4695" s="1">
        <v>19.68</v>
      </c>
    </row>
    <row r="4696" spans="9:9" x14ac:dyDescent="0.3">
      <c r="I4696" s="1">
        <v>21.92</v>
      </c>
    </row>
    <row r="4697" spans="9:9" x14ac:dyDescent="0.3">
      <c r="I4697" s="1">
        <v>3.51</v>
      </c>
    </row>
    <row r="4698" spans="9:9" x14ac:dyDescent="0.3">
      <c r="I4698" s="1">
        <v>6.48</v>
      </c>
    </row>
    <row r="4699" spans="9:9" x14ac:dyDescent="0.3">
      <c r="I4699" s="1">
        <v>16.920000000000002</v>
      </c>
    </row>
    <row r="4700" spans="9:9" x14ac:dyDescent="0.3">
      <c r="I4700" s="1">
        <v>5.64</v>
      </c>
    </row>
    <row r="4701" spans="9:9" x14ac:dyDescent="0.3">
      <c r="I4701" s="1">
        <v>27.15</v>
      </c>
    </row>
    <row r="4702" spans="9:9" x14ac:dyDescent="0.3">
      <c r="I4702" s="1">
        <v>10.15</v>
      </c>
    </row>
    <row r="4703" spans="9:9" x14ac:dyDescent="0.3">
      <c r="I4703" s="1">
        <v>18.91</v>
      </c>
    </row>
    <row r="4704" spans="9:9" x14ac:dyDescent="0.3">
      <c r="I4704" s="1">
        <v>17.16</v>
      </c>
    </row>
    <row r="4705" spans="9:9" x14ac:dyDescent="0.3">
      <c r="I4705" s="1">
        <v>13.48</v>
      </c>
    </row>
    <row r="4706" spans="9:9" x14ac:dyDescent="0.3">
      <c r="I4706" s="1">
        <v>19.2</v>
      </c>
    </row>
    <row r="4707" spans="9:9" x14ac:dyDescent="0.3">
      <c r="I4707" s="1">
        <v>7.68</v>
      </c>
    </row>
    <row r="4708" spans="9:9" x14ac:dyDescent="0.3">
      <c r="I4708" s="1">
        <v>8.6300000000000008</v>
      </c>
    </row>
    <row r="4709" spans="9:9" x14ac:dyDescent="0.3">
      <c r="I4709" s="1">
        <v>14.64</v>
      </c>
    </row>
    <row r="4710" spans="9:9" x14ac:dyDescent="0.3">
      <c r="I4710" s="1">
        <v>10.88</v>
      </c>
    </row>
    <row r="4711" spans="9:9" x14ac:dyDescent="0.3">
      <c r="I4711" s="1">
        <v>5.25</v>
      </c>
    </row>
    <row r="4712" spans="9:9" x14ac:dyDescent="0.3">
      <c r="I4712" s="1">
        <v>11.64</v>
      </c>
    </row>
    <row r="4713" spans="9:9" x14ac:dyDescent="0.3">
      <c r="I4713" s="1">
        <v>8.02</v>
      </c>
    </row>
    <row r="4714" spans="9:9" x14ac:dyDescent="0.3">
      <c r="I4714" s="1">
        <v>12.37</v>
      </c>
    </row>
    <row r="4715" spans="9:9" x14ac:dyDescent="0.3">
      <c r="I4715" s="1">
        <v>17.27</v>
      </c>
    </row>
    <row r="4716" spans="9:9" x14ac:dyDescent="0.3">
      <c r="I4716" s="1">
        <v>14.14</v>
      </c>
    </row>
    <row r="4717" spans="9:9" x14ac:dyDescent="0.3">
      <c r="I4717" s="1">
        <v>10.81</v>
      </c>
    </row>
    <row r="4718" spans="9:9" x14ac:dyDescent="0.3">
      <c r="I4718" s="1">
        <v>6.12</v>
      </c>
    </row>
    <row r="4719" spans="9:9" x14ac:dyDescent="0.3">
      <c r="I4719" s="1">
        <v>6.92</v>
      </c>
    </row>
    <row r="4720" spans="9:9" x14ac:dyDescent="0.3">
      <c r="I4720" s="1">
        <v>25.53</v>
      </c>
    </row>
    <row r="4721" spans="9:9" x14ac:dyDescent="0.3">
      <c r="I4721" s="1">
        <v>8.25</v>
      </c>
    </row>
    <row r="4722" spans="9:9" x14ac:dyDescent="0.3">
      <c r="I4722" s="1">
        <v>5.59</v>
      </c>
    </row>
    <row r="4723" spans="9:9" x14ac:dyDescent="0.3">
      <c r="I4723" s="1">
        <v>3.03</v>
      </c>
    </row>
    <row r="4724" spans="9:9" x14ac:dyDescent="0.3">
      <c r="I4724" s="1">
        <v>18.52</v>
      </c>
    </row>
    <row r="4725" spans="9:9" x14ac:dyDescent="0.3">
      <c r="I4725" s="1">
        <v>12</v>
      </c>
    </row>
    <row r="4726" spans="9:9" x14ac:dyDescent="0.3">
      <c r="I4726" s="1">
        <v>5.26</v>
      </c>
    </row>
    <row r="4727" spans="9:9" x14ac:dyDescent="0.3">
      <c r="I4727" s="1">
        <v>5.49</v>
      </c>
    </row>
    <row r="4728" spans="9:9" x14ac:dyDescent="0.3">
      <c r="I4728" s="1">
        <v>18.48</v>
      </c>
    </row>
    <row r="4729" spans="9:9" x14ac:dyDescent="0.3">
      <c r="I4729" s="1">
        <v>13.13</v>
      </c>
    </row>
    <row r="4730" spans="9:9" x14ac:dyDescent="0.3">
      <c r="I4730" s="1">
        <v>6.88</v>
      </c>
    </row>
    <row r="4731" spans="9:9" x14ac:dyDescent="0.3">
      <c r="I4731" s="1">
        <v>6.97</v>
      </c>
    </row>
    <row r="4732" spans="9:9" x14ac:dyDescent="0.3">
      <c r="I4732" s="1">
        <v>16.12</v>
      </c>
    </row>
    <row r="4733" spans="9:9" x14ac:dyDescent="0.3">
      <c r="I4733" s="1">
        <v>18.32</v>
      </c>
    </row>
    <row r="4734" spans="9:9" x14ac:dyDescent="0.3">
      <c r="I4734" s="1">
        <v>21.1</v>
      </c>
    </row>
    <row r="4735" spans="9:9" x14ac:dyDescent="0.3">
      <c r="I4735" s="1">
        <v>4.7</v>
      </c>
    </row>
    <row r="4736" spans="9:9" x14ac:dyDescent="0.3">
      <c r="I4736" s="1">
        <v>11.66</v>
      </c>
    </row>
    <row r="4737" spans="9:9" x14ac:dyDescent="0.3">
      <c r="I4737" s="1">
        <v>19.489999999999998</v>
      </c>
    </row>
    <row r="4738" spans="9:9" x14ac:dyDescent="0.3">
      <c r="I4738" s="1">
        <v>8.94</v>
      </c>
    </row>
    <row r="4739" spans="9:9" x14ac:dyDescent="0.3">
      <c r="I4739" s="1">
        <v>12.19</v>
      </c>
    </row>
    <row r="4740" spans="9:9" x14ac:dyDescent="0.3">
      <c r="I4740" s="1">
        <v>9.5500000000000007</v>
      </c>
    </row>
    <row r="4741" spans="9:9" x14ac:dyDescent="0.3">
      <c r="I4741" s="1">
        <v>14.54</v>
      </c>
    </row>
    <row r="4742" spans="9:9" x14ac:dyDescent="0.3">
      <c r="I4742" s="1">
        <v>9.58</v>
      </c>
    </row>
    <row r="4743" spans="9:9" x14ac:dyDescent="0.3">
      <c r="I4743" s="1">
        <v>8.81</v>
      </c>
    </row>
    <row r="4744" spans="9:9" x14ac:dyDescent="0.3">
      <c r="I4744" s="1">
        <v>4.05</v>
      </c>
    </row>
    <row r="4745" spans="9:9" x14ac:dyDescent="0.3">
      <c r="I4745" s="1">
        <v>4.8899999999999997</v>
      </c>
    </row>
    <row r="4746" spans="9:9" x14ac:dyDescent="0.3">
      <c r="I4746" s="1">
        <v>4.5999999999999996</v>
      </c>
    </row>
    <row r="4747" spans="9:9" x14ac:dyDescent="0.3">
      <c r="I4747" s="1">
        <v>6.96</v>
      </c>
    </row>
    <row r="4748" spans="9:9" x14ac:dyDescent="0.3">
      <c r="I4748" s="1">
        <v>6.23</v>
      </c>
    </row>
    <row r="4749" spans="9:9" x14ac:dyDescent="0.3">
      <c r="I4749" s="1">
        <v>21</v>
      </c>
    </row>
    <row r="4750" spans="9:9" x14ac:dyDescent="0.3">
      <c r="I4750" s="1">
        <v>5.42</v>
      </c>
    </row>
    <row r="4751" spans="9:9" x14ac:dyDescent="0.3">
      <c r="I4751" s="1">
        <v>3.93</v>
      </c>
    </row>
    <row r="4752" spans="9:9" x14ac:dyDescent="0.3">
      <c r="I4752" s="1">
        <v>3.45</v>
      </c>
    </row>
    <row r="4753" spans="9:9" x14ac:dyDescent="0.3">
      <c r="I4753" s="1">
        <v>4.74</v>
      </c>
    </row>
    <row r="4754" spans="9:9" x14ac:dyDescent="0.3">
      <c r="I4754" s="1">
        <v>4.62</v>
      </c>
    </row>
    <row r="4755" spans="9:9" x14ac:dyDescent="0.3">
      <c r="I4755" s="1">
        <v>3.44</v>
      </c>
    </row>
    <row r="4756" spans="9:9" x14ac:dyDescent="0.3">
      <c r="I4756" s="1">
        <v>21.05</v>
      </c>
    </row>
    <row r="4757" spans="9:9" x14ac:dyDescent="0.3">
      <c r="I4757" s="1">
        <v>15.06</v>
      </c>
    </row>
    <row r="4758" spans="9:9" x14ac:dyDescent="0.3">
      <c r="I4758" s="1">
        <v>10.71</v>
      </c>
    </row>
    <row r="4759" spans="9:9" x14ac:dyDescent="0.3">
      <c r="I4759" s="1">
        <v>5.56</v>
      </c>
    </row>
    <row r="4760" spans="9:9" x14ac:dyDescent="0.3">
      <c r="I4760" s="1">
        <v>4.63</v>
      </c>
    </row>
    <row r="4761" spans="9:9" x14ac:dyDescent="0.3">
      <c r="I4761" s="1">
        <v>3.94</v>
      </c>
    </row>
    <row r="4762" spans="9:9" x14ac:dyDescent="0.3">
      <c r="I4762" s="1">
        <v>9.1999999999999993</v>
      </c>
    </row>
    <row r="4763" spans="9:9" x14ac:dyDescent="0.3">
      <c r="I4763" s="1">
        <v>13.12</v>
      </c>
    </row>
    <row r="4764" spans="9:9" x14ac:dyDescent="0.3">
      <c r="I4764" s="1">
        <v>10.83</v>
      </c>
    </row>
    <row r="4765" spans="9:9" x14ac:dyDescent="0.3">
      <c r="I4765" s="1">
        <v>6.01</v>
      </c>
    </row>
    <row r="4766" spans="9:9" x14ac:dyDescent="0.3">
      <c r="I4766" s="1">
        <v>4.7300000000000004</v>
      </c>
    </row>
    <row r="4767" spans="9:9" x14ac:dyDescent="0.3">
      <c r="I4767" s="1">
        <v>2.82</v>
      </c>
    </row>
    <row r="4768" spans="9:9" x14ac:dyDescent="0.3">
      <c r="I4768" s="1">
        <v>5.44</v>
      </c>
    </row>
    <row r="4769" spans="9:9" x14ac:dyDescent="0.3">
      <c r="I4769" s="1">
        <v>5.6</v>
      </c>
    </row>
    <row r="4770" spans="9:9" x14ac:dyDescent="0.3">
      <c r="I4770" s="1">
        <v>9.86</v>
      </c>
    </row>
    <row r="4771" spans="9:9" x14ac:dyDescent="0.3">
      <c r="I4771" s="1">
        <v>2.23</v>
      </c>
    </row>
    <row r="4772" spans="9:9" x14ac:dyDescent="0.3">
      <c r="I4772" s="1">
        <v>3.59</v>
      </c>
    </row>
    <row r="4773" spans="9:9" x14ac:dyDescent="0.3">
      <c r="I4773" s="1">
        <v>3.2</v>
      </c>
    </row>
    <row r="4774" spans="9:9" x14ac:dyDescent="0.3">
      <c r="I4774" s="1">
        <v>9.65</v>
      </c>
    </row>
    <row r="4775" spans="9:9" x14ac:dyDescent="0.3">
      <c r="I4775" s="1">
        <v>3.84</v>
      </c>
    </row>
    <row r="4776" spans="9:9" x14ac:dyDescent="0.3">
      <c r="I4776" s="1">
        <v>14.38</v>
      </c>
    </row>
    <row r="4777" spans="9:9" x14ac:dyDescent="0.3">
      <c r="I4777" s="1">
        <v>5.49</v>
      </c>
    </row>
    <row r="4778" spans="9:9" x14ac:dyDescent="0.3">
      <c r="I4778" s="1">
        <v>2.78</v>
      </c>
    </row>
    <row r="4779" spans="9:9" x14ac:dyDescent="0.3">
      <c r="I4779" s="1">
        <v>5.26</v>
      </c>
    </row>
    <row r="4780" spans="9:9" x14ac:dyDescent="0.3">
      <c r="I4780" s="1">
        <v>4.03</v>
      </c>
    </row>
    <row r="4781" spans="9:9" x14ac:dyDescent="0.3">
      <c r="I4781" s="1">
        <v>4.33</v>
      </c>
    </row>
    <row r="4782" spans="9:9" x14ac:dyDescent="0.3">
      <c r="I4782" s="1">
        <v>2.89</v>
      </c>
    </row>
    <row r="4783" spans="9:9" x14ac:dyDescent="0.3">
      <c r="I4783" s="1">
        <v>9.89</v>
      </c>
    </row>
    <row r="4784" spans="9:9" x14ac:dyDescent="0.3">
      <c r="I4784" s="1">
        <v>2.64</v>
      </c>
    </row>
    <row r="4785" spans="9:9" x14ac:dyDescent="0.3">
      <c r="I4785" s="1">
        <v>3.62</v>
      </c>
    </row>
    <row r="4786" spans="9:9" x14ac:dyDescent="0.3">
      <c r="I4786" s="1">
        <v>3.35</v>
      </c>
    </row>
    <row r="4787" spans="9:9" x14ac:dyDescent="0.3">
      <c r="I4787" s="1">
        <v>4.2699999999999996</v>
      </c>
    </row>
    <row r="4788" spans="9:9" x14ac:dyDescent="0.3">
      <c r="I4788" s="1">
        <v>10.3</v>
      </c>
    </row>
    <row r="4789" spans="9:9" x14ac:dyDescent="0.3">
      <c r="I4789" s="1">
        <v>2.5499999999999998</v>
      </c>
    </row>
    <row r="4790" spans="9:9" x14ac:dyDescent="0.3">
      <c r="I4790" s="1">
        <v>9.93</v>
      </c>
    </row>
    <row r="4791" spans="9:9" x14ac:dyDescent="0.3">
      <c r="I4791" s="1">
        <v>2.69</v>
      </c>
    </row>
    <row r="4792" spans="9:9" x14ac:dyDescent="0.3">
      <c r="I4792" s="1">
        <v>1.99</v>
      </c>
    </row>
    <row r="4793" spans="9:9" x14ac:dyDescent="0.3">
      <c r="I4793" s="1">
        <v>1.95</v>
      </c>
    </row>
    <row r="4794" spans="9:9" x14ac:dyDescent="0.3">
      <c r="I4794" s="1">
        <v>2.79</v>
      </c>
    </row>
    <row r="4795" spans="9:9" x14ac:dyDescent="0.3">
      <c r="I4795" s="1">
        <v>7.91</v>
      </c>
    </row>
    <row r="4796" spans="9:9" x14ac:dyDescent="0.3">
      <c r="I4796" s="1">
        <v>1.77</v>
      </c>
    </row>
    <row r="4797" spans="9:9" x14ac:dyDescent="0.3">
      <c r="I4797" s="1">
        <v>2.4500000000000002</v>
      </c>
    </row>
    <row r="4798" spans="9:9" x14ac:dyDescent="0.3">
      <c r="I4798" s="1">
        <v>1.76</v>
      </c>
    </row>
    <row r="4799" spans="9:9" x14ac:dyDescent="0.3">
      <c r="I4799" s="1">
        <v>32</v>
      </c>
    </row>
    <row r="4800" spans="9:9" x14ac:dyDescent="0.3">
      <c r="I4800" s="1">
        <v>4.82</v>
      </c>
    </row>
    <row r="4801" spans="9:9" x14ac:dyDescent="0.3">
      <c r="I4801" s="1">
        <v>2.1800000000000002</v>
      </c>
    </row>
    <row r="4802" spans="9:9" x14ac:dyDescent="0.3">
      <c r="I4802" s="1">
        <v>8.8699999999999992</v>
      </c>
    </row>
    <row r="4803" spans="9:9" x14ac:dyDescent="0.3">
      <c r="I4803" s="1">
        <v>2.81</v>
      </c>
    </row>
    <row r="4804" spans="9:9" x14ac:dyDescent="0.3">
      <c r="I4804" s="1">
        <v>8.69</v>
      </c>
    </row>
    <row r="4805" spans="9:9" x14ac:dyDescent="0.3">
      <c r="I4805" s="1">
        <v>2.91</v>
      </c>
    </row>
    <row r="4806" spans="9:9" x14ac:dyDescent="0.3">
      <c r="I4806" s="1">
        <v>2.77</v>
      </c>
    </row>
    <row r="4807" spans="9:9" x14ac:dyDescent="0.3">
      <c r="I4807" s="1">
        <v>2.42</v>
      </c>
    </row>
    <row r="4808" spans="9:9" x14ac:dyDescent="0.3">
      <c r="I4808" s="1">
        <v>2.88</v>
      </c>
    </row>
    <row r="4809" spans="9:9" x14ac:dyDescent="0.3">
      <c r="I4809" s="1">
        <v>15.62</v>
      </c>
    </row>
    <row r="4810" spans="9:9" x14ac:dyDescent="0.3">
      <c r="I4810" s="1">
        <v>1.84</v>
      </c>
    </row>
    <row r="4811" spans="9:9" x14ac:dyDescent="0.3">
      <c r="I4811" s="1">
        <v>4.45</v>
      </c>
    </row>
    <row r="4812" spans="9:9" x14ac:dyDescent="0.3">
      <c r="I4812" s="1">
        <v>14.53</v>
      </c>
    </row>
    <row r="4813" spans="9:9" x14ac:dyDescent="0.3">
      <c r="I4813" s="1">
        <v>2.65</v>
      </c>
    </row>
    <row r="4814" spans="9:9" x14ac:dyDescent="0.3">
      <c r="I4814" s="1">
        <v>13.93</v>
      </c>
    </row>
    <row r="4815" spans="9:9" x14ac:dyDescent="0.3">
      <c r="I4815" s="1">
        <v>15.32</v>
      </c>
    </row>
    <row r="4816" spans="9:9" x14ac:dyDescent="0.3">
      <c r="I4816" s="1">
        <v>7.45</v>
      </c>
    </row>
    <row r="4817" spans="9:9" x14ac:dyDescent="0.3">
      <c r="I4817" s="1">
        <v>2.64</v>
      </c>
    </row>
    <row r="4818" spans="9:9" x14ac:dyDescent="0.3">
      <c r="I4818" s="1">
        <v>16.940000000000001</v>
      </c>
    </row>
    <row r="4819" spans="9:9" x14ac:dyDescent="0.3">
      <c r="I4819" s="1">
        <v>7.64</v>
      </c>
    </row>
    <row r="4820" spans="9:9" x14ac:dyDescent="0.3">
      <c r="I4820" s="1">
        <v>13.14</v>
      </c>
    </row>
    <row r="4821" spans="9:9" x14ac:dyDescent="0.3">
      <c r="I4821" s="1">
        <v>4.4800000000000004</v>
      </c>
    </row>
    <row r="4822" spans="9:9" x14ac:dyDescent="0.3">
      <c r="I4822" s="1">
        <v>5.36</v>
      </c>
    </row>
    <row r="4823" spans="9:9" x14ac:dyDescent="0.3">
      <c r="I4823" s="1">
        <v>4.03</v>
      </c>
    </row>
    <row r="4824" spans="9:9" x14ac:dyDescent="0.3">
      <c r="I4824" s="1">
        <v>1.1100000000000001</v>
      </c>
    </row>
    <row r="4825" spans="9:9" x14ac:dyDescent="0.3">
      <c r="I4825" s="1">
        <v>2.02</v>
      </c>
    </row>
    <row r="4826" spans="9:9" x14ac:dyDescent="0.3">
      <c r="I4826" s="1">
        <v>1.45</v>
      </c>
    </row>
    <row r="4827" spans="9:9" x14ac:dyDescent="0.3">
      <c r="I4827" s="1">
        <v>5.23</v>
      </c>
    </row>
    <row r="4828" spans="9:9" x14ac:dyDescent="0.3">
      <c r="I4828" s="1">
        <v>1.92</v>
      </c>
    </row>
    <row r="4829" spans="9:9" x14ac:dyDescent="0.3">
      <c r="I4829" s="1">
        <v>4</v>
      </c>
    </row>
    <row r="4830" spans="9:9" x14ac:dyDescent="0.3">
      <c r="I4830" s="1">
        <v>4.76</v>
      </c>
    </row>
    <row r="4831" spans="9:9" x14ac:dyDescent="0.3">
      <c r="I4831" s="1">
        <v>0.94</v>
      </c>
    </row>
    <row r="4832" spans="9:9" x14ac:dyDescent="0.3">
      <c r="I4832" s="1">
        <v>10.36</v>
      </c>
    </row>
    <row r="4833" spans="9:9" x14ac:dyDescent="0.3">
      <c r="I4833" s="1">
        <v>3.24</v>
      </c>
    </row>
    <row r="4834" spans="9:9" x14ac:dyDescent="0.3">
      <c r="I4834" s="1">
        <v>1.08</v>
      </c>
    </row>
    <row r="4835" spans="9:9" x14ac:dyDescent="0.3">
      <c r="I4835" s="1">
        <v>0.9</v>
      </c>
    </row>
    <row r="4836" spans="9:9" x14ac:dyDescent="0.3">
      <c r="I4836" s="1">
        <v>3.15</v>
      </c>
    </row>
    <row r="4837" spans="9:9" x14ac:dyDescent="0.3">
      <c r="I4837" s="1" t="s">
        <v>536</v>
      </c>
    </row>
    <row r="4838" spans="9:9" x14ac:dyDescent="0.3">
      <c r="I4838" s="1">
        <v>24.9</v>
      </c>
    </row>
    <row r="4839" spans="9:9" x14ac:dyDescent="0.3">
      <c r="I4839" s="1">
        <v>23.56</v>
      </c>
    </row>
    <row r="4840" spans="9:9" x14ac:dyDescent="0.3">
      <c r="I4840" s="1">
        <v>20.82</v>
      </c>
    </row>
    <row r="4841" spans="9:9" x14ac:dyDescent="0.3">
      <c r="I4841" s="1">
        <v>28.08</v>
      </c>
    </row>
    <row r="4842" spans="9:9" x14ac:dyDescent="0.3">
      <c r="I4842" s="1">
        <v>31.69</v>
      </c>
    </row>
    <row r="4843" spans="9:9" x14ac:dyDescent="0.3">
      <c r="I4843" s="1">
        <v>30.84</v>
      </c>
    </row>
    <row r="4844" spans="9:9" x14ac:dyDescent="0.3">
      <c r="I4844" s="1">
        <v>20.7</v>
      </c>
    </row>
    <row r="4845" spans="9:9" x14ac:dyDescent="0.3">
      <c r="I4845" s="1">
        <v>19.399999999999999</v>
      </c>
    </row>
    <row r="4846" spans="9:9" x14ac:dyDescent="0.3">
      <c r="I4846" s="1">
        <v>36.24</v>
      </c>
    </row>
    <row r="4847" spans="9:9" x14ac:dyDescent="0.3">
      <c r="I4847" s="1">
        <v>36.57</v>
      </c>
    </row>
    <row r="4848" spans="9:9" x14ac:dyDescent="0.3">
      <c r="I4848" s="1">
        <v>27.41</v>
      </c>
    </row>
    <row r="4849" spans="9:9" x14ac:dyDescent="0.3">
      <c r="I4849" s="1">
        <v>19.420000000000002</v>
      </c>
    </row>
    <row r="4850" spans="9:9" x14ac:dyDescent="0.3">
      <c r="I4850" s="1">
        <v>19.3</v>
      </c>
    </row>
    <row r="4851" spans="9:9" x14ac:dyDescent="0.3">
      <c r="I4851" s="1">
        <v>29.43</v>
      </c>
    </row>
    <row r="4852" spans="9:9" x14ac:dyDescent="0.3">
      <c r="I4852" s="1">
        <v>35</v>
      </c>
    </row>
    <row r="4853" spans="9:9" x14ac:dyDescent="0.3">
      <c r="I4853" s="1">
        <v>36.520000000000003</v>
      </c>
    </row>
    <row r="4854" spans="9:9" x14ac:dyDescent="0.3">
      <c r="I4854" s="1">
        <v>23.16</v>
      </c>
    </row>
    <row r="4855" spans="9:9" x14ac:dyDescent="0.3">
      <c r="I4855" s="1">
        <v>58.06</v>
      </c>
    </row>
    <row r="4856" spans="9:9" x14ac:dyDescent="0.3">
      <c r="I4856" s="1">
        <v>21.64</v>
      </c>
    </row>
    <row r="4857" spans="9:9" x14ac:dyDescent="0.3">
      <c r="I4857" s="1">
        <v>46.65</v>
      </c>
    </row>
    <row r="4858" spans="9:9" x14ac:dyDescent="0.3">
      <c r="I4858" s="1">
        <v>34.630000000000003</v>
      </c>
    </row>
    <row r="4859" spans="9:9" x14ac:dyDescent="0.3">
      <c r="I4859" s="1">
        <v>32.78</v>
      </c>
    </row>
    <row r="4860" spans="9:9" x14ac:dyDescent="0.3">
      <c r="I4860" s="1">
        <v>21.99</v>
      </c>
    </row>
    <row r="4861" spans="9:9" x14ac:dyDescent="0.3">
      <c r="I4861" s="1">
        <v>34.869999999999997</v>
      </c>
    </row>
    <row r="4862" spans="9:9" x14ac:dyDescent="0.3">
      <c r="I4862" s="1">
        <v>36.47</v>
      </c>
    </row>
    <row r="4863" spans="9:9" x14ac:dyDescent="0.3">
      <c r="I4863" s="1">
        <v>23.52</v>
      </c>
    </row>
    <row r="4864" spans="9:9" x14ac:dyDescent="0.3">
      <c r="I4864" s="1">
        <v>50.89</v>
      </c>
    </row>
    <row r="4865" spans="9:9" x14ac:dyDescent="0.3">
      <c r="I4865" s="1">
        <v>47.94</v>
      </c>
    </row>
    <row r="4866" spans="9:9" x14ac:dyDescent="0.3">
      <c r="I4866" s="1">
        <v>22.26</v>
      </c>
    </row>
    <row r="4867" spans="9:9" x14ac:dyDescent="0.3">
      <c r="I4867" s="1">
        <v>22.18</v>
      </c>
    </row>
    <row r="4868" spans="9:9" x14ac:dyDescent="0.3">
      <c r="I4868" s="1">
        <v>19.440000000000001</v>
      </c>
    </row>
    <row r="4869" spans="9:9" x14ac:dyDescent="0.3">
      <c r="I4869" s="1">
        <v>23.83</v>
      </c>
    </row>
    <row r="4870" spans="9:9" x14ac:dyDescent="0.3">
      <c r="I4870" s="1">
        <v>17.670000000000002</v>
      </c>
    </row>
    <row r="4871" spans="9:9" x14ac:dyDescent="0.3">
      <c r="I4871" s="1">
        <v>41.97</v>
      </c>
    </row>
    <row r="4872" spans="9:9" x14ac:dyDescent="0.3">
      <c r="I4872" s="1">
        <v>20.309999999999999</v>
      </c>
    </row>
    <row r="4873" spans="9:9" x14ac:dyDescent="0.3">
      <c r="I4873" s="1">
        <v>25.19</v>
      </c>
    </row>
    <row r="4874" spans="9:9" x14ac:dyDescent="0.3">
      <c r="I4874" s="1">
        <v>20.21</v>
      </c>
    </row>
    <row r="4875" spans="9:9" x14ac:dyDescent="0.3">
      <c r="I4875" s="1">
        <v>47.54</v>
      </c>
    </row>
    <row r="4876" spans="9:9" x14ac:dyDescent="0.3">
      <c r="I4876" s="1">
        <v>21.25</v>
      </c>
    </row>
    <row r="4877" spans="9:9" x14ac:dyDescent="0.3">
      <c r="I4877" s="1">
        <v>34.299999999999997</v>
      </c>
    </row>
    <row r="4878" spans="9:9" x14ac:dyDescent="0.3">
      <c r="I4878" s="1">
        <v>51.69</v>
      </c>
    </row>
    <row r="4879" spans="9:9" x14ac:dyDescent="0.3">
      <c r="I4879" s="1">
        <v>22.71</v>
      </c>
    </row>
    <row r="4880" spans="9:9" x14ac:dyDescent="0.3">
      <c r="I4880" s="1">
        <v>20.57</v>
      </c>
    </row>
    <row r="4881" spans="9:9" x14ac:dyDescent="0.3">
      <c r="I4881" s="1">
        <v>33.49</v>
      </c>
    </row>
    <row r="4882" spans="9:9" x14ac:dyDescent="0.3">
      <c r="I4882" s="1">
        <v>24.27</v>
      </c>
    </row>
    <row r="4883" spans="9:9" x14ac:dyDescent="0.3">
      <c r="I4883" s="1">
        <v>17.190000000000001</v>
      </c>
    </row>
    <row r="4884" spans="9:9" x14ac:dyDescent="0.3">
      <c r="I4884" s="1">
        <v>42.88</v>
      </c>
    </row>
    <row r="4885" spans="9:9" x14ac:dyDescent="0.3">
      <c r="I4885" s="1">
        <v>36.9</v>
      </c>
    </row>
    <row r="4886" spans="9:9" x14ac:dyDescent="0.3">
      <c r="I4886" s="1">
        <v>24.09</v>
      </c>
    </row>
    <row r="4887" spans="9:9" x14ac:dyDescent="0.3">
      <c r="I4887" s="1">
        <v>34.25</v>
      </c>
    </row>
    <row r="4888" spans="9:9" x14ac:dyDescent="0.3">
      <c r="I4888" s="1">
        <v>30.32</v>
      </c>
    </row>
    <row r="4889" spans="9:9" x14ac:dyDescent="0.3">
      <c r="I4889" s="1">
        <v>23.39</v>
      </c>
    </row>
    <row r="4890" spans="9:9" x14ac:dyDescent="0.3">
      <c r="I4890" s="1">
        <v>19.07</v>
      </c>
    </row>
    <row r="4891" spans="9:9" x14ac:dyDescent="0.3">
      <c r="I4891" s="1">
        <v>18.55</v>
      </c>
    </row>
    <row r="4892" spans="9:9" x14ac:dyDescent="0.3">
      <c r="I4892" s="1">
        <v>34.36</v>
      </c>
    </row>
    <row r="4893" spans="9:9" x14ac:dyDescent="0.3">
      <c r="I4893" s="1">
        <v>24.3</v>
      </c>
    </row>
    <row r="4894" spans="9:9" x14ac:dyDescent="0.3">
      <c r="I4894" s="1">
        <v>39.5</v>
      </c>
    </row>
    <row r="4895" spans="9:9" x14ac:dyDescent="0.3">
      <c r="I4895" s="1">
        <v>29.5</v>
      </c>
    </row>
    <row r="4896" spans="9:9" x14ac:dyDescent="0.3">
      <c r="I4896" s="1">
        <v>24.71</v>
      </c>
    </row>
    <row r="4897" spans="9:9" x14ac:dyDescent="0.3">
      <c r="I4897" s="1">
        <v>38.82</v>
      </c>
    </row>
    <row r="4898" spans="9:9" x14ac:dyDescent="0.3">
      <c r="I4898" s="1">
        <v>43.57</v>
      </c>
    </row>
    <row r="4899" spans="9:9" x14ac:dyDescent="0.3">
      <c r="I4899" s="1">
        <v>12.61</v>
      </c>
    </row>
    <row r="4900" spans="9:9" x14ac:dyDescent="0.3">
      <c r="I4900" s="1">
        <v>25.7</v>
      </c>
    </row>
    <row r="4901" spans="9:9" x14ac:dyDescent="0.3">
      <c r="I4901" s="1">
        <v>40.770000000000003</v>
      </c>
    </row>
    <row r="4902" spans="9:9" x14ac:dyDescent="0.3">
      <c r="I4902" s="1">
        <v>16.170000000000002</v>
      </c>
    </row>
    <row r="4903" spans="9:9" x14ac:dyDescent="0.3">
      <c r="I4903" s="1">
        <v>46.49</v>
      </c>
    </row>
    <row r="4904" spans="9:9" x14ac:dyDescent="0.3">
      <c r="I4904" s="1">
        <v>26.09</v>
      </c>
    </row>
    <row r="4905" spans="9:9" x14ac:dyDescent="0.3">
      <c r="I4905" s="1">
        <v>41.11</v>
      </c>
    </row>
    <row r="4906" spans="9:9" x14ac:dyDescent="0.3">
      <c r="I4906" s="1">
        <v>44.12</v>
      </c>
    </row>
    <row r="4907" spans="9:9" x14ac:dyDescent="0.3">
      <c r="I4907" s="1">
        <v>28.49</v>
      </c>
    </row>
    <row r="4908" spans="9:9" x14ac:dyDescent="0.3">
      <c r="I4908" s="1">
        <v>24.33</v>
      </c>
    </row>
    <row r="4909" spans="9:9" x14ac:dyDescent="0.3">
      <c r="I4909" s="1">
        <v>25.86</v>
      </c>
    </row>
    <row r="4910" spans="9:9" x14ac:dyDescent="0.3">
      <c r="I4910" s="1">
        <v>22.23</v>
      </c>
    </row>
    <row r="4911" spans="9:9" x14ac:dyDescent="0.3">
      <c r="I4911" s="1">
        <v>29.87</v>
      </c>
    </row>
    <row r="4912" spans="9:9" x14ac:dyDescent="0.3">
      <c r="I4912" s="1">
        <v>26.8</v>
      </c>
    </row>
    <row r="4913" spans="9:9" x14ac:dyDescent="0.3">
      <c r="I4913" s="1">
        <v>17.5</v>
      </c>
    </row>
    <row r="4914" spans="9:9" x14ac:dyDescent="0.3">
      <c r="I4914" s="1">
        <v>34.96</v>
      </c>
    </row>
    <row r="4915" spans="9:9" x14ac:dyDescent="0.3">
      <c r="I4915" s="1">
        <v>24.6</v>
      </c>
    </row>
    <row r="4916" spans="9:9" x14ac:dyDescent="0.3">
      <c r="I4916" s="1">
        <v>25.1</v>
      </c>
    </row>
    <row r="4917" spans="9:9" x14ac:dyDescent="0.3">
      <c r="I4917" s="1">
        <v>39.43</v>
      </c>
    </row>
    <row r="4918" spans="9:9" x14ac:dyDescent="0.3">
      <c r="I4918" s="1">
        <v>25.02</v>
      </c>
    </row>
    <row r="4919" spans="9:9" x14ac:dyDescent="0.3">
      <c r="I4919" s="1">
        <v>27.02</v>
      </c>
    </row>
    <row r="4920" spans="9:9" x14ac:dyDescent="0.3">
      <c r="I4920" s="1">
        <v>22.91</v>
      </c>
    </row>
    <row r="4921" spans="9:9" x14ac:dyDescent="0.3">
      <c r="I4921" s="1">
        <v>20.78</v>
      </c>
    </row>
    <row r="4922" spans="9:9" x14ac:dyDescent="0.3">
      <c r="I4922" s="1">
        <v>41.52</v>
      </c>
    </row>
    <row r="4923" spans="9:9" x14ac:dyDescent="0.3">
      <c r="I4923" s="1">
        <v>24.78</v>
      </c>
    </row>
    <row r="4924" spans="9:9" x14ac:dyDescent="0.3">
      <c r="I4924" s="1">
        <v>21.74</v>
      </c>
    </row>
    <row r="4925" spans="9:9" x14ac:dyDescent="0.3">
      <c r="I4925" s="1">
        <v>15.14</v>
      </c>
    </row>
    <row r="4926" spans="9:9" x14ac:dyDescent="0.3">
      <c r="I4926" s="1">
        <v>37.79</v>
      </c>
    </row>
    <row r="4927" spans="9:9" x14ac:dyDescent="0.3">
      <c r="I4927" s="1">
        <v>26.15</v>
      </c>
    </row>
    <row r="4928" spans="9:9" x14ac:dyDescent="0.3">
      <c r="I4928" s="1">
        <v>24.57</v>
      </c>
    </row>
    <row r="4929" spans="9:9" x14ac:dyDescent="0.3">
      <c r="I4929" s="1">
        <v>15.96</v>
      </c>
    </row>
    <row r="4930" spans="9:9" x14ac:dyDescent="0.3">
      <c r="I4930" s="1">
        <v>25.95</v>
      </c>
    </row>
    <row r="4931" spans="9:9" x14ac:dyDescent="0.3">
      <c r="I4931" s="1">
        <v>35.380000000000003</v>
      </c>
    </row>
    <row r="4932" spans="9:9" x14ac:dyDescent="0.3">
      <c r="I4932" s="1">
        <v>17.41</v>
      </c>
    </row>
    <row r="4933" spans="9:9" x14ac:dyDescent="0.3">
      <c r="I4933" s="1">
        <v>24.37</v>
      </c>
    </row>
    <row r="4934" spans="9:9" x14ac:dyDescent="0.3">
      <c r="I4934" s="1">
        <v>36.15</v>
      </c>
    </row>
    <row r="4935" spans="9:9" x14ac:dyDescent="0.3">
      <c r="I4935" s="1">
        <v>36.65</v>
      </c>
    </row>
    <row r="4936" spans="9:9" x14ac:dyDescent="0.3">
      <c r="I4936" s="1">
        <v>43.6</v>
      </c>
    </row>
    <row r="4937" spans="9:9" x14ac:dyDescent="0.3">
      <c r="I4937" s="1">
        <v>21.16</v>
      </c>
    </row>
    <row r="4938" spans="9:9" x14ac:dyDescent="0.3">
      <c r="I4938" s="1">
        <v>28.44</v>
      </c>
    </row>
    <row r="4939" spans="9:9" x14ac:dyDescent="0.3">
      <c r="I4939" s="1">
        <v>37.549999999999997</v>
      </c>
    </row>
    <row r="4940" spans="9:9" x14ac:dyDescent="0.3">
      <c r="I4940" s="1">
        <v>27.84</v>
      </c>
    </row>
    <row r="4941" spans="9:9" x14ac:dyDescent="0.3">
      <c r="I4941" s="1">
        <v>27.83</v>
      </c>
    </row>
    <row r="4942" spans="9:9" x14ac:dyDescent="0.3">
      <c r="I4942" s="1">
        <v>24.24</v>
      </c>
    </row>
    <row r="4943" spans="9:9" x14ac:dyDescent="0.3">
      <c r="I4943" s="1">
        <v>24.72</v>
      </c>
    </row>
    <row r="4944" spans="9:9" x14ac:dyDescent="0.3">
      <c r="I4944" s="1">
        <v>27.6</v>
      </c>
    </row>
    <row r="4945" spans="9:9" x14ac:dyDescent="0.3">
      <c r="I4945" s="1">
        <v>24.69</v>
      </c>
    </row>
    <row r="4946" spans="9:9" x14ac:dyDescent="0.3">
      <c r="I4946" s="1">
        <v>15.39</v>
      </c>
    </row>
    <row r="4947" spans="9:9" x14ac:dyDescent="0.3">
      <c r="I4947" s="1">
        <v>18.72</v>
      </c>
    </row>
    <row r="4948" spans="9:9" x14ac:dyDescent="0.3">
      <c r="I4948" s="1">
        <v>15.32</v>
      </c>
    </row>
    <row r="4949" spans="9:9" x14ac:dyDescent="0.3">
      <c r="I4949" s="1">
        <v>24.87</v>
      </c>
    </row>
    <row r="4950" spans="9:9" x14ac:dyDescent="0.3">
      <c r="I4950" s="1">
        <v>24.32</v>
      </c>
    </row>
    <row r="4951" spans="9:9" x14ac:dyDescent="0.3">
      <c r="I4951" s="1">
        <v>40.07</v>
      </c>
    </row>
    <row r="4952" spans="9:9" x14ac:dyDescent="0.3">
      <c r="I4952" s="1">
        <v>16.62</v>
      </c>
    </row>
    <row r="4953" spans="9:9" x14ac:dyDescent="0.3">
      <c r="I4953" s="1">
        <v>20.89</v>
      </c>
    </row>
    <row r="4954" spans="9:9" x14ac:dyDescent="0.3">
      <c r="I4954" s="1">
        <v>16.600000000000001</v>
      </c>
    </row>
    <row r="4955" spans="9:9" x14ac:dyDescent="0.3">
      <c r="I4955" s="1">
        <v>15.1</v>
      </c>
    </row>
    <row r="4956" spans="9:9" x14ac:dyDescent="0.3">
      <c r="I4956" s="1">
        <v>15.54</v>
      </c>
    </row>
    <row r="4957" spans="9:9" x14ac:dyDescent="0.3">
      <c r="I4957" s="1">
        <v>15.93</v>
      </c>
    </row>
    <row r="4958" spans="9:9" x14ac:dyDescent="0.3">
      <c r="I4958" s="1">
        <v>29.56</v>
      </c>
    </row>
    <row r="4959" spans="9:9" x14ac:dyDescent="0.3">
      <c r="I4959" s="1">
        <v>37.64</v>
      </c>
    </row>
    <row r="4960" spans="9:9" x14ac:dyDescent="0.3">
      <c r="I4960" s="1">
        <v>22.73</v>
      </c>
    </row>
    <row r="4961" spans="9:9" x14ac:dyDescent="0.3">
      <c r="I4961" s="1">
        <v>20.350000000000001</v>
      </c>
    </row>
    <row r="4962" spans="9:9" x14ac:dyDescent="0.3">
      <c r="I4962" s="1">
        <v>16.18</v>
      </c>
    </row>
    <row r="4963" spans="9:9" x14ac:dyDescent="0.3">
      <c r="I4963" s="1">
        <v>15.26</v>
      </c>
    </row>
    <row r="4964" spans="9:9" x14ac:dyDescent="0.3">
      <c r="I4964" s="1">
        <v>22.65</v>
      </c>
    </row>
    <row r="4965" spans="9:9" x14ac:dyDescent="0.3">
      <c r="I4965" s="1">
        <v>41.52</v>
      </c>
    </row>
    <row r="4966" spans="9:9" x14ac:dyDescent="0.3">
      <c r="I4966" s="1">
        <v>26.16</v>
      </c>
    </row>
    <row r="4967" spans="9:9" x14ac:dyDescent="0.3">
      <c r="I4967" s="1">
        <v>17.41</v>
      </c>
    </row>
    <row r="4968" spans="9:9" x14ac:dyDescent="0.3">
      <c r="I4968" s="1">
        <v>14.2</v>
      </c>
    </row>
    <row r="4969" spans="9:9" x14ac:dyDescent="0.3">
      <c r="I4969" s="1">
        <v>16.899999999999999</v>
      </c>
    </row>
    <row r="4970" spans="9:9" x14ac:dyDescent="0.3">
      <c r="I4970" s="1">
        <v>15.4</v>
      </c>
    </row>
    <row r="4971" spans="9:9" x14ac:dyDescent="0.3">
      <c r="I4971" s="1">
        <v>16.239999999999998</v>
      </c>
    </row>
    <row r="4972" spans="9:9" x14ac:dyDescent="0.3">
      <c r="I4972" s="1">
        <v>22.5</v>
      </c>
    </row>
    <row r="4973" spans="9:9" x14ac:dyDescent="0.3">
      <c r="I4973" s="1">
        <v>15.27</v>
      </c>
    </row>
    <row r="4974" spans="9:9" x14ac:dyDescent="0.3">
      <c r="I4974" s="1">
        <v>16.149999999999999</v>
      </c>
    </row>
    <row r="4975" spans="9:9" x14ac:dyDescent="0.3">
      <c r="I4975" s="1">
        <v>13.35</v>
      </c>
    </row>
    <row r="4976" spans="9:9" x14ac:dyDescent="0.3">
      <c r="I4976" s="1">
        <v>22.03</v>
      </c>
    </row>
    <row r="4977" spans="9:9" x14ac:dyDescent="0.3">
      <c r="I4977" s="1">
        <v>23.71</v>
      </c>
    </row>
    <row r="4978" spans="9:9" x14ac:dyDescent="0.3">
      <c r="I4978" s="1">
        <v>20.190000000000001</v>
      </c>
    </row>
    <row r="4979" spans="9:9" x14ac:dyDescent="0.3">
      <c r="I4979" s="1">
        <v>15.46</v>
      </c>
    </row>
    <row r="4980" spans="9:9" x14ac:dyDescent="0.3">
      <c r="I4980" s="1">
        <v>16.649999999999999</v>
      </c>
    </row>
    <row r="4981" spans="9:9" x14ac:dyDescent="0.3">
      <c r="I4981" s="1">
        <v>18.39</v>
      </c>
    </row>
    <row r="4982" spans="9:9" x14ac:dyDescent="0.3">
      <c r="I4982" s="1">
        <v>13.72</v>
      </c>
    </row>
    <row r="4983" spans="9:9" x14ac:dyDescent="0.3">
      <c r="I4983" s="1">
        <v>14.45</v>
      </c>
    </row>
    <row r="4984" spans="9:9" x14ac:dyDescent="0.3">
      <c r="I4984" s="1">
        <v>13</v>
      </c>
    </row>
    <row r="4985" spans="9:9" x14ac:dyDescent="0.3">
      <c r="I4985" s="1">
        <v>11.97</v>
      </c>
    </row>
    <row r="4986" spans="9:9" x14ac:dyDescent="0.3">
      <c r="I4986" s="1">
        <v>12.7</v>
      </c>
    </row>
    <row r="4987" spans="9:9" x14ac:dyDescent="0.3">
      <c r="I4987" s="1">
        <v>12.67</v>
      </c>
    </row>
    <row r="4988" spans="9:9" x14ac:dyDescent="0.3">
      <c r="I4988" s="1">
        <v>12.26</v>
      </c>
    </row>
    <row r="4989" spans="9:9" x14ac:dyDescent="0.3">
      <c r="I4989" s="1">
        <v>12.82</v>
      </c>
    </row>
    <row r="4990" spans="9:9" x14ac:dyDescent="0.3">
      <c r="I4990" s="1">
        <v>13.05</v>
      </c>
    </row>
    <row r="4991" spans="9:9" x14ac:dyDescent="0.3">
      <c r="I4991" s="1">
        <v>11.9</v>
      </c>
    </row>
    <row r="4992" spans="9:9" x14ac:dyDescent="0.3">
      <c r="I4992" s="1">
        <v>12.02</v>
      </c>
    </row>
    <row r="4993" spans="9:9" x14ac:dyDescent="0.3">
      <c r="I4993" s="1">
        <v>12.13</v>
      </c>
    </row>
    <row r="4994" spans="9:9" x14ac:dyDescent="0.3">
      <c r="I4994" s="1">
        <v>11.31</v>
      </c>
    </row>
    <row r="4995" spans="9:9" x14ac:dyDescent="0.3">
      <c r="I4995" s="1">
        <v>11.21</v>
      </c>
    </row>
    <row r="4996" spans="9:9" x14ac:dyDescent="0.3">
      <c r="I4996" s="1">
        <v>11.16</v>
      </c>
    </row>
    <row r="4997" spans="9:9" x14ac:dyDescent="0.3">
      <c r="I4997" s="1">
        <v>10.02</v>
      </c>
    </row>
    <row r="4998" spans="9:9" x14ac:dyDescent="0.3">
      <c r="I4998" s="1">
        <v>9.8800000000000008</v>
      </c>
    </row>
    <row r="4999" spans="9:9" x14ac:dyDescent="0.3">
      <c r="I4999" s="1">
        <v>9.81</v>
      </c>
    </row>
    <row r="5000" spans="9:9" x14ac:dyDescent="0.3">
      <c r="I5000" s="1">
        <v>10.52</v>
      </c>
    </row>
    <row r="5001" spans="9:9" x14ac:dyDescent="0.3">
      <c r="I5001" s="1">
        <v>58.18</v>
      </c>
    </row>
    <row r="5002" spans="9:9" x14ac:dyDescent="0.3">
      <c r="I5002" s="1">
        <v>9.6300000000000008</v>
      </c>
    </row>
    <row r="5003" spans="9:9" x14ac:dyDescent="0.3">
      <c r="I5003" s="1">
        <v>10.5</v>
      </c>
    </row>
    <row r="5004" spans="9:9" x14ac:dyDescent="0.3">
      <c r="I5004" s="1">
        <v>10.74</v>
      </c>
    </row>
    <row r="5005" spans="9:9" x14ac:dyDescent="0.3">
      <c r="I5005" s="1">
        <v>9.19</v>
      </c>
    </row>
    <row r="5006" spans="9:9" x14ac:dyDescent="0.3">
      <c r="I5006" s="1">
        <v>19.66</v>
      </c>
    </row>
    <row r="5007" spans="9:9" x14ac:dyDescent="0.3">
      <c r="I5007" s="1">
        <v>8.73</v>
      </c>
    </row>
    <row r="5008" spans="9:9" x14ac:dyDescent="0.3">
      <c r="I5008" s="1">
        <v>10.96</v>
      </c>
    </row>
    <row r="5009" spans="9:9" x14ac:dyDescent="0.3">
      <c r="I5009" s="1">
        <v>9.15</v>
      </c>
    </row>
    <row r="5010" spans="9:9" x14ac:dyDescent="0.3">
      <c r="I5010" s="1">
        <v>12.26</v>
      </c>
    </row>
    <row r="5011" spans="9:9" x14ac:dyDescent="0.3">
      <c r="I5011" s="1">
        <v>34.18</v>
      </c>
    </row>
    <row r="5012" spans="9:9" x14ac:dyDescent="0.3">
      <c r="I5012" s="1">
        <v>9</v>
      </c>
    </row>
    <row r="5013" spans="9:9" x14ac:dyDescent="0.3">
      <c r="I5013" s="1">
        <v>15.03</v>
      </c>
    </row>
    <row r="5014" spans="9:9" x14ac:dyDescent="0.3">
      <c r="I5014" s="1">
        <v>34.85</v>
      </c>
    </row>
    <row r="5015" spans="9:9" x14ac:dyDescent="0.3">
      <c r="I5015" s="1">
        <v>7.97</v>
      </c>
    </row>
    <row r="5016" spans="9:9" x14ac:dyDescent="0.3">
      <c r="I5016" s="1">
        <v>36.950000000000003</v>
      </c>
    </row>
    <row r="5017" spans="9:9" x14ac:dyDescent="0.3">
      <c r="I5017" s="1">
        <v>26.06</v>
      </c>
    </row>
    <row r="5018" spans="9:9" x14ac:dyDescent="0.3">
      <c r="I5018" s="1">
        <v>31.96</v>
      </c>
    </row>
    <row r="5019" spans="9:9" x14ac:dyDescent="0.3">
      <c r="I5019" s="1">
        <v>7.92</v>
      </c>
    </row>
    <row r="5020" spans="9:9" x14ac:dyDescent="0.3">
      <c r="I5020" s="1">
        <v>28.81</v>
      </c>
    </row>
    <row r="5021" spans="9:9" x14ac:dyDescent="0.3">
      <c r="I5021" s="1">
        <v>25.74</v>
      </c>
    </row>
    <row r="5022" spans="9:9" x14ac:dyDescent="0.3">
      <c r="I5022" s="1">
        <v>27.43</v>
      </c>
    </row>
    <row r="5023" spans="9:9" x14ac:dyDescent="0.3">
      <c r="I5023" s="1">
        <v>16</v>
      </c>
    </row>
    <row r="5024" spans="9:9" x14ac:dyDescent="0.3">
      <c r="I5024" s="1">
        <v>6.49</v>
      </c>
    </row>
    <row r="5025" spans="9:9" x14ac:dyDescent="0.3">
      <c r="I5025" s="1">
        <v>20.16</v>
      </c>
    </row>
    <row r="5026" spans="9:9" x14ac:dyDescent="0.3">
      <c r="I5026" s="1">
        <v>6.91</v>
      </c>
    </row>
    <row r="5027" spans="9:9" x14ac:dyDescent="0.3">
      <c r="I5027" s="1">
        <v>6.84</v>
      </c>
    </row>
    <row r="5028" spans="9:9" x14ac:dyDescent="0.3">
      <c r="I5028" s="1">
        <v>6.11</v>
      </c>
    </row>
    <row r="5029" spans="9:9" x14ac:dyDescent="0.3">
      <c r="I5029" s="1">
        <v>6.33</v>
      </c>
    </row>
    <row r="5030" spans="9:9" x14ac:dyDescent="0.3">
      <c r="I5030" s="1">
        <v>6.14</v>
      </c>
    </row>
    <row r="5031" spans="9:9" x14ac:dyDescent="0.3">
      <c r="I5031" s="1">
        <v>17.3</v>
      </c>
    </row>
    <row r="5032" spans="9:9" x14ac:dyDescent="0.3">
      <c r="I5032" s="1">
        <v>15.88</v>
      </c>
    </row>
    <row r="5033" spans="9:9" x14ac:dyDescent="0.3">
      <c r="I5033" s="1">
        <v>5.09</v>
      </c>
    </row>
    <row r="5034" spans="9:9" x14ac:dyDescent="0.3">
      <c r="I5034" s="1">
        <v>12.54</v>
      </c>
    </row>
    <row r="5035" spans="9:9" x14ac:dyDescent="0.3">
      <c r="I5035" s="1">
        <v>3.92</v>
      </c>
    </row>
    <row r="5036" spans="9:9" x14ac:dyDescent="0.3">
      <c r="I5036" s="1">
        <v>3.67</v>
      </c>
    </row>
    <row r="5037" spans="9:9" x14ac:dyDescent="0.3">
      <c r="I5037" s="1">
        <v>3.95</v>
      </c>
    </row>
    <row r="5038" spans="9:9" x14ac:dyDescent="0.3">
      <c r="I5038" s="1">
        <v>3.81</v>
      </c>
    </row>
    <row r="5039" spans="9:9" x14ac:dyDescent="0.3">
      <c r="I5039" s="1" t="s">
        <v>588</v>
      </c>
    </row>
    <row r="5040" spans="9:9" x14ac:dyDescent="0.3">
      <c r="I5040" s="1">
        <v>6.92</v>
      </c>
    </row>
    <row r="5041" spans="9:9" x14ac:dyDescent="0.3">
      <c r="I5041" s="1">
        <v>6.54</v>
      </c>
    </row>
    <row r="5042" spans="9:9" x14ac:dyDescent="0.3">
      <c r="I5042" s="1">
        <v>6.51</v>
      </c>
    </row>
    <row r="5043" spans="9:9" x14ac:dyDescent="0.3">
      <c r="I5043" s="1">
        <v>6.38</v>
      </c>
    </row>
    <row r="5044" spans="9:9" x14ac:dyDescent="0.3">
      <c r="I5044" s="1">
        <v>6.34</v>
      </c>
    </row>
    <row r="5045" spans="9:9" x14ac:dyDescent="0.3">
      <c r="I5045" s="1">
        <v>6.29</v>
      </c>
    </row>
    <row r="5046" spans="9:9" x14ac:dyDescent="0.3">
      <c r="I5046" s="1">
        <v>6.27</v>
      </c>
    </row>
    <row r="5047" spans="9:9" x14ac:dyDescent="0.3">
      <c r="I5047" s="1">
        <v>6.26</v>
      </c>
    </row>
    <row r="5048" spans="9:9" x14ac:dyDescent="0.3">
      <c r="I5048" s="1">
        <v>6.14</v>
      </c>
    </row>
    <row r="5049" spans="9:9" x14ac:dyDescent="0.3">
      <c r="I5049" s="1">
        <v>6.1</v>
      </c>
    </row>
    <row r="5050" spans="9:9" x14ac:dyDescent="0.3">
      <c r="I5050" s="1">
        <v>6.09</v>
      </c>
    </row>
    <row r="5051" spans="9:9" x14ac:dyDescent="0.3">
      <c r="I5051" s="1">
        <v>6.07</v>
      </c>
    </row>
    <row r="5052" spans="9:9" x14ac:dyDescent="0.3">
      <c r="I5052" s="1">
        <v>6.03</v>
      </c>
    </row>
    <row r="5053" spans="9:9" x14ac:dyDescent="0.3">
      <c r="I5053" s="1">
        <v>6.01</v>
      </c>
    </row>
    <row r="5054" spans="9:9" x14ac:dyDescent="0.3">
      <c r="I5054" s="1">
        <v>5.93</v>
      </c>
    </row>
    <row r="5055" spans="9:9" x14ac:dyDescent="0.3">
      <c r="I5055" s="1">
        <v>5.89</v>
      </c>
    </row>
    <row r="5056" spans="9:9" x14ac:dyDescent="0.3">
      <c r="I5056" s="1">
        <v>5.79</v>
      </c>
    </row>
    <row r="5057" spans="9:9" x14ac:dyDescent="0.3">
      <c r="I5057" s="1">
        <v>5.69</v>
      </c>
    </row>
    <row r="5058" spans="9:9" x14ac:dyDescent="0.3">
      <c r="I5058" s="1">
        <v>5.69</v>
      </c>
    </row>
    <row r="5059" spans="9:9" x14ac:dyDescent="0.3">
      <c r="I5059" s="1">
        <v>5.69</v>
      </c>
    </row>
    <row r="5060" spans="9:9" x14ac:dyDescent="0.3">
      <c r="I5060" s="1">
        <v>5.68</v>
      </c>
    </row>
    <row r="5061" spans="9:9" x14ac:dyDescent="0.3">
      <c r="I5061" s="1">
        <v>5.65</v>
      </c>
    </row>
    <row r="5062" spans="9:9" x14ac:dyDescent="0.3">
      <c r="I5062" s="1">
        <v>5.64</v>
      </c>
    </row>
    <row r="5063" spans="9:9" x14ac:dyDescent="0.3">
      <c r="I5063" s="1">
        <v>5.62</v>
      </c>
    </row>
    <row r="5064" spans="9:9" x14ac:dyDescent="0.3">
      <c r="I5064" s="1">
        <v>5.61</v>
      </c>
    </row>
    <row r="5065" spans="9:9" x14ac:dyDescent="0.3">
      <c r="I5065" s="1">
        <v>5.6</v>
      </c>
    </row>
    <row r="5066" spans="9:9" x14ac:dyDescent="0.3">
      <c r="I5066" s="1">
        <v>5.59</v>
      </c>
    </row>
    <row r="5067" spans="9:9" x14ac:dyDescent="0.3">
      <c r="I5067" s="1">
        <v>5.57</v>
      </c>
    </row>
    <row r="5068" spans="9:9" x14ac:dyDescent="0.3">
      <c r="I5068" s="1">
        <v>5.57</v>
      </c>
    </row>
    <row r="5069" spans="9:9" x14ac:dyDescent="0.3">
      <c r="I5069" s="1">
        <v>5.55</v>
      </c>
    </row>
    <row r="5070" spans="9:9" x14ac:dyDescent="0.3">
      <c r="I5070" s="1">
        <v>5.55</v>
      </c>
    </row>
    <row r="5071" spans="9:9" x14ac:dyDescent="0.3">
      <c r="I5071" s="1">
        <v>5.54</v>
      </c>
    </row>
    <row r="5072" spans="9:9" x14ac:dyDescent="0.3">
      <c r="I5072" s="1">
        <v>5.52</v>
      </c>
    </row>
    <row r="5073" spans="9:9" x14ac:dyDescent="0.3">
      <c r="I5073" s="1">
        <v>5.52</v>
      </c>
    </row>
    <row r="5074" spans="9:9" x14ac:dyDescent="0.3">
      <c r="I5074" s="1">
        <v>5.49</v>
      </c>
    </row>
    <row r="5075" spans="9:9" x14ac:dyDescent="0.3">
      <c r="I5075" s="1">
        <v>5.48</v>
      </c>
    </row>
    <row r="5076" spans="9:9" x14ac:dyDescent="0.3">
      <c r="I5076" s="1">
        <v>5.46</v>
      </c>
    </row>
    <row r="5077" spans="9:9" x14ac:dyDescent="0.3">
      <c r="I5077" s="1">
        <v>5.46</v>
      </c>
    </row>
    <row r="5078" spans="9:9" x14ac:dyDescent="0.3">
      <c r="I5078" s="1">
        <v>5.45</v>
      </c>
    </row>
    <row r="5079" spans="9:9" x14ac:dyDescent="0.3">
      <c r="I5079" s="1">
        <v>5.44</v>
      </c>
    </row>
    <row r="5080" spans="9:9" x14ac:dyDescent="0.3">
      <c r="I5080" s="1">
        <v>5.44</v>
      </c>
    </row>
    <row r="5081" spans="9:9" x14ac:dyDescent="0.3">
      <c r="I5081" s="1">
        <v>5.41</v>
      </c>
    </row>
    <row r="5082" spans="9:9" x14ac:dyDescent="0.3">
      <c r="I5082" s="1">
        <v>5.41</v>
      </c>
    </row>
    <row r="5083" spans="9:9" x14ac:dyDescent="0.3">
      <c r="I5083" s="1">
        <v>5.4</v>
      </c>
    </row>
    <row r="5084" spans="9:9" x14ac:dyDescent="0.3">
      <c r="I5084" s="1">
        <v>5.39</v>
      </c>
    </row>
    <row r="5085" spans="9:9" x14ac:dyDescent="0.3">
      <c r="I5085" s="1">
        <v>5.37</v>
      </c>
    </row>
    <row r="5086" spans="9:9" x14ac:dyDescent="0.3">
      <c r="I5086" s="1">
        <v>5.36</v>
      </c>
    </row>
    <row r="5087" spans="9:9" x14ac:dyDescent="0.3">
      <c r="I5087" s="1">
        <v>5.35</v>
      </c>
    </row>
    <row r="5088" spans="9:9" x14ac:dyDescent="0.3">
      <c r="I5088" s="1">
        <v>5.35</v>
      </c>
    </row>
    <row r="5089" spans="9:9" x14ac:dyDescent="0.3">
      <c r="I5089" s="1">
        <v>5.35</v>
      </c>
    </row>
    <row r="5090" spans="9:9" x14ac:dyDescent="0.3">
      <c r="I5090" s="1">
        <v>5.32</v>
      </c>
    </row>
    <row r="5091" spans="9:9" x14ac:dyDescent="0.3">
      <c r="I5091" s="1">
        <v>5.32</v>
      </c>
    </row>
    <row r="5092" spans="9:9" x14ac:dyDescent="0.3">
      <c r="I5092" s="1">
        <v>5.3</v>
      </c>
    </row>
    <row r="5093" spans="9:9" x14ac:dyDescent="0.3">
      <c r="I5093" s="1">
        <v>5.3</v>
      </c>
    </row>
    <row r="5094" spans="9:9" x14ac:dyDescent="0.3">
      <c r="I5094" s="1">
        <v>5.29</v>
      </c>
    </row>
    <row r="5095" spans="9:9" x14ac:dyDescent="0.3">
      <c r="I5095" s="1">
        <v>5.28</v>
      </c>
    </row>
    <row r="5096" spans="9:9" x14ac:dyDescent="0.3">
      <c r="I5096" s="1">
        <v>5.27</v>
      </c>
    </row>
    <row r="5097" spans="9:9" x14ac:dyDescent="0.3">
      <c r="I5097" s="1">
        <v>5.27</v>
      </c>
    </row>
    <row r="5098" spans="9:9" x14ac:dyDescent="0.3">
      <c r="I5098" s="1">
        <v>5.26</v>
      </c>
    </row>
    <row r="5099" spans="9:9" x14ac:dyDescent="0.3">
      <c r="I5099" s="1">
        <v>5.25</v>
      </c>
    </row>
    <row r="5100" spans="9:9" x14ac:dyDescent="0.3">
      <c r="I5100" s="1">
        <v>5.25</v>
      </c>
    </row>
    <row r="5101" spans="9:9" x14ac:dyDescent="0.3">
      <c r="I5101" s="1">
        <v>5.25</v>
      </c>
    </row>
    <row r="5102" spans="9:9" x14ac:dyDescent="0.3">
      <c r="I5102" s="1">
        <v>5.24</v>
      </c>
    </row>
    <row r="5103" spans="9:9" x14ac:dyDescent="0.3">
      <c r="I5103" s="1">
        <v>5.23</v>
      </c>
    </row>
    <row r="5104" spans="9:9" x14ac:dyDescent="0.3">
      <c r="I5104" s="1">
        <v>5.22</v>
      </c>
    </row>
    <row r="5105" spans="9:9" x14ac:dyDescent="0.3">
      <c r="I5105" s="1">
        <v>5.22</v>
      </c>
    </row>
    <row r="5106" spans="9:9" x14ac:dyDescent="0.3">
      <c r="I5106" s="1">
        <v>5.22</v>
      </c>
    </row>
    <row r="5107" spans="9:9" x14ac:dyDescent="0.3">
      <c r="I5107" s="1">
        <v>5.2</v>
      </c>
    </row>
    <row r="5108" spans="9:9" x14ac:dyDescent="0.3">
      <c r="I5108" s="1">
        <v>5.19</v>
      </c>
    </row>
    <row r="5109" spans="9:9" x14ac:dyDescent="0.3">
      <c r="I5109" s="1">
        <v>5.18</v>
      </c>
    </row>
    <row r="5110" spans="9:9" x14ac:dyDescent="0.3">
      <c r="I5110" s="1">
        <v>5.18</v>
      </c>
    </row>
    <row r="5111" spans="9:9" x14ac:dyDescent="0.3">
      <c r="I5111" s="1">
        <v>5.17</v>
      </c>
    </row>
    <row r="5112" spans="9:9" x14ac:dyDescent="0.3">
      <c r="I5112" s="1">
        <v>5.17</v>
      </c>
    </row>
    <row r="5113" spans="9:9" x14ac:dyDescent="0.3">
      <c r="I5113" s="1">
        <v>5.15</v>
      </c>
    </row>
    <row r="5114" spans="9:9" x14ac:dyDescent="0.3">
      <c r="I5114" s="1">
        <v>5.15</v>
      </c>
    </row>
    <row r="5115" spans="9:9" x14ac:dyDescent="0.3">
      <c r="I5115" s="1">
        <v>5.15</v>
      </c>
    </row>
    <row r="5116" spans="9:9" x14ac:dyDescent="0.3">
      <c r="I5116" s="1">
        <v>5.14</v>
      </c>
    </row>
    <row r="5117" spans="9:9" x14ac:dyDescent="0.3">
      <c r="I5117" s="1">
        <v>5.13</v>
      </c>
    </row>
    <row r="5118" spans="9:9" x14ac:dyDescent="0.3">
      <c r="I5118" s="1">
        <v>5.12</v>
      </c>
    </row>
    <row r="5119" spans="9:9" x14ac:dyDescent="0.3">
      <c r="I5119" s="1">
        <v>5.12</v>
      </c>
    </row>
    <row r="5120" spans="9:9" x14ac:dyDescent="0.3">
      <c r="I5120" s="1">
        <v>5.1100000000000003</v>
      </c>
    </row>
    <row r="5121" spans="9:9" x14ac:dyDescent="0.3">
      <c r="I5121" s="1">
        <v>5.0999999999999996</v>
      </c>
    </row>
    <row r="5122" spans="9:9" x14ac:dyDescent="0.3">
      <c r="I5122" s="1">
        <v>5.09</v>
      </c>
    </row>
    <row r="5123" spans="9:9" x14ac:dyDescent="0.3">
      <c r="I5123" s="1">
        <v>5.07</v>
      </c>
    </row>
    <row r="5124" spans="9:9" x14ac:dyDescent="0.3">
      <c r="I5124" s="1">
        <v>5.0599999999999996</v>
      </c>
    </row>
    <row r="5125" spans="9:9" x14ac:dyDescent="0.3">
      <c r="I5125" s="1">
        <v>5.0599999999999996</v>
      </c>
    </row>
    <row r="5126" spans="9:9" x14ac:dyDescent="0.3">
      <c r="I5126" s="1">
        <v>5.0599999999999996</v>
      </c>
    </row>
    <row r="5127" spans="9:9" x14ac:dyDescent="0.3">
      <c r="I5127" s="1">
        <v>5.05</v>
      </c>
    </row>
    <row r="5128" spans="9:9" x14ac:dyDescent="0.3">
      <c r="I5128" s="1">
        <v>5.04</v>
      </c>
    </row>
    <row r="5129" spans="9:9" x14ac:dyDescent="0.3">
      <c r="I5129" s="1">
        <v>5.03</v>
      </c>
    </row>
    <row r="5130" spans="9:9" x14ac:dyDescent="0.3">
      <c r="I5130" s="1">
        <v>5.01</v>
      </c>
    </row>
    <row r="5131" spans="9:9" x14ac:dyDescent="0.3">
      <c r="I5131" s="1">
        <v>4.99</v>
      </c>
    </row>
    <row r="5132" spans="9:9" x14ac:dyDescent="0.3">
      <c r="I5132" s="1">
        <v>4.99</v>
      </c>
    </row>
    <row r="5133" spans="9:9" x14ac:dyDescent="0.3">
      <c r="I5133" s="1">
        <v>4.9800000000000004</v>
      </c>
    </row>
    <row r="5134" spans="9:9" x14ac:dyDescent="0.3">
      <c r="I5134" s="1">
        <v>4.97</v>
      </c>
    </row>
    <row r="5135" spans="9:9" x14ac:dyDescent="0.3">
      <c r="I5135" s="1">
        <v>4.97</v>
      </c>
    </row>
    <row r="5136" spans="9:9" x14ac:dyDescent="0.3">
      <c r="I5136" s="1">
        <v>4.95</v>
      </c>
    </row>
    <row r="5137" spans="9:9" x14ac:dyDescent="0.3">
      <c r="I5137" s="1">
        <v>4.95</v>
      </c>
    </row>
    <row r="5138" spans="9:9" x14ac:dyDescent="0.3">
      <c r="I5138" s="1">
        <v>4.95</v>
      </c>
    </row>
    <row r="5139" spans="9:9" x14ac:dyDescent="0.3">
      <c r="I5139" s="1">
        <v>4.92</v>
      </c>
    </row>
    <row r="5140" spans="9:9" x14ac:dyDescent="0.3">
      <c r="I5140" s="1">
        <v>4.9000000000000004</v>
      </c>
    </row>
    <row r="5141" spans="9:9" x14ac:dyDescent="0.3">
      <c r="I5141" s="1">
        <v>4.88</v>
      </c>
    </row>
    <row r="5142" spans="9:9" x14ac:dyDescent="0.3">
      <c r="I5142" s="1">
        <v>4.88</v>
      </c>
    </row>
    <row r="5143" spans="9:9" x14ac:dyDescent="0.3">
      <c r="I5143" s="1">
        <v>4.88</v>
      </c>
    </row>
    <row r="5144" spans="9:9" x14ac:dyDescent="0.3">
      <c r="I5144" s="1">
        <v>4.8499999999999996</v>
      </c>
    </row>
    <row r="5145" spans="9:9" x14ac:dyDescent="0.3">
      <c r="I5145" s="1">
        <v>4.8499999999999996</v>
      </c>
    </row>
    <row r="5146" spans="9:9" x14ac:dyDescent="0.3">
      <c r="I5146" s="1">
        <v>4.84</v>
      </c>
    </row>
    <row r="5147" spans="9:9" x14ac:dyDescent="0.3">
      <c r="I5147" s="1">
        <v>4.84</v>
      </c>
    </row>
    <row r="5148" spans="9:9" x14ac:dyDescent="0.3">
      <c r="I5148" s="1">
        <v>4.8099999999999996</v>
      </c>
    </row>
    <row r="5149" spans="9:9" x14ac:dyDescent="0.3">
      <c r="I5149" s="1">
        <v>4.8</v>
      </c>
    </row>
    <row r="5150" spans="9:9" x14ac:dyDescent="0.3">
      <c r="I5150" s="1">
        <v>4.79</v>
      </c>
    </row>
    <row r="5151" spans="9:9" x14ac:dyDescent="0.3">
      <c r="I5151" s="1">
        <v>4.78</v>
      </c>
    </row>
    <row r="5152" spans="9:9" x14ac:dyDescent="0.3">
      <c r="I5152" s="1">
        <v>4.7699999999999996</v>
      </c>
    </row>
    <row r="5153" spans="9:9" x14ac:dyDescent="0.3">
      <c r="I5153" s="1">
        <v>4.7699999999999996</v>
      </c>
    </row>
    <row r="5154" spans="9:9" x14ac:dyDescent="0.3">
      <c r="I5154" s="1">
        <v>4.75</v>
      </c>
    </row>
    <row r="5155" spans="9:9" x14ac:dyDescent="0.3">
      <c r="I5155" s="1">
        <v>4.75</v>
      </c>
    </row>
    <row r="5156" spans="9:9" x14ac:dyDescent="0.3">
      <c r="I5156" s="1">
        <v>4.74</v>
      </c>
    </row>
    <row r="5157" spans="9:9" x14ac:dyDescent="0.3">
      <c r="I5157" s="1">
        <v>4.72</v>
      </c>
    </row>
    <row r="5158" spans="9:9" x14ac:dyDescent="0.3">
      <c r="I5158" s="1">
        <v>4.71</v>
      </c>
    </row>
    <row r="5159" spans="9:9" x14ac:dyDescent="0.3">
      <c r="I5159" s="1">
        <v>4.6900000000000004</v>
      </c>
    </row>
    <row r="5160" spans="9:9" x14ac:dyDescent="0.3">
      <c r="I5160" s="1">
        <v>4.6900000000000004</v>
      </c>
    </row>
    <row r="5161" spans="9:9" x14ac:dyDescent="0.3">
      <c r="I5161" s="1">
        <v>4.6500000000000004</v>
      </c>
    </row>
    <row r="5162" spans="9:9" x14ac:dyDescent="0.3">
      <c r="I5162" s="1">
        <v>4.6399999999999997</v>
      </c>
    </row>
    <row r="5163" spans="9:9" x14ac:dyDescent="0.3">
      <c r="I5163" s="1">
        <v>4.63</v>
      </c>
    </row>
    <row r="5164" spans="9:9" x14ac:dyDescent="0.3">
      <c r="I5164" s="1">
        <v>4.62</v>
      </c>
    </row>
    <row r="5165" spans="9:9" x14ac:dyDescent="0.3">
      <c r="I5165" s="1">
        <v>4.62</v>
      </c>
    </row>
    <row r="5166" spans="9:9" x14ac:dyDescent="0.3">
      <c r="I5166" s="1">
        <v>4.62</v>
      </c>
    </row>
    <row r="5167" spans="9:9" x14ac:dyDescent="0.3">
      <c r="I5167" s="1">
        <v>4.6100000000000003</v>
      </c>
    </row>
    <row r="5168" spans="9:9" x14ac:dyDescent="0.3">
      <c r="I5168" s="1">
        <v>4.59</v>
      </c>
    </row>
    <row r="5169" spans="9:9" x14ac:dyDescent="0.3">
      <c r="I5169" s="1">
        <v>4.58</v>
      </c>
    </row>
    <row r="5170" spans="9:9" x14ac:dyDescent="0.3">
      <c r="I5170" s="1">
        <v>4.58</v>
      </c>
    </row>
    <row r="5171" spans="9:9" x14ac:dyDescent="0.3">
      <c r="I5171" s="1">
        <v>4.57</v>
      </c>
    </row>
    <row r="5172" spans="9:9" x14ac:dyDescent="0.3">
      <c r="I5172" s="1">
        <v>4.53</v>
      </c>
    </row>
    <row r="5173" spans="9:9" x14ac:dyDescent="0.3">
      <c r="I5173" s="1">
        <v>4.51</v>
      </c>
    </row>
    <row r="5174" spans="9:9" x14ac:dyDescent="0.3">
      <c r="I5174" s="1">
        <v>4.5</v>
      </c>
    </row>
    <row r="5175" spans="9:9" x14ac:dyDescent="0.3">
      <c r="I5175" s="1">
        <v>4.49</v>
      </c>
    </row>
    <row r="5176" spans="9:9" x14ac:dyDescent="0.3">
      <c r="I5176" s="1">
        <v>4.49</v>
      </c>
    </row>
    <row r="5177" spans="9:9" x14ac:dyDescent="0.3">
      <c r="I5177" s="1">
        <v>4.45</v>
      </c>
    </row>
    <row r="5178" spans="9:9" x14ac:dyDescent="0.3">
      <c r="I5178" s="1">
        <v>4.32</v>
      </c>
    </row>
    <row r="5179" spans="9:9" x14ac:dyDescent="0.3">
      <c r="I5179" s="1">
        <v>4.3099999999999996</v>
      </c>
    </row>
    <row r="5180" spans="9:9" x14ac:dyDescent="0.3">
      <c r="I5180" s="1">
        <v>4.3</v>
      </c>
    </row>
    <row r="5181" spans="9:9" x14ac:dyDescent="0.3">
      <c r="I5181" s="1">
        <v>4.29</v>
      </c>
    </row>
    <row r="5182" spans="9:9" x14ac:dyDescent="0.3">
      <c r="I5182" s="1">
        <v>4.2699999999999996</v>
      </c>
    </row>
    <row r="5183" spans="9:9" x14ac:dyDescent="0.3">
      <c r="I5183" s="1">
        <v>4.18</v>
      </c>
    </row>
    <row r="5184" spans="9:9" x14ac:dyDescent="0.3">
      <c r="I5184" s="1">
        <v>4.16</v>
      </c>
    </row>
    <row r="5185" spans="9:9" x14ac:dyDescent="0.3">
      <c r="I5185" s="1">
        <v>4.13</v>
      </c>
    </row>
    <row r="5186" spans="9:9" x14ac:dyDescent="0.3">
      <c r="I5186" s="1">
        <v>4.0599999999999996</v>
      </c>
    </row>
    <row r="5187" spans="9:9" x14ac:dyDescent="0.3">
      <c r="I5187" s="1">
        <v>3.99</v>
      </c>
    </row>
    <row r="5188" spans="9:9" x14ac:dyDescent="0.3">
      <c r="I5188" s="1">
        <v>3.97</v>
      </c>
    </row>
    <row r="5189" spans="9:9" x14ac:dyDescent="0.3">
      <c r="I5189" s="1">
        <v>3.96</v>
      </c>
    </row>
    <row r="5190" spans="9:9" x14ac:dyDescent="0.3">
      <c r="I5190" s="1">
        <v>3.95</v>
      </c>
    </row>
    <row r="5191" spans="9:9" x14ac:dyDescent="0.3">
      <c r="I5191" s="1">
        <v>3.88</v>
      </c>
    </row>
    <row r="5192" spans="9:9" x14ac:dyDescent="0.3">
      <c r="I5192" s="1">
        <v>3.84</v>
      </c>
    </row>
    <row r="5193" spans="9:9" x14ac:dyDescent="0.3">
      <c r="I5193" s="1">
        <v>3.84</v>
      </c>
    </row>
    <row r="5194" spans="9:9" x14ac:dyDescent="0.3">
      <c r="I5194" s="1">
        <v>3.76</v>
      </c>
    </row>
    <row r="5195" spans="9:9" x14ac:dyDescent="0.3">
      <c r="I5195" s="1">
        <v>3.68</v>
      </c>
    </row>
    <row r="5196" spans="9:9" x14ac:dyDescent="0.3">
      <c r="I5196" s="1">
        <v>3.65</v>
      </c>
    </row>
    <row r="5197" spans="9:9" x14ac:dyDescent="0.3">
      <c r="I5197" s="1">
        <v>3.62</v>
      </c>
    </row>
    <row r="5198" spans="9:9" x14ac:dyDescent="0.3">
      <c r="I5198" s="1">
        <v>3.6</v>
      </c>
    </row>
    <row r="5199" spans="9:9" x14ac:dyDescent="0.3">
      <c r="I5199" s="1">
        <v>3.34</v>
      </c>
    </row>
    <row r="5200" spans="9:9" x14ac:dyDescent="0.3">
      <c r="I5200" s="1">
        <v>3.19</v>
      </c>
    </row>
    <row r="5201" spans="9:9" x14ac:dyDescent="0.3">
      <c r="I5201" s="1">
        <v>3.16</v>
      </c>
    </row>
    <row r="5202" spans="9:9" x14ac:dyDescent="0.3">
      <c r="I5202" s="1">
        <v>3.09</v>
      </c>
    </row>
    <row r="5203" spans="9:9" x14ac:dyDescent="0.3">
      <c r="I5203" s="1">
        <v>3.03</v>
      </c>
    </row>
    <row r="5204" spans="9:9" x14ac:dyDescent="0.3">
      <c r="I5204" s="1">
        <v>3.01</v>
      </c>
    </row>
    <row r="5205" spans="9:9" x14ac:dyDescent="0.3">
      <c r="I5205" s="1">
        <v>3</v>
      </c>
    </row>
    <row r="5206" spans="9:9" x14ac:dyDescent="0.3">
      <c r="I5206" s="1">
        <v>2.98</v>
      </c>
    </row>
    <row r="5207" spans="9:9" x14ac:dyDescent="0.3">
      <c r="I5207" s="1">
        <v>2.87</v>
      </c>
    </row>
    <row r="5208" spans="9:9" x14ac:dyDescent="0.3">
      <c r="I5208" s="1">
        <v>2.85</v>
      </c>
    </row>
    <row r="5209" spans="9:9" x14ac:dyDescent="0.3">
      <c r="I5209" s="1">
        <v>2.82</v>
      </c>
    </row>
    <row r="5210" spans="9:9" x14ac:dyDescent="0.3">
      <c r="I5210" s="1">
        <v>2.81</v>
      </c>
    </row>
    <row r="5211" spans="9:9" x14ac:dyDescent="0.3">
      <c r="I5211" s="1">
        <v>2.77</v>
      </c>
    </row>
    <row r="5212" spans="9:9" x14ac:dyDescent="0.3">
      <c r="I5212" s="1">
        <v>2.72</v>
      </c>
    </row>
    <row r="5213" spans="9:9" x14ac:dyDescent="0.3">
      <c r="I5213" s="1">
        <v>2.71</v>
      </c>
    </row>
    <row r="5214" spans="9:9" x14ac:dyDescent="0.3">
      <c r="I5214" s="1">
        <v>2.65</v>
      </c>
    </row>
    <row r="5215" spans="9:9" x14ac:dyDescent="0.3">
      <c r="I5215" s="1">
        <v>2.64</v>
      </c>
    </row>
    <row r="5216" spans="9:9" x14ac:dyDescent="0.3">
      <c r="I5216" s="1">
        <v>2.64</v>
      </c>
    </row>
    <row r="5217" spans="9:9" x14ac:dyDescent="0.3">
      <c r="I5217" s="1">
        <v>2.57</v>
      </c>
    </row>
    <row r="5218" spans="9:9" x14ac:dyDescent="0.3">
      <c r="I5218" s="1">
        <v>2.57</v>
      </c>
    </row>
    <row r="5219" spans="9:9" x14ac:dyDescent="0.3">
      <c r="I5219" s="1">
        <v>2.48</v>
      </c>
    </row>
    <row r="5220" spans="9:9" x14ac:dyDescent="0.3">
      <c r="I5220" s="1">
        <v>2.48</v>
      </c>
    </row>
    <row r="5221" spans="9:9" x14ac:dyDescent="0.3">
      <c r="I5221" s="1">
        <v>2.48</v>
      </c>
    </row>
    <row r="5222" spans="9:9" x14ac:dyDescent="0.3">
      <c r="I5222" s="1">
        <v>2.46</v>
      </c>
    </row>
    <row r="5223" spans="9:9" x14ac:dyDescent="0.3">
      <c r="I5223" s="1">
        <v>2.38</v>
      </c>
    </row>
    <row r="5224" spans="9:9" x14ac:dyDescent="0.3">
      <c r="I5224" s="1">
        <v>2.23</v>
      </c>
    </row>
    <row r="5225" spans="9:9" x14ac:dyDescent="0.3">
      <c r="I5225" s="1">
        <v>2.2200000000000002</v>
      </c>
    </row>
    <row r="5226" spans="9:9" x14ac:dyDescent="0.3">
      <c r="I5226" s="1">
        <v>2.16</v>
      </c>
    </row>
    <row r="5227" spans="9:9" x14ac:dyDescent="0.3">
      <c r="I5227" s="1">
        <v>2.1</v>
      </c>
    </row>
    <row r="5228" spans="9:9" x14ac:dyDescent="0.3">
      <c r="I5228" s="1">
        <v>2.09</v>
      </c>
    </row>
    <row r="5229" spans="9:9" x14ac:dyDescent="0.3">
      <c r="I5229" s="1">
        <v>2.0699999999999998</v>
      </c>
    </row>
    <row r="5230" spans="9:9" x14ac:dyDescent="0.3">
      <c r="I5230" s="1">
        <v>1.97</v>
      </c>
    </row>
    <row r="5231" spans="9:9" x14ac:dyDescent="0.3">
      <c r="I5231" s="1">
        <v>1.92</v>
      </c>
    </row>
    <row r="5232" spans="9:9" x14ac:dyDescent="0.3">
      <c r="I5232" s="1">
        <v>1.92</v>
      </c>
    </row>
    <row r="5233" spans="9:9" x14ac:dyDescent="0.3">
      <c r="I5233" s="1">
        <v>1.86</v>
      </c>
    </row>
    <row r="5234" spans="9:9" x14ac:dyDescent="0.3">
      <c r="I5234" s="1">
        <v>1.76</v>
      </c>
    </row>
    <row r="5235" spans="9:9" x14ac:dyDescent="0.3">
      <c r="I5235" s="1">
        <v>1.59</v>
      </c>
    </row>
    <row r="5236" spans="9:9" x14ac:dyDescent="0.3">
      <c r="I5236" s="1">
        <v>1.49</v>
      </c>
    </row>
    <row r="5237" spans="9:9" x14ac:dyDescent="0.3">
      <c r="I5237" s="1">
        <v>1.31</v>
      </c>
    </row>
    <row r="5238" spans="9:9" x14ac:dyDescent="0.3">
      <c r="I5238" s="1">
        <v>1.22</v>
      </c>
    </row>
    <row r="5239" spans="9:9" x14ac:dyDescent="0.3">
      <c r="I5239" s="1">
        <v>1.1599999999999999</v>
      </c>
    </row>
    <row r="5240" spans="9:9" x14ac:dyDescent="0.3">
      <c r="I5240" s="1">
        <v>1.1499999999999999</v>
      </c>
    </row>
  </sheetData>
  <sortState ref="B2:T202">
    <sortCondition ref="C2:C202"/>
  </sortState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5" sqref="M5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9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9" x14ac:dyDescent="0.3">
      <c r="A2" s="1">
        <v>1</v>
      </c>
      <c r="B2" s="1" t="s">
        <v>168</v>
      </c>
      <c r="C2" s="1" t="s">
        <v>486</v>
      </c>
      <c r="D2" s="1" t="s">
        <v>543</v>
      </c>
      <c r="E2" s="1">
        <v>11000</v>
      </c>
      <c r="F2" s="1" t="s">
        <v>520</v>
      </c>
      <c r="G2" s="1">
        <v>36</v>
      </c>
      <c r="H2" s="1">
        <v>116.75</v>
      </c>
      <c r="I2" s="1">
        <v>34.979999999999997</v>
      </c>
      <c r="J2" s="3">
        <f t="shared" ref="J2:J33" si="0">VLOOKUP(C2,$B$93:$E$122,2,FALSE)</f>
        <v>105.8</v>
      </c>
      <c r="K2" s="3">
        <f t="shared" ref="K2:K33" si="1">VLOOKUP(F2,$B$93:$E$122,2,FALSE)</f>
        <v>99.9</v>
      </c>
      <c r="L2" s="3">
        <f t="shared" ref="L2:L33" si="2">VLOOKUP(C2,$B$93:$E$122,4,FALSE)</f>
        <v>103.6</v>
      </c>
      <c r="M2" s="3">
        <f t="shared" ref="M2:M33" si="3">VLOOKUP(F2,$B$93:$E$122,3,FALSE)</f>
        <v>111.2</v>
      </c>
      <c r="N2" s="3"/>
      <c r="P2" s="4">
        <f t="shared" ref="P2:P33" si="4">-87.868852+(LN(E2))*9.365713+G2*0.73241+I2*0.27241+H2*0.0924+((J2+K2)/2)*0.015315+((L2+M2)/2)*-0.032803</f>
        <v>44.020667696267857</v>
      </c>
      <c r="Q2" s="5">
        <f t="shared" ref="Q2:Q33" si="5">P2-O2</f>
        <v>44.020667696267857</v>
      </c>
      <c r="R2" s="5">
        <f t="shared" ref="R2:R33" si="6">P2/(E2/1000)</f>
        <v>4.0018788814788957</v>
      </c>
      <c r="S2" s="1">
        <f>P2*1.4</f>
        <v>61.628934774774997</v>
      </c>
    </row>
    <row r="3" spans="1:19" x14ac:dyDescent="0.3">
      <c r="A3" s="1">
        <v>2</v>
      </c>
      <c r="B3" s="1" t="s">
        <v>464</v>
      </c>
      <c r="C3" s="1" t="s">
        <v>486</v>
      </c>
      <c r="D3" s="1" t="s">
        <v>546</v>
      </c>
      <c r="E3" s="1">
        <v>10400</v>
      </c>
      <c r="F3" s="1" t="s">
        <v>520</v>
      </c>
      <c r="G3" s="1">
        <v>38</v>
      </c>
      <c r="H3" s="1">
        <v>116.75</v>
      </c>
      <c r="I3" s="1">
        <v>30.6</v>
      </c>
      <c r="J3" s="3">
        <f t="shared" si="0"/>
        <v>105.8</v>
      </c>
      <c r="K3" s="3">
        <f t="shared" si="1"/>
        <v>99.9</v>
      </c>
      <c r="L3" s="3">
        <f t="shared" si="2"/>
        <v>103.6</v>
      </c>
      <c r="M3" s="3">
        <f t="shared" si="3"/>
        <v>111.2</v>
      </c>
      <c r="N3" s="3"/>
      <c r="P3" s="4">
        <f t="shared" si="4"/>
        <v>43.767014049291127</v>
      </c>
      <c r="Q3" s="5">
        <f t="shared" si="5"/>
        <v>43.767014049291127</v>
      </c>
      <c r="R3" s="5">
        <f t="shared" si="6"/>
        <v>4.2083667355087622</v>
      </c>
      <c r="S3" s="1">
        <f>P3*1.3</f>
        <v>56.897118264078465</v>
      </c>
    </row>
    <row r="4" spans="1:19" x14ac:dyDescent="0.3">
      <c r="A4" s="1">
        <v>3</v>
      </c>
      <c r="B4" s="1" t="s">
        <v>144</v>
      </c>
      <c r="C4" s="1" t="s">
        <v>520</v>
      </c>
      <c r="D4" s="1" t="s">
        <v>542</v>
      </c>
      <c r="E4" s="1">
        <v>10000</v>
      </c>
      <c r="F4" s="1" t="s">
        <v>486</v>
      </c>
      <c r="G4" s="1">
        <v>33</v>
      </c>
      <c r="H4" s="1">
        <v>120.25</v>
      </c>
      <c r="I4" s="1">
        <v>29.22</v>
      </c>
      <c r="J4" s="3">
        <f t="shared" si="0"/>
        <v>99.9</v>
      </c>
      <c r="K4" s="3">
        <f t="shared" si="1"/>
        <v>105.8</v>
      </c>
      <c r="L4" s="3">
        <f t="shared" si="2"/>
        <v>107.3</v>
      </c>
      <c r="M4" s="3">
        <f t="shared" si="3"/>
        <v>108.4</v>
      </c>
      <c r="N4" s="3"/>
      <c r="P4" s="4">
        <f t="shared" si="4"/>
        <v>39.670346956242163</v>
      </c>
      <c r="Q4" s="5">
        <f t="shared" si="5"/>
        <v>39.670346956242163</v>
      </c>
      <c r="R4" s="5">
        <f t="shared" si="6"/>
        <v>3.9670346956242164</v>
      </c>
      <c r="S4" s="1">
        <f>P4*1.3</f>
        <v>51.571451043114813</v>
      </c>
    </row>
    <row r="5" spans="1:19" x14ac:dyDescent="0.3">
      <c r="A5" s="1">
        <v>4</v>
      </c>
      <c r="B5" s="1" t="s">
        <v>376</v>
      </c>
      <c r="C5" s="1" t="s">
        <v>508</v>
      </c>
      <c r="D5" s="1" t="s">
        <v>542</v>
      </c>
      <c r="E5" s="1">
        <v>9600</v>
      </c>
      <c r="F5" s="1" t="s">
        <v>556</v>
      </c>
      <c r="G5" s="1">
        <v>30</v>
      </c>
      <c r="H5" s="3">
        <v>111</v>
      </c>
      <c r="I5" s="1">
        <v>27.01</v>
      </c>
      <c r="J5" s="3">
        <f t="shared" si="0"/>
        <v>100.4</v>
      </c>
      <c r="K5" s="3">
        <f t="shared" si="1"/>
        <v>102.3</v>
      </c>
      <c r="L5" s="3">
        <f t="shared" si="2"/>
        <v>105.9</v>
      </c>
      <c r="M5" s="3">
        <f t="shared" si="3"/>
        <v>102.2</v>
      </c>
      <c r="N5" s="3"/>
      <c r="P5" s="4">
        <f t="shared" si="4"/>
        <v>35.735742671477873</v>
      </c>
      <c r="Q5" s="5">
        <f t="shared" si="5"/>
        <v>35.735742671477873</v>
      </c>
      <c r="R5" s="5">
        <f t="shared" si="6"/>
        <v>3.722473194945612</v>
      </c>
      <c r="S5" s="1">
        <f>P5*1.2</f>
        <v>42.882891205773447</v>
      </c>
    </row>
    <row r="6" spans="1:19" x14ac:dyDescent="0.3">
      <c r="A6" s="1">
        <v>5</v>
      </c>
      <c r="B6" s="1" t="s">
        <v>317</v>
      </c>
      <c r="C6" s="1" t="s">
        <v>516</v>
      </c>
      <c r="D6" s="1" t="s">
        <v>546</v>
      </c>
      <c r="E6" s="1">
        <v>9200</v>
      </c>
      <c r="F6" s="3" t="s">
        <v>519</v>
      </c>
      <c r="G6" s="1">
        <v>35</v>
      </c>
      <c r="H6" s="3">
        <v>115</v>
      </c>
      <c r="I6" s="1">
        <v>29.36</v>
      </c>
      <c r="J6" s="3">
        <f t="shared" si="0"/>
        <v>102.7</v>
      </c>
      <c r="K6" s="3">
        <f t="shared" si="1"/>
        <v>101.7</v>
      </c>
      <c r="L6" s="3">
        <f t="shared" si="2"/>
        <v>104.7</v>
      </c>
      <c r="M6" s="3">
        <f t="shared" si="3"/>
        <v>110.8</v>
      </c>
      <c r="N6" s="3"/>
      <c r="P6" s="4">
        <f t="shared" si="4"/>
        <v>39.90060168744079</v>
      </c>
      <c r="Q6" s="5">
        <f t="shared" si="5"/>
        <v>39.90060168744079</v>
      </c>
      <c r="R6" s="5">
        <f t="shared" si="6"/>
        <v>4.3370219225479127</v>
      </c>
      <c r="S6" s="1">
        <f>P6*1.2</f>
        <v>47.88072202492895</v>
      </c>
    </row>
    <row r="7" spans="1:19" x14ac:dyDescent="0.3">
      <c r="A7" s="1">
        <v>6</v>
      </c>
      <c r="B7" s="1" t="s">
        <v>7</v>
      </c>
      <c r="C7" s="1" t="s">
        <v>519</v>
      </c>
      <c r="D7" s="1" t="s">
        <v>543</v>
      </c>
      <c r="E7" s="1">
        <v>8800</v>
      </c>
      <c r="F7" s="3" t="s">
        <v>516</v>
      </c>
      <c r="G7" s="1">
        <v>34</v>
      </c>
      <c r="H7" s="1">
        <v>111</v>
      </c>
      <c r="I7" s="1">
        <v>30.11</v>
      </c>
      <c r="J7" s="3">
        <f t="shared" si="0"/>
        <v>101.7</v>
      </c>
      <c r="K7" s="3">
        <f t="shared" si="1"/>
        <v>102.7</v>
      </c>
      <c r="L7" s="3">
        <f t="shared" si="2"/>
        <v>103.6</v>
      </c>
      <c r="M7" s="3">
        <f t="shared" si="3"/>
        <v>110.5</v>
      </c>
      <c r="N7" s="3"/>
      <c r="P7" s="4">
        <f t="shared" si="4"/>
        <v>38.609538836858221</v>
      </c>
      <c r="Q7" s="5">
        <f t="shared" si="5"/>
        <v>38.609538836858221</v>
      </c>
      <c r="R7" s="5">
        <f t="shared" si="6"/>
        <v>4.3874475950975249</v>
      </c>
      <c r="S7" s="1">
        <f>P7*1.1</f>
        <v>42.470492720544044</v>
      </c>
    </row>
    <row r="8" spans="1:19" x14ac:dyDescent="0.3">
      <c r="A8" s="1">
        <v>7</v>
      </c>
      <c r="B8" s="1" t="s">
        <v>392</v>
      </c>
      <c r="C8" s="1" t="s">
        <v>516</v>
      </c>
      <c r="D8" s="1" t="s">
        <v>543</v>
      </c>
      <c r="E8" s="1">
        <v>7300</v>
      </c>
      <c r="F8" s="3" t="s">
        <v>519</v>
      </c>
      <c r="G8" s="1">
        <v>35</v>
      </c>
      <c r="H8" s="3">
        <v>115</v>
      </c>
      <c r="I8" s="1">
        <v>21.72</v>
      </c>
      <c r="J8" s="3">
        <f t="shared" si="0"/>
        <v>102.7</v>
      </c>
      <c r="K8" s="3">
        <f t="shared" si="1"/>
        <v>101.7</v>
      </c>
      <c r="L8" s="3">
        <f t="shared" si="2"/>
        <v>104.7</v>
      </c>
      <c r="M8" s="3">
        <f t="shared" si="3"/>
        <v>110.8</v>
      </c>
      <c r="N8" s="3"/>
      <c r="P8" s="4">
        <f t="shared" si="4"/>
        <v>35.6528269920573</v>
      </c>
      <c r="Q8" s="5">
        <f t="shared" si="5"/>
        <v>35.6528269920573</v>
      </c>
      <c r="R8" s="5">
        <f t="shared" si="6"/>
        <v>4.8839489030215484</v>
      </c>
    </row>
    <row r="9" spans="1:19" x14ac:dyDescent="0.3">
      <c r="A9" s="1">
        <v>8</v>
      </c>
      <c r="B9" s="1" t="s">
        <v>291</v>
      </c>
      <c r="C9" s="1" t="s">
        <v>516</v>
      </c>
      <c r="D9" s="1" t="s">
        <v>545</v>
      </c>
      <c r="E9" s="1">
        <v>7000</v>
      </c>
      <c r="F9" s="1" t="s">
        <v>519</v>
      </c>
      <c r="G9" s="1">
        <v>34</v>
      </c>
      <c r="H9" s="1">
        <v>115</v>
      </c>
      <c r="I9" s="1">
        <v>19.71</v>
      </c>
      <c r="J9" s="3">
        <f t="shared" si="0"/>
        <v>102.7</v>
      </c>
      <c r="K9" s="3">
        <f t="shared" si="1"/>
        <v>101.7</v>
      </c>
      <c r="L9" s="3">
        <f t="shared" si="2"/>
        <v>104.7</v>
      </c>
      <c r="M9" s="3">
        <f t="shared" si="3"/>
        <v>110.8</v>
      </c>
      <c r="N9" s="3"/>
      <c r="P9" s="4">
        <f t="shared" si="4"/>
        <v>33.979848247020911</v>
      </c>
      <c r="Q9" s="5">
        <f t="shared" si="5"/>
        <v>33.979848247020911</v>
      </c>
      <c r="R9" s="5">
        <f t="shared" si="6"/>
        <v>4.8542640352887014</v>
      </c>
    </row>
    <row r="10" spans="1:19" x14ac:dyDescent="0.3">
      <c r="A10" s="1">
        <v>9</v>
      </c>
      <c r="B10" s="1" t="s">
        <v>477</v>
      </c>
      <c r="C10" s="1" t="s">
        <v>556</v>
      </c>
      <c r="D10" s="1" t="s">
        <v>543</v>
      </c>
      <c r="E10" s="1">
        <v>6700</v>
      </c>
      <c r="F10" s="1" t="s">
        <v>508</v>
      </c>
      <c r="G10" s="1">
        <v>29</v>
      </c>
      <c r="H10" s="1">
        <v>104.5</v>
      </c>
      <c r="I10" s="1">
        <v>24.7</v>
      </c>
      <c r="J10" s="3">
        <f t="shared" si="0"/>
        <v>102.3</v>
      </c>
      <c r="K10" s="3">
        <f t="shared" si="1"/>
        <v>100.4</v>
      </c>
      <c r="L10" s="3">
        <f t="shared" si="2"/>
        <v>110.7</v>
      </c>
      <c r="M10" s="3">
        <f t="shared" si="3"/>
        <v>104.8</v>
      </c>
      <c r="N10" s="3"/>
      <c r="P10" s="4">
        <f t="shared" si="4"/>
        <v>30.283663604555088</v>
      </c>
      <c r="Q10" s="5">
        <f t="shared" si="5"/>
        <v>30.283663604555088</v>
      </c>
      <c r="R10" s="5">
        <f t="shared" si="6"/>
        <v>4.5199497917246401</v>
      </c>
    </row>
    <row r="11" spans="1:19" x14ac:dyDescent="0.3">
      <c r="A11" s="1">
        <v>10</v>
      </c>
      <c r="B11" s="1" t="s">
        <v>246</v>
      </c>
      <c r="C11" s="1" t="s">
        <v>508</v>
      </c>
      <c r="D11" s="1" t="s">
        <v>546</v>
      </c>
      <c r="E11" s="1">
        <v>6400</v>
      </c>
      <c r="F11" s="1" t="s">
        <v>556</v>
      </c>
      <c r="G11" s="1">
        <v>32</v>
      </c>
      <c r="H11" s="1">
        <v>111</v>
      </c>
      <c r="I11" s="1">
        <v>21.44</v>
      </c>
      <c r="J11" s="3">
        <f t="shared" si="0"/>
        <v>100.4</v>
      </c>
      <c r="K11" s="3">
        <f t="shared" si="1"/>
        <v>102.3</v>
      </c>
      <c r="L11" s="3">
        <f t="shared" si="2"/>
        <v>105.9</v>
      </c>
      <c r="M11" s="3">
        <f t="shared" si="3"/>
        <v>102.2</v>
      </c>
      <c r="N11" s="3"/>
      <c r="P11" s="4">
        <f t="shared" si="4"/>
        <v>31.885769137422827</v>
      </c>
      <c r="Q11" s="5">
        <f t="shared" si="5"/>
        <v>31.885769137422827</v>
      </c>
      <c r="R11" s="5">
        <f t="shared" si="6"/>
        <v>4.9821514277223162</v>
      </c>
    </row>
    <row r="12" spans="1:19" x14ac:dyDescent="0.3">
      <c r="A12" s="1">
        <v>11</v>
      </c>
      <c r="B12" s="1" t="s">
        <v>190</v>
      </c>
      <c r="C12" s="1" t="s">
        <v>519</v>
      </c>
      <c r="D12" s="1" t="s">
        <v>545</v>
      </c>
      <c r="E12" s="1">
        <v>6300</v>
      </c>
      <c r="F12" s="3" t="s">
        <v>516</v>
      </c>
      <c r="G12" s="1">
        <v>31</v>
      </c>
      <c r="H12" s="1">
        <v>111</v>
      </c>
      <c r="I12" s="1">
        <v>19.260000000000002</v>
      </c>
      <c r="J12" s="3">
        <f t="shared" si="0"/>
        <v>101.7</v>
      </c>
      <c r="K12" s="3">
        <f t="shared" si="1"/>
        <v>102.7</v>
      </c>
      <c r="L12" s="3">
        <f t="shared" si="2"/>
        <v>103.6</v>
      </c>
      <c r="M12" s="3">
        <f t="shared" si="3"/>
        <v>110.5</v>
      </c>
      <c r="N12" s="3"/>
      <c r="P12" s="4">
        <f t="shared" si="4"/>
        <v>30.32661949583769</v>
      </c>
      <c r="Q12" s="5">
        <f t="shared" si="5"/>
        <v>30.32661949583769</v>
      </c>
      <c r="R12" s="5">
        <f t="shared" si="6"/>
        <v>4.8137491263234429</v>
      </c>
    </row>
    <row r="13" spans="1:19" x14ac:dyDescent="0.3">
      <c r="A13" s="1">
        <v>12</v>
      </c>
      <c r="B13" s="1" t="s">
        <v>433</v>
      </c>
      <c r="C13" s="1" t="s">
        <v>520</v>
      </c>
      <c r="D13" s="1" t="s">
        <v>545</v>
      </c>
      <c r="E13" s="1">
        <v>6200</v>
      </c>
      <c r="F13" s="1" t="s">
        <v>486</v>
      </c>
      <c r="G13" s="1">
        <v>30</v>
      </c>
      <c r="H13" s="1">
        <v>120.25</v>
      </c>
      <c r="I13" s="1">
        <v>19.899999999999999</v>
      </c>
      <c r="J13" s="3">
        <f t="shared" si="0"/>
        <v>99.9</v>
      </c>
      <c r="K13" s="3">
        <f t="shared" si="1"/>
        <v>105.8</v>
      </c>
      <c r="L13" s="3">
        <f t="shared" si="2"/>
        <v>107.3</v>
      </c>
      <c r="M13" s="3">
        <f t="shared" si="3"/>
        <v>108.4</v>
      </c>
      <c r="N13" s="3"/>
      <c r="P13" s="4">
        <f t="shared" si="4"/>
        <v>30.457109640884894</v>
      </c>
      <c r="Q13" s="5">
        <f t="shared" si="5"/>
        <v>30.457109640884894</v>
      </c>
      <c r="R13" s="5">
        <f t="shared" si="6"/>
        <v>4.9124370388524019</v>
      </c>
    </row>
    <row r="14" spans="1:19" x14ac:dyDescent="0.3">
      <c r="A14" s="1">
        <v>13</v>
      </c>
      <c r="B14" s="1" t="s">
        <v>154</v>
      </c>
      <c r="C14" s="1" t="s">
        <v>516</v>
      </c>
      <c r="D14" s="1" t="s">
        <v>545</v>
      </c>
      <c r="E14" s="1">
        <v>6100</v>
      </c>
      <c r="F14" s="1" t="s">
        <v>519</v>
      </c>
      <c r="G14" s="1">
        <v>24</v>
      </c>
      <c r="H14" s="1">
        <v>115</v>
      </c>
      <c r="I14" s="1">
        <v>22.26</v>
      </c>
      <c r="J14" s="3">
        <f t="shared" si="0"/>
        <v>102.7</v>
      </c>
      <c r="K14" s="3">
        <f t="shared" si="1"/>
        <v>101.7</v>
      </c>
      <c r="L14" s="3">
        <f t="shared" si="2"/>
        <v>104.7</v>
      </c>
      <c r="M14" s="3">
        <f t="shared" si="3"/>
        <v>110.8</v>
      </c>
      <c r="N14" s="3"/>
      <c r="P14" s="4">
        <f t="shared" si="4"/>
        <v>26.061471419169287</v>
      </c>
      <c r="Q14" s="5">
        <f t="shared" si="5"/>
        <v>26.061471419169287</v>
      </c>
      <c r="R14" s="5">
        <f t="shared" si="6"/>
        <v>4.2723723637982438</v>
      </c>
    </row>
    <row r="15" spans="1:19" x14ac:dyDescent="0.3">
      <c r="A15" s="1">
        <v>14</v>
      </c>
      <c r="B15" s="1" t="s">
        <v>201</v>
      </c>
      <c r="C15" s="1" t="s">
        <v>520</v>
      </c>
      <c r="D15" s="1" t="s">
        <v>543</v>
      </c>
      <c r="E15" s="1">
        <v>6000</v>
      </c>
      <c r="F15" s="3" t="s">
        <v>486</v>
      </c>
      <c r="G15" s="1">
        <v>33</v>
      </c>
      <c r="H15" s="1">
        <v>120.25</v>
      </c>
      <c r="I15" s="1">
        <v>25.51</v>
      </c>
      <c r="J15" s="3">
        <f t="shared" si="0"/>
        <v>99.9</v>
      </c>
      <c r="K15" s="3">
        <f t="shared" si="1"/>
        <v>105.8</v>
      </c>
      <c r="L15" s="3">
        <f t="shared" si="2"/>
        <v>107.3</v>
      </c>
      <c r="M15" s="3">
        <f t="shared" si="3"/>
        <v>108.4</v>
      </c>
      <c r="N15" s="3"/>
      <c r="P15" s="4">
        <f t="shared" si="4"/>
        <v>33.87545967100391</v>
      </c>
      <c r="Q15" s="5">
        <f t="shared" si="5"/>
        <v>33.87545967100391</v>
      </c>
      <c r="R15" s="5">
        <f t="shared" si="6"/>
        <v>5.6459099451673183</v>
      </c>
    </row>
    <row r="16" spans="1:19" x14ac:dyDescent="0.3">
      <c r="A16" s="1">
        <v>15</v>
      </c>
      <c r="B16" s="1" t="s">
        <v>129</v>
      </c>
      <c r="C16" s="1" t="s">
        <v>519</v>
      </c>
      <c r="D16" s="1" t="s">
        <v>546</v>
      </c>
      <c r="E16" s="1">
        <v>5900</v>
      </c>
      <c r="F16" s="3" t="s">
        <v>516</v>
      </c>
      <c r="G16" s="1">
        <v>32</v>
      </c>
      <c r="H16" s="1">
        <v>111</v>
      </c>
      <c r="I16" s="1">
        <v>21.71</v>
      </c>
      <c r="J16" s="3">
        <f t="shared" si="0"/>
        <v>101.7</v>
      </c>
      <c r="K16" s="3">
        <f t="shared" si="1"/>
        <v>102.7</v>
      </c>
      <c r="L16" s="3">
        <f t="shared" si="2"/>
        <v>103.6</v>
      </c>
      <c r="M16" s="3">
        <f t="shared" si="3"/>
        <v>110.5</v>
      </c>
      <c r="N16" s="3"/>
      <c r="P16" s="4">
        <f t="shared" si="4"/>
        <v>31.112068674495639</v>
      </c>
      <c r="Q16" s="5">
        <f t="shared" si="5"/>
        <v>31.112068674495639</v>
      </c>
      <c r="R16" s="5">
        <f t="shared" si="6"/>
        <v>5.2732319787280737</v>
      </c>
    </row>
    <row r="17" spans="1:18" x14ac:dyDescent="0.3">
      <c r="A17" s="1">
        <v>16</v>
      </c>
      <c r="B17" s="1" t="s">
        <v>285</v>
      </c>
      <c r="C17" s="1" t="s">
        <v>508</v>
      </c>
      <c r="D17" s="1" t="s">
        <v>544</v>
      </c>
      <c r="E17" s="1">
        <v>5800</v>
      </c>
      <c r="F17" s="1" t="s">
        <v>556</v>
      </c>
      <c r="G17" s="1">
        <v>33</v>
      </c>
      <c r="H17" s="1">
        <v>111</v>
      </c>
      <c r="I17" s="1">
        <v>22</v>
      </c>
      <c r="J17" s="3">
        <f t="shared" si="0"/>
        <v>100.4</v>
      </c>
      <c r="K17" s="3">
        <f t="shared" si="1"/>
        <v>102.3</v>
      </c>
      <c r="L17" s="3">
        <f t="shared" si="2"/>
        <v>105.9</v>
      </c>
      <c r="M17" s="3">
        <f t="shared" si="3"/>
        <v>102.2</v>
      </c>
      <c r="N17" s="3"/>
      <c r="P17" s="4">
        <f t="shared" si="4"/>
        <v>31.848767267754809</v>
      </c>
      <c r="Q17" s="5">
        <f t="shared" si="5"/>
        <v>31.848767267754809</v>
      </c>
      <c r="R17" s="5">
        <f t="shared" si="6"/>
        <v>5.4911667703025531</v>
      </c>
    </row>
    <row r="18" spans="1:18" x14ac:dyDescent="0.3">
      <c r="A18" s="1">
        <v>17</v>
      </c>
      <c r="B18" s="1" t="s">
        <v>181</v>
      </c>
      <c r="C18" s="1" t="s">
        <v>508</v>
      </c>
      <c r="D18" s="1" t="s">
        <v>546</v>
      </c>
      <c r="E18" s="1">
        <v>5800</v>
      </c>
      <c r="F18" s="1" t="s">
        <v>556</v>
      </c>
      <c r="G18" s="1">
        <v>30</v>
      </c>
      <c r="H18" s="1">
        <v>111</v>
      </c>
      <c r="I18" s="1">
        <v>15.27</v>
      </c>
      <c r="J18" s="3">
        <f t="shared" si="0"/>
        <v>100.4</v>
      </c>
      <c r="K18" s="3">
        <f t="shared" si="1"/>
        <v>102.3</v>
      </c>
      <c r="L18" s="3">
        <f t="shared" si="2"/>
        <v>105.9</v>
      </c>
      <c r="M18" s="3">
        <f t="shared" si="3"/>
        <v>102.2</v>
      </c>
      <c r="N18" s="3"/>
      <c r="P18" s="4">
        <f t="shared" si="4"/>
        <v>27.818217967754812</v>
      </c>
      <c r="Q18" s="5">
        <f t="shared" si="5"/>
        <v>27.818217967754812</v>
      </c>
      <c r="R18" s="5">
        <f t="shared" si="6"/>
        <v>4.7962444771991057</v>
      </c>
    </row>
    <row r="19" spans="1:18" x14ac:dyDescent="0.3">
      <c r="A19" s="1">
        <v>18</v>
      </c>
      <c r="B19" s="1" t="s">
        <v>227</v>
      </c>
      <c r="C19" s="1" t="s">
        <v>516</v>
      </c>
      <c r="D19" s="1" t="s">
        <v>542</v>
      </c>
      <c r="E19" s="1">
        <v>5700</v>
      </c>
      <c r="F19" s="3" t="s">
        <v>519</v>
      </c>
      <c r="G19" s="1">
        <v>24</v>
      </c>
      <c r="H19" s="1">
        <v>115</v>
      </c>
      <c r="I19" s="1">
        <v>21.87</v>
      </c>
      <c r="J19" s="3">
        <f t="shared" si="0"/>
        <v>102.7</v>
      </c>
      <c r="K19" s="3">
        <f t="shared" si="1"/>
        <v>101.7</v>
      </c>
      <c r="L19" s="3">
        <f t="shared" si="2"/>
        <v>104.7</v>
      </c>
      <c r="M19" s="3">
        <f t="shared" si="3"/>
        <v>110.8</v>
      </c>
      <c r="N19" s="3"/>
      <c r="P19" s="4">
        <f t="shared" si="4"/>
        <v>25.320024546945604</v>
      </c>
      <c r="Q19" s="5">
        <f t="shared" si="5"/>
        <v>25.320024546945604</v>
      </c>
      <c r="R19" s="5">
        <f t="shared" si="6"/>
        <v>4.4421095696395794</v>
      </c>
    </row>
    <row r="20" spans="1:18" x14ac:dyDescent="0.3">
      <c r="A20" s="1">
        <v>19</v>
      </c>
      <c r="B20" s="1" t="s">
        <v>358</v>
      </c>
      <c r="C20" s="1" t="s">
        <v>486</v>
      </c>
      <c r="D20" s="1" t="s">
        <v>542</v>
      </c>
      <c r="E20" s="1">
        <v>5600</v>
      </c>
      <c r="F20" s="1" t="s">
        <v>520</v>
      </c>
      <c r="G20" s="1">
        <v>34</v>
      </c>
      <c r="H20" s="1">
        <v>116.75</v>
      </c>
      <c r="I20" s="1">
        <v>16.78</v>
      </c>
      <c r="J20" s="3">
        <f t="shared" si="0"/>
        <v>105.8</v>
      </c>
      <c r="K20" s="3">
        <f t="shared" si="1"/>
        <v>99.9</v>
      </c>
      <c r="L20" s="3">
        <f t="shared" si="2"/>
        <v>103.6</v>
      </c>
      <c r="M20" s="3">
        <f t="shared" si="3"/>
        <v>111.2</v>
      </c>
      <c r="N20" s="3"/>
      <c r="P20" s="4">
        <f t="shared" si="4"/>
        <v>31.274924287611256</v>
      </c>
      <c r="Q20" s="5">
        <f t="shared" si="5"/>
        <v>31.274924287611256</v>
      </c>
      <c r="R20" s="5">
        <f t="shared" si="6"/>
        <v>5.5848079085020101</v>
      </c>
    </row>
    <row r="21" spans="1:18" x14ac:dyDescent="0.3">
      <c r="A21" s="1">
        <v>20</v>
      </c>
      <c r="B21" s="1" t="s">
        <v>315</v>
      </c>
      <c r="C21" s="1" t="s">
        <v>519</v>
      </c>
      <c r="D21" s="1" t="s">
        <v>543</v>
      </c>
      <c r="E21" s="1">
        <v>5500</v>
      </c>
      <c r="F21" s="3" t="s">
        <v>516</v>
      </c>
      <c r="G21" s="1">
        <v>19</v>
      </c>
      <c r="H21" s="1">
        <v>111</v>
      </c>
      <c r="I21" s="1">
        <v>18.86</v>
      </c>
      <c r="J21" s="3">
        <f t="shared" si="0"/>
        <v>101.7</v>
      </c>
      <c r="K21" s="3">
        <f t="shared" si="1"/>
        <v>102.7</v>
      </c>
      <c r="L21" s="3">
        <f t="shared" si="2"/>
        <v>103.6</v>
      </c>
      <c r="M21" s="3">
        <f t="shared" si="3"/>
        <v>110.5</v>
      </c>
      <c r="N21" s="3"/>
      <c r="P21" s="4">
        <f t="shared" si="4"/>
        <v>20.156857236384244</v>
      </c>
      <c r="Q21" s="5">
        <f t="shared" si="5"/>
        <v>20.156857236384244</v>
      </c>
      <c r="R21" s="5">
        <f t="shared" si="6"/>
        <v>3.6648831338880443</v>
      </c>
    </row>
    <row r="22" spans="1:18" x14ac:dyDescent="0.3">
      <c r="A22" s="1">
        <v>21</v>
      </c>
      <c r="B22" s="1" t="s">
        <v>385</v>
      </c>
      <c r="C22" s="1" t="s">
        <v>556</v>
      </c>
      <c r="D22" s="1" t="s">
        <v>542</v>
      </c>
      <c r="E22" s="1">
        <v>5400</v>
      </c>
      <c r="F22" s="3" t="s">
        <v>508</v>
      </c>
      <c r="G22" s="1">
        <v>27</v>
      </c>
      <c r="H22" s="1">
        <v>104.5</v>
      </c>
      <c r="I22" s="1">
        <v>11.67</v>
      </c>
      <c r="J22" s="3">
        <f t="shared" si="0"/>
        <v>102.3</v>
      </c>
      <c r="K22" s="3">
        <f t="shared" si="1"/>
        <v>100.4</v>
      </c>
      <c r="L22" s="3">
        <f t="shared" si="2"/>
        <v>110.7</v>
      </c>
      <c r="M22" s="3">
        <f t="shared" si="3"/>
        <v>104.8</v>
      </c>
      <c r="N22" s="3"/>
      <c r="P22" s="4">
        <f t="shared" si="4"/>
        <v>23.24907671982071</v>
      </c>
      <c r="Q22" s="5">
        <f t="shared" si="5"/>
        <v>23.24907671982071</v>
      </c>
      <c r="R22" s="5">
        <f t="shared" si="6"/>
        <v>4.3053845777445758</v>
      </c>
    </row>
    <row r="23" spans="1:18" x14ac:dyDescent="0.3">
      <c r="A23" s="1">
        <v>22</v>
      </c>
      <c r="B23" s="1" t="s">
        <v>244</v>
      </c>
      <c r="C23" s="1" t="s">
        <v>508</v>
      </c>
      <c r="D23" s="1" t="s">
        <v>544</v>
      </c>
      <c r="E23" s="1">
        <v>5300</v>
      </c>
      <c r="F23" s="1" t="s">
        <v>556</v>
      </c>
      <c r="G23" s="1">
        <v>28</v>
      </c>
      <c r="H23" s="1">
        <v>111</v>
      </c>
      <c r="I23" s="1">
        <v>22.55</v>
      </c>
      <c r="J23" s="3">
        <f t="shared" si="0"/>
        <v>100.4</v>
      </c>
      <c r="K23" s="3">
        <f t="shared" si="1"/>
        <v>102.3</v>
      </c>
      <c r="L23" s="3">
        <f t="shared" si="2"/>
        <v>105.9</v>
      </c>
      <c r="M23" s="3">
        <f t="shared" si="3"/>
        <v>102.2</v>
      </c>
      <c r="N23" s="3"/>
      <c r="P23" s="4">
        <f t="shared" si="4"/>
        <v>27.492213466671053</v>
      </c>
      <c r="Q23" s="5">
        <f t="shared" si="5"/>
        <v>27.492213466671053</v>
      </c>
      <c r="R23" s="5">
        <f t="shared" si="6"/>
        <v>5.1872100880511427</v>
      </c>
    </row>
    <row r="24" spans="1:18" x14ac:dyDescent="0.3">
      <c r="A24" s="1">
        <v>23</v>
      </c>
      <c r="B24" s="1" t="s">
        <v>381</v>
      </c>
      <c r="C24" s="1" t="s">
        <v>556</v>
      </c>
      <c r="D24" s="1" t="s">
        <v>546</v>
      </c>
      <c r="E24" s="1">
        <v>5200</v>
      </c>
      <c r="F24" s="1" t="s">
        <v>508</v>
      </c>
      <c r="G24" s="1">
        <v>34</v>
      </c>
      <c r="H24" s="1">
        <v>104.5</v>
      </c>
      <c r="I24" s="1">
        <v>21.59</v>
      </c>
      <c r="J24" s="3">
        <f t="shared" si="0"/>
        <v>102.3</v>
      </c>
      <c r="K24" s="3">
        <f t="shared" si="1"/>
        <v>100.4</v>
      </c>
      <c r="L24" s="3">
        <f t="shared" si="2"/>
        <v>110.7</v>
      </c>
      <c r="M24" s="3">
        <f t="shared" si="3"/>
        <v>104.8</v>
      </c>
      <c r="N24" s="3"/>
      <c r="P24" s="4">
        <f t="shared" si="4"/>
        <v>30.724788839407495</v>
      </c>
      <c r="Q24" s="5">
        <f t="shared" si="5"/>
        <v>30.724788839407495</v>
      </c>
      <c r="R24" s="5">
        <f t="shared" si="6"/>
        <v>5.9086132383475949</v>
      </c>
    </row>
    <row r="25" spans="1:18" x14ac:dyDescent="0.3">
      <c r="A25" s="1">
        <v>24</v>
      </c>
      <c r="B25" s="1" t="s">
        <v>197</v>
      </c>
      <c r="C25" s="1" t="s">
        <v>556</v>
      </c>
      <c r="D25" s="1" t="s">
        <v>543</v>
      </c>
      <c r="E25" s="1">
        <v>5000</v>
      </c>
      <c r="F25" s="3" t="s">
        <v>508</v>
      </c>
      <c r="G25" s="1">
        <v>23</v>
      </c>
      <c r="H25" s="3">
        <v>104.5</v>
      </c>
      <c r="I25" s="1">
        <v>26.09</v>
      </c>
      <c r="J25" s="3">
        <f t="shared" si="0"/>
        <v>102.3</v>
      </c>
      <c r="K25" s="3">
        <f t="shared" si="1"/>
        <v>100.4</v>
      </c>
      <c r="L25" s="3">
        <f t="shared" si="2"/>
        <v>110.7</v>
      </c>
      <c r="M25" s="3">
        <f t="shared" si="3"/>
        <v>104.8</v>
      </c>
      <c r="N25" s="3"/>
      <c r="P25" s="4">
        <f t="shared" si="4"/>
        <v>23.526793896358537</v>
      </c>
      <c r="Q25" s="5">
        <f t="shared" si="5"/>
        <v>23.526793896358537</v>
      </c>
      <c r="R25" s="5">
        <f t="shared" si="6"/>
        <v>4.7053587792717071</v>
      </c>
    </row>
    <row r="26" spans="1:18" x14ac:dyDescent="0.3">
      <c r="A26" s="1">
        <v>25</v>
      </c>
      <c r="B26" s="1" t="s">
        <v>404</v>
      </c>
      <c r="C26" s="1" t="s">
        <v>520</v>
      </c>
      <c r="D26" s="1" t="s">
        <v>544</v>
      </c>
      <c r="E26" s="1">
        <v>4900</v>
      </c>
      <c r="F26" s="1" t="s">
        <v>486</v>
      </c>
      <c r="G26" s="1">
        <v>28</v>
      </c>
      <c r="H26" s="1">
        <v>120.25</v>
      </c>
      <c r="I26" s="1">
        <v>20.76</v>
      </c>
      <c r="J26" s="3">
        <f t="shared" si="0"/>
        <v>99.9</v>
      </c>
      <c r="K26" s="3">
        <f t="shared" si="1"/>
        <v>105.8</v>
      </c>
      <c r="L26" s="3">
        <f t="shared" si="2"/>
        <v>107.3</v>
      </c>
      <c r="M26" s="3">
        <f t="shared" si="3"/>
        <v>108.4</v>
      </c>
      <c r="N26" s="3"/>
      <c r="P26" s="4">
        <f t="shared" si="4"/>
        <v>27.022678037799658</v>
      </c>
      <c r="Q26" s="5">
        <f t="shared" si="5"/>
        <v>27.022678037799658</v>
      </c>
      <c r="R26" s="5">
        <f t="shared" si="6"/>
        <v>5.5148322526121749</v>
      </c>
    </row>
    <row r="27" spans="1:18" x14ac:dyDescent="0.3">
      <c r="A27" s="1">
        <v>26</v>
      </c>
      <c r="B27" s="1" t="s">
        <v>415</v>
      </c>
      <c r="C27" s="1" t="s">
        <v>520</v>
      </c>
      <c r="D27" s="1" t="s">
        <v>545</v>
      </c>
      <c r="E27" s="1">
        <v>4800</v>
      </c>
      <c r="F27" s="3" t="s">
        <v>486</v>
      </c>
      <c r="G27" s="1">
        <v>21</v>
      </c>
      <c r="H27" s="1">
        <v>120.25</v>
      </c>
      <c r="I27" s="1">
        <v>17.79</v>
      </c>
      <c r="J27" s="3">
        <f t="shared" si="0"/>
        <v>99.9</v>
      </c>
      <c r="K27" s="3">
        <f t="shared" si="1"/>
        <v>105.8</v>
      </c>
      <c r="L27" s="3">
        <f t="shared" si="2"/>
        <v>107.3</v>
      </c>
      <c r="M27" s="3">
        <f t="shared" si="3"/>
        <v>108.4</v>
      </c>
      <c r="N27" s="3"/>
      <c r="P27" s="4">
        <f t="shared" si="4"/>
        <v>20.893636011594253</v>
      </c>
      <c r="Q27" s="5">
        <f t="shared" si="5"/>
        <v>20.893636011594253</v>
      </c>
      <c r="R27" s="5">
        <f t="shared" si="6"/>
        <v>4.3528408357488031</v>
      </c>
    </row>
    <row r="28" spans="1:18" x14ac:dyDescent="0.3">
      <c r="A28" s="1">
        <v>27</v>
      </c>
      <c r="B28" s="1" t="s">
        <v>104</v>
      </c>
      <c r="C28" s="1" t="s">
        <v>519</v>
      </c>
      <c r="D28" s="1" t="s">
        <v>546</v>
      </c>
      <c r="E28" s="1">
        <v>4700</v>
      </c>
      <c r="F28" s="3" t="s">
        <v>516</v>
      </c>
      <c r="G28" s="1">
        <v>28</v>
      </c>
      <c r="H28" s="1">
        <v>111</v>
      </c>
      <c r="I28" s="1">
        <v>19.88</v>
      </c>
      <c r="J28" s="3">
        <f t="shared" si="0"/>
        <v>101.7</v>
      </c>
      <c r="K28" s="3">
        <f t="shared" si="1"/>
        <v>102.7</v>
      </c>
      <c r="L28" s="3">
        <f t="shared" si="2"/>
        <v>103.6</v>
      </c>
      <c r="M28" s="3">
        <f t="shared" si="3"/>
        <v>110.5</v>
      </c>
      <c r="N28" s="3"/>
      <c r="P28" s="4">
        <f t="shared" si="4"/>
        <v>25.554250373375787</v>
      </c>
      <c r="Q28" s="5">
        <f t="shared" si="5"/>
        <v>25.554250373375787</v>
      </c>
      <c r="R28" s="5">
        <f t="shared" si="6"/>
        <v>5.4370745475267626</v>
      </c>
    </row>
    <row r="29" spans="1:18" x14ac:dyDescent="0.3">
      <c r="A29" s="1">
        <v>28</v>
      </c>
      <c r="B29" s="1" t="s">
        <v>450</v>
      </c>
      <c r="C29" s="1" t="s">
        <v>519</v>
      </c>
      <c r="D29" s="1" t="s">
        <v>544</v>
      </c>
      <c r="E29" s="1">
        <v>4600</v>
      </c>
      <c r="F29" s="3" t="s">
        <v>516</v>
      </c>
      <c r="G29" s="1">
        <v>24</v>
      </c>
      <c r="H29" s="3">
        <v>111</v>
      </c>
      <c r="I29" s="1">
        <v>21.3</v>
      </c>
      <c r="J29" s="3">
        <f t="shared" si="0"/>
        <v>101.7</v>
      </c>
      <c r="K29" s="3">
        <f t="shared" si="1"/>
        <v>102.7</v>
      </c>
      <c r="L29" s="3">
        <f t="shared" si="2"/>
        <v>103.6</v>
      </c>
      <c r="M29" s="3">
        <f t="shared" si="3"/>
        <v>110.5</v>
      </c>
      <c r="N29" s="3"/>
      <c r="P29" s="4">
        <f t="shared" si="4"/>
        <v>22.810011627557163</v>
      </c>
      <c r="Q29" s="5">
        <f t="shared" si="5"/>
        <v>22.810011627557163</v>
      </c>
      <c r="R29" s="5">
        <f t="shared" si="6"/>
        <v>4.9586981799037311</v>
      </c>
    </row>
    <row r="30" spans="1:18" x14ac:dyDescent="0.3">
      <c r="A30" s="1">
        <v>29</v>
      </c>
      <c r="B30" s="1" t="s">
        <v>272</v>
      </c>
      <c r="C30" s="1" t="s">
        <v>486</v>
      </c>
      <c r="D30" s="1" t="s">
        <v>545</v>
      </c>
      <c r="E30" s="1">
        <v>4600</v>
      </c>
      <c r="F30" s="1" t="s">
        <v>520</v>
      </c>
      <c r="G30" s="1">
        <v>34</v>
      </c>
      <c r="H30" s="1">
        <v>116.75</v>
      </c>
      <c r="I30" s="1">
        <v>14.76</v>
      </c>
      <c r="J30" s="3">
        <f t="shared" si="0"/>
        <v>105.8</v>
      </c>
      <c r="K30" s="3">
        <f t="shared" si="1"/>
        <v>99.9</v>
      </c>
      <c r="L30" s="3">
        <f t="shared" si="2"/>
        <v>103.6</v>
      </c>
      <c r="M30" s="3">
        <f t="shared" si="3"/>
        <v>111.2</v>
      </c>
      <c r="N30" s="3"/>
      <c r="P30" s="4">
        <f t="shared" si="4"/>
        <v>28.882323927557159</v>
      </c>
      <c r="Q30" s="5">
        <f t="shared" si="5"/>
        <v>28.882323927557159</v>
      </c>
      <c r="R30" s="5">
        <f t="shared" si="6"/>
        <v>6.2787660712080786</v>
      </c>
    </row>
    <row r="31" spans="1:18" x14ac:dyDescent="0.3">
      <c r="A31" s="1">
        <v>30</v>
      </c>
      <c r="B31" s="1" t="s">
        <v>471</v>
      </c>
      <c r="C31" s="1" t="s">
        <v>520</v>
      </c>
      <c r="D31" s="1" t="s">
        <v>544</v>
      </c>
      <c r="E31" s="1">
        <v>4500</v>
      </c>
      <c r="F31" s="3" t="s">
        <v>486</v>
      </c>
      <c r="G31" s="1">
        <v>24</v>
      </c>
      <c r="H31" s="1">
        <v>120.25</v>
      </c>
      <c r="I31" s="1">
        <v>21.5</v>
      </c>
      <c r="J31" s="3">
        <f t="shared" si="0"/>
        <v>99.9</v>
      </c>
      <c r="K31" s="3">
        <f t="shared" si="1"/>
        <v>105.8</v>
      </c>
      <c r="L31" s="3">
        <f t="shared" si="2"/>
        <v>107.3</v>
      </c>
      <c r="M31" s="3">
        <f t="shared" si="3"/>
        <v>108.4</v>
      </c>
      <c r="N31" s="3"/>
      <c r="P31" s="4">
        <f t="shared" si="4"/>
        <v>23.497057845175327</v>
      </c>
      <c r="Q31" s="5">
        <f t="shared" si="5"/>
        <v>23.497057845175327</v>
      </c>
      <c r="R31" s="5">
        <f t="shared" si="6"/>
        <v>5.2215684100389614</v>
      </c>
    </row>
    <row r="32" spans="1:18" x14ac:dyDescent="0.3">
      <c r="A32" s="1">
        <v>31</v>
      </c>
      <c r="B32" s="1" t="s">
        <v>268</v>
      </c>
      <c r="C32" s="1" t="s">
        <v>556</v>
      </c>
      <c r="D32" s="1" t="s">
        <v>544</v>
      </c>
      <c r="E32" s="1">
        <v>4400</v>
      </c>
      <c r="F32" s="3" t="s">
        <v>508</v>
      </c>
      <c r="G32" s="1">
        <v>31</v>
      </c>
      <c r="H32" s="3">
        <v>104.5</v>
      </c>
      <c r="I32" s="1">
        <v>16.61</v>
      </c>
      <c r="J32" s="3">
        <f t="shared" si="0"/>
        <v>102.3</v>
      </c>
      <c r="K32" s="3">
        <f t="shared" si="1"/>
        <v>100.4</v>
      </c>
      <c r="L32" s="3">
        <f t="shared" si="2"/>
        <v>110.7</v>
      </c>
      <c r="M32" s="3">
        <f t="shared" si="3"/>
        <v>104.8</v>
      </c>
      <c r="N32" s="3"/>
      <c r="P32" s="4">
        <f t="shared" si="4"/>
        <v>25.606376426974588</v>
      </c>
      <c r="Q32" s="5">
        <f t="shared" si="5"/>
        <v>25.606376426974588</v>
      </c>
      <c r="R32" s="5">
        <f t="shared" si="6"/>
        <v>5.8196310061305878</v>
      </c>
    </row>
    <row r="33" spans="1:18" x14ac:dyDescent="0.3">
      <c r="A33" s="1">
        <v>32</v>
      </c>
      <c r="B33" s="1" t="s">
        <v>310</v>
      </c>
      <c r="C33" s="1" t="s">
        <v>516</v>
      </c>
      <c r="D33" s="1" t="s">
        <v>543</v>
      </c>
      <c r="E33" s="1">
        <v>4400</v>
      </c>
      <c r="F33" s="3" t="s">
        <v>519</v>
      </c>
      <c r="G33" s="1">
        <v>20</v>
      </c>
      <c r="H33" s="3">
        <v>115</v>
      </c>
      <c r="I33" s="1">
        <v>24.6</v>
      </c>
      <c r="J33" s="3">
        <f t="shared" si="0"/>
        <v>102.7</v>
      </c>
      <c r="K33" s="3">
        <f t="shared" si="1"/>
        <v>101.7</v>
      </c>
      <c r="L33" s="3">
        <f t="shared" si="2"/>
        <v>104.7</v>
      </c>
      <c r="M33" s="3">
        <f t="shared" si="3"/>
        <v>110.8</v>
      </c>
      <c r="N33" s="3"/>
      <c r="P33" s="4">
        <f t="shared" si="4"/>
        <v>20.709640076974587</v>
      </c>
      <c r="Q33" s="5">
        <f t="shared" si="5"/>
        <v>20.709640076974587</v>
      </c>
      <c r="R33" s="5">
        <f t="shared" si="6"/>
        <v>4.7067363811305878</v>
      </c>
    </row>
    <row r="34" spans="1:18" x14ac:dyDescent="0.3">
      <c r="A34" s="1">
        <v>33</v>
      </c>
      <c r="B34" s="1" t="s">
        <v>93</v>
      </c>
      <c r="C34" s="1" t="s">
        <v>519</v>
      </c>
      <c r="D34" s="1" t="s">
        <v>546</v>
      </c>
      <c r="E34" s="1">
        <v>4300</v>
      </c>
      <c r="F34" s="3" t="s">
        <v>516</v>
      </c>
      <c r="G34" s="1">
        <v>26</v>
      </c>
      <c r="H34" s="1">
        <v>111</v>
      </c>
      <c r="I34" s="1">
        <v>19.510000000000002</v>
      </c>
      <c r="J34" s="3">
        <f t="shared" ref="J34:J59" si="7">VLOOKUP(C34,$B$93:$E$122,2,FALSE)</f>
        <v>101.7</v>
      </c>
      <c r="K34" s="3">
        <f t="shared" ref="K34:K59" si="8">VLOOKUP(F34,$B$93:$E$122,2,FALSE)</f>
        <v>102.7</v>
      </c>
      <c r="L34" s="3">
        <f t="shared" ref="L34:L59" si="9">VLOOKUP(C34,$B$93:$E$122,4,FALSE)</f>
        <v>103.6</v>
      </c>
      <c r="M34" s="3">
        <f t="shared" ref="M34:M59" si="10">VLOOKUP(F34,$B$93:$E$122,3,FALSE)</f>
        <v>110.5</v>
      </c>
      <c r="N34" s="3"/>
      <c r="P34" s="4">
        <f t="shared" ref="P34:P59" si="11">-87.868852+(LN(E34))*9.365713+G34*0.73241+I34*0.27241+H34*0.0924+((J34+K34)/2)*0.015315+((L34+M34)/2)*-0.032803</f>
        <v>23.155582047273782</v>
      </c>
      <c r="Q34" s="5">
        <f t="shared" ref="Q34:Q59" si="12">P34-O34</f>
        <v>23.155582047273782</v>
      </c>
      <c r="R34" s="5">
        <f t="shared" ref="R34:R59" si="13">P34/(E34/1000)</f>
        <v>5.3850190807613449</v>
      </c>
    </row>
    <row r="35" spans="1:18" x14ac:dyDescent="0.3">
      <c r="A35" s="1">
        <v>34</v>
      </c>
      <c r="B35" s="1" t="s">
        <v>211</v>
      </c>
      <c r="C35" s="1" t="s">
        <v>486</v>
      </c>
      <c r="D35" s="1" t="s">
        <v>543</v>
      </c>
      <c r="E35" s="1">
        <v>4300</v>
      </c>
      <c r="F35" s="1" t="s">
        <v>520</v>
      </c>
      <c r="G35" s="1">
        <v>25</v>
      </c>
      <c r="H35" s="1">
        <v>116.75</v>
      </c>
      <c r="I35" s="1">
        <v>26.6</v>
      </c>
      <c r="J35" s="3">
        <f t="shared" si="7"/>
        <v>105.8</v>
      </c>
      <c r="K35" s="3">
        <f t="shared" si="8"/>
        <v>99.9</v>
      </c>
      <c r="L35" s="3">
        <f t="shared" si="9"/>
        <v>103.6</v>
      </c>
      <c r="M35" s="3">
        <f t="shared" si="10"/>
        <v>111.2</v>
      </c>
      <c r="N35" s="3"/>
      <c r="P35" s="4">
        <f t="shared" si="11"/>
        <v>24.88433264727378</v>
      </c>
      <c r="Q35" s="5">
        <f t="shared" si="12"/>
        <v>24.88433264727378</v>
      </c>
      <c r="R35" s="5">
        <f t="shared" si="13"/>
        <v>5.7870541040171588</v>
      </c>
    </row>
    <row r="36" spans="1:18" x14ac:dyDescent="0.3">
      <c r="A36" s="1">
        <v>35</v>
      </c>
      <c r="B36" s="1" t="s">
        <v>405</v>
      </c>
      <c r="C36" s="1" t="s">
        <v>520</v>
      </c>
      <c r="D36" s="1" t="s">
        <v>543</v>
      </c>
      <c r="E36" s="1">
        <v>4200</v>
      </c>
      <c r="F36" s="3" t="s">
        <v>486</v>
      </c>
      <c r="G36" s="1">
        <v>24</v>
      </c>
      <c r="H36" s="1">
        <v>120.25</v>
      </c>
      <c r="I36" s="1">
        <v>17.329999999999998</v>
      </c>
      <c r="J36" s="3">
        <f t="shared" si="7"/>
        <v>99.9</v>
      </c>
      <c r="K36" s="3">
        <f t="shared" si="8"/>
        <v>105.8</v>
      </c>
      <c r="L36" s="3">
        <f t="shared" si="9"/>
        <v>107.3</v>
      </c>
      <c r="M36" s="3">
        <f t="shared" si="10"/>
        <v>108.4</v>
      </c>
      <c r="N36" s="3"/>
      <c r="P36" s="4">
        <f t="shared" si="11"/>
        <v>21.714940711782667</v>
      </c>
      <c r="Q36" s="5">
        <f t="shared" si="12"/>
        <v>21.714940711782667</v>
      </c>
      <c r="R36" s="5">
        <f t="shared" si="13"/>
        <v>5.1702239789958728</v>
      </c>
    </row>
    <row r="37" spans="1:18" x14ac:dyDescent="0.3">
      <c r="A37" s="1">
        <v>36</v>
      </c>
      <c r="B37" s="1" t="s">
        <v>194</v>
      </c>
      <c r="C37" s="1" t="s">
        <v>519</v>
      </c>
      <c r="D37" s="1" t="s">
        <v>543</v>
      </c>
      <c r="E37" s="1">
        <v>4100</v>
      </c>
      <c r="F37" s="3" t="s">
        <v>516</v>
      </c>
      <c r="G37" s="1">
        <v>30</v>
      </c>
      <c r="H37" s="1">
        <v>111</v>
      </c>
      <c r="I37" s="1">
        <v>15.22</v>
      </c>
      <c r="J37" s="3">
        <f t="shared" si="7"/>
        <v>101.7</v>
      </c>
      <c r="K37" s="3">
        <f t="shared" si="8"/>
        <v>102.7</v>
      </c>
      <c r="L37" s="3">
        <f t="shared" si="9"/>
        <v>103.6</v>
      </c>
      <c r="M37" s="3">
        <f t="shared" si="10"/>
        <v>110.5</v>
      </c>
      <c r="N37" s="3"/>
      <c r="P37" s="4">
        <f t="shared" si="11"/>
        <v>24.470512509690476</v>
      </c>
      <c r="Q37" s="5">
        <f t="shared" si="12"/>
        <v>24.470512509690476</v>
      </c>
      <c r="R37" s="5">
        <f t="shared" si="13"/>
        <v>5.9684176852903601</v>
      </c>
    </row>
    <row r="38" spans="1:18" x14ac:dyDescent="0.3">
      <c r="A38" s="1">
        <v>37</v>
      </c>
      <c r="B38" s="1" t="s">
        <v>232</v>
      </c>
      <c r="C38" s="1" t="s">
        <v>508</v>
      </c>
      <c r="D38" s="1" t="s">
        <v>543</v>
      </c>
      <c r="E38" s="1">
        <v>4100</v>
      </c>
      <c r="F38" s="1" t="s">
        <v>556</v>
      </c>
      <c r="G38" s="1">
        <v>28</v>
      </c>
      <c r="H38" s="1">
        <v>111</v>
      </c>
      <c r="I38" s="1">
        <v>17.64</v>
      </c>
      <c r="J38" s="3">
        <f t="shared" si="7"/>
        <v>100.4</v>
      </c>
      <c r="K38" s="3">
        <f t="shared" si="8"/>
        <v>102.3</v>
      </c>
      <c r="L38" s="3">
        <f t="shared" si="9"/>
        <v>105.9</v>
      </c>
      <c r="M38" s="3">
        <f t="shared" si="10"/>
        <v>102.2</v>
      </c>
      <c r="N38" s="3"/>
      <c r="P38" s="4">
        <f t="shared" si="11"/>
        <v>23.750315959690475</v>
      </c>
      <c r="Q38" s="5">
        <f t="shared" si="12"/>
        <v>23.750315959690475</v>
      </c>
      <c r="R38" s="5">
        <f t="shared" si="13"/>
        <v>5.7927599901684088</v>
      </c>
    </row>
    <row r="39" spans="1:18" x14ac:dyDescent="0.3">
      <c r="A39" s="1">
        <v>38</v>
      </c>
      <c r="B39" s="1" t="s">
        <v>465</v>
      </c>
      <c r="C39" s="1" t="s">
        <v>520</v>
      </c>
      <c r="D39" s="1" t="s">
        <v>543</v>
      </c>
      <c r="E39" s="1">
        <v>4000</v>
      </c>
      <c r="F39" s="3" t="s">
        <v>486</v>
      </c>
      <c r="G39" s="1">
        <v>20</v>
      </c>
      <c r="H39" s="1">
        <v>120.25</v>
      </c>
      <c r="I39" s="1">
        <v>18.09</v>
      </c>
      <c r="J39" s="3">
        <f t="shared" si="7"/>
        <v>99.9</v>
      </c>
      <c r="K39" s="3">
        <f t="shared" si="8"/>
        <v>105.8</v>
      </c>
      <c r="L39" s="3">
        <f t="shared" si="9"/>
        <v>107.3</v>
      </c>
      <c r="M39" s="3">
        <f t="shared" si="10"/>
        <v>108.4</v>
      </c>
      <c r="N39" s="3"/>
      <c r="P39" s="4">
        <f t="shared" si="11"/>
        <v>18.535377636948866</v>
      </c>
      <c r="Q39" s="5">
        <f t="shared" si="12"/>
        <v>18.535377636948866</v>
      </c>
      <c r="R39" s="5">
        <f t="shared" si="13"/>
        <v>4.6338444092372164</v>
      </c>
    </row>
    <row r="40" spans="1:18" x14ac:dyDescent="0.3">
      <c r="A40" s="1">
        <v>39</v>
      </c>
      <c r="B40" s="1" t="s">
        <v>46</v>
      </c>
      <c r="C40" s="1" t="s">
        <v>556</v>
      </c>
      <c r="D40" s="1" t="s">
        <v>545</v>
      </c>
      <c r="E40" s="1">
        <v>4000</v>
      </c>
      <c r="F40" s="1" t="s">
        <v>508</v>
      </c>
      <c r="G40" s="1">
        <v>19</v>
      </c>
      <c r="H40" s="1">
        <v>104.5</v>
      </c>
      <c r="I40" s="1">
        <v>14.59</v>
      </c>
      <c r="J40" s="3">
        <f t="shared" si="7"/>
        <v>102.3</v>
      </c>
      <c r="K40" s="3">
        <f t="shared" si="8"/>
        <v>100.4</v>
      </c>
      <c r="L40" s="3">
        <f t="shared" si="9"/>
        <v>110.7</v>
      </c>
      <c r="M40" s="3">
        <f t="shared" si="10"/>
        <v>104.8</v>
      </c>
      <c r="N40" s="3"/>
      <c r="P40" s="4">
        <f t="shared" si="11"/>
        <v>15.37454043694887</v>
      </c>
      <c r="Q40" s="5">
        <f t="shared" si="12"/>
        <v>15.37454043694887</v>
      </c>
      <c r="R40" s="5">
        <f t="shared" si="13"/>
        <v>3.8436351092372174</v>
      </c>
    </row>
    <row r="41" spans="1:18" x14ac:dyDescent="0.3">
      <c r="A41" s="1">
        <v>40</v>
      </c>
      <c r="B41" s="1" t="s">
        <v>264</v>
      </c>
      <c r="C41" s="1" t="s">
        <v>486</v>
      </c>
      <c r="D41" s="1" t="s">
        <v>546</v>
      </c>
      <c r="E41" s="1">
        <v>4000</v>
      </c>
      <c r="F41" s="1" t="s">
        <v>520</v>
      </c>
      <c r="G41" s="1">
        <v>18</v>
      </c>
      <c r="H41" s="3">
        <v>116.75</v>
      </c>
      <c r="I41" s="1">
        <v>19.07</v>
      </c>
      <c r="J41" s="3">
        <f t="shared" si="7"/>
        <v>105.8</v>
      </c>
      <c r="K41" s="3">
        <f t="shared" si="8"/>
        <v>99.9</v>
      </c>
      <c r="L41" s="3">
        <f t="shared" si="9"/>
        <v>103.6</v>
      </c>
      <c r="M41" s="3">
        <f t="shared" si="10"/>
        <v>111.2</v>
      </c>
      <c r="N41" s="3"/>
      <c r="P41" s="4">
        <f t="shared" si="11"/>
        <v>17.028880786948868</v>
      </c>
      <c r="Q41" s="5">
        <f t="shared" si="12"/>
        <v>17.028880786948868</v>
      </c>
      <c r="R41" s="5">
        <f t="shared" si="13"/>
        <v>4.257220196737217</v>
      </c>
    </row>
    <row r="42" spans="1:18" x14ac:dyDescent="0.3">
      <c r="A42" s="1">
        <v>41</v>
      </c>
      <c r="B42" s="1" t="s">
        <v>187</v>
      </c>
      <c r="C42" s="1" t="s">
        <v>516</v>
      </c>
      <c r="D42" s="1" t="s">
        <v>544</v>
      </c>
      <c r="E42" s="1">
        <v>4000</v>
      </c>
      <c r="F42" s="3" t="s">
        <v>519</v>
      </c>
      <c r="G42" s="1">
        <v>30</v>
      </c>
      <c r="H42" s="1">
        <v>115</v>
      </c>
      <c r="I42" s="1">
        <v>13.37</v>
      </c>
      <c r="J42" s="3">
        <f t="shared" si="7"/>
        <v>102.7</v>
      </c>
      <c r="K42" s="3">
        <f t="shared" si="8"/>
        <v>101.7</v>
      </c>
      <c r="L42" s="3">
        <f t="shared" si="9"/>
        <v>104.7</v>
      </c>
      <c r="M42" s="3">
        <f t="shared" si="10"/>
        <v>110.8</v>
      </c>
      <c r="N42" s="3"/>
      <c r="P42" s="4">
        <f t="shared" si="11"/>
        <v>24.08192798694887</v>
      </c>
      <c r="Q42" s="5">
        <f t="shared" si="12"/>
        <v>24.08192798694887</v>
      </c>
      <c r="R42" s="5">
        <f t="shared" si="13"/>
        <v>6.0204819967372174</v>
      </c>
    </row>
    <row r="43" spans="1:18" x14ac:dyDescent="0.3">
      <c r="A43" s="1">
        <v>42</v>
      </c>
      <c r="B43" s="1" t="s">
        <v>379</v>
      </c>
      <c r="C43" s="1" t="s">
        <v>486</v>
      </c>
      <c r="D43" s="1" t="s">
        <v>542</v>
      </c>
      <c r="E43" s="1">
        <v>3900</v>
      </c>
      <c r="F43" s="1" t="s">
        <v>520</v>
      </c>
      <c r="G43" s="1">
        <v>13</v>
      </c>
      <c r="H43" s="1">
        <v>116.75</v>
      </c>
      <c r="I43" s="1">
        <v>14.03</v>
      </c>
      <c r="J43" s="3">
        <f t="shared" si="7"/>
        <v>105.8</v>
      </c>
      <c r="K43" s="3">
        <f t="shared" si="8"/>
        <v>99.9</v>
      </c>
      <c r="L43" s="3">
        <f t="shared" si="9"/>
        <v>103.6</v>
      </c>
      <c r="M43" s="3">
        <f t="shared" si="10"/>
        <v>111.2</v>
      </c>
      <c r="N43" s="3"/>
      <c r="P43" s="4">
        <f t="shared" si="11"/>
        <v>11.7567650635789</v>
      </c>
      <c r="Q43" s="5">
        <f t="shared" si="12"/>
        <v>11.7567650635789</v>
      </c>
      <c r="R43" s="5">
        <f t="shared" si="13"/>
        <v>3.0145551445074101</v>
      </c>
    </row>
    <row r="44" spans="1:18" x14ac:dyDescent="0.3">
      <c r="A44" s="1">
        <v>43</v>
      </c>
      <c r="B44" s="1" t="s">
        <v>445</v>
      </c>
      <c r="C44" s="1" t="s">
        <v>520</v>
      </c>
      <c r="D44" s="1" t="s">
        <v>543</v>
      </c>
      <c r="E44" s="1">
        <v>3800</v>
      </c>
      <c r="F44" s="3" t="s">
        <v>486</v>
      </c>
      <c r="G44" s="1">
        <v>18</v>
      </c>
      <c r="H44" s="1">
        <v>120.25</v>
      </c>
      <c r="I44" s="1">
        <v>31.27</v>
      </c>
      <c r="J44" s="3">
        <f t="shared" si="7"/>
        <v>99.9</v>
      </c>
      <c r="K44" s="3">
        <f t="shared" si="8"/>
        <v>105.8</v>
      </c>
      <c r="L44" s="3">
        <f t="shared" si="9"/>
        <v>107.3</v>
      </c>
      <c r="M44" s="3">
        <f t="shared" si="10"/>
        <v>108.4</v>
      </c>
      <c r="N44" s="3"/>
      <c r="P44" s="4">
        <f t="shared" si="11"/>
        <v>20.180523162890566</v>
      </c>
      <c r="Q44" s="5">
        <f t="shared" si="12"/>
        <v>20.180523162890566</v>
      </c>
      <c r="R44" s="5">
        <f t="shared" si="13"/>
        <v>5.3106639902343593</v>
      </c>
    </row>
    <row r="45" spans="1:18" x14ac:dyDescent="0.3">
      <c r="A45" s="1">
        <v>44</v>
      </c>
      <c r="B45" s="1" t="s">
        <v>229</v>
      </c>
      <c r="C45" s="1" t="s">
        <v>486</v>
      </c>
      <c r="D45" s="1" t="s">
        <v>544</v>
      </c>
      <c r="E45" s="1">
        <v>3800</v>
      </c>
      <c r="F45" s="1" t="s">
        <v>520</v>
      </c>
      <c r="G45" s="1">
        <v>30</v>
      </c>
      <c r="H45" s="1">
        <v>116.75</v>
      </c>
      <c r="I45" s="1">
        <v>11.22</v>
      </c>
      <c r="J45" s="3">
        <f t="shared" si="7"/>
        <v>105.8</v>
      </c>
      <c r="K45" s="3">
        <f t="shared" si="8"/>
        <v>99.9</v>
      </c>
      <c r="L45" s="3">
        <f t="shared" si="9"/>
        <v>103.6</v>
      </c>
      <c r="M45" s="3">
        <f t="shared" si="10"/>
        <v>111.2</v>
      </c>
      <c r="N45" s="3"/>
      <c r="P45" s="4">
        <f t="shared" si="11"/>
        <v>23.19898401289057</v>
      </c>
      <c r="Q45" s="5">
        <f t="shared" si="12"/>
        <v>23.19898401289057</v>
      </c>
      <c r="R45" s="5">
        <f t="shared" si="13"/>
        <v>6.1049957928659397</v>
      </c>
    </row>
    <row r="46" spans="1:18" x14ac:dyDescent="0.3">
      <c r="A46" s="1">
        <v>45</v>
      </c>
      <c r="B46" s="1" t="s">
        <v>136</v>
      </c>
      <c r="C46" s="1" t="s">
        <v>556</v>
      </c>
      <c r="D46" s="1" t="s">
        <v>543</v>
      </c>
      <c r="E46" s="1">
        <v>3600</v>
      </c>
      <c r="F46" s="1" t="s">
        <v>508</v>
      </c>
      <c r="G46" s="1">
        <v>27</v>
      </c>
      <c r="H46" s="1">
        <v>104.5</v>
      </c>
      <c r="I46" s="1">
        <v>20.49</v>
      </c>
      <c r="J46" s="3">
        <f t="shared" si="7"/>
        <v>102.3</v>
      </c>
      <c r="K46" s="3">
        <f t="shared" si="8"/>
        <v>100.4</v>
      </c>
      <c r="L46" s="3">
        <f t="shared" si="9"/>
        <v>110.7</v>
      </c>
      <c r="M46" s="3">
        <f t="shared" si="10"/>
        <v>104.8</v>
      </c>
      <c r="N46" s="3"/>
      <c r="P46" s="4">
        <f t="shared" si="11"/>
        <v>21.854263085765659</v>
      </c>
      <c r="Q46" s="5">
        <f t="shared" si="12"/>
        <v>21.854263085765659</v>
      </c>
      <c r="R46" s="5">
        <f t="shared" si="13"/>
        <v>6.0706286349349048</v>
      </c>
    </row>
    <row r="47" spans="1:18" x14ac:dyDescent="0.3">
      <c r="A47" s="1">
        <v>46</v>
      </c>
      <c r="B47" s="1" t="s">
        <v>384</v>
      </c>
      <c r="C47" s="1" t="s">
        <v>556</v>
      </c>
      <c r="D47" s="1" t="s">
        <v>545</v>
      </c>
      <c r="E47" s="1">
        <v>3600</v>
      </c>
      <c r="F47" s="3" t="s">
        <v>508</v>
      </c>
      <c r="G47" s="1">
        <v>10</v>
      </c>
      <c r="H47" s="3">
        <v>104.5</v>
      </c>
      <c r="I47" s="1">
        <v>18.579999999999998</v>
      </c>
      <c r="J47" s="3">
        <f t="shared" si="7"/>
        <v>102.3</v>
      </c>
      <c r="K47" s="3">
        <f t="shared" si="8"/>
        <v>100.4</v>
      </c>
      <c r="L47" s="3">
        <f t="shared" si="9"/>
        <v>110.7</v>
      </c>
      <c r="M47" s="3">
        <f t="shared" si="10"/>
        <v>104.8</v>
      </c>
      <c r="N47" s="3"/>
      <c r="P47" s="4">
        <f t="shared" si="11"/>
        <v>8.8829899857656578</v>
      </c>
      <c r="Q47" s="5">
        <f t="shared" si="12"/>
        <v>8.8829899857656578</v>
      </c>
      <c r="R47" s="5">
        <f t="shared" si="13"/>
        <v>2.4674972182682384</v>
      </c>
    </row>
    <row r="48" spans="1:18" x14ac:dyDescent="0.3">
      <c r="A48" s="1">
        <v>47</v>
      </c>
      <c r="B48" s="1" t="s">
        <v>117</v>
      </c>
      <c r="C48" s="1" t="s">
        <v>519</v>
      </c>
      <c r="D48" s="1" t="s">
        <v>545</v>
      </c>
      <c r="E48" s="1">
        <v>3500</v>
      </c>
      <c r="F48" s="3" t="s">
        <v>516</v>
      </c>
      <c r="G48" s="1">
        <v>16</v>
      </c>
      <c r="H48" s="1">
        <v>111</v>
      </c>
      <c r="I48" s="1">
        <v>15.8</v>
      </c>
      <c r="J48" s="3">
        <f t="shared" si="7"/>
        <v>101.7</v>
      </c>
      <c r="K48" s="3">
        <f t="shared" si="8"/>
        <v>102.7</v>
      </c>
      <c r="L48" s="3">
        <f t="shared" si="9"/>
        <v>103.6</v>
      </c>
      <c r="M48" s="3">
        <f t="shared" si="10"/>
        <v>110.5</v>
      </c>
      <c r="N48" s="3"/>
      <c r="P48" s="4">
        <f t="shared" si="11"/>
        <v>12.892889687137282</v>
      </c>
      <c r="Q48" s="5">
        <f t="shared" si="12"/>
        <v>12.892889687137282</v>
      </c>
      <c r="R48" s="5">
        <f t="shared" si="13"/>
        <v>3.6836827677535093</v>
      </c>
    </row>
    <row r="49" spans="1:18" x14ac:dyDescent="0.3">
      <c r="A49" s="1">
        <v>48</v>
      </c>
      <c r="B49" s="1" t="s">
        <v>416</v>
      </c>
      <c r="C49" s="1" t="s">
        <v>516</v>
      </c>
      <c r="D49" s="1" t="s">
        <v>544</v>
      </c>
      <c r="E49" s="1">
        <v>3500</v>
      </c>
      <c r="F49" s="1" t="s">
        <v>519</v>
      </c>
      <c r="G49" s="1">
        <v>15</v>
      </c>
      <c r="H49" s="1">
        <v>115</v>
      </c>
      <c r="I49" s="1">
        <v>18.190000000000001</v>
      </c>
      <c r="J49" s="3">
        <f t="shared" si="7"/>
        <v>102.7</v>
      </c>
      <c r="K49" s="3">
        <f t="shared" si="8"/>
        <v>101.7</v>
      </c>
      <c r="L49" s="3">
        <f t="shared" si="9"/>
        <v>104.7</v>
      </c>
      <c r="M49" s="3">
        <f t="shared" si="10"/>
        <v>110.8</v>
      </c>
      <c r="N49" s="3"/>
      <c r="P49" s="4">
        <f t="shared" si="11"/>
        <v>13.158177487137284</v>
      </c>
      <c r="Q49" s="5">
        <f t="shared" si="12"/>
        <v>13.158177487137284</v>
      </c>
      <c r="R49" s="5">
        <f t="shared" si="13"/>
        <v>3.7594792820392238</v>
      </c>
    </row>
    <row r="50" spans="1:18" x14ac:dyDescent="0.3">
      <c r="A50" s="1">
        <v>49</v>
      </c>
      <c r="B50" s="1" t="s">
        <v>366</v>
      </c>
      <c r="C50" s="1" t="s">
        <v>516</v>
      </c>
      <c r="D50" s="1" t="s">
        <v>546</v>
      </c>
      <c r="E50" s="1">
        <v>3500</v>
      </c>
      <c r="F50" s="1" t="s">
        <v>519</v>
      </c>
      <c r="G50" s="1">
        <v>17</v>
      </c>
      <c r="H50" s="1">
        <v>115</v>
      </c>
      <c r="I50" s="1">
        <v>15.11</v>
      </c>
      <c r="J50" s="3">
        <f t="shared" si="7"/>
        <v>102.7</v>
      </c>
      <c r="K50" s="3">
        <f t="shared" si="8"/>
        <v>101.7</v>
      </c>
      <c r="L50" s="3">
        <f t="shared" si="9"/>
        <v>104.7</v>
      </c>
      <c r="M50" s="3">
        <f t="shared" si="10"/>
        <v>110.8</v>
      </c>
      <c r="N50" s="3"/>
      <c r="P50" s="4">
        <f t="shared" si="11"/>
        <v>13.783974687137281</v>
      </c>
      <c r="Q50" s="5">
        <f t="shared" si="12"/>
        <v>13.783974687137281</v>
      </c>
      <c r="R50" s="5">
        <f t="shared" si="13"/>
        <v>3.9382784820392231</v>
      </c>
    </row>
    <row r="51" spans="1:18" x14ac:dyDescent="0.3">
      <c r="A51" s="1">
        <v>50</v>
      </c>
      <c r="B51" s="1" t="s">
        <v>178</v>
      </c>
      <c r="C51" s="1" t="s">
        <v>508</v>
      </c>
      <c r="D51" s="1" t="s">
        <v>543</v>
      </c>
      <c r="E51" s="1">
        <v>3400</v>
      </c>
      <c r="F51" s="1" t="s">
        <v>556</v>
      </c>
      <c r="G51" s="1">
        <v>20</v>
      </c>
      <c r="H51" s="3">
        <v>111</v>
      </c>
      <c r="I51" s="1">
        <v>14.32</v>
      </c>
      <c r="J51" s="3">
        <f t="shared" si="7"/>
        <v>100.4</v>
      </c>
      <c r="K51" s="3">
        <f t="shared" si="8"/>
        <v>102.3</v>
      </c>
      <c r="L51" s="3">
        <f t="shared" si="9"/>
        <v>105.9</v>
      </c>
      <c r="M51" s="3">
        <f t="shared" si="10"/>
        <v>102.2</v>
      </c>
      <c r="N51" s="3"/>
      <c r="P51" s="4">
        <f t="shared" si="11"/>
        <v>15.23326518620547</v>
      </c>
      <c r="Q51" s="5">
        <f t="shared" si="12"/>
        <v>15.23326518620547</v>
      </c>
      <c r="R51" s="5">
        <f t="shared" si="13"/>
        <v>4.4803721135898442</v>
      </c>
    </row>
    <row r="52" spans="1:18" x14ac:dyDescent="0.3">
      <c r="A52" s="1">
        <v>51</v>
      </c>
      <c r="B52" s="1" t="s">
        <v>563</v>
      </c>
      <c r="C52" s="1" t="s">
        <v>516</v>
      </c>
      <c r="D52" s="1" t="s">
        <v>543</v>
      </c>
      <c r="E52" s="1">
        <v>3400</v>
      </c>
      <c r="F52" s="3" t="s">
        <v>519</v>
      </c>
      <c r="G52" s="1">
        <v>6</v>
      </c>
      <c r="H52" s="3">
        <v>115</v>
      </c>
      <c r="I52" s="1">
        <v>10.73</v>
      </c>
      <c r="J52" s="3">
        <f t="shared" si="7"/>
        <v>102.7</v>
      </c>
      <c r="K52" s="3">
        <f t="shared" si="8"/>
        <v>101.7</v>
      </c>
      <c r="L52" s="3">
        <f t="shared" si="9"/>
        <v>104.7</v>
      </c>
      <c r="M52" s="3">
        <f t="shared" si="10"/>
        <v>110.8</v>
      </c>
      <c r="N52" s="3"/>
      <c r="P52" s="4">
        <f t="shared" si="11"/>
        <v>4.2628199362054708</v>
      </c>
      <c r="Q52" s="5">
        <f t="shared" si="12"/>
        <v>4.2628199362054708</v>
      </c>
      <c r="R52" s="5">
        <f t="shared" si="13"/>
        <v>1.2537705694721974</v>
      </c>
    </row>
    <row r="53" spans="1:18" x14ac:dyDescent="0.3">
      <c r="A53" s="1">
        <v>52</v>
      </c>
      <c r="B53" s="1" t="s">
        <v>23</v>
      </c>
      <c r="C53" s="1" t="s">
        <v>556</v>
      </c>
      <c r="D53" s="1" t="s">
        <v>546</v>
      </c>
      <c r="E53" s="1">
        <v>3300</v>
      </c>
      <c r="F53" s="3" t="s">
        <v>508</v>
      </c>
      <c r="G53" s="1">
        <v>21</v>
      </c>
      <c r="H53" s="1">
        <v>104.5</v>
      </c>
      <c r="I53" s="1">
        <v>11.68</v>
      </c>
      <c r="J53" s="3">
        <f t="shared" si="7"/>
        <v>102.3</v>
      </c>
      <c r="K53" s="3">
        <f t="shared" si="8"/>
        <v>100.4</v>
      </c>
      <c r="L53" s="3">
        <f t="shared" si="9"/>
        <v>110.7</v>
      </c>
      <c r="M53" s="3">
        <f t="shared" si="10"/>
        <v>104.8</v>
      </c>
      <c r="N53" s="3"/>
      <c r="P53" s="4">
        <f t="shared" si="11"/>
        <v>14.244947401145996</v>
      </c>
      <c r="Q53" s="5">
        <f t="shared" si="12"/>
        <v>14.244947401145996</v>
      </c>
      <c r="R53" s="5">
        <f t="shared" si="13"/>
        <v>4.316650727619999</v>
      </c>
    </row>
    <row r="54" spans="1:18" x14ac:dyDescent="0.3">
      <c r="A54" s="1">
        <v>53</v>
      </c>
      <c r="B54" s="1" t="s">
        <v>335</v>
      </c>
      <c r="C54" s="1" t="s">
        <v>508</v>
      </c>
      <c r="D54" s="1" t="s">
        <v>545</v>
      </c>
      <c r="E54" s="1">
        <v>3300</v>
      </c>
      <c r="F54" s="1" t="s">
        <v>556</v>
      </c>
      <c r="G54" s="1">
        <v>18</v>
      </c>
      <c r="H54" s="3">
        <v>111</v>
      </c>
      <c r="I54" s="1">
        <v>11.54</v>
      </c>
      <c r="J54" s="3">
        <f t="shared" si="7"/>
        <v>100.4</v>
      </c>
      <c r="K54" s="3">
        <f t="shared" si="8"/>
        <v>102.3</v>
      </c>
      <c r="L54" s="3">
        <f t="shared" si="9"/>
        <v>105.9</v>
      </c>
      <c r="M54" s="3">
        <f t="shared" si="10"/>
        <v>102.2</v>
      </c>
      <c r="N54" s="3"/>
      <c r="P54" s="4">
        <f t="shared" si="11"/>
        <v>12.731551101145994</v>
      </c>
      <c r="Q54" s="5">
        <f t="shared" si="12"/>
        <v>12.731551101145994</v>
      </c>
      <c r="R54" s="5">
        <f t="shared" si="13"/>
        <v>3.8580457882260593</v>
      </c>
    </row>
    <row r="55" spans="1:18" x14ac:dyDescent="0.3">
      <c r="A55" s="1">
        <v>54</v>
      </c>
      <c r="B55" s="1" t="s">
        <v>421</v>
      </c>
      <c r="C55" s="1" t="s">
        <v>508</v>
      </c>
      <c r="D55" s="1" t="s">
        <v>544</v>
      </c>
      <c r="E55" s="1">
        <v>3300</v>
      </c>
      <c r="F55" s="1" t="s">
        <v>556</v>
      </c>
      <c r="G55" s="1">
        <v>21</v>
      </c>
      <c r="H55" s="1">
        <v>111</v>
      </c>
      <c r="I55" s="1">
        <v>13.17</v>
      </c>
      <c r="J55" s="3">
        <f t="shared" si="7"/>
        <v>100.4</v>
      </c>
      <c r="K55" s="3">
        <f t="shared" si="8"/>
        <v>102.3</v>
      </c>
      <c r="L55" s="3">
        <f t="shared" si="9"/>
        <v>105.9</v>
      </c>
      <c r="M55" s="3">
        <f t="shared" si="10"/>
        <v>102.2</v>
      </c>
      <c r="N55" s="3"/>
      <c r="P55" s="4">
        <f t="shared" si="11"/>
        <v>15.372809401145998</v>
      </c>
      <c r="Q55" s="5">
        <f t="shared" si="12"/>
        <v>15.372809401145998</v>
      </c>
      <c r="R55" s="5">
        <f t="shared" si="13"/>
        <v>4.658427091256363</v>
      </c>
    </row>
    <row r="56" spans="1:18" x14ac:dyDescent="0.3">
      <c r="A56" s="1">
        <v>55</v>
      </c>
      <c r="B56" s="1" t="s">
        <v>589</v>
      </c>
      <c r="C56" s="1" t="s">
        <v>556</v>
      </c>
      <c r="D56" s="1" t="s">
        <v>543</v>
      </c>
      <c r="E56" s="1">
        <v>3100</v>
      </c>
      <c r="F56" s="1" t="s">
        <v>508</v>
      </c>
      <c r="G56" s="1">
        <v>14</v>
      </c>
      <c r="H56" s="1">
        <v>104.5</v>
      </c>
      <c r="I56" s="1">
        <v>16.46</v>
      </c>
      <c r="J56" s="3">
        <f t="shared" si="7"/>
        <v>102.3</v>
      </c>
      <c r="K56" s="3">
        <f t="shared" si="8"/>
        <v>100.4</v>
      </c>
      <c r="L56" s="3">
        <f t="shared" si="9"/>
        <v>110.7</v>
      </c>
      <c r="M56" s="3">
        <f t="shared" si="10"/>
        <v>104.8</v>
      </c>
      <c r="N56" s="3"/>
      <c r="P56" s="4">
        <f t="shared" si="11"/>
        <v>9.8346494810012661</v>
      </c>
      <c r="Q56" s="5">
        <f t="shared" si="12"/>
        <v>9.8346494810012661</v>
      </c>
      <c r="R56" s="5">
        <f t="shared" si="13"/>
        <v>3.1724675745165372</v>
      </c>
    </row>
    <row r="57" spans="1:18" x14ac:dyDescent="0.3">
      <c r="A57" s="1">
        <v>56</v>
      </c>
      <c r="B57" s="1" t="s">
        <v>221</v>
      </c>
      <c r="C57" s="1" t="s">
        <v>486</v>
      </c>
      <c r="D57" s="1" t="s">
        <v>546</v>
      </c>
      <c r="E57" s="1">
        <v>3100</v>
      </c>
      <c r="F57" s="1" t="s">
        <v>520</v>
      </c>
      <c r="G57" s="1">
        <v>12</v>
      </c>
      <c r="H57" s="1">
        <v>116.75</v>
      </c>
      <c r="I57" s="1">
        <v>15.49</v>
      </c>
      <c r="J57" s="3">
        <f t="shared" si="7"/>
        <v>105.8</v>
      </c>
      <c r="K57" s="3">
        <f t="shared" si="8"/>
        <v>99.9</v>
      </c>
      <c r="L57" s="3">
        <f t="shared" si="9"/>
        <v>103.6</v>
      </c>
      <c r="M57" s="3">
        <f t="shared" si="10"/>
        <v>111.2</v>
      </c>
      <c r="N57" s="3"/>
      <c r="P57" s="4">
        <f t="shared" si="11"/>
        <v>9.2719453310012661</v>
      </c>
      <c r="Q57" s="5">
        <f t="shared" si="12"/>
        <v>9.2719453310012661</v>
      </c>
      <c r="R57" s="5">
        <f t="shared" si="13"/>
        <v>2.9909501067746018</v>
      </c>
    </row>
    <row r="58" spans="1:18" x14ac:dyDescent="0.3">
      <c r="A58" s="1">
        <v>57</v>
      </c>
      <c r="B58" s="1" t="s">
        <v>540</v>
      </c>
      <c r="C58" s="1" t="s">
        <v>520</v>
      </c>
      <c r="D58" s="1" t="s">
        <v>546</v>
      </c>
      <c r="E58" s="1">
        <v>3000</v>
      </c>
      <c r="F58" s="3" t="s">
        <v>486</v>
      </c>
      <c r="G58" s="1">
        <v>9</v>
      </c>
      <c r="H58" s="1">
        <v>120.25</v>
      </c>
      <c r="I58" s="1">
        <v>12.17</v>
      </c>
      <c r="J58" s="3">
        <f t="shared" si="7"/>
        <v>99.9</v>
      </c>
      <c r="K58" s="3">
        <f t="shared" si="8"/>
        <v>105.8</v>
      </c>
      <c r="L58" s="3">
        <f t="shared" si="9"/>
        <v>107.3</v>
      </c>
      <c r="M58" s="3">
        <f t="shared" si="10"/>
        <v>108.4</v>
      </c>
      <c r="N58" s="3"/>
      <c r="P58" s="4">
        <f t="shared" si="11"/>
        <v>6.171852711120275</v>
      </c>
      <c r="Q58" s="5">
        <f t="shared" si="12"/>
        <v>6.171852711120275</v>
      </c>
      <c r="R58" s="5">
        <f t="shared" si="13"/>
        <v>2.0572842370400917</v>
      </c>
    </row>
    <row r="59" spans="1:18" x14ac:dyDescent="0.3">
      <c r="A59" s="1">
        <v>58</v>
      </c>
      <c r="B59" s="1" t="s">
        <v>422</v>
      </c>
      <c r="C59" s="1" t="s">
        <v>556</v>
      </c>
      <c r="D59" s="1" t="s">
        <v>545</v>
      </c>
      <c r="E59" s="1">
        <v>3000</v>
      </c>
      <c r="F59" s="1" t="s">
        <v>508</v>
      </c>
      <c r="G59" s="1">
        <v>5</v>
      </c>
      <c r="H59" s="1">
        <v>104.5</v>
      </c>
      <c r="I59" s="1">
        <v>17.22</v>
      </c>
      <c r="J59" s="3">
        <f t="shared" si="7"/>
        <v>102.3</v>
      </c>
      <c r="K59" s="3">
        <f t="shared" si="8"/>
        <v>100.4</v>
      </c>
      <c r="L59" s="3">
        <f t="shared" si="9"/>
        <v>110.7</v>
      </c>
      <c r="M59" s="3">
        <f t="shared" si="10"/>
        <v>104.8</v>
      </c>
      <c r="N59" s="3"/>
      <c r="P59" s="4">
        <f t="shared" si="11"/>
        <v>3.1428910111202764</v>
      </c>
      <c r="Q59" s="5">
        <f t="shared" si="12"/>
        <v>3.1428910111202764</v>
      </c>
      <c r="R59" s="5">
        <f t="shared" si="13"/>
        <v>1.0476303370400921</v>
      </c>
    </row>
    <row r="91" spans="1:16" x14ac:dyDescent="0.3">
      <c r="A91" s="1" t="s">
        <v>565</v>
      </c>
    </row>
    <row r="92" spans="1:16" x14ac:dyDescent="0.3">
      <c r="A92" s="1" t="s">
        <v>509</v>
      </c>
      <c r="B92" s="1" t="s">
        <v>510</v>
      </c>
      <c r="C92" s="1" t="s">
        <v>566</v>
      </c>
      <c r="D92" s="1" t="s">
        <v>567</v>
      </c>
      <c r="E92" s="1" t="s">
        <v>568</v>
      </c>
      <c r="P92" s="1"/>
    </row>
    <row r="93" spans="1:16" x14ac:dyDescent="0.3">
      <c r="A93" s="1">
        <v>1</v>
      </c>
      <c r="B93" s="1" t="s">
        <v>549</v>
      </c>
      <c r="C93" s="1">
        <v>103.2</v>
      </c>
      <c r="D93" s="1">
        <v>115</v>
      </c>
      <c r="E93" s="1">
        <v>106.8</v>
      </c>
      <c r="P93" s="1"/>
    </row>
    <row r="94" spans="1:16" x14ac:dyDescent="0.3">
      <c r="A94" s="1">
        <v>2</v>
      </c>
      <c r="B94" s="1" t="s">
        <v>487</v>
      </c>
      <c r="C94" s="1">
        <v>100.3</v>
      </c>
      <c r="D94" s="1">
        <v>111.8</v>
      </c>
      <c r="E94" s="1">
        <v>109.6</v>
      </c>
      <c r="P94" s="1"/>
    </row>
    <row r="95" spans="1:16" x14ac:dyDescent="0.3">
      <c r="A95" s="1">
        <v>3</v>
      </c>
      <c r="B95" s="1" t="s">
        <v>557</v>
      </c>
      <c r="C95" s="1">
        <v>100.7</v>
      </c>
      <c r="D95" s="1">
        <v>111.3</v>
      </c>
      <c r="E95" s="1">
        <v>109.3</v>
      </c>
      <c r="P95" s="1"/>
    </row>
    <row r="96" spans="1:16" x14ac:dyDescent="0.3">
      <c r="A96" s="1">
        <v>4</v>
      </c>
      <c r="B96" s="1" t="s">
        <v>520</v>
      </c>
      <c r="C96" s="1">
        <v>99.9</v>
      </c>
      <c r="D96" s="1">
        <v>111.2</v>
      </c>
      <c r="E96" s="1">
        <v>107.3</v>
      </c>
      <c r="P96" s="1"/>
    </row>
    <row r="97" spans="1:16" x14ac:dyDescent="0.3">
      <c r="A97" s="1">
        <v>5</v>
      </c>
      <c r="B97" s="1" t="s">
        <v>485</v>
      </c>
      <c r="C97" s="1">
        <v>105</v>
      </c>
      <c r="D97" s="1">
        <v>111</v>
      </c>
      <c r="E97" s="1">
        <v>101.6</v>
      </c>
      <c r="P97" s="1"/>
    </row>
    <row r="98" spans="1:16" x14ac:dyDescent="0.3">
      <c r="A98" s="1">
        <v>6</v>
      </c>
      <c r="B98" s="1" t="s">
        <v>519</v>
      </c>
      <c r="C98" s="1">
        <v>101.7</v>
      </c>
      <c r="D98" s="1">
        <v>110.8</v>
      </c>
      <c r="E98" s="1">
        <v>103.6</v>
      </c>
      <c r="P98" s="1"/>
    </row>
    <row r="99" spans="1:16" x14ac:dyDescent="0.3">
      <c r="A99" s="1">
        <v>7</v>
      </c>
      <c r="B99" s="1" t="s">
        <v>488</v>
      </c>
      <c r="C99" s="1">
        <v>104.2</v>
      </c>
      <c r="D99" s="1">
        <v>110.7</v>
      </c>
      <c r="E99" s="1">
        <v>106.3</v>
      </c>
      <c r="P99" s="1"/>
    </row>
    <row r="100" spans="1:16" x14ac:dyDescent="0.3">
      <c r="A100" s="1">
        <v>8</v>
      </c>
      <c r="B100" s="1" t="s">
        <v>516</v>
      </c>
      <c r="C100" s="1">
        <v>102.7</v>
      </c>
      <c r="D100" s="1">
        <v>110.5</v>
      </c>
      <c r="E100" s="1">
        <v>104.7</v>
      </c>
      <c r="P100" s="1"/>
    </row>
    <row r="101" spans="1:16" x14ac:dyDescent="0.3">
      <c r="A101" s="1">
        <v>9</v>
      </c>
      <c r="B101" s="1" t="s">
        <v>564</v>
      </c>
      <c r="C101" s="1">
        <v>104.6</v>
      </c>
      <c r="D101" s="1">
        <v>110.3</v>
      </c>
      <c r="E101" s="1">
        <v>110</v>
      </c>
      <c r="P101" s="1"/>
    </row>
    <row r="102" spans="1:16" x14ac:dyDescent="0.3">
      <c r="A102" s="1">
        <v>10</v>
      </c>
      <c r="B102" s="1" t="s">
        <v>492</v>
      </c>
      <c r="C102" s="1">
        <v>101.8</v>
      </c>
      <c r="D102" s="1">
        <v>110.2</v>
      </c>
      <c r="E102" s="1">
        <v>107.8</v>
      </c>
      <c r="P102" s="1"/>
    </row>
    <row r="103" spans="1:16" x14ac:dyDescent="0.3">
      <c r="A103" s="1">
        <v>11</v>
      </c>
      <c r="B103" s="1" t="s">
        <v>498</v>
      </c>
      <c r="C103" s="1">
        <v>103.6</v>
      </c>
      <c r="D103" s="1">
        <v>109.2</v>
      </c>
      <c r="E103" s="1">
        <v>109</v>
      </c>
      <c r="P103" s="1"/>
    </row>
    <row r="104" spans="1:16" x14ac:dyDescent="0.3">
      <c r="A104" s="1">
        <v>12</v>
      </c>
      <c r="B104" s="1" t="s">
        <v>486</v>
      </c>
      <c r="C104" s="1">
        <v>105.8</v>
      </c>
      <c r="D104" s="1">
        <v>108.4</v>
      </c>
      <c r="E104" s="1">
        <v>103.6</v>
      </c>
      <c r="P104" s="1"/>
    </row>
    <row r="105" spans="1:16" x14ac:dyDescent="0.3">
      <c r="A105" s="1">
        <v>13</v>
      </c>
      <c r="B105" s="1" t="s">
        <v>489</v>
      </c>
      <c r="C105" s="1">
        <v>102.5</v>
      </c>
      <c r="D105" s="1">
        <v>108.3</v>
      </c>
      <c r="E105" s="1">
        <v>108.7</v>
      </c>
      <c r="P105" s="1"/>
    </row>
    <row r="106" spans="1:16" x14ac:dyDescent="0.3">
      <c r="A106" s="1">
        <v>14</v>
      </c>
      <c r="B106" s="1" t="s">
        <v>523</v>
      </c>
      <c r="C106" s="1">
        <v>104</v>
      </c>
      <c r="D106" s="1">
        <v>108.2</v>
      </c>
      <c r="E106" s="1">
        <v>110.6</v>
      </c>
      <c r="P106" s="1"/>
    </row>
    <row r="107" spans="1:16" x14ac:dyDescent="0.3">
      <c r="A107" s="1">
        <v>15</v>
      </c>
      <c r="B107" s="1" t="s">
        <v>514</v>
      </c>
      <c r="C107" s="1">
        <v>101.4</v>
      </c>
      <c r="D107" s="1">
        <v>108</v>
      </c>
      <c r="E107" s="1">
        <v>109.1</v>
      </c>
      <c r="P107" s="1"/>
    </row>
    <row r="108" spans="1:16" x14ac:dyDescent="0.3">
      <c r="A108" s="1">
        <v>16</v>
      </c>
      <c r="B108" s="1" t="s">
        <v>497</v>
      </c>
      <c r="C108" s="1">
        <v>105.7</v>
      </c>
      <c r="D108" s="1">
        <v>107.6</v>
      </c>
      <c r="E108" s="1">
        <v>107.8</v>
      </c>
      <c r="P108" s="1"/>
    </row>
    <row r="109" spans="1:16" x14ac:dyDescent="0.3">
      <c r="A109" s="1">
        <v>17</v>
      </c>
      <c r="B109" s="1" t="s">
        <v>512</v>
      </c>
      <c r="C109" s="1">
        <v>102.8</v>
      </c>
      <c r="D109" s="1">
        <v>107.3</v>
      </c>
      <c r="E109" s="1">
        <v>107.9</v>
      </c>
      <c r="P109" s="1"/>
    </row>
    <row r="110" spans="1:16" x14ac:dyDescent="0.3">
      <c r="A110" s="1">
        <v>18</v>
      </c>
      <c r="B110" s="1" t="s">
        <v>506</v>
      </c>
      <c r="C110" s="1">
        <v>100.5</v>
      </c>
      <c r="D110" s="1">
        <v>107.2</v>
      </c>
      <c r="E110" s="1">
        <v>102.4</v>
      </c>
      <c r="P110" s="1"/>
    </row>
    <row r="111" spans="1:16" x14ac:dyDescent="0.3">
      <c r="A111" s="1">
        <v>19</v>
      </c>
      <c r="B111" s="1" t="s">
        <v>496</v>
      </c>
      <c r="C111" s="1">
        <v>102.4</v>
      </c>
      <c r="D111" s="1">
        <v>106.7</v>
      </c>
      <c r="E111" s="1">
        <v>103.4</v>
      </c>
      <c r="P111" s="1"/>
    </row>
    <row r="112" spans="1:16" x14ac:dyDescent="0.3">
      <c r="A112" s="1">
        <v>20</v>
      </c>
      <c r="B112" s="1" t="s">
        <v>518</v>
      </c>
      <c r="C112" s="1">
        <v>101.8</v>
      </c>
      <c r="D112" s="1">
        <v>106</v>
      </c>
      <c r="E112" s="1">
        <v>106.8</v>
      </c>
      <c r="P112" s="1"/>
    </row>
    <row r="113" spans="1:16" x14ac:dyDescent="0.3">
      <c r="A113" s="1">
        <v>21</v>
      </c>
      <c r="B113" s="1" t="s">
        <v>517</v>
      </c>
      <c r="C113" s="1">
        <v>105.7</v>
      </c>
      <c r="D113" s="1">
        <v>105.3</v>
      </c>
      <c r="E113" s="1">
        <v>106.7</v>
      </c>
      <c r="P113" s="1"/>
    </row>
    <row r="114" spans="1:16" x14ac:dyDescent="0.3">
      <c r="A114" s="1">
        <v>22</v>
      </c>
      <c r="B114" s="1" t="s">
        <v>508</v>
      </c>
      <c r="C114" s="1">
        <v>100.4</v>
      </c>
      <c r="D114" s="1">
        <v>104.8</v>
      </c>
      <c r="E114" s="1">
        <v>105.9</v>
      </c>
      <c r="P114" s="1"/>
    </row>
    <row r="115" spans="1:16" x14ac:dyDescent="0.3">
      <c r="A115" s="1">
        <v>23</v>
      </c>
      <c r="B115" s="1" t="s">
        <v>491</v>
      </c>
      <c r="C115" s="1">
        <v>100.7</v>
      </c>
      <c r="D115" s="1">
        <v>104.2</v>
      </c>
      <c r="E115" s="1">
        <v>106.5</v>
      </c>
      <c r="P115" s="1"/>
    </row>
    <row r="116" spans="1:16" x14ac:dyDescent="0.3">
      <c r="A116" s="1">
        <v>24</v>
      </c>
      <c r="B116" s="1" t="s">
        <v>513</v>
      </c>
      <c r="C116" s="1">
        <v>100.7</v>
      </c>
      <c r="D116" s="1">
        <v>103.8</v>
      </c>
      <c r="E116" s="1">
        <v>105</v>
      </c>
      <c r="P116" s="1"/>
    </row>
    <row r="117" spans="1:16" x14ac:dyDescent="0.3">
      <c r="A117" s="1">
        <v>25</v>
      </c>
      <c r="B117" s="1" t="s">
        <v>505</v>
      </c>
      <c r="C117" s="1">
        <v>98.8</v>
      </c>
      <c r="D117" s="1">
        <v>103.7</v>
      </c>
      <c r="E117" s="1">
        <v>114.3</v>
      </c>
      <c r="P117" s="1"/>
    </row>
    <row r="118" spans="1:16" x14ac:dyDescent="0.3">
      <c r="A118" s="1">
        <v>26</v>
      </c>
      <c r="B118" s="1" t="s">
        <v>507</v>
      </c>
      <c r="C118" s="1">
        <v>106.4</v>
      </c>
      <c r="D118" s="1">
        <v>103.6</v>
      </c>
      <c r="E118" s="1">
        <v>111</v>
      </c>
      <c r="P118" s="1"/>
    </row>
    <row r="119" spans="1:16" x14ac:dyDescent="0.3">
      <c r="A119" s="1">
        <v>27</v>
      </c>
      <c r="B119" s="1" t="s">
        <v>493</v>
      </c>
      <c r="C119" s="1">
        <v>102.5</v>
      </c>
      <c r="D119" s="1">
        <v>102.4</v>
      </c>
      <c r="E119" s="1">
        <v>111.9</v>
      </c>
      <c r="P119" s="1"/>
    </row>
    <row r="120" spans="1:16" x14ac:dyDescent="0.3">
      <c r="A120" s="1">
        <v>28</v>
      </c>
      <c r="B120" s="1" t="s">
        <v>556</v>
      </c>
      <c r="C120" s="1">
        <v>102.3</v>
      </c>
      <c r="D120" s="1">
        <v>102.2</v>
      </c>
      <c r="E120" s="1">
        <v>110.7</v>
      </c>
      <c r="P120" s="1"/>
    </row>
    <row r="121" spans="1:16" x14ac:dyDescent="0.3">
      <c r="A121" s="1">
        <v>29</v>
      </c>
      <c r="B121" s="1" t="s">
        <v>495</v>
      </c>
      <c r="C121" s="1">
        <v>97.8</v>
      </c>
      <c r="D121" s="1">
        <v>102.1</v>
      </c>
      <c r="E121" s="1">
        <v>105</v>
      </c>
      <c r="P121" s="1"/>
    </row>
    <row r="122" spans="1:16" x14ac:dyDescent="0.3">
      <c r="A122" s="1">
        <v>30</v>
      </c>
      <c r="B122" s="1" t="s">
        <v>499</v>
      </c>
      <c r="C122" s="1">
        <v>101.1</v>
      </c>
      <c r="D122" s="1">
        <v>101.2</v>
      </c>
      <c r="E122" s="1">
        <v>109.7</v>
      </c>
      <c r="P122" s="1"/>
    </row>
  </sheetData>
  <sortState ref="B2:R59">
    <sortCondition descending="1" ref="E2:E59"/>
  </sortState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3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9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9" x14ac:dyDescent="0.3">
      <c r="A2" s="1">
        <v>1</v>
      </c>
      <c r="B2" s="1" t="s">
        <v>18</v>
      </c>
      <c r="C2" s="1" t="s">
        <v>487</v>
      </c>
      <c r="D2" s="1" t="s">
        <v>543</v>
      </c>
      <c r="E2" s="1">
        <v>11200</v>
      </c>
      <c r="F2" s="1" t="s">
        <v>514</v>
      </c>
      <c r="G2" s="1">
        <v>37</v>
      </c>
      <c r="H2" s="1">
        <v>116</v>
      </c>
      <c r="I2" s="1">
        <v>39.770000000000003</v>
      </c>
      <c r="J2" s="3">
        <f t="shared" ref="J2:J65" si="0">VLOOKUP(C2,$B$254:$E$283,2,FALSE)</f>
        <v>100.3</v>
      </c>
      <c r="K2" s="3">
        <f t="shared" ref="K2:K65" si="1">VLOOKUP(F2,$B$254:$E$283,2,FALSE)</f>
        <v>101.4</v>
      </c>
      <c r="L2" s="3">
        <f t="shared" ref="L2:L65" si="2">VLOOKUP(C2,$B$254:$E$283,4,FALSE)</f>
        <v>109.6</v>
      </c>
      <c r="M2" s="3">
        <f t="shared" ref="M2:M65" si="3">VLOOKUP(F2,$B$254:$E$283,3,FALSE)</f>
        <v>108</v>
      </c>
      <c r="N2" s="3"/>
      <c r="P2" s="4">
        <f t="shared" ref="P2:P21" si="4">-87.868852+(LN(E2))*9.365713+G2*0.73241+I2*0.27241+H2*0.0924+((J2+K2)/2)*0.015315+((L2+M2)/2)*-0.032803</f>
        <v>46.080823547494852</v>
      </c>
      <c r="Q2" s="5">
        <f t="shared" ref="Q2:Q65" si="5">P2-O2</f>
        <v>46.080823547494852</v>
      </c>
      <c r="R2" s="5">
        <f t="shared" ref="R2:R65" si="6">P2/(E2/1000)</f>
        <v>4.1143592453120403</v>
      </c>
      <c r="S2" s="1">
        <f>P2*1.4</f>
        <v>64.513152966492783</v>
      </c>
    </row>
    <row r="3" spans="1:19" x14ac:dyDescent="0.3">
      <c r="A3" s="1">
        <v>2</v>
      </c>
      <c r="B3" s="1" t="s">
        <v>35</v>
      </c>
      <c r="C3" s="1" t="s">
        <v>517</v>
      </c>
      <c r="D3" s="1" t="s">
        <v>546</v>
      </c>
      <c r="E3" s="1">
        <v>11100</v>
      </c>
      <c r="F3" s="1" t="s">
        <v>564</v>
      </c>
      <c r="G3" s="1">
        <v>38</v>
      </c>
      <c r="H3" s="3">
        <v>122.5</v>
      </c>
      <c r="I3" s="1">
        <v>32.49</v>
      </c>
      <c r="J3" s="3">
        <f t="shared" si="0"/>
        <v>105.7</v>
      </c>
      <c r="K3" s="3">
        <f t="shared" si="1"/>
        <v>104.6</v>
      </c>
      <c r="L3" s="3">
        <f t="shared" si="2"/>
        <v>106.7</v>
      </c>
      <c r="M3" s="3">
        <f t="shared" si="3"/>
        <v>110.3</v>
      </c>
      <c r="N3" s="3"/>
      <c r="P3" s="4">
        <f t="shared" si="4"/>
        <v>45.422386158444603</v>
      </c>
      <c r="Q3" s="5">
        <f t="shared" si="5"/>
        <v>45.422386158444603</v>
      </c>
      <c r="R3" s="5">
        <f t="shared" si="6"/>
        <v>4.0921068611211355</v>
      </c>
      <c r="S3" s="1">
        <f t="shared" ref="S3:S4" si="7">P3*1.4</f>
        <v>63.59134062182244</v>
      </c>
    </row>
    <row r="4" spans="1:19" x14ac:dyDescent="0.3">
      <c r="A4" s="1">
        <v>3</v>
      </c>
      <c r="B4" s="1" t="s">
        <v>363</v>
      </c>
      <c r="C4" s="1" t="s">
        <v>485</v>
      </c>
      <c r="D4" s="1" t="s">
        <v>546</v>
      </c>
      <c r="E4" s="1">
        <v>11000</v>
      </c>
      <c r="F4" s="3" t="s">
        <v>497</v>
      </c>
      <c r="G4" s="1">
        <v>34</v>
      </c>
      <c r="H4" s="1">
        <v>120.5</v>
      </c>
      <c r="I4" s="1">
        <v>32.770000000000003</v>
      </c>
      <c r="J4" s="3">
        <f t="shared" si="0"/>
        <v>105</v>
      </c>
      <c r="K4" s="3">
        <f t="shared" si="1"/>
        <v>105.7</v>
      </c>
      <c r="L4" s="3">
        <f t="shared" si="2"/>
        <v>101.6</v>
      </c>
      <c r="M4" s="3">
        <f t="shared" si="3"/>
        <v>107.6</v>
      </c>
      <c r="N4" s="3"/>
      <c r="P4" s="4">
        <f t="shared" si="4"/>
        <v>42.430457496267856</v>
      </c>
      <c r="Q4" s="5">
        <f t="shared" si="5"/>
        <v>42.430457496267856</v>
      </c>
      <c r="R4" s="5">
        <f t="shared" si="6"/>
        <v>3.8573143178425324</v>
      </c>
      <c r="S4" s="1">
        <f t="shared" si="7"/>
        <v>59.402640494774992</v>
      </c>
    </row>
    <row r="5" spans="1:19" x14ac:dyDescent="0.3">
      <c r="A5" s="1">
        <v>4</v>
      </c>
      <c r="B5" s="1" t="s">
        <v>259</v>
      </c>
      <c r="C5" s="1" t="s">
        <v>489</v>
      </c>
      <c r="D5" s="1" t="s">
        <v>542</v>
      </c>
      <c r="E5" s="1">
        <v>10600</v>
      </c>
      <c r="F5" s="1" t="s">
        <v>507</v>
      </c>
      <c r="G5" s="1">
        <v>36</v>
      </c>
      <c r="H5" s="1">
        <v>121</v>
      </c>
      <c r="I5" s="1">
        <v>27.59</v>
      </c>
      <c r="J5" s="3">
        <f t="shared" si="0"/>
        <v>102.5</v>
      </c>
      <c r="K5" s="3">
        <f t="shared" si="1"/>
        <v>106.4</v>
      </c>
      <c r="L5" s="3">
        <f t="shared" si="2"/>
        <v>108.7</v>
      </c>
      <c r="M5" s="3">
        <f t="shared" si="3"/>
        <v>103.6</v>
      </c>
      <c r="N5" s="3"/>
      <c r="P5" s="4">
        <f t="shared" si="4"/>
        <v>42.118847626554675</v>
      </c>
      <c r="Q5" s="5">
        <f t="shared" si="5"/>
        <v>42.118847626554675</v>
      </c>
      <c r="R5" s="5">
        <f t="shared" si="6"/>
        <v>3.9734761911844036</v>
      </c>
      <c r="S5" s="1">
        <f>P5*1.3</f>
        <v>54.754501914521079</v>
      </c>
    </row>
    <row r="6" spans="1:19" x14ac:dyDescent="0.3">
      <c r="A6" s="1">
        <v>5</v>
      </c>
      <c r="B6" s="1" t="s">
        <v>461</v>
      </c>
      <c r="C6" s="1" t="s">
        <v>518</v>
      </c>
      <c r="D6" s="1" t="s">
        <v>543</v>
      </c>
      <c r="E6" s="1">
        <v>9300</v>
      </c>
      <c r="F6" s="1" t="s">
        <v>506</v>
      </c>
      <c r="G6" s="1">
        <v>34</v>
      </c>
      <c r="H6" s="1">
        <v>106.75</v>
      </c>
      <c r="I6" s="1">
        <v>29.64</v>
      </c>
      <c r="J6" s="3">
        <f t="shared" si="0"/>
        <v>101.8</v>
      </c>
      <c r="K6" s="3">
        <f t="shared" si="1"/>
        <v>100.5</v>
      </c>
      <c r="L6" s="3">
        <f t="shared" si="2"/>
        <v>106.8</v>
      </c>
      <c r="M6" s="3">
        <f t="shared" si="3"/>
        <v>107.2</v>
      </c>
      <c r="N6" s="3"/>
      <c r="P6" s="4">
        <f t="shared" si="4"/>
        <v>38.591939924939943</v>
      </c>
      <c r="Q6" s="5">
        <f t="shared" si="5"/>
        <v>38.591939924939943</v>
      </c>
      <c r="R6" s="5">
        <f t="shared" si="6"/>
        <v>4.1496709596709609</v>
      </c>
      <c r="S6" s="1">
        <f>P6*1.2</f>
        <v>46.310327909927928</v>
      </c>
    </row>
    <row r="7" spans="1:19" x14ac:dyDescent="0.3">
      <c r="A7" s="1">
        <v>6</v>
      </c>
      <c r="B7" s="1" t="s">
        <v>30</v>
      </c>
      <c r="C7" s="1" t="s">
        <v>549</v>
      </c>
      <c r="D7" s="1" t="s">
        <v>546</v>
      </c>
      <c r="E7" s="1">
        <v>9200</v>
      </c>
      <c r="F7" s="1" t="s">
        <v>513</v>
      </c>
      <c r="G7" s="1">
        <v>35</v>
      </c>
      <c r="H7" s="1">
        <v>116.25</v>
      </c>
      <c r="I7" s="1">
        <v>30.24</v>
      </c>
      <c r="J7" s="3">
        <f t="shared" si="0"/>
        <v>103.2</v>
      </c>
      <c r="K7" s="3">
        <f t="shared" si="1"/>
        <v>100.7</v>
      </c>
      <c r="L7" s="3">
        <f t="shared" si="2"/>
        <v>106.8</v>
      </c>
      <c r="M7" s="3">
        <f t="shared" si="3"/>
        <v>103.8</v>
      </c>
      <c r="N7" s="3"/>
      <c r="P7" s="4">
        <f t="shared" si="4"/>
        <v>40.332361087440788</v>
      </c>
      <c r="Q7" s="5">
        <f t="shared" si="5"/>
        <v>40.332361087440788</v>
      </c>
      <c r="R7" s="5">
        <f t="shared" si="6"/>
        <v>4.3839522921131291</v>
      </c>
      <c r="S7" s="1">
        <f t="shared" ref="S7:S10" si="8">P7*1.2</f>
        <v>48.398833304928942</v>
      </c>
    </row>
    <row r="8" spans="1:19" x14ac:dyDescent="0.3">
      <c r="A8" s="1">
        <v>7</v>
      </c>
      <c r="B8" s="1" t="s">
        <v>7</v>
      </c>
      <c r="C8" s="1" t="s">
        <v>519</v>
      </c>
      <c r="D8" s="1" t="s">
        <v>543</v>
      </c>
      <c r="E8" s="1">
        <v>9100</v>
      </c>
      <c r="F8" s="3" t="s">
        <v>492</v>
      </c>
      <c r="G8" s="1">
        <v>36</v>
      </c>
      <c r="H8" s="3">
        <v>114.5</v>
      </c>
      <c r="I8" s="1">
        <v>29.91</v>
      </c>
      <c r="J8" s="3">
        <f t="shared" si="0"/>
        <v>101.7</v>
      </c>
      <c r="K8" s="3">
        <f t="shared" si="1"/>
        <v>101.8</v>
      </c>
      <c r="L8" s="3">
        <f t="shared" si="2"/>
        <v>103.6</v>
      </c>
      <c r="M8" s="3">
        <f t="shared" si="3"/>
        <v>110.2</v>
      </c>
      <c r="N8" s="3"/>
      <c r="P8" s="4">
        <f t="shared" si="4"/>
        <v>40.655269449479519</v>
      </c>
      <c r="Q8" s="5">
        <f t="shared" si="5"/>
        <v>40.655269449479519</v>
      </c>
      <c r="R8" s="5">
        <f t="shared" si="6"/>
        <v>4.4676120274153321</v>
      </c>
      <c r="S8" s="1">
        <f t="shared" si="8"/>
        <v>48.786323339375421</v>
      </c>
    </row>
    <row r="9" spans="1:19" x14ac:dyDescent="0.3">
      <c r="A9" s="1">
        <v>8</v>
      </c>
      <c r="B9" s="1" t="s">
        <v>128</v>
      </c>
      <c r="C9" s="1" t="s">
        <v>549</v>
      </c>
      <c r="D9" s="1" t="s">
        <v>543</v>
      </c>
      <c r="E9" s="1">
        <v>9100</v>
      </c>
      <c r="F9" s="1" t="s">
        <v>513</v>
      </c>
      <c r="G9" s="1">
        <v>35</v>
      </c>
      <c r="H9" s="3">
        <v>116.25</v>
      </c>
      <c r="I9" s="1">
        <v>30.61</v>
      </c>
      <c r="J9" s="3">
        <f t="shared" si="0"/>
        <v>103.2</v>
      </c>
      <c r="K9" s="3">
        <f t="shared" si="1"/>
        <v>100.7</v>
      </c>
      <c r="L9" s="3">
        <f t="shared" si="2"/>
        <v>106.8</v>
      </c>
      <c r="M9" s="3">
        <f t="shared" si="3"/>
        <v>103.8</v>
      </c>
      <c r="N9" s="3"/>
      <c r="P9" s="4">
        <f t="shared" si="4"/>
        <v>40.330794249479524</v>
      </c>
      <c r="Q9" s="5">
        <f t="shared" si="5"/>
        <v>40.330794249479524</v>
      </c>
      <c r="R9" s="5">
        <f t="shared" si="6"/>
        <v>4.4319554120307174</v>
      </c>
      <c r="S9" s="1">
        <f t="shared" si="8"/>
        <v>48.39695309937543</v>
      </c>
    </row>
    <row r="10" spans="1:19" x14ac:dyDescent="0.3">
      <c r="A10" s="1">
        <v>9</v>
      </c>
      <c r="B10" s="1" t="s">
        <v>142</v>
      </c>
      <c r="C10" s="1" t="s">
        <v>491</v>
      </c>
      <c r="D10" s="1" t="s">
        <v>542</v>
      </c>
      <c r="E10" s="1">
        <v>9000</v>
      </c>
      <c r="F10" s="1" t="s">
        <v>557</v>
      </c>
      <c r="G10" s="1">
        <v>35</v>
      </c>
      <c r="H10" s="1">
        <v>107.75</v>
      </c>
      <c r="I10" s="1">
        <v>22.63</v>
      </c>
      <c r="J10" s="3">
        <f t="shared" si="0"/>
        <v>100.7</v>
      </c>
      <c r="K10" s="3">
        <f t="shared" si="1"/>
        <v>100.7</v>
      </c>
      <c r="L10" s="3">
        <f t="shared" si="2"/>
        <v>106.5</v>
      </c>
      <c r="M10" s="3">
        <f t="shared" si="3"/>
        <v>111.3</v>
      </c>
      <c r="N10" s="3"/>
      <c r="P10" s="4">
        <f t="shared" si="4"/>
        <v>37.130838305058951</v>
      </c>
      <c r="Q10" s="5">
        <f t="shared" si="5"/>
        <v>37.130838305058951</v>
      </c>
      <c r="R10" s="5">
        <f t="shared" si="6"/>
        <v>4.1256487005621061</v>
      </c>
      <c r="S10" s="1">
        <f t="shared" si="8"/>
        <v>44.55700596607074</v>
      </c>
    </row>
    <row r="11" spans="1:19" x14ac:dyDescent="0.3">
      <c r="A11" s="1">
        <v>10</v>
      </c>
      <c r="B11" s="1" t="s">
        <v>192</v>
      </c>
      <c r="C11" s="1" t="s">
        <v>523</v>
      </c>
      <c r="D11" s="1" t="s">
        <v>544</v>
      </c>
      <c r="E11" s="1">
        <v>8900</v>
      </c>
      <c r="F11" s="3" t="s">
        <v>512</v>
      </c>
      <c r="G11" s="1">
        <v>38</v>
      </c>
      <c r="H11" s="1">
        <v>116.25</v>
      </c>
      <c r="I11" s="1">
        <v>28.48</v>
      </c>
      <c r="J11" s="3">
        <f t="shared" si="0"/>
        <v>104</v>
      </c>
      <c r="K11" s="3">
        <f t="shared" si="1"/>
        <v>102.8</v>
      </c>
      <c r="L11" s="3">
        <f t="shared" si="2"/>
        <v>110.6</v>
      </c>
      <c r="M11" s="3">
        <f t="shared" si="3"/>
        <v>107.3</v>
      </c>
      <c r="N11" s="3"/>
      <c r="P11" s="4">
        <f t="shared" si="4"/>
        <v>41.642131228394184</v>
      </c>
      <c r="Q11" s="5">
        <f t="shared" si="5"/>
        <v>41.642131228394184</v>
      </c>
      <c r="R11" s="5">
        <f t="shared" si="6"/>
        <v>4.6788911492577734</v>
      </c>
      <c r="S11" s="1">
        <f>P11*1.1</f>
        <v>45.806344351233605</v>
      </c>
    </row>
    <row r="12" spans="1:19" x14ac:dyDescent="0.3">
      <c r="A12" s="1">
        <v>11</v>
      </c>
      <c r="B12" s="1" t="s">
        <v>330</v>
      </c>
      <c r="C12" s="1" t="s">
        <v>492</v>
      </c>
      <c r="D12" s="1" t="s">
        <v>543</v>
      </c>
      <c r="E12" s="1">
        <v>8800</v>
      </c>
      <c r="F12" s="1" t="s">
        <v>519</v>
      </c>
      <c r="G12" s="1">
        <v>36</v>
      </c>
      <c r="H12" s="1">
        <v>111.5</v>
      </c>
      <c r="I12" s="1">
        <v>30.47</v>
      </c>
      <c r="J12" s="3">
        <f t="shared" si="0"/>
        <v>101.8</v>
      </c>
      <c r="K12" s="3">
        <f t="shared" si="1"/>
        <v>101.7</v>
      </c>
      <c r="L12" s="3">
        <f t="shared" si="2"/>
        <v>107.8</v>
      </c>
      <c r="M12" s="3">
        <f t="shared" si="3"/>
        <v>110.8</v>
      </c>
      <c r="N12" s="3"/>
      <c r="P12" s="4">
        <f t="shared" si="4"/>
        <v>40.137927936858212</v>
      </c>
      <c r="Q12" s="5">
        <f t="shared" si="5"/>
        <v>40.137927936858212</v>
      </c>
      <c r="R12" s="5">
        <f t="shared" si="6"/>
        <v>4.5611281746429784</v>
      </c>
      <c r="S12" s="1">
        <f t="shared" ref="S12:S21" si="9">P12*1.1</f>
        <v>44.151720730544035</v>
      </c>
    </row>
    <row r="13" spans="1:19" x14ac:dyDescent="0.3">
      <c r="A13" s="1">
        <v>12</v>
      </c>
      <c r="B13" s="1" t="s">
        <v>97</v>
      </c>
      <c r="C13" s="1" t="s">
        <v>491</v>
      </c>
      <c r="D13" s="1" t="s">
        <v>545</v>
      </c>
      <c r="E13" s="1">
        <v>8700</v>
      </c>
      <c r="F13" s="1" t="s">
        <v>557</v>
      </c>
      <c r="G13" s="1">
        <v>35</v>
      </c>
      <c r="H13" s="1">
        <v>107.75</v>
      </c>
      <c r="I13" s="1">
        <v>30.28</v>
      </c>
      <c r="J13" s="3">
        <f t="shared" si="0"/>
        <v>100.7</v>
      </c>
      <c r="K13" s="3">
        <f t="shared" si="1"/>
        <v>100.7</v>
      </c>
      <c r="L13" s="3">
        <f t="shared" si="2"/>
        <v>106.5</v>
      </c>
      <c r="M13" s="3">
        <f t="shared" si="3"/>
        <v>111.3</v>
      </c>
      <c r="N13" s="3"/>
      <c r="P13" s="4">
        <f t="shared" si="4"/>
        <v>38.897262601809864</v>
      </c>
      <c r="Q13" s="5">
        <f t="shared" si="5"/>
        <v>38.897262601809864</v>
      </c>
      <c r="R13" s="5">
        <f t="shared" si="6"/>
        <v>4.4709497243459619</v>
      </c>
      <c r="S13" s="1">
        <f t="shared" si="9"/>
        <v>42.786988861990856</v>
      </c>
    </row>
    <row r="14" spans="1:19" x14ac:dyDescent="0.3">
      <c r="A14" s="1">
        <v>13</v>
      </c>
      <c r="B14" s="1" t="s">
        <v>326</v>
      </c>
      <c r="C14" s="1" t="s">
        <v>512</v>
      </c>
      <c r="D14" s="1" t="s">
        <v>543</v>
      </c>
      <c r="E14" s="1">
        <v>8700</v>
      </c>
      <c r="F14" s="1" t="s">
        <v>523</v>
      </c>
      <c r="G14" s="1">
        <v>33</v>
      </c>
      <c r="H14" s="1">
        <v>121.25</v>
      </c>
      <c r="I14" s="1">
        <v>32.119999999999997</v>
      </c>
      <c r="J14" s="3">
        <f t="shared" si="0"/>
        <v>102.8</v>
      </c>
      <c r="K14" s="3">
        <f t="shared" si="1"/>
        <v>104</v>
      </c>
      <c r="L14" s="3">
        <f t="shared" si="2"/>
        <v>107.9</v>
      </c>
      <c r="M14" s="3">
        <f t="shared" si="3"/>
        <v>108.2</v>
      </c>
      <c r="N14" s="3"/>
      <c r="P14" s="4">
        <f t="shared" si="4"/>
        <v>39.250310051809862</v>
      </c>
      <c r="Q14" s="5">
        <f t="shared" si="5"/>
        <v>39.250310051809862</v>
      </c>
      <c r="R14" s="5">
        <f t="shared" si="6"/>
        <v>4.5115298910126285</v>
      </c>
      <c r="S14" s="1">
        <f t="shared" si="9"/>
        <v>43.175341056990852</v>
      </c>
    </row>
    <row r="15" spans="1:19" x14ac:dyDescent="0.3">
      <c r="A15" s="1">
        <v>14</v>
      </c>
      <c r="B15" s="1" t="s">
        <v>74</v>
      </c>
      <c r="C15" s="1" t="s">
        <v>499</v>
      </c>
      <c r="D15" s="1" t="s">
        <v>545</v>
      </c>
      <c r="E15" s="1">
        <v>8600</v>
      </c>
      <c r="F15" s="3" t="s">
        <v>495</v>
      </c>
      <c r="G15" s="1">
        <v>36</v>
      </c>
      <c r="H15" s="1">
        <v>107</v>
      </c>
      <c r="I15" s="1">
        <v>23.5</v>
      </c>
      <c r="J15" s="3">
        <f t="shared" si="0"/>
        <v>101.1</v>
      </c>
      <c r="K15" s="3">
        <f t="shared" si="1"/>
        <v>97.8</v>
      </c>
      <c r="L15" s="3">
        <f t="shared" si="2"/>
        <v>109.7</v>
      </c>
      <c r="M15" s="3">
        <f t="shared" si="3"/>
        <v>102.1</v>
      </c>
      <c r="N15" s="3"/>
      <c r="P15" s="4">
        <f t="shared" si="4"/>
        <v>37.68442270715741</v>
      </c>
      <c r="Q15" s="5">
        <f t="shared" si="5"/>
        <v>37.68442270715741</v>
      </c>
      <c r="R15" s="5">
        <f t="shared" si="6"/>
        <v>4.3819096171113268</v>
      </c>
      <c r="S15" s="1">
        <f t="shared" si="9"/>
        <v>41.452864977873155</v>
      </c>
    </row>
    <row r="16" spans="1:19" x14ac:dyDescent="0.3">
      <c r="A16" s="1">
        <v>15</v>
      </c>
      <c r="B16" s="1" t="s">
        <v>319</v>
      </c>
      <c r="C16" s="1" t="s">
        <v>514</v>
      </c>
      <c r="D16" s="1" t="s">
        <v>543</v>
      </c>
      <c r="E16" s="1">
        <v>8500</v>
      </c>
      <c r="F16" s="3" t="s">
        <v>487</v>
      </c>
      <c r="G16" s="1">
        <v>36</v>
      </c>
      <c r="H16" s="1">
        <v>111.5</v>
      </c>
      <c r="I16" s="1">
        <v>31.06</v>
      </c>
      <c r="J16" s="3">
        <f t="shared" si="0"/>
        <v>101.4</v>
      </c>
      <c r="K16" s="3">
        <f t="shared" si="1"/>
        <v>100.3</v>
      </c>
      <c r="L16" s="3">
        <f t="shared" si="2"/>
        <v>109.1</v>
      </c>
      <c r="M16" s="3">
        <f t="shared" si="3"/>
        <v>111.8</v>
      </c>
      <c r="N16" s="3"/>
      <c r="P16" s="4">
        <f t="shared" si="4"/>
        <v>39.92228790549877</v>
      </c>
      <c r="Q16" s="5">
        <f t="shared" si="5"/>
        <v>39.92228790549877</v>
      </c>
      <c r="R16" s="5">
        <f t="shared" si="6"/>
        <v>4.6967397535880906</v>
      </c>
      <c r="S16" s="1">
        <f t="shared" si="9"/>
        <v>43.914516696048651</v>
      </c>
    </row>
    <row r="17" spans="1:19" x14ac:dyDescent="0.3">
      <c r="A17" s="1">
        <v>16</v>
      </c>
      <c r="B17" s="1" t="s">
        <v>53</v>
      </c>
      <c r="C17" s="1" t="s">
        <v>487</v>
      </c>
      <c r="D17" s="1" t="s">
        <v>543</v>
      </c>
      <c r="E17" s="1">
        <v>8400</v>
      </c>
      <c r="F17" s="1" t="s">
        <v>514</v>
      </c>
      <c r="G17" s="1">
        <v>34</v>
      </c>
      <c r="H17" s="1">
        <v>116</v>
      </c>
      <c r="I17" s="1">
        <v>24.05</v>
      </c>
      <c r="J17" s="3">
        <f t="shared" si="0"/>
        <v>100.3</v>
      </c>
      <c r="K17" s="3">
        <f t="shared" si="1"/>
        <v>101.4</v>
      </c>
      <c r="L17" s="3">
        <f t="shared" si="2"/>
        <v>109.6</v>
      </c>
      <c r="M17" s="3">
        <f t="shared" si="3"/>
        <v>108</v>
      </c>
      <c r="N17" s="3"/>
      <c r="P17" s="4">
        <f t="shared" si="4"/>
        <v>36.906960621666279</v>
      </c>
      <c r="Q17" s="5">
        <f t="shared" si="5"/>
        <v>36.906960621666279</v>
      </c>
      <c r="R17" s="5">
        <f t="shared" si="6"/>
        <v>4.3936857882936042</v>
      </c>
      <c r="S17" s="1">
        <f t="shared" si="9"/>
        <v>40.597656683832909</v>
      </c>
    </row>
    <row r="18" spans="1:19" x14ac:dyDescent="0.3">
      <c r="A18" s="1">
        <v>17</v>
      </c>
      <c r="B18" s="1" t="s">
        <v>106</v>
      </c>
      <c r="C18" s="1" t="s">
        <v>507</v>
      </c>
      <c r="D18" s="1" t="s">
        <v>543</v>
      </c>
      <c r="E18" s="1">
        <v>8300</v>
      </c>
      <c r="F18" s="3" t="s">
        <v>489</v>
      </c>
      <c r="G18" s="1">
        <v>34</v>
      </c>
      <c r="H18" s="3">
        <v>116</v>
      </c>
      <c r="I18" s="1">
        <v>30.51</v>
      </c>
      <c r="J18" s="3">
        <f t="shared" si="0"/>
        <v>106.4</v>
      </c>
      <c r="K18" s="3">
        <f t="shared" si="1"/>
        <v>102.5</v>
      </c>
      <c r="L18" s="3">
        <f t="shared" si="2"/>
        <v>111</v>
      </c>
      <c r="M18" s="3">
        <f t="shared" si="3"/>
        <v>108.3</v>
      </c>
      <c r="N18" s="3"/>
      <c r="P18" s="4">
        <f t="shared" si="4"/>
        <v>38.581815103489589</v>
      </c>
      <c r="Q18" s="5">
        <f t="shared" si="5"/>
        <v>38.581815103489589</v>
      </c>
      <c r="R18" s="5">
        <f t="shared" si="6"/>
        <v>4.6484114582517577</v>
      </c>
      <c r="S18" s="1">
        <f t="shared" si="9"/>
        <v>42.439996613838552</v>
      </c>
    </row>
    <row r="19" spans="1:19" x14ac:dyDescent="0.3">
      <c r="A19" s="1">
        <v>18</v>
      </c>
      <c r="B19" s="1" t="s">
        <v>130</v>
      </c>
      <c r="C19" s="1" t="s">
        <v>496</v>
      </c>
      <c r="D19" s="1" t="s">
        <v>543</v>
      </c>
      <c r="E19" s="1">
        <v>8200</v>
      </c>
      <c r="F19" s="3" t="s">
        <v>498</v>
      </c>
      <c r="G19" s="1">
        <v>35</v>
      </c>
      <c r="H19" s="1">
        <v>118.25</v>
      </c>
      <c r="I19" s="1">
        <v>31.05</v>
      </c>
      <c r="J19" s="3">
        <f t="shared" si="0"/>
        <v>102.4</v>
      </c>
      <c r="K19" s="3">
        <f t="shared" si="1"/>
        <v>103.6</v>
      </c>
      <c r="L19" s="3">
        <f t="shared" si="2"/>
        <v>103.4</v>
      </c>
      <c r="M19" s="3">
        <f t="shared" si="3"/>
        <v>109.2</v>
      </c>
      <c r="N19" s="3"/>
      <c r="P19" s="4">
        <f t="shared" si="4"/>
        <v>39.6433846195741</v>
      </c>
      <c r="Q19" s="5">
        <f t="shared" si="5"/>
        <v>39.6433846195741</v>
      </c>
      <c r="R19" s="5">
        <f t="shared" si="6"/>
        <v>4.834559099948061</v>
      </c>
      <c r="S19" s="1">
        <f t="shared" si="9"/>
        <v>43.60772308153151</v>
      </c>
    </row>
    <row r="20" spans="1:19" x14ac:dyDescent="0.3">
      <c r="A20" s="1">
        <v>19</v>
      </c>
      <c r="B20" s="1" t="s">
        <v>82</v>
      </c>
      <c r="C20" s="1" t="s">
        <v>496</v>
      </c>
      <c r="D20" s="1" t="s">
        <v>542</v>
      </c>
      <c r="E20" s="1">
        <v>8200</v>
      </c>
      <c r="F20" s="1" t="s">
        <v>498</v>
      </c>
      <c r="G20" s="1">
        <v>34</v>
      </c>
      <c r="H20" s="1">
        <v>118.25</v>
      </c>
      <c r="I20" s="1">
        <v>17.21</v>
      </c>
      <c r="J20" s="3">
        <f t="shared" si="0"/>
        <v>102.4</v>
      </c>
      <c r="K20" s="3">
        <f t="shared" si="1"/>
        <v>103.6</v>
      </c>
      <c r="L20" s="3">
        <f t="shared" si="2"/>
        <v>103.4</v>
      </c>
      <c r="M20" s="3">
        <f t="shared" si="3"/>
        <v>109.2</v>
      </c>
      <c r="N20" s="3"/>
      <c r="P20" s="4">
        <f t="shared" si="4"/>
        <v>35.140820219574103</v>
      </c>
      <c r="Q20" s="5">
        <f t="shared" si="5"/>
        <v>35.140820219574103</v>
      </c>
      <c r="R20" s="5">
        <f t="shared" si="6"/>
        <v>4.2854658804358667</v>
      </c>
      <c r="S20" s="1">
        <f t="shared" si="9"/>
        <v>38.654902241531516</v>
      </c>
    </row>
    <row r="21" spans="1:19" x14ac:dyDescent="0.3">
      <c r="A21" s="1">
        <v>20</v>
      </c>
      <c r="B21" s="1" t="s">
        <v>81</v>
      </c>
      <c r="C21" s="1" t="s">
        <v>557</v>
      </c>
      <c r="D21" s="1" t="s">
        <v>544</v>
      </c>
      <c r="E21" s="1">
        <v>8100</v>
      </c>
      <c r="F21" s="3" t="s">
        <v>491</v>
      </c>
      <c r="G21" s="1">
        <v>34</v>
      </c>
      <c r="H21" s="1">
        <v>112.25</v>
      </c>
      <c r="I21" s="1">
        <v>28.34</v>
      </c>
      <c r="J21" s="3">
        <f t="shared" si="0"/>
        <v>100.7</v>
      </c>
      <c r="K21" s="3">
        <f t="shared" si="1"/>
        <v>100.7</v>
      </c>
      <c r="L21" s="3">
        <f t="shared" si="2"/>
        <v>109.3</v>
      </c>
      <c r="M21" s="3">
        <f t="shared" si="3"/>
        <v>104.2</v>
      </c>
      <c r="N21" s="3"/>
      <c r="P21" s="4">
        <f t="shared" si="4"/>
        <v>37.453439503875749</v>
      </c>
      <c r="Q21" s="5">
        <f t="shared" si="5"/>
        <v>37.453439503875749</v>
      </c>
      <c r="R21" s="5">
        <f t="shared" si="6"/>
        <v>4.6238814202315739</v>
      </c>
      <c r="S21" s="1">
        <f t="shared" si="9"/>
        <v>41.198783454263328</v>
      </c>
    </row>
    <row r="22" spans="1:19" x14ac:dyDescent="0.3">
      <c r="A22" s="1">
        <v>21</v>
      </c>
      <c r="B22" s="1" t="s">
        <v>114</v>
      </c>
      <c r="C22" s="1" t="s">
        <v>557</v>
      </c>
      <c r="D22" s="1" t="s">
        <v>545</v>
      </c>
      <c r="E22" s="1">
        <v>7900</v>
      </c>
      <c r="F22" s="1" t="s">
        <v>491</v>
      </c>
      <c r="G22" s="1">
        <v>33</v>
      </c>
      <c r="H22" s="1">
        <v>112.25</v>
      </c>
      <c r="I22" s="1">
        <v>25.71</v>
      </c>
      <c r="J22" s="3">
        <f t="shared" si="0"/>
        <v>100.7</v>
      </c>
      <c r="K22" s="3">
        <f t="shared" si="1"/>
        <v>100.7</v>
      </c>
      <c r="L22" s="3">
        <f t="shared" si="2"/>
        <v>109.3</v>
      </c>
      <c r="M22" s="3">
        <f t="shared" si="3"/>
        <v>104.2</v>
      </c>
      <c r="N22" s="3"/>
      <c r="P22" s="4">
        <f t="shared" ref="P22:P85" si="10">-87.868852+(LN(E22))*9.365713+G22*0.73241+I22*0.27241+H22*0.0924+((J22+K22)/2)*0.015315+((L22+M22)/2)*-0.032803</f>
        <v>35.770436182793546</v>
      </c>
      <c r="Q22" s="5">
        <f t="shared" si="5"/>
        <v>35.770436182793546</v>
      </c>
      <c r="R22" s="5">
        <f t="shared" si="6"/>
        <v>4.5279033142776637</v>
      </c>
    </row>
    <row r="23" spans="1:19" x14ac:dyDescent="0.3">
      <c r="A23" s="1">
        <v>22</v>
      </c>
      <c r="B23" s="1" t="s">
        <v>250</v>
      </c>
      <c r="C23" s="1" t="s">
        <v>564</v>
      </c>
      <c r="D23" s="1" t="s">
        <v>545</v>
      </c>
      <c r="E23" s="1">
        <v>7800</v>
      </c>
      <c r="F23" s="3" t="s">
        <v>517</v>
      </c>
      <c r="G23" s="1">
        <v>32</v>
      </c>
      <c r="H23" s="3">
        <v>117</v>
      </c>
      <c r="I23" s="1">
        <v>27.11</v>
      </c>
      <c r="J23" s="3">
        <f t="shared" si="0"/>
        <v>104.6</v>
      </c>
      <c r="K23" s="3">
        <f t="shared" si="1"/>
        <v>105.7</v>
      </c>
      <c r="L23" s="3">
        <f t="shared" si="2"/>
        <v>110</v>
      </c>
      <c r="M23" s="3">
        <f t="shared" si="3"/>
        <v>105.3</v>
      </c>
      <c r="N23" s="3"/>
      <c r="P23" s="4">
        <f t="shared" si="10"/>
        <v>35.777619173462533</v>
      </c>
      <c r="Q23" s="5">
        <f t="shared" si="5"/>
        <v>35.777619173462533</v>
      </c>
      <c r="R23" s="5">
        <f t="shared" si="6"/>
        <v>4.5868742530080171</v>
      </c>
    </row>
    <row r="24" spans="1:19" x14ac:dyDescent="0.3">
      <c r="A24" s="1">
        <v>23</v>
      </c>
      <c r="B24" s="1" t="s">
        <v>329</v>
      </c>
      <c r="C24" s="1" t="s">
        <v>495</v>
      </c>
      <c r="D24" s="1" t="s">
        <v>543</v>
      </c>
      <c r="E24" s="1">
        <v>7700</v>
      </c>
      <c r="F24" s="1" t="s">
        <v>499</v>
      </c>
      <c r="G24" s="1">
        <v>32</v>
      </c>
      <c r="H24" s="1">
        <v>110</v>
      </c>
      <c r="I24" s="1">
        <v>26.5</v>
      </c>
      <c r="J24" s="3">
        <f t="shared" si="0"/>
        <v>97.8</v>
      </c>
      <c r="K24" s="3">
        <f t="shared" si="1"/>
        <v>101.1</v>
      </c>
      <c r="L24" s="3">
        <f t="shared" si="2"/>
        <v>105</v>
      </c>
      <c r="M24" s="3">
        <f t="shared" si="3"/>
        <v>101.2</v>
      </c>
      <c r="N24" s="3"/>
      <c r="P24" s="4">
        <f t="shared" si="10"/>
        <v>34.905757637046619</v>
      </c>
      <c r="Q24" s="5">
        <f t="shared" si="5"/>
        <v>34.905757637046619</v>
      </c>
      <c r="R24" s="5">
        <f t="shared" si="6"/>
        <v>4.5332152775385222</v>
      </c>
    </row>
    <row r="25" spans="1:19" x14ac:dyDescent="0.3">
      <c r="A25" s="1">
        <v>24</v>
      </c>
      <c r="B25" s="1" t="s">
        <v>299</v>
      </c>
      <c r="C25" s="1" t="s">
        <v>499</v>
      </c>
      <c r="D25" s="1" t="s">
        <v>543</v>
      </c>
      <c r="E25" s="1">
        <v>7700</v>
      </c>
      <c r="F25" s="3" t="s">
        <v>495</v>
      </c>
      <c r="G25" s="1">
        <v>35</v>
      </c>
      <c r="H25" s="1">
        <v>107</v>
      </c>
      <c r="I25" s="1">
        <v>29.32</v>
      </c>
      <c r="J25" s="3">
        <f t="shared" si="0"/>
        <v>101.1</v>
      </c>
      <c r="K25" s="3">
        <f t="shared" si="1"/>
        <v>97.8</v>
      </c>
      <c r="L25" s="3">
        <f t="shared" si="2"/>
        <v>109.7</v>
      </c>
      <c r="M25" s="3">
        <f t="shared" si="3"/>
        <v>102.1</v>
      </c>
      <c r="N25" s="3"/>
      <c r="P25" s="4">
        <f t="shared" si="10"/>
        <v>37.502135437046618</v>
      </c>
      <c r="Q25" s="5">
        <f t="shared" si="5"/>
        <v>37.502135437046618</v>
      </c>
      <c r="R25" s="5">
        <f t="shared" si="6"/>
        <v>4.8704071996164435</v>
      </c>
    </row>
    <row r="26" spans="1:19" x14ac:dyDescent="0.3">
      <c r="A26" s="1">
        <v>25</v>
      </c>
      <c r="B26" s="1" t="s">
        <v>19</v>
      </c>
      <c r="C26" s="1" t="s">
        <v>564</v>
      </c>
      <c r="D26" s="1" t="s">
        <v>543</v>
      </c>
      <c r="E26" s="1">
        <v>7600</v>
      </c>
      <c r="F26" s="3" t="s">
        <v>517</v>
      </c>
      <c r="G26" s="1">
        <v>32</v>
      </c>
      <c r="H26" s="1">
        <v>117</v>
      </c>
      <c r="I26" s="1">
        <v>27.36</v>
      </c>
      <c r="J26" s="3">
        <f t="shared" si="0"/>
        <v>104.6</v>
      </c>
      <c r="K26" s="3">
        <f t="shared" si="1"/>
        <v>105.7</v>
      </c>
      <c r="L26" s="3">
        <f t="shared" si="2"/>
        <v>110</v>
      </c>
      <c r="M26" s="3">
        <f t="shared" si="3"/>
        <v>105.3</v>
      </c>
      <c r="N26" s="3"/>
      <c r="P26" s="4">
        <f t="shared" si="10"/>
        <v>35.602442722774192</v>
      </c>
      <c r="Q26" s="5">
        <f t="shared" si="5"/>
        <v>35.602442722774192</v>
      </c>
      <c r="R26" s="5">
        <f t="shared" si="6"/>
        <v>4.6845319372071312</v>
      </c>
    </row>
    <row r="27" spans="1:19" x14ac:dyDescent="0.3">
      <c r="A27" s="1">
        <v>26</v>
      </c>
      <c r="B27" s="1" t="s">
        <v>294</v>
      </c>
      <c r="C27" s="1" t="s">
        <v>492</v>
      </c>
      <c r="D27" s="1" t="s">
        <v>542</v>
      </c>
      <c r="E27" s="1">
        <v>7500</v>
      </c>
      <c r="F27" s="1" t="s">
        <v>519</v>
      </c>
      <c r="G27" s="1">
        <v>28</v>
      </c>
      <c r="H27" s="1">
        <v>111.5</v>
      </c>
      <c r="I27" s="1">
        <v>24.69</v>
      </c>
      <c r="J27" s="3">
        <f t="shared" si="0"/>
        <v>101.8</v>
      </c>
      <c r="K27" s="3">
        <f t="shared" si="1"/>
        <v>101.7</v>
      </c>
      <c r="L27" s="3">
        <f t="shared" si="2"/>
        <v>107.8</v>
      </c>
      <c r="M27" s="3">
        <f t="shared" si="3"/>
        <v>110.8</v>
      </c>
      <c r="N27" s="3"/>
      <c r="P27" s="4">
        <f t="shared" si="10"/>
        <v>31.207021080413568</v>
      </c>
      <c r="Q27" s="5">
        <f t="shared" si="5"/>
        <v>31.207021080413568</v>
      </c>
      <c r="R27" s="5">
        <f t="shared" si="6"/>
        <v>4.1609361440551424</v>
      </c>
    </row>
    <row r="28" spans="1:19" x14ac:dyDescent="0.3">
      <c r="A28" s="1">
        <v>27</v>
      </c>
      <c r="B28" s="1" t="s">
        <v>340</v>
      </c>
      <c r="C28" s="1" t="s">
        <v>495</v>
      </c>
      <c r="D28" s="1" t="s">
        <v>542</v>
      </c>
      <c r="E28" s="1">
        <v>7400</v>
      </c>
      <c r="F28" s="3" t="s">
        <v>499</v>
      </c>
      <c r="G28" s="1">
        <v>29</v>
      </c>
      <c r="H28" s="3">
        <v>110</v>
      </c>
      <c r="I28" s="1">
        <v>25.87</v>
      </c>
      <c r="J28" s="3">
        <f t="shared" si="0"/>
        <v>97.8</v>
      </c>
      <c r="K28" s="3">
        <f t="shared" si="1"/>
        <v>101.1</v>
      </c>
      <c r="L28" s="3">
        <f t="shared" si="2"/>
        <v>105</v>
      </c>
      <c r="M28" s="3">
        <f t="shared" si="3"/>
        <v>101.2</v>
      </c>
      <c r="N28" s="3"/>
      <c r="P28" s="4">
        <f t="shared" si="10"/>
        <v>32.164712824389575</v>
      </c>
      <c r="Q28" s="5">
        <f t="shared" si="5"/>
        <v>32.164712824389575</v>
      </c>
      <c r="R28" s="5">
        <f t="shared" si="6"/>
        <v>4.3465828141066991</v>
      </c>
    </row>
    <row r="29" spans="1:19" x14ac:dyDescent="0.3">
      <c r="A29" s="1">
        <v>28</v>
      </c>
      <c r="B29" s="1" t="s">
        <v>55</v>
      </c>
      <c r="C29" s="1" t="s">
        <v>487</v>
      </c>
      <c r="D29" s="1" t="s">
        <v>542</v>
      </c>
      <c r="E29" s="1">
        <v>7300</v>
      </c>
      <c r="F29" s="1" t="s">
        <v>514</v>
      </c>
      <c r="G29" s="1">
        <v>34</v>
      </c>
      <c r="H29" s="1">
        <v>116</v>
      </c>
      <c r="I29" s="1">
        <v>18</v>
      </c>
      <c r="J29" s="3">
        <f t="shared" si="0"/>
        <v>100.3</v>
      </c>
      <c r="K29" s="3">
        <f t="shared" si="1"/>
        <v>101.4</v>
      </c>
      <c r="L29" s="3">
        <f t="shared" si="2"/>
        <v>109.6</v>
      </c>
      <c r="M29" s="3">
        <f t="shared" si="3"/>
        <v>108</v>
      </c>
      <c r="N29" s="3"/>
      <c r="P29" s="4">
        <f t="shared" si="10"/>
        <v>33.944333392057295</v>
      </c>
      <c r="Q29" s="5">
        <f t="shared" si="5"/>
        <v>33.944333392057295</v>
      </c>
      <c r="R29" s="5">
        <f t="shared" si="6"/>
        <v>4.6499086838434653</v>
      </c>
    </row>
    <row r="30" spans="1:19" x14ac:dyDescent="0.3">
      <c r="A30" s="1">
        <v>29</v>
      </c>
      <c r="B30" s="1" t="s">
        <v>148</v>
      </c>
      <c r="C30" s="1" t="s">
        <v>564</v>
      </c>
      <c r="D30" s="1" t="s">
        <v>545</v>
      </c>
      <c r="E30" s="1">
        <v>7200</v>
      </c>
      <c r="F30" s="3" t="s">
        <v>517</v>
      </c>
      <c r="G30" s="1">
        <v>21</v>
      </c>
      <c r="H30" s="3">
        <v>117</v>
      </c>
      <c r="I30" s="1">
        <v>30.12</v>
      </c>
      <c r="J30" s="3">
        <f t="shared" si="0"/>
        <v>104.6</v>
      </c>
      <c r="K30" s="3">
        <f t="shared" si="1"/>
        <v>105.7</v>
      </c>
      <c r="L30" s="3">
        <f t="shared" si="2"/>
        <v>110</v>
      </c>
      <c r="M30" s="3">
        <f t="shared" si="3"/>
        <v>105.3</v>
      </c>
      <c r="N30" s="3"/>
      <c r="P30" s="4">
        <f t="shared" si="10"/>
        <v>27.791406245649291</v>
      </c>
      <c r="Q30" s="5">
        <f t="shared" si="5"/>
        <v>27.791406245649291</v>
      </c>
      <c r="R30" s="5">
        <f t="shared" si="6"/>
        <v>3.8599175341179572</v>
      </c>
    </row>
    <row r="31" spans="1:19" x14ac:dyDescent="0.3">
      <c r="A31" s="1">
        <v>30</v>
      </c>
      <c r="B31" s="1" t="s">
        <v>86</v>
      </c>
      <c r="C31" s="1" t="s">
        <v>497</v>
      </c>
      <c r="D31" s="1" t="s">
        <v>543</v>
      </c>
      <c r="E31" s="1">
        <v>7200</v>
      </c>
      <c r="F31" s="1" t="s">
        <v>485</v>
      </c>
      <c r="G31" s="1">
        <v>32</v>
      </c>
      <c r="H31" s="1">
        <v>114.5</v>
      </c>
      <c r="I31" s="1">
        <v>26.92</v>
      </c>
      <c r="J31" s="3">
        <f t="shared" si="0"/>
        <v>105.7</v>
      </c>
      <c r="K31" s="3">
        <f t="shared" si="1"/>
        <v>105</v>
      </c>
      <c r="L31" s="3">
        <f t="shared" si="2"/>
        <v>107.8</v>
      </c>
      <c r="M31" s="3">
        <f t="shared" si="3"/>
        <v>111</v>
      </c>
      <c r="N31" s="3"/>
      <c r="P31" s="4">
        <f t="shared" si="10"/>
        <v>34.690861995649286</v>
      </c>
      <c r="Q31" s="5">
        <f t="shared" si="5"/>
        <v>34.690861995649286</v>
      </c>
      <c r="R31" s="5">
        <f t="shared" si="6"/>
        <v>4.8181752771735118</v>
      </c>
    </row>
    <row r="32" spans="1:19" x14ac:dyDescent="0.3">
      <c r="A32" s="1">
        <v>31</v>
      </c>
      <c r="B32" s="1" t="s">
        <v>537</v>
      </c>
      <c r="C32" s="1" t="s">
        <v>498</v>
      </c>
      <c r="D32" s="1" t="s">
        <v>543</v>
      </c>
      <c r="E32" s="1">
        <v>7100</v>
      </c>
      <c r="F32" s="1" t="s">
        <v>496</v>
      </c>
      <c r="G32" s="1">
        <v>31</v>
      </c>
      <c r="H32" s="1">
        <v>108.75</v>
      </c>
      <c r="I32" s="1">
        <v>33.549999999999997</v>
      </c>
      <c r="J32" s="3">
        <f t="shared" si="0"/>
        <v>103.6</v>
      </c>
      <c r="K32" s="3">
        <f t="shared" si="1"/>
        <v>102.4</v>
      </c>
      <c r="L32" s="3">
        <f t="shared" si="2"/>
        <v>109</v>
      </c>
      <c r="M32" s="3">
        <f t="shared" si="3"/>
        <v>106.7</v>
      </c>
      <c r="N32" s="3"/>
      <c r="P32" s="4">
        <f t="shared" si="10"/>
        <v>35.117093567365316</v>
      </c>
      <c r="Q32" s="5">
        <f t="shared" si="5"/>
        <v>35.117093567365316</v>
      </c>
      <c r="R32" s="5">
        <f t="shared" si="6"/>
        <v>4.9460695165303266</v>
      </c>
    </row>
    <row r="33" spans="1:18" x14ac:dyDescent="0.3">
      <c r="A33" s="1">
        <v>32</v>
      </c>
      <c r="B33" s="1" t="s">
        <v>189</v>
      </c>
      <c r="C33" s="1" t="s">
        <v>507</v>
      </c>
      <c r="D33" s="1" t="s">
        <v>545</v>
      </c>
      <c r="E33" s="1">
        <v>7000</v>
      </c>
      <c r="F33" s="3" t="s">
        <v>489</v>
      </c>
      <c r="G33" s="1">
        <v>32</v>
      </c>
      <c r="H33" s="3">
        <v>116</v>
      </c>
      <c r="I33" s="1">
        <v>23.7</v>
      </c>
      <c r="J33" s="3">
        <f t="shared" si="0"/>
        <v>106.4</v>
      </c>
      <c r="K33" s="3">
        <f t="shared" si="1"/>
        <v>102.5</v>
      </c>
      <c r="L33" s="3">
        <f t="shared" si="2"/>
        <v>111</v>
      </c>
      <c r="M33" s="3">
        <f t="shared" si="3"/>
        <v>108.3</v>
      </c>
      <c r="N33" s="3"/>
      <c r="P33" s="4">
        <f t="shared" si="10"/>
        <v>33.66647719702091</v>
      </c>
      <c r="Q33" s="5">
        <f t="shared" si="5"/>
        <v>33.66647719702091</v>
      </c>
      <c r="R33" s="5">
        <f t="shared" si="6"/>
        <v>4.8094967424315582</v>
      </c>
    </row>
    <row r="34" spans="1:18" x14ac:dyDescent="0.3">
      <c r="A34" s="1">
        <v>33</v>
      </c>
      <c r="B34" s="1" t="s">
        <v>124</v>
      </c>
      <c r="C34" s="1" t="s">
        <v>498</v>
      </c>
      <c r="D34" s="1" t="s">
        <v>545</v>
      </c>
      <c r="E34" s="1">
        <v>6800</v>
      </c>
      <c r="F34" s="1" t="s">
        <v>496</v>
      </c>
      <c r="G34" s="1">
        <v>28</v>
      </c>
      <c r="H34" s="1">
        <v>108.75</v>
      </c>
      <c r="I34" s="1">
        <v>22.38</v>
      </c>
      <c r="J34" s="3">
        <f t="shared" si="0"/>
        <v>103.6</v>
      </c>
      <c r="K34" s="3">
        <f t="shared" si="1"/>
        <v>102.4</v>
      </c>
      <c r="L34" s="3">
        <f t="shared" si="2"/>
        <v>109</v>
      </c>
      <c r="M34" s="3">
        <f t="shared" si="3"/>
        <v>106.7</v>
      </c>
      <c r="N34" s="3"/>
      <c r="P34" s="4">
        <f t="shared" si="10"/>
        <v>29.472705696089093</v>
      </c>
      <c r="Q34" s="5">
        <f t="shared" si="5"/>
        <v>29.472705696089093</v>
      </c>
      <c r="R34" s="5">
        <f t="shared" si="6"/>
        <v>4.3342214258954552</v>
      </c>
    </row>
    <row r="35" spans="1:18" x14ac:dyDescent="0.3">
      <c r="A35" s="1">
        <v>34</v>
      </c>
      <c r="B35" s="1" t="s">
        <v>553</v>
      </c>
      <c r="C35" s="1" t="s">
        <v>497</v>
      </c>
      <c r="D35" s="1" t="s">
        <v>545</v>
      </c>
      <c r="E35" s="1">
        <v>6700</v>
      </c>
      <c r="F35" s="1" t="s">
        <v>485</v>
      </c>
      <c r="G35" s="1">
        <v>34</v>
      </c>
      <c r="H35" s="1">
        <v>114.5</v>
      </c>
      <c r="I35" s="1">
        <v>22.97</v>
      </c>
      <c r="J35" s="3">
        <f t="shared" si="0"/>
        <v>105.7</v>
      </c>
      <c r="K35" s="3">
        <f t="shared" si="1"/>
        <v>105</v>
      </c>
      <c r="L35" s="3">
        <f t="shared" si="2"/>
        <v>107.8</v>
      </c>
      <c r="M35" s="3">
        <f t="shared" si="3"/>
        <v>111</v>
      </c>
      <c r="N35" s="3"/>
      <c r="P35" s="4">
        <f t="shared" si="10"/>
        <v>34.405579354555087</v>
      </c>
      <c r="Q35" s="5">
        <f t="shared" si="5"/>
        <v>34.405579354555087</v>
      </c>
      <c r="R35" s="5">
        <f t="shared" si="6"/>
        <v>5.1351610976947892</v>
      </c>
    </row>
    <row r="36" spans="1:18" x14ac:dyDescent="0.3">
      <c r="A36" s="1">
        <v>35</v>
      </c>
      <c r="B36" s="1" t="s">
        <v>396</v>
      </c>
      <c r="C36" s="1" t="s">
        <v>549</v>
      </c>
      <c r="D36" s="1" t="s">
        <v>544</v>
      </c>
      <c r="E36" s="1">
        <v>6600</v>
      </c>
      <c r="F36" s="1" t="s">
        <v>513</v>
      </c>
      <c r="G36" s="1">
        <v>35</v>
      </c>
      <c r="H36" s="1">
        <v>116.25</v>
      </c>
      <c r="I36" s="1">
        <v>25.08</v>
      </c>
      <c r="J36" s="3">
        <f t="shared" si="0"/>
        <v>103.2</v>
      </c>
      <c r="K36" s="3">
        <f t="shared" si="1"/>
        <v>100.7</v>
      </c>
      <c r="L36" s="3">
        <f t="shared" si="2"/>
        <v>106.8</v>
      </c>
      <c r="M36" s="3">
        <f t="shared" si="3"/>
        <v>103.8</v>
      </c>
      <c r="N36" s="3"/>
      <c r="P36" s="4">
        <f t="shared" si="10"/>
        <v>35.816055311029615</v>
      </c>
      <c r="Q36" s="5">
        <f t="shared" si="5"/>
        <v>35.816055311029615</v>
      </c>
      <c r="R36" s="5">
        <f t="shared" si="6"/>
        <v>5.4266750471256993</v>
      </c>
    </row>
    <row r="37" spans="1:18" x14ac:dyDescent="0.3">
      <c r="A37" s="1">
        <v>36</v>
      </c>
      <c r="B37" s="1" t="s">
        <v>467</v>
      </c>
      <c r="C37" s="1" t="s">
        <v>485</v>
      </c>
      <c r="D37" s="1" t="s">
        <v>543</v>
      </c>
      <c r="E37" s="1">
        <v>6500</v>
      </c>
      <c r="F37" s="3" t="s">
        <v>497</v>
      </c>
      <c r="G37" s="1">
        <v>30</v>
      </c>
      <c r="H37" s="1">
        <v>120.5</v>
      </c>
      <c r="I37" s="1">
        <v>23.65</v>
      </c>
      <c r="J37" s="3">
        <f t="shared" si="0"/>
        <v>105</v>
      </c>
      <c r="K37" s="3">
        <f t="shared" si="1"/>
        <v>105.7</v>
      </c>
      <c r="L37" s="3">
        <f t="shared" si="2"/>
        <v>101.6</v>
      </c>
      <c r="M37" s="3">
        <f t="shared" si="3"/>
        <v>107.6</v>
      </c>
      <c r="N37" s="3"/>
      <c r="P37" s="4">
        <f t="shared" si="10"/>
        <v>32.089201348817149</v>
      </c>
      <c r="Q37" s="5">
        <f t="shared" si="5"/>
        <v>32.089201348817149</v>
      </c>
      <c r="R37" s="5">
        <f t="shared" si="6"/>
        <v>4.9368002075103306</v>
      </c>
    </row>
    <row r="38" spans="1:18" x14ac:dyDescent="0.3">
      <c r="A38" s="1">
        <v>37</v>
      </c>
      <c r="B38" s="1" t="s">
        <v>265</v>
      </c>
      <c r="C38" s="1" t="s">
        <v>517</v>
      </c>
      <c r="D38" s="1" t="s">
        <v>543</v>
      </c>
      <c r="E38" s="1">
        <v>6400</v>
      </c>
      <c r="F38" s="3" t="s">
        <v>564</v>
      </c>
      <c r="G38" s="1">
        <v>36</v>
      </c>
      <c r="H38" s="1">
        <v>122.5</v>
      </c>
      <c r="I38" s="1">
        <v>23.58</v>
      </c>
      <c r="J38" s="3">
        <f t="shared" si="0"/>
        <v>105.7</v>
      </c>
      <c r="K38" s="3">
        <f t="shared" si="1"/>
        <v>104.6</v>
      </c>
      <c r="L38" s="3">
        <f t="shared" si="2"/>
        <v>106.7</v>
      </c>
      <c r="M38" s="3">
        <f t="shared" si="3"/>
        <v>110.3</v>
      </c>
      <c r="N38" s="3"/>
      <c r="P38" s="4">
        <f t="shared" si="10"/>
        <v>36.373190187422829</v>
      </c>
      <c r="Q38" s="5">
        <f t="shared" si="5"/>
        <v>36.373190187422829</v>
      </c>
      <c r="R38" s="5">
        <f t="shared" si="6"/>
        <v>5.6833109667848163</v>
      </c>
    </row>
    <row r="39" spans="1:18" x14ac:dyDescent="0.3">
      <c r="A39" s="1">
        <v>38</v>
      </c>
      <c r="B39" s="1" t="s">
        <v>202</v>
      </c>
      <c r="C39" s="1" t="s">
        <v>497</v>
      </c>
      <c r="D39" s="1" t="s">
        <v>544</v>
      </c>
      <c r="E39" s="1">
        <v>6400</v>
      </c>
      <c r="F39" s="3" t="s">
        <v>485</v>
      </c>
      <c r="G39" s="1">
        <v>33</v>
      </c>
      <c r="H39" s="3">
        <v>114.5</v>
      </c>
      <c r="I39" s="1">
        <v>25.14</v>
      </c>
      <c r="J39" s="3">
        <f t="shared" si="0"/>
        <v>105.7</v>
      </c>
      <c r="K39" s="3">
        <f t="shared" si="1"/>
        <v>105</v>
      </c>
      <c r="L39" s="3">
        <f t="shared" si="2"/>
        <v>107.8</v>
      </c>
      <c r="M39" s="3">
        <f t="shared" si="3"/>
        <v>111</v>
      </c>
      <c r="N39" s="3"/>
      <c r="P39" s="4">
        <f t="shared" si="10"/>
        <v>33.835260087422832</v>
      </c>
      <c r="Q39" s="5">
        <f t="shared" si="5"/>
        <v>33.835260087422832</v>
      </c>
      <c r="R39" s="5">
        <f t="shared" si="6"/>
        <v>5.2867593886598172</v>
      </c>
    </row>
    <row r="40" spans="1:18" x14ac:dyDescent="0.3">
      <c r="A40" s="1">
        <v>39</v>
      </c>
      <c r="B40" s="1" t="s">
        <v>388</v>
      </c>
      <c r="C40" s="1" t="s">
        <v>485</v>
      </c>
      <c r="D40" s="1" t="s">
        <v>544</v>
      </c>
      <c r="E40" s="1">
        <v>6400</v>
      </c>
      <c r="F40" s="3" t="s">
        <v>497</v>
      </c>
      <c r="G40" s="1">
        <v>32</v>
      </c>
      <c r="H40" s="3">
        <v>120.5</v>
      </c>
      <c r="I40" s="1">
        <v>24.69</v>
      </c>
      <c r="J40" s="3">
        <f t="shared" si="0"/>
        <v>105</v>
      </c>
      <c r="K40" s="3">
        <f t="shared" si="1"/>
        <v>105.7</v>
      </c>
      <c r="L40" s="3">
        <f t="shared" si="2"/>
        <v>101.6</v>
      </c>
      <c r="M40" s="3">
        <f t="shared" si="3"/>
        <v>107.6</v>
      </c>
      <c r="N40" s="3"/>
      <c r="P40" s="4">
        <f t="shared" si="10"/>
        <v>33.692119987422828</v>
      </c>
      <c r="Q40" s="5">
        <f t="shared" si="5"/>
        <v>33.692119987422828</v>
      </c>
      <c r="R40" s="5">
        <f t="shared" si="6"/>
        <v>5.2643937480348164</v>
      </c>
    </row>
    <row r="41" spans="1:18" x14ac:dyDescent="0.3">
      <c r="A41" s="1">
        <v>40</v>
      </c>
      <c r="B41" s="1" t="s">
        <v>190</v>
      </c>
      <c r="C41" s="1" t="s">
        <v>519</v>
      </c>
      <c r="D41" s="1" t="s">
        <v>545</v>
      </c>
      <c r="E41" s="1">
        <v>6300</v>
      </c>
      <c r="F41" s="1" t="s">
        <v>492</v>
      </c>
      <c r="G41" s="1">
        <v>31</v>
      </c>
      <c r="H41" s="1">
        <v>114.5</v>
      </c>
      <c r="I41" s="1">
        <v>19.260000000000002</v>
      </c>
      <c r="J41" s="3">
        <f t="shared" si="0"/>
        <v>101.7</v>
      </c>
      <c r="K41" s="3">
        <f t="shared" si="1"/>
        <v>101.8</v>
      </c>
      <c r="L41" s="3">
        <f t="shared" si="2"/>
        <v>103.6</v>
      </c>
      <c r="M41" s="3">
        <f t="shared" si="3"/>
        <v>110.2</v>
      </c>
      <c r="N41" s="3"/>
      <c r="P41" s="4">
        <f t="shared" si="10"/>
        <v>30.648048195837681</v>
      </c>
      <c r="Q41" s="5">
        <f t="shared" si="5"/>
        <v>30.648048195837681</v>
      </c>
      <c r="R41" s="5">
        <f t="shared" si="6"/>
        <v>4.8647695548948704</v>
      </c>
    </row>
    <row r="42" spans="1:18" x14ac:dyDescent="0.3">
      <c r="A42" s="1">
        <v>41</v>
      </c>
      <c r="B42" s="1" t="s">
        <v>251</v>
      </c>
      <c r="C42" s="1" t="s">
        <v>523</v>
      </c>
      <c r="D42" s="1" t="s">
        <v>545</v>
      </c>
      <c r="E42" s="1">
        <v>6300</v>
      </c>
      <c r="F42" s="3" t="s">
        <v>512</v>
      </c>
      <c r="G42" s="1">
        <v>30</v>
      </c>
      <c r="H42" s="1">
        <v>116.25</v>
      </c>
      <c r="I42" s="1">
        <v>24.58</v>
      </c>
      <c r="J42" s="3">
        <f t="shared" si="0"/>
        <v>104</v>
      </c>
      <c r="K42" s="3">
        <f t="shared" si="1"/>
        <v>102.8</v>
      </c>
      <c r="L42" s="3">
        <f t="shared" si="2"/>
        <v>110.6</v>
      </c>
      <c r="M42" s="3">
        <f t="shared" si="3"/>
        <v>107.3</v>
      </c>
      <c r="N42" s="3"/>
      <c r="P42" s="4">
        <f t="shared" si="10"/>
        <v>31.484582995837684</v>
      </c>
      <c r="Q42" s="5">
        <f t="shared" si="5"/>
        <v>31.484582995837684</v>
      </c>
      <c r="R42" s="5">
        <f t="shared" si="6"/>
        <v>4.9975528564821721</v>
      </c>
    </row>
    <row r="43" spans="1:18" x14ac:dyDescent="0.3">
      <c r="A43" s="1">
        <v>42</v>
      </c>
      <c r="B43" s="1" t="s">
        <v>54</v>
      </c>
      <c r="C43" s="1" t="s">
        <v>492</v>
      </c>
      <c r="D43" s="1" t="s">
        <v>543</v>
      </c>
      <c r="E43" s="1">
        <v>6300</v>
      </c>
      <c r="F43" s="1" t="s">
        <v>519</v>
      </c>
      <c r="G43" s="1">
        <v>34</v>
      </c>
      <c r="H43" s="3">
        <v>111.5</v>
      </c>
      <c r="I43" s="1">
        <v>25.56</v>
      </c>
      <c r="J43" s="3">
        <f t="shared" si="0"/>
        <v>101.8</v>
      </c>
      <c r="K43" s="3">
        <f t="shared" si="1"/>
        <v>101.7</v>
      </c>
      <c r="L43" s="3">
        <f t="shared" si="2"/>
        <v>107.8</v>
      </c>
      <c r="M43" s="3">
        <f t="shared" si="3"/>
        <v>110.8</v>
      </c>
      <c r="N43" s="3"/>
      <c r="P43" s="4">
        <f t="shared" si="10"/>
        <v>34.205533995837683</v>
      </c>
      <c r="Q43" s="5">
        <f t="shared" si="5"/>
        <v>34.205533995837683</v>
      </c>
      <c r="R43" s="5">
        <f t="shared" si="6"/>
        <v>5.4294498406091565</v>
      </c>
    </row>
    <row r="44" spans="1:18" x14ac:dyDescent="0.3">
      <c r="A44" s="1">
        <v>43</v>
      </c>
      <c r="B44" s="1" t="s">
        <v>308</v>
      </c>
      <c r="C44" s="1" t="s">
        <v>498</v>
      </c>
      <c r="D44" s="1" t="s">
        <v>546</v>
      </c>
      <c r="E44" s="1">
        <v>6300</v>
      </c>
      <c r="F44" s="1" t="s">
        <v>496</v>
      </c>
      <c r="G44" s="1">
        <v>31</v>
      </c>
      <c r="H44" s="1">
        <v>108.75</v>
      </c>
      <c r="I44" s="1">
        <v>22.58</v>
      </c>
      <c r="J44" s="3">
        <f t="shared" si="0"/>
        <v>103.6</v>
      </c>
      <c r="K44" s="3">
        <f t="shared" si="1"/>
        <v>102.4</v>
      </c>
      <c r="L44" s="3">
        <f t="shared" si="2"/>
        <v>109</v>
      </c>
      <c r="M44" s="3">
        <f t="shared" si="3"/>
        <v>106.7</v>
      </c>
      <c r="N44" s="3"/>
      <c r="P44" s="4">
        <f t="shared" si="10"/>
        <v>31.009130295837679</v>
      </c>
      <c r="Q44" s="5">
        <f t="shared" si="5"/>
        <v>31.009130295837679</v>
      </c>
      <c r="R44" s="5">
        <f t="shared" si="6"/>
        <v>4.9220841739424888</v>
      </c>
    </row>
    <row r="45" spans="1:18" x14ac:dyDescent="0.3">
      <c r="A45" s="1">
        <v>44</v>
      </c>
      <c r="B45" s="1" t="s">
        <v>283</v>
      </c>
      <c r="C45" s="1" t="s">
        <v>506</v>
      </c>
      <c r="D45" s="1" t="s">
        <v>542</v>
      </c>
      <c r="E45" s="1">
        <v>6300</v>
      </c>
      <c r="F45" s="1" t="s">
        <v>518</v>
      </c>
      <c r="G45" s="1">
        <v>30</v>
      </c>
      <c r="H45" s="3">
        <v>107.75</v>
      </c>
      <c r="I45" s="1">
        <v>19.239999999999998</v>
      </c>
      <c r="J45" s="3">
        <f t="shared" si="0"/>
        <v>100.5</v>
      </c>
      <c r="K45" s="3">
        <f t="shared" si="1"/>
        <v>101.8</v>
      </c>
      <c r="L45" s="3">
        <f t="shared" si="2"/>
        <v>102.4</v>
      </c>
      <c r="M45" s="3">
        <f t="shared" si="3"/>
        <v>106</v>
      </c>
      <c r="N45" s="3"/>
      <c r="P45" s="4">
        <f t="shared" si="10"/>
        <v>29.365869095837684</v>
      </c>
      <c r="Q45" s="5">
        <f t="shared" si="5"/>
        <v>29.365869095837684</v>
      </c>
      <c r="R45" s="5">
        <f t="shared" si="6"/>
        <v>4.661249062831379</v>
      </c>
    </row>
    <row r="46" spans="1:18" x14ac:dyDescent="0.3">
      <c r="A46" s="1">
        <v>45</v>
      </c>
      <c r="B46" s="1" t="s">
        <v>85</v>
      </c>
      <c r="C46" s="1" t="s">
        <v>489</v>
      </c>
      <c r="D46" s="1" t="s">
        <v>544</v>
      </c>
      <c r="E46" s="1">
        <v>6200</v>
      </c>
      <c r="F46" s="1" t="s">
        <v>507</v>
      </c>
      <c r="G46" s="1">
        <v>35</v>
      </c>
      <c r="H46" s="1">
        <v>121</v>
      </c>
      <c r="I46" s="1">
        <v>24.28</v>
      </c>
      <c r="J46" s="3">
        <f t="shared" si="0"/>
        <v>102.5</v>
      </c>
      <c r="K46" s="3">
        <f t="shared" si="1"/>
        <v>106.4</v>
      </c>
      <c r="L46" s="3">
        <f t="shared" si="2"/>
        <v>108.7</v>
      </c>
      <c r="M46" s="3">
        <f t="shared" si="3"/>
        <v>103.6</v>
      </c>
      <c r="N46" s="3"/>
      <c r="P46" s="4">
        <f t="shared" si="10"/>
        <v>35.461884540884896</v>
      </c>
      <c r="Q46" s="5">
        <f t="shared" si="5"/>
        <v>35.461884540884896</v>
      </c>
      <c r="R46" s="5">
        <f t="shared" si="6"/>
        <v>5.7196587969169181</v>
      </c>
    </row>
    <row r="47" spans="1:18" x14ac:dyDescent="0.3">
      <c r="A47" s="1">
        <v>46</v>
      </c>
      <c r="B47" s="1" t="s">
        <v>133</v>
      </c>
      <c r="C47" s="1" t="s">
        <v>517</v>
      </c>
      <c r="D47" s="1" t="s">
        <v>546</v>
      </c>
      <c r="E47" s="1">
        <v>6200</v>
      </c>
      <c r="F47" s="1" t="s">
        <v>564</v>
      </c>
      <c r="G47" s="1">
        <v>34</v>
      </c>
      <c r="H47" s="1">
        <v>122.5</v>
      </c>
      <c r="I47" s="1">
        <v>24.5</v>
      </c>
      <c r="J47" s="3">
        <f t="shared" si="0"/>
        <v>105.7</v>
      </c>
      <c r="K47" s="3">
        <f t="shared" si="1"/>
        <v>104.6</v>
      </c>
      <c r="L47" s="3">
        <f t="shared" si="2"/>
        <v>106.7</v>
      </c>
      <c r="M47" s="3">
        <f t="shared" si="3"/>
        <v>110.3</v>
      </c>
      <c r="N47" s="3"/>
      <c r="P47" s="4">
        <f t="shared" si="10"/>
        <v>34.861638190884889</v>
      </c>
      <c r="Q47" s="5">
        <f t="shared" si="5"/>
        <v>34.861638190884889</v>
      </c>
      <c r="R47" s="5">
        <f t="shared" si="6"/>
        <v>5.6228448694975626</v>
      </c>
    </row>
    <row r="48" spans="1:18" x14ac:dyDescent="0.3">
      <c r="A48" s="1">
        <v>47</v>
      </c>
      <c r="B48" s="1" t="s">
        <v>466</v>
      </c>
      <c r="C48" s="1" t="s">
        <v>506</v>
      </c>
      <c r="D48" s="1" t="s">
        <v>543</v>
      </c>
      <c r="E48" s="1">
        <v>6100</v>
      </c>
      <c r="F48" s="1" t="s">
        <v>518</v>
      </c>
      <c r="G48" s="1">
        <v>32</v>
      </c>
      <c r="H48" s="1">
        <v>107.75</v>
      </c>
      <c r="I48" s="1">
        <v>18.28</v>
      </c>
      <c r="J48" s="3">
        <f t="shared" si="0"/>
        <v>100.5</v>
      </c>
      <c r="K48" s="3">
        <f t="shared" si="1"/>
        <v>101.8</v>
      </c>
      <c r="L48" s="3">
        <f t="shared" si="2"/>
        <v>102.4</v>
      </c>
      <c r="M48" s="3">
        <f t="shared" si="3"/>
        <v>106</v>
      </c>
      <c r="N48" s="3"/>
      <c r="P48" s="4">
        <f t="shared" si="10"/>
        <v>30.267029519169288</v>
      </c>
      <c r="Q48" s="5">
        <f t="shared" si="5"/>
        <v>30.267029519169288</v>
      </c>
      <c r="R48" s="5">
        <f t="shared" si="6"/>
        <v>4.9618081178966049</v>
      </c>
    </row>
    <row r="49" spans="1:18" x14ac:dyDescent="0.3">
      <c r="A49" s="1">
        <v>48</v>
      </c>
      <c r="B49" s="1" t="s">
        <v>274</v>
      </c>
      <c r="C49" s="1" t="s">
        <v>499</v>
      </c>
      <c r="D49" s="1" t="s">
        <v>546</v>
      </c>
      <c r="E49" s="1">
        <v>6100</v>
      </c>
      <c r="F49" s="3" t="s">
        <v>495</v>
      </c>
      <c r="G49" s="1">
        <v>35</v>
      </c>
      <c r="H49" s="3">
        <v>107</v>
      </c>
      <c r="I49" s="1">
        <v>18.329999999999998</v>
      </c>
      <c r="J49" s="3">
        <f t="shared" si="0"/>
        <v>101.1</v>
      </c>
      <c r="K49" s="3">
        <f t="shared" si="1"/>
        <v>97.8</v>
      </c>
      <c r="L49" s="3">
        <f t="shared" si="2"/>
        <v>109.7</v>
      </c>
      <c r="M49" s="3">
        <f t="shared" si="3"/>
        <v>102.1</v>
      </c>
      <c r="N49" s="3"/>
      <c r="P49" s="4">
        <f t="shared" si="10"/>
        <v>32.326779419169291</v>
      </c>
      <c r="Q49" s="5">
        <f t="shared" si="5"/>
        <v>32.326779419169291</v>
      </c>
      <c r="R49" s="5">
        <f t="shared" si="6"/>
        <v>5.2994720359293925</v>
      </c>
    </row>
    <row r="50" spans="1:18" x14ac:dyDescent="0.3">
      <c r="A50" s="1">
        <v>49</v>
      </c>
      <c r="B50" s="1" t="s">
        <v>129</v>
      </c>
      <c r="C50" s="1" t="s">
        <v>519</v>
      </c>
      <c r="D50" s="1" t="s">
        <v>546</v>
      </c>
      <c r="E50" s="1">
        <v>6000</v>
      </c>
      <c r="F50" s="1" t="s">
        <v>492</v>
      </c>
      <c r="G50" s="1">
        <v>32</v>
      </c>
      <c r="H50" s="1">
        <v>114.5</v>
      </c>
      <c r="I50" s="1">
        <v>21.69</v>
      </c>
      <c r="J50" s="3">
        <f t="shared" si="0"/>
        <v>101.7</v>
      </c>
      <c r="K50" s="3">
        <f t="shared" si="1"/>
        <v>101.8</v>
      </c>
      <c r="L50" s="3">
        <f t="shared" si="2"/>
        <v>103.6</v>
      </c>
      <c r="M50" s="3">
        <f t="shared" si="3"/>
        <v>110.2</v>
      </c>
      <c r="N50" s="3"/>
      <c r="P50" s="4">
        <f t="shared" si="10"/>
        <v>31.585459821003901</v>
      </c>
      <c r="Q50" s="5">
        <f t="shared" si="5"/>
        <v>31.585459821003901</v>
      </c>
      <c r="R50" s="5">
        <f t="shared" si="6"/>
        <v>5.26424330350065</v>
      </c>
    </row>
    <row r="51" spans="1:18" x14ac:dyDescent="0.3">
      <c r="A51" s="1">
        <v>50</v>
      </c>
      <c r="B51" s="1" t="s">
        <v>332</v>
      </c>
      <c r="C51" s="1" t="s">
        <v>496</v>
      </c>
      <c r="D51" s="1" t="s">
        <v>543</v>
      </c>
      <c r="E51" s="1">
        <v>6000</v>
      </c>
      <c r="F51" s="1" t="s">
        <v>498</v>
      </c>
      <c r="G51" s="1">
        <v>32</v>
      </c>
      <c r="H51" s="1">
        <v>118.25</v>
      </c>
      <c r="I51" s="1">
        <v>24.07</v>
      </c>
      <c r="J51" s="3">
        <f t="shared" si="0"/>
        <v>102.4</v>
      </c>
      <c r="K51" s="3">
        <f t="shared" si="1"/>
        <v>103.6</v>
      </c>
      <c r="L51" s="3">
        <f t="shared" si="2"/>
        <v>103.4</v>
      </c>
      <c r="M51" s="3">
        <f t="shared" si="3"/>
        <v>109.2</v>
      </c>
      <c r="N51" s="3"/>
      <c r="P51" s="4">
        <f t="shared" si="10"/>
        <v>32.619121171003904</v>
      </c>
      <c r="Q51" s="5">
        <f t="shared" si="5"/>
        <v>32.619121171003904</v>
      </c>
      <c r="R51" s="5">
        <f t="shared" si="6"/>
        <v>5.4365201951673177</v>
      </c>
    </row>
    <row r="52" spans="1:18" x14ac:dyDescent="0.3">
      <c r="A52" s="1">
        <v>51</v>
      </c>
      <c r="B52" s="1" t="s">
        <v>153</v>
      </c>
      <c r="C52" s="1" t="s">
        <v>549</v>
      </c>
      <c r="D52" s="1" t="s">
        <v>545</v>
      </c>
      <c r="E52" s="1">
        <v>5900</v>
      </c>
      <c r="F52" s="1" t="s">
        <v>513</v>
      </c>
      <c r="G52" s="1">
        <v>32</v>
      </c>
      <c r="H52" s="1">
        <v>116.25</v>
      </c>
      <c r="I52" s="1">
        <v>15.6</v>
      </c>
      <c r="J52" s="3">
        <f t="shared" si="0"/>
        <v>103.2</v>
      </c>
      <c r="K52" s="3">
        <f t="shared" si="1"/>
        <v>100.7</v>
      </c>
      <c r="L52" s="3">
        <f t="shared" si="2"/>
        <v>106.8</v>
      </c>
      <c r="M52" s="3">
        <f t="shared" si="3"/>
        <v>103.8</v>
      </c>
      <c r="N52" s="3"/>
      <c r="P52" s="4">
        <f t="shared" si="10"/>
        <v>29.986320074495634</v>
      </c>
      <c r="Q52" s="5">
        <f t="shared" si="5"/>
        <v>29.986320074495634</v>
      </c>
      <c r="R52" s="5">
        <f t="shared" si="6"/>
        <v>5.0824271312704461</v>
      </c>
    </row>
    <row r="53" spans="1:18" x14ac:dyDescent="0.3">
      <c r="A53" s="1">
        <v>52</v>
      </c>
      <c r="B53" s="1" t="s">
        <v>21</v>
      </c>
      <c r="C53" s="1" t="s">
        <v>513</v>
      </c>
      <c r="D53" s="1" t="s">
        <v>544</v>
      </c>
      <c r="E53" s="1">
        <v>5900</v>
      </c>
      <c r="F53" s="1" t="s">
        <v>549</v>
      </c>
      <c r="G53" s="1">
        <v>36</v>
      </c>
      <c r="H53" s="1">
        <v>106.75</v>
      </c>
      <c r="I53" s="1">
        <v>21.98</v>
      </c>
      <c r="J53" s="3">
        <f t="shared" si="0"/>
        <v>100.7</v>
      </c>
      <c r="K53" s="3">
        <f t="shared" si="1"/>
        <v>103.2</v>
      </c>
      <c r="L53" s="3">
        <f t="shared" si="2"/>
        <v>105</v>
      </c>
      <c r="M53" s="3">
        <f t="shared" si="3"/>
        <v>115</v>
      </c>
      <c r="N53" s="3"/>
      <c r="P53" s="4">
        <f t="shared" si="10"/>
        <v>33.621961774495631</v>
      </c>
      <c r="Q53" s="5">
        <f t="shared" si="5"/>
        <v>33.621961774495631</v>
      </c>
      <c r="R53" s="5">
        <f t="shared" si="6"/>
        <v>5.6986375888975642</v>
      </c>
    </row>
    <row r="54" spans="1:18" x14ac:dyDescent="0.3">
      <c r="A54" s="1">
        <v>53</v>
      </c>
      <c r="B54" s="1" t="s">
        <v>420</v>
      </c>
      <c r="C54" s="1" t="s">
        <v>487</v>
      </c>
      <c r="D54" s="1" t="s">
        <v>545</v>
      </c>
      <c r="E54" s="1">
        <v>5900</v>
      </c>
      <c r="F54" s="1" t="s">
        <v>514</v>
      </c>
      <c r="G54" s="1">
        <v>25</v>
      </c>
      <c r="H54" s="1">
        <v>116</v>
      </c>
      <c r="I54" s="1">
        <v>19.23</v>
      </c>
      <c r="J54" s="3">
        <f t="shared" si="0"/>
        <v>100.3</v>
      </c>
      <c r="K54" s="3">
        <f t="shared" si="1"/>
        <v>101.4</v>
      </c>
      <c r="L54" s="3">
        <f t="shared" si="2"/>
        <v>109.6</v>
      </c>
      <c r="M54" s="3">
        <f t="shared" si="3"/>
        <v>108</v>
      </c>
      <c r="N54" s="3"/>
      <c r="P54" s="4">
        <f t="shared" si="10"/>
        <v>25.693541374495638</v>
      </c>
      <c r="Q54" s="5">
        <f t="shared" si="5"/>
        <v>25.693541374495638</v>
      </c>
      <c r="R54" s="5">
        <f t="shared" si="6"/>
        <v>4.3548375211009551</v>
      </c>
    </row>
    <row r="55" spans="1:18" x14ac:dyDescent="0.3">
      <c r="A55" s="1">
        <v>54</v>
      </c>
      <c r="B55" s="1" t="s">
        <v>207</v>
      </c>
      <c r="C55" s="1" t="s">
        <v>557</v>
      </c>
      <c r="D55" s="1" t="s">
        <v>546</v>
      </c>
      <c r="E55" s="1">
        <v>5900</v>
      </c>
      <c r="F55" s="3" t="s">
        <v>491</v>
      </c>
      <c r="G55" s="1">
        <v>28</v>
      </c>
      <c r="H55" s="3">
        <v>112.25</v>
      </c>
      <c r="I55" s="1">
        <v>21.31</v>
      </c>
      <c r="J55" s="3">
        <f t="shared" si="0"/>
        <v>100.7</v>
      </c>
      <c r="K55" s="3">
        <f t="shared" si="1"/>
        <v>100.7</v>
      </c>
      <c r="L55" s="3">
        <f t="shared" si="2"/>
        <v>109.3</v>
      </c>
      <c r="M55" s="3">
        <f t="shared" si="3"/>
        <v>104.2</v>
      </c>
      <c r="N55" s="3"/>
      <c r="P55" s="4">
        <f t="shared" si="10"/>
        <v>28.175833074495635</v>
      </c>
      <c r="Q55" s="5">
        <f t="shared" si="5"/>
        <v>28.175833074495635</v>
      </c>
      <c r="R55" s="5">
        <f t="shared" si="6"/>
        <v>4.775564927880616</v>
      </c>
    </row>
    <row r="56" spans="1:18" x14ac:dyDescent="0.3">
      <c r="A56" s="1">
        <v>55</v>
      </c>
      <c r="B56" s="1" t="s">
        <v>403</v>
      </c>
      <c r="C56" s="1" t="s">
        <v>506</v>
      </c>
      <c r="D56" s="1" t="s">
        <v>546</v>
      </c>
      <c r="E56" s="1">
        <v>5900</v>
      </c>
      <c r="F56" s="1" t="s">
        <v>518</v>
      </c>
      <c r="G56" s="1">
        <v>33</v>
      </c>
      <c r="H56" s="1">
        <v>107.75</v>
      </c>
      <c r="I56" s="1">
        <v>17.559999999999999</v>
      </c>
      <c r="J56" s="3">
        <f t="shared" si="0"/>
        <v>100.5</v>
      </c>
      <c r="K56" s="3">
        <f t="shared" si="1"/>
        <v>101.8</v>
      </c>
      <c r="L56" s="3">
        <f t="shared" si="2"/>
        <v>102.4</v>
      </c>
      <c r="M56" s="3">
        <f t="shared" si="3"/>
        <v>106</v>
      </c>
      <c r="N56" s="3"/>
      <c r="P56" s="4">
        <f t="shared" si="10"/>
        <v>30.491084974495639</v>
      </c>
      <c r="Q56" s="5">
        <f t="shared" si="5"/>
        <v>30.491084974495639</v>
      </c>
      <c r="R56" s="5">
        <f t="shared" si="6"/>
        <v>5.167980504151803</v>
      </c>
    </row>
    <row r="57" spans="1:18" x14ac:dyDescent="0.3">
      <c r="A57" s="1">
        <v>56</v>
      </c>
      <c r="B57" s="1" t="s">
        <v>359</v>
      </c>
      <c r="C57" s="1" t="s">
        <v>512</v>
      </c>
      <c r="D57" s="1" t="s">
        <v>543</v>
      </c>
      <c r="E57" s="1">
        <v>5800</v>
      </c>
      <c r="F57" s="3" t="s">
        <v>523</v>
      </c>
      <c r="G57" s="1">
        <v>29</v>
      </c>
      <c r="H57" s="1">
        <v>121.25</v>
      </c>
      <c r="I57" s="1">
        <v>26.57</v>
      </c>
      <c r="J57" s="3">
        <f t="shared" si="0"/>
        <v>102.8</v>
      </c>
      <c r="K57" s="3">
        <f t="shared" si="1"/>
        <v>104</v>
      </c>
      <c r="L57" s="3">
        <f t="shared" si="2"/>
        <v>107.9</v>
      </c>
      <c r="M57" s="3">
        <f t="shared" si="3"/>
        <v>108.2</v>
      </c>
      <c r="N57" s="3"/>
      <c r="P57" s="4">
        <f t="shared" si="10"/>
        <v>31.01132471775481</v>
      </c>
      <c r="Q57" s="5">
        <f t="shared" si="5"/>
        <v>31.01132471775481</v>
      </c>
      <c r="R57" s="5">
        <f t="shared" si="6"/>
        <v>5.3467801237508299</v>
      </c>
    </row>
    <row r="58" spans="1:18" x14ac:dyDescent="0.3">
      <c r="A58" s="1">
        <v>57</v>
      </c>
      <c r="B58" s="1" t="s">
        <v>238</v>
      </c>
      <c r="C58" s="1" t="s">
        <v>514</v>
      </c>
      <c r="D58" s="1" t="s">
        <v>542</v>
      </c>
      <c r="E58" s="1">
        <v>5800</v>
      </c>
      <c r="F58" s="3" t="s">
        <v>487</v>
      </c>
      <c r="G58" s="1">
        <v>32</v>
      </c>
      <c r="H58" s="1">
        <v>111.5</v>
      </c>
      <c r="I58" s="1">
        <v>15.89</v>
      </c>
      <c r="J58" s="3">
        <f t="shared" si="0"/>
        <v>101.4</v>
      </c>
      <c r="K58" s="3">
        <f t="shared" si="1"/>
        <v>100.3</v>
      </c>
      <c r="L58" s="3">
        <f t="shared" si="2"/>
        <v>109.1</v>
      </c>
      <c r="M58" s="3">
        <f t="shared" si="3"/>
        <v>111.8</v>
      </c>
      <c r="N58" s="3"/>
      <c r="P58" s="4">
        <f t="shared" si="10"/>
        <v>29.280535467754806</v>
      </c>
      <c r="Q58" s="5">
        <f t="shared" si="5"/>
        <v>29.280535467754806</v>
      </c>
      <c r="R58" s="5">
        <f t="shared" si="6"/>
        <v>5.048368184095656</v>
      </c>
    </row>
    <row r="59" spans="1:18" x14ac:dyDescent="0.3">
      <c r="A59" s="1">
        <v>58</v>
      </c>
      <c r="B59" s="1" t="s">
        <v>473</v>
      </c>
      <c r="C59" s="1" t="s">
        <v>492</v>
      </c>
      <c r="D59" s="1" t="s">
        <v>542</v>
      </c>
      <c r="E59" s="1">
        <v>5800</v>
      </c>
      <c r="F59" s="1" t="s">
        <v>519</v>
      </c>
      <c r="G59" s="1">
        <v>20</v>
      </c>
      <c r="H59" s="1">
        <v>111.5</v>
      </c>
      <c r="I59" s="1">
        <v>22.57</v>
      </c>
      <c r="J59" s="3">
        <f t="shared" si="0"/>
        <v>101.8</v>
      </c>
      <c r="K59" s="3">
        <f t="shared" si="1"/>
        <v>101.7</v>
      </c>
      <c r="L59" s="3">
        <f t="shared" si="2"/>
        <v>107.8</v>
      </c>
      <c r="M59" s="3">
        <f t="shared" si="3"/>
        <v>110.8</v>
      </c>
      <c r="N59" s="3"/>
      <c r="P59" s="4">
        <f t="shared" si="10"/>
        <v>22.362821217754806</v>
      </c>
      <c r="Q59" s="5">
        <f t="shared" si="5"/>
        <v>22.362821217754806</v>
      </c>
      <c r="R59" s="5">
        <f t="shared" si="6"/>
        <v>3.8556588306473807</v>
      </c>
    </row>
    <row r="60" spans="1:18" x14ac:dyDescent="0.3">
      <c r="A60" s="1">
        <v>59</v>
      </c>
      <c r="B60" s="1" t="s">
        <v>429</v>
      </c>
      <c r="C60" s="1" t="s">
        <v>499</v>
      </c>
      <c r="D60" s="1" t="s">
        <v>543</v>
      </c>
      <c r="E60" s="1">
        <v>5700</v>
      </c>
      <c r="F60" s="3" t="s">
        <v>495</v>
      </c>
      <c r="G60" s="1">
        <v>29</v>
      </c>
      <c r="H60" s="1">
        <v>107</v>
      </c>
      <c r="I60" s="1">
        <v>21.05</v>
      </c>
      <c r="J60" s="3">
        <f t="shared" si="0"/>
        <v>101.1</v>
      </c>
      <c r="K60" s="3">
        <f t="shared" si="1"/>
        <v>97.8</v>
      </c>
      <c r="L60" s="3">
        <f t="shared" si="2"/>
        <v>109.7</v>
      </c>
      <c r="M60" s="3">
        <f t="shared" si="3"/>
        <v>102.1</v>
      </c>
      <c r="N60" s="3"/>
      <c r="P60" s="4">
        <f t="shared" si="10"/>
        <v>28.038067646945603</v>
      </c>
      <c r="Q60" s="5">
        <f t="shared" si="5"/>
        <v>28.038067646945603</v>
      </c>
      <c r="R60" s="5">
        <f t="shared" si="6"/>
        <v>4.9189592363062458</v>
      </c>
    </row>
    <row r="61" spans="1:18" x14ac:dyDescent="0.3">
      <c r="A61" s="1">
        <v>60</v>
      </c>
      <c r="B61" s="1" t="s">
        <v>141</v>
      </c>
      <c r="C61" s="1" t="s">
        <v>523</v>
      </c>
      <c r="D61" s="1" t="s">
        <v>546</v>
      </c>
      <c r="E61" s="1">
        <v>5700</v>
      </c>
      <c r="F61" s="3" t="s">
        <v>512</v>
      </c>
      <c r="G61" s="1">
        <v>35</v>
      </c>
      <c r="H61" s="1">
        <v>116.25</v>
      </c>
      <c r="I61" s="1">
        <v>16.77</v>
      </c>
      <c r="J61" s="3">
        <f t="shared" si="0"/>
        <v>104</v>
      </c>
      <c r="K61" s="3">
        <f t="shared" si="1"/>
        <v>102.8</v>
      </c>
      <c r="L61" s="3">
        <f t="shared" si="2"/>
        <v>110.6</v>
      </c>
      <c r="M61" s="3">
        <f t="shared" si="3"/>
        <v>107.3</v>
      </c>
      <c r="N61" s="3"/>
      <c r="P61" s="4">
        <f t="shared" si="10"/>
        <v>32.081757946945601</v>
      </c>
      <c r="Q61" s="5">
        <f t="shared" si="5"/>
        <v>32.081757946945601</v>
      </c>
      <c r="R61" s="5">
        <f t="shared" si="6"/>
        <v>5.6283785871834384</v>
      </c>
    </row>
    <row r="62" spans="1:18" x14ac:dyDescent="0.3">
      <c r="A62" s="1">
        <v>61</v>
      </c>
      <c r="B62" s="1" t="s">
        <v>77</v>
      </c>
      <c r="C62" s="1" t="s">
        <v>506</v>
      </c>
      <c r="D62" s="1" t="s">
        <v>544</v>
      </c>
      <c r="E62" s="1">
        <v>5500</v>
      </c>
      <c r="F62" s="1" t="s">
        <v>518</v>
      </c>
      <c r="G62" s="1">
        <v>33</v>
      </c>
      <c r="H62" s="3">
        <v>107.75</v>
      </c>
      <c r="I62" s="1">
        <v>20.239999999999998</v>
      </c>
      <c r="J62" s="3">
        <f t="shared" si="0"/>
        <v>100.5</v>
      </c>
      <c r="K62" s="3">
        <f t="shared" si="1"/>
        <v>101.8</v>
      </c>
      <c r="L62" s="3">
        <f t="shared" si="2"/>
        <v>102.4</v>
      </c>
      <c r="M62" s="3">
        <f t="shared" si="3"/>
        <v>106</v>
      </c>
      <c r="N62" s="3"/>
      <c r="P62" s="4">
        <f t="shared" si="10"/>
        <v>30.563630836384245</v>
      </c>
      <c r="Q62" s="5">
        <f t="shared" si="5"/>
        <v>30.563630836384245</v>
      </c>
      <c r="R62" s="5">
        <f t="shared" si="6"/>
        <v>5.557023788433499</v>
      </c>
    </row>
    <row r="63" spans="1:18" x14ac:dyDescent="0.3">
      <c r="A63" s="1">
        <v>62</v>
      </c>
      <c r="B63" s="3" t="s">
        <v>159</v>
      </c>
      <c r="C63" s="3" t="s">
        <v>489</v>
      </c>
      <c r="D63" s="3" t="s">
        <v>543</v>
      </c>
      <c r="E63" s="3">
        <v>5500</v>
      </c>
      <c r="F63" s="1" t="s">
        <v>507</v>
      </c>
      <c r="G63" s="3">
        <v>27</v>
      </c>
      <c r="H63" s="3">
        <v>121</v>
      </c>
      <c r="I63" s="3">
        <v>27.91</v>
      </c>
      <c r="J63" s="3">
        <f t="shared" si="0"/>
        <v>102.5</v>
      </c>
      <c r="K63" s="3">
        <f t="shared" si="1"/>
        <v>106.4</v>
      </c>
      <c r="L63" s="3">
        <f t="shared" si="2"/>
        <v>108.7</v>
      </c>
      <c r="M63" s="3">
        <f t="shared" si="3"/>
        <v>103.6</v>
      </c>
      <c r="N63" s="3"/>
      <c r="O63" s="3"/>
      <c r="P63" s="4">
        <f t="shared" si="10"/>
        <v>29.469429186384243</v>
      </c>
      <c r="Q63" s="5">
        <f t="shared" si="5"/>
        <v>29.469429186384243</v>
      </c>
      <c r="R63" s="5">
        <f t="shared" si="6"/>
        <v>5.3580780338880443</v>
      </c>
    </row>
    <row r="64" spans="1:18" x14ac:dyDescent="0.3">
      <c r="A64" s="1">
        <v>63</v>
      </c>
      <c r="B64" s="1" t="s">
        <v>414</v>
      </c>
      <c r="C64" s="1" t="s">
        <v>485</v>
      </c>
      <c r="D64" s="1" t="s">
        <v>545</v>
      </c>
      <c r="E64" s="1">
        <v>5500</v>
      </c>
      <c r="F64" s="3" t="s">
        <v>497</v>
      </c>
      <c r="G64" s="1">
        <v>24</v>
      </c>
      <c r="H64" s="3">
        <v>120.5</v>
      </c>
      <c r="I64" s="1">
        <v>21.64</v>
      </c>
      <c r="J64" s="3">
        <f t="shared" si="0"/>
        <v>105</v>
      </c>
      <c r="K64" s="3">
        <f t="shared" si="1"/>
        <v>105.7</v>
      </c>
      <c r="L64" s="3">
        <f t="shared" si="2"/>
        <v>101.6</v>
      </c>
      <c r="M64" s="3">
        <f t="shared" si="3"/>
        <v>107.6</v>
      </c>
      <c r="N64" s="3"/>
      <c r="P64" s="4">
        <f t="shared" si="10"/>
        <v>25.582616636384245</v>
      </c>
      <c r="Q64" s="5">
        <f t="shared" si="5"/>
        <v>25.582616636384245</v>
      </c>
      <c r="R64" s="5">
        <f t="shared" si="6"/>
        <v>4.6513848429789535</v>
      </c>
    </row>
    <row r="65" spans="1:18" x14ac:dyDescent="0.3">
      <c r="A65" s="1">
        <v>64</v>
      </c>
      <c r="B65" s="1" t="s">
        <v>233</v>
      </c>
      <c r="C65" s="1" t="s">
        <v>491</v>
      </c>
      <c r="D65" s="1" t="s">
        <v>543</v>
      </c>
      <c r="E65" s="1">
        <v>5500</v>
      </c>
      <c r="F65" s="1" t="s">
        <v>557</v>
      </c>
      <c r="G65" s="1">
        <v>30</v>
      </c>
      <c r="H65" s="1">
        <v>107.75</v>
      </c>
      <c r="I65" s="1">
        <v>23.53</v>
      </c>
      <c r="J65" s="3">
        <f t="shared" si="0"/>
        <v>100.7</v>
      </c>
      <c r="K65" s="3">
        <f t="shared" si="1"/>
        <v>100.7</v>
      </c>
      <c r="L65" s="3">
        <f t="shared" si="2"/>
        <v>106.5</v>
      </c>
      <c r="M65" s="3">
        <f t="shared" si="3"/>
        <v>111.3</v>
      </c>
      <c r="N65" s="3"/>
      <c r="P65" s="4">
        <f t="shared" si="10"/>
        <v>29.101563886384241</v>
      </c>
      <c r="Q65" s="5">
        <f t="shared" si="5"/>
        <v>29.101563886384241</v>
      </c>
      <c r="R65" s="5">
        <f t="shared" si="6"/>
        <v>5.2911934338880435</v>
      </c>
    </row>
    <row r="66" spans="1:18" x14ac:dyDescent="0.3">
      <c r="A66" s="1">
        <v>65</v>
      </c>
      <c r="B66" s="1" t="s">
        <v>469</v>
      </c>
      <c r="C66" s="1" t="s">
        <v>523</v>
      </c>
      <c r="D66" s="1" t="s">
        <v>546</v>
      </c>
      <c r="E66" s="1">
        <v>5400</v>
      </c>
      <c r="F66" s="3" t="s">
        <v>512</v>
      </c>
      <c r="G66" s="1">
        <v>26</v>
      </c>
      <c r="H66" s="1">
        <v>116.25</v>
      </c>
      <c r="I66" s="1">
        <v>23.51</v>
      </c>
      <c r="J66" s="3">
        <f t="shared" ref="J66:J129" si="11">VLOOKUP(C66,$B$254:$E$283,2,FALSE)</f>
        <v>104</v>
      </c>
      <c r="K66" s="3">
        <f t="shared" ref="K66:K129" si="12">VLOOKUP(F66,$B$254:$E$283,2,FALSE)</f>
        <v>102.8</v>
      </c>
      <c r="L66" s="3">
        <f t="shared" ref="L66:L129" si="13">VLOOKUP(C66,$B$254:$E$283,4,FALSE)</f>
        <v>110.6</v>
      </c>
      <c r="M66" s="3">
        <f t="shared" ref="M66:M129" si="14">VLOOKUP(F66,$B$254:$E$283,3,FALSE)</f>
        <v>107.3</v>
      </c>
      <c r="N66" s="3"/>
      <c r="P66" s="4">
        <f t="shared" si="10"/>
        <v>26.819733269820709</v>
      </c>
      <c r="Q66" s="5">
        <f t="shared" ref="Q66:Q129" si="15">P66-O66</f>
        <v>26.819733269820709</v>
      </c>
      <c r="R66" s="5">
        <f t="shared" ref="R66:R129" si="16">P66/(E66/1000)</f>
        <v>4.96661727218902</v>
      </c>
    </row>
    <row r="67" spans="1:18" x14ac:dyDescent="0.3">
      <c r="A67" s="1">
        <v>66</v>
      </c>
      <c r="B67" s="1" t="s">
        <v>43</v>
      </c>
      <c r="C67" s="1" t="s">
        <v>507</v>
      </c>
      <c r="D67" s="1" t="s">
        <v>544</v>
      </c>
      <c r="E67" s="1">
        <v>5400</v>
      </c>
      <c r="F67" s="1" t="s">
        <v>489</v>
      </c>
      <c r="G67" s="1">
        <v>25</v>
      </c>
      <c r="H67" s="1">
        <v>116</v>
      </c>
      <c r="I67" s="1">
        <v>23.22</v>
      </c>
      <c r="J67" s="3">
        <f t="shared" si="11"/>
        <v>106.4</v>
      </c>
      <c r="K67" s="3">
        <f t="shared" si="12"/>
        <v>102.5</v>
      </c>
      <c r="L67" s="3">
        <f t="shared" si="13"/>
        <v>111</v>
      </c>
      <c r="M67" s="3">
        <f t="shared" si="14"/>
        <v>108.3</v>
      </c>
      <c r="N67" s="3"/>
      <c r="P67" s="4">
        <f t="shared" si="10"/>
        <v>25.978343019820706</v>
      </c>
      <c r="Q67" s="5">
        <f t="shared" si="15"/>
        <v>25.978343019820706</v>
      </c>
      <c r="R67" s="5">
        <f t="shared" si="16"/>
        <v>4.8108042629297598</v>
      </c>
    </row>
    <row r="68" spans="1:18" x14ac:dyDescent="0.3">
      <c r="A68" s="1">
        <v>67</v>
      </c>
      <c r="B68" s="1" t="s">
        <v>297</v>
      </c>
      <c r="C68" s="1" t="s">
        <v>485</v>
      </c>
      <c r="D68" s="1" t="s">
        <v>543</v>
      </c>
      <c r="E68" s="1">
        <v>5400</v>
      </c>
      <c r="F68" s="3" t="s">
        <v>497</v>
      </c>
      <c r="G68" s="1">
        <v>31</v>
      </c>
      <c r="H68" s="1">
        <v>120.5</v>
      </c>
      <c r="I68" s="1">
        <v>21.34</v>
      </c>
      <c r="J68" s="3">
        <f t="shared" si="11"/>
        <v>105</v>
      </c>
      <c r="K68" s="3">
        <f t="shared" si="12"/>
        <v>105.7</v>
      </c>
      <c r="L68" s="3">
        <f t="shared" si="13"/>
        <v>101.6</v>
      </c>
      <c r="M68" s="3">
        <f t="shared" si="14"/>
        <v>107.6</v>
      </c>
      <c r="N68" s="3"/>
      <c r="P68" s="4">
        <f t="shared" si="10"/>
        <v>30.455910869820709</v>
      </c>
      <c r="Q68" s="5">
        <f t="shared" si="15"/>
        <v>30.455910869820709</v>
      </c>
      <c r="R68" s="5">
        <f t="shared" si="16"/>
        <v>5.6399834944112417</v>
      </c>
    </row>
    <row r="69" spans="1:18" x14ac:dyDescent="0.3">
      <c r="A69" s="1">
        <v>68</v>
      </c>
      <c r="B69" s="1" t="s">
        <v>33</v>
      </c>
      <c r="C69" s="1" t="s">
        <v>523</v>
      </c>
      <c r="D69" s="1" t="s">
        <v>543</v>
      </c>
      <c r="E69" s="1">
        <v>5400</v>
      </c>
      <c r="F69" s="3" t="s">
        <v>512</v>
      </c>
      <c r="G69" s="1">
        <v>32</v>
      </c>
      <c r="H69" s="1">
        <v>116.25</v>
      </c>
      <c r="I69" s="1">
        <v>15.43</v>
      </c>
      <c r="J69" s="3">
        <f t="shared" si="11"/>
        <v>104</v>
      </c>
      <c r="K69" s="3">
        <f t="shared" si="12"/>
        <v>102.8</v>
      </c>
      <c r="L69" s="3">
        <f t="shared" si="13"/>
        <v>110.6</v>
      </c>
      <c r="M69" s="3">
        <f t="shared" si="14"/>
        <v>107.3</v>
      </c>
      <c r="N69" s="3"/>
      <c r="P69" s="4">
        <f t="shared" si="10"/>
        <v>29.013120469820706</v>
      </c>
      <c r="Q69" s="5">
        <f t="shared" si="15"/>
        <v>29.013120469820706</v>
      </c>
      <c r="R69" s="5">
        <f t="shared" si="16"/>
        <v>5.3728000870038342</v>
      </c>
    </row>
    <row r="70" spans="1:18" x14ac:dyDescent="0.3">
      <c r="A70" s="1">
        <v>69</v>
      </c>
      <c r="B70" s="1" t="s">
        <v>470</v>
      </c>
      <c r="C70" s="1" t="s">
        <v>507</v>
      </c>
      <c r="D70" s="1" t="s">
        <v>545</v>
      </c>
      <c r="E70" s="1">
        <v>5300</v>
      </c>
      <c r="F70" s="1" t="s">
        <v>489</v>
      </c>
      <c r="G70" s="1">
        <v>27</v>
      </c>
      <c r="H70" s="1">
        <v>116</v>
      </c>
      <c r="I70" s="1">
        <v>17.329999999999998</v>
      </c>
      <c r="J70" s="3">
        <f t="shared" si="11"/>
        <v>106.4</v>
      </c>
      <c r="K70" s="3">
        <f t="shared" si="12"/>
        <v>102.5</v>
      </c>
      <c r="L70" s="3">
        <f t="shared" si="13"/>
        <v>111</v>
      </c>
      <c r="M70" s="3">
        <f t="shared" si="14"/>
        <v>108.3</v>
      </c>
      <c r="N70" s="3"/>
      <c r="P70" s="4">
        <f t="shared" si="10"/>
        <v>25.66360296667105</v>
      </c>
      <c r="Q70" s="5">
        <f t="shared" si="15"/>
        <v>25.66360296667105</v>
      </c>
      <c r="R70" s="5">
        <f t="shared" si="16"/>
        <v>4.8421892389945382</v>
      </c>
    </row>
    <row r="71" spans="1:18" x14ac:dyDescent="0.3">
      <c r="A71" s="1">
        <v>70</v>
      </c>
      <c r="B71" s="1" t="s">
        <v>52</v>
      </c>
      <c r="C71" s="1" t="s">
        <v>514</v>
      </c>
      <c r="D71" s="1" t="s">
        <v>544</v>
      </c>
      <c r="E71" s="1">
        <v>5300</v>
      </c>
      <c r="F71" s="3" t="s">
        <v>487</v>
      </c>
      <c r="G71" s="1">
        <v>30</v>
      </c>
      <c r="H71" s="1">
        <v>111.5</v>
      </c>
      <c r="I71" s="1">
        <v>21.75</v>
      </c>
      <c r="J71" s="3">
        <f t="shared" si="11"/>
        <v>101.4</v>
      </c>
      <c r="K71" s="3">
        <f t="shared" si="12"/>
        <v>100.3</v>
      </c>
      <c r="L71" s="3">
        <f t="shared" si="13"/>
        <v>109.1</v>
      </c>
      <c r="M71" s="3">
        <f t="shared" si="14"/>
        <v>111.8</v>
      </c>
      <c r="N71" s="3"/>
      <c r="P71" s="4">
        <f t="shared" si="10"/>
        <v>28.56770876667105</v>
      </c>
      <c r="Q71" s="5">
        <f t="shared" si="15"/>
        <v>28.56770876667105</v>
      </c>
      <c r="R71" s="5">
        <f t="shared" si="16"/>
        <v>5.390133729560576</v>
      </c>
    </row>
    <row r="72" spans="1:18" x14ac:dyDescent="0.3">
      <c r="A72" s="1">
        <v>71</v>
      </c>
      <c r="B72" s="1" t="s">
        <v>242</v>
      </c>
      <c r="C72" s="1" t="s">
        <v>564</v>
      </c>
      <c r="D72" s="1" t="s">
        <v>546</v>
      </c>
      <c r="E72" s="1">
        <v>5300</v>
      </c>
      <c r="F72" s="3" t="s">
        <v>517</v>
      </c>
      <c r="G72" s="1">
        <v>31</v>
      </c>
      <c r="H72" s="3">
        <v>117</v>
      </c>
      <c r="I72" s="1">
        <v>13.87</v>
      </c>
      <c r="J72" s="3">
        <f t="shared" si="11"/>
        <v>104.6</v>
      </c>
      <c r="K72" s="3">
        <f t="shared" si="12"/>
        <v>105.7</v>
      </c>
      <c r="L72" s="3">
        <f t="shared" si="13"/>
        <v>110</v>
      </c>
      <c r="M72" s="3">
        <f t="shared" si="14"/>
        <v>105.3</v>
      </c>
      <c r="N72" s="3"/>
      <c r="P72" s="4">
        <f t="shared" si="10"/>
        <v>27.819430866671052</v>
      </c>
      <c r="Q72" s="5">
        <f t="shared" si="15"/>
        <v>27.819430866671052</v>
      </c>
      <c r="R72" s="5">
        <f t="shared" si="16"/>
        <v>5.2489492201266135</v>
      </c>
    </row>
    <row r="73" spans="1:18" x14ac:dyDescent="0.3">
      <c r="A73" s="1">
        <v>72</v>
      </c>
      <c r="B73" s="1" t="s">
        <v>120</v>
      </c>
      <c r="C73" s="1" t="s">
        <v>564</v>
      </c>
      <c r="D73" s="1" t="s">
        <v>543</v>
      </c>
      <c r="E73" s="1">
        <v>5200</v>
      </c>
      <c r="F73" s="3" t="s">
        <v>517</v>
      </c>
      <c r="G73" s="1">
        <v>30</v>
      </c>
      <c r="H73" s="1">
        <v>117</v>
      </c>
      <c r="I73" s="1">
        <v>21.04</v>
      </c>
      <c r="J73" s="3">
        <f t="shared" si="11"/>
        <v>104.6</v>
      </c>
      <c r="K73" s="3">
        <f t="shared" si="12"/>
        <v>105.7</v>
      </c>
      <c r="L73" s="3">
        <f t="shared" si="13"/>
        <v>110</v>
      </c>
      <c r="M73" s="3">
        <f t="shared" si="14"/>
        <v>105.3</v>
      </c>
      <c r="N73" s="3"/>
      <c r="P73" s="4">
        <f t="shared" si="10"/>
        <v>28.861800639407498</v>
      </c>
      <c r="Q73" s="5">
        <f t="shared" si="15"/>
        <v>28.861800639407498</v>
      </c>
      <c r="R73" s="5">
        <f t="shared" si="16"/>
        <v>5.5503462768091341</v>
      </c>
    </row>
    <row r="74" spans="1:18" x14ac:dyDescent="0.3">
      <c r="A74" s="1">
        <v>73</v>
      </c>
      <c r="B74" s="1" t="s">
        <v>303</v>
      </c>
      <c r="C74" s="1" t="s">
        <v>512</v>
      </c>
      <c r="D74" s="1" t="s">
        <v>542</v>
      </c>
      <c r="E74" s="1">
        <v>5200</v>
      </c>
      <c r="F74" s="1" t="s">
        <v>523</v>
      </c>
      <c r="G74" s="1">
        <v>28</v>
      </c>
      <c r="H74" s="1">
        <v>121.25</v>
      </c>
      <c r="I74" s="1">
        <v>16.09</v>
      </c>
      <c r="J74" s="3">
        <f t="shared" si="11"/>
        <v>102.8</v>
      </c>
      <c r="K74" s="3">
        <f t="shared" si="12"/>
        <v>104</v>
      </c>
      <c r="L74" s="3">
        <f t="shared" si="13"/>
        <v>107.9</v>
      </c>
      <c r="M74" s="3">
        <f t="shared" si="14"/>
        <v>108.2</v>
      </c>
      <c r="N74" s="3"/>
      <c r="P74" s="4">
        <f t="shared" si="10"/>
        <v>26.401328689407492</v>
      </c>
      <c r="Q74" s="5">
        <f t="shared" si="15"/>
        <v>26.401328689407492</v>
      </c>
      <c r="R74" s="5">
        <f t="shared" si="16"/>
        <v>5.077178594116825</v>
      </c>
    </row>
    <row r="75" spans="1:18" x14ac:dyDescent="0.3">
      <c r="A75" s="1">
        <v>74</v>
      </c>
      <c r="B75" s="1" t="s">
        <v>157</v>
      </c>
      <c r="C75" s="1" t="s">
        <v>513</v>
      </c>
      <c r="D75" s="1" t="s">
        <v>543</v>
      </c>
      <c r="E75" s="1">
        <v>5200</v>
      </c>
      <c r="F75" s="3" t="s">
        <v>549</v>
      </c>
      <c r="G75" s="1">
        <v>32</v>
      </c>
      <c r="H75" s="3">
        <v>106.75</v>
      </c>
      <c r="I75" s="1">
        <v>21.22</v>
      </c>
      <c r="J75" s="3">
        <f t="shared" si="11"/>
        <v>100.7</v>
      </c>
      <c r="K75" s="3">
        <f t="shared" si="12"/>
        <v>103.2</v>
      </c>
      <c r="L75" s="3">
        <f t="shared" si="13"/>
        <v>105</v>
      </c>
      <c r="M75" s="3">
        <f t="shared" si="14"/>
        <v>115</v>
      </c>
      <c r="N75" s="3"/>
      <c r="P75" s="4">
        <f t="shared" si="10"/>
        <v>29.302459389407492</v>
      </c>
      <c r="Q75" s="5">
        <f t="shared" si="15"/>
        <v>29.302459389407492</v>
      </c>
      <c r="R75" s="5">
        <f t="shared" si="16"/>
        <v>5.6350883441168254</v>
      </c>
    </row>
    <row r="76" spans="1:18" x14ac:dyDescent="0.3">
      <c r="A76" s="1">
        <v>75</v>
      </c>
      <c r="B76" s="1" t="s">
        <v>9</v>
      </c>
      <c r="C76" s="1" t="s">
        <v>518</v>
      </c>
      <c r="D76" s="1" t="s">
        <v>544</v>
      </c>
      <c r="E76" s="1">
        <v>5200</v>
      </c>
      <c r="F76" s="1" t="s">
        <v>506</v>
      </c>
      <c r="G76" s="1">
        <v>31</v>
      </c>
      <c r="H76" s="1">
        <v>106.75</v>
      </c>
      <c r="I76" s="1">
        <v>25.23</v>
      </c>
      <c r="J76" s="3">
        <f t="shared" si="11"/>
        <v>101.8</v>
      </c>
      <c r="K76" s="3">
        <f t="shared" si="12"/>
        <v>100.5</v>
      </c>
      <c r="L76" s="3">
        <f t="shared" si="13"/>
        <v>106.8</v>
      </c>
      <c r="M76" s="3">
        <f t="shared" si="14"/>
        <v>107.2</v>
      </c>
      <c r="N76" s="3"/>
      <c r="P76" s="4">
        <f t="shared" si="10"/>
        <v>29.748570489407498</v>
      </c>
      <c r="Q76" s="5">
        <f t="shared" si="15"/>
        <v>29.748570489407498</v>
      </c>
      <c r="R76" s="5">
        <f t="shared" si="16"/>
        <v>5.7208789402706728</v>
      </c>
    </row>
    <row r="77" spans="1:18" x14ac:dyDescent="0.3">
      <c r="A77" s="1">
        <v>76</v>
      </c>
      <c r="B77" s="1" t="s">
        <v>45</v>
      </c>
      <c r="C77" s="1" t="s">
        <v>513</v>
      </c>
      <c r="D77" s="1" t="s">
        <v>543</v>
      </c>
      <c r="E77" s="1">
        <v>5100</v>
      </c>
      <c r="F77" s="1" t="s">
        <v>549</v>
      </c>
      <c r="G77" s="1">
        <v>25</v>
      </c>
      <c r="H77" s="1">
        <v>106.75</v>
      </c>
      <c r="I77" s="1">
        <v>27.48</v>
      </c>
      <c r="J77" s="3">
        <f t="shared" si="11"/>
        <v>100.7</v>
      </c>
      <c r="K77" s="3">
        <f t="shared" si="12"/>
        <v>103.2</v>
      </c>
      <c r="L77" s="3">
        <f t="shared" si="13"/>
        <v>105</v>
      </c>
      <c r="M77" s="3">
        <f t="shared" si="14"/>
        <v>115</v>
      </c>
      <c r="N77" s="3"/>
      <c r="P77" s="4">
        <f t="shared" si="10"/>
        <v>25.699011770260526</v>
      </c>
      <c r="Q77" s="5">
        <f t="shared" si="15"/>
        <v>25.699011770260526</v>
      </c>
      <c r="R77" s="5">
        <f t="shared" si="16"/>
        <v>5.0390219157373588</v>
      </c>
    </row>
    <row r="78" spans="1:18" x14ac:dyDescent="0.3">
      <c r="A78" s="1">
        <v>77</v>
      </c>
      <c r="B78" s="1" t="s">
        <v>92</v>
      </c>
      <c r="C78" s="1" t="s">
        <v>496</v>
      </c>
      <c r="D78" s="1" t="s">
        <v>544</v>
      </c>
      <c r="E78" s="1">
        <v>5000</v>
      </c>
      <c r="F78" s="1" t="s">
        <v>498</v>
      </c>
      <c r="G78" s="1">
        <v>32</v>
      </c>
      <c r="H78" s="1">
        <v>118.25</v>
      </c>
      <c r="I78" s="1">
        <v>18.18</v>
      </c>
      <c r="J78" s="3">
        <f t="shared" si="11"/>
        <v>102.4</v>
      </c>
      <c r="K78" s="3">
        <f t="shared" si="12"/>
        <v>103.6</v>
      </c>
      <c r="L78" s="3">
        <f t="shared" si="13"/>
        <v>103.4</v>
      </c>
      <c r="M78" s="3">
        <f t="shared" si="14"/>
        <v>109.2</v>
      </c>
      <c r="N78" s="3"/>
      <c r="P78" s="4">
        <f t="shared" si="10"/>
        <v>29.307054896358533</v>
      </c>
      <c r="Q78" s="5">
        <f t="shared" si="15"/>
        <v>29.307054896358533</v>
      </c>
      <c r="R78" s="5">
        <f t="shared" si="16"/>
        <v>5.8614109792717066</v>
      </c>
    </row>
    <row r="79" spans="1:18" x14ac:dyDescent="0.3">
      <c r="A79" s="1">
        <v>78</v>
      </c>
      <c r="B79" s="1" t="s">
        <v>84</v>
      </c>
      <c r="C79" s="1" t="s">
        <v>517</v>
      </c>
      <c r="D79" s="1" t="s">
        <v>543</v>
      </c>
      <c r="E79" s="1">
        <v>5000</v>
      </c>
      <c r="F79" s="1" t="s">
        <v>564</v>
      </c>
      <c r="G79" s="1">
        <v>21</v>
      </c>
      <c r="H79" s="1">
        <v>122.5</v>
      </c>
      <c r="I79" s="1">
        <v>19.73</v>
      </c>
      <c r="J79" s="3">
        <f t="shared" si="11"/>
        <v>105.7</v>
      </c>
      <c r="K79" s="3">
        <f t="shared" si="12"/>
        <v>104.6</v>
      </c>
      <c r="L79" s="3">
        <f t="shared" si="13"/>
        <v>106.7</v>
      </c>
      <c r="M79" s="3">
        <f t="shared" si="14"/>
        <v>110.3</v>
      </c>
      <c r="N79" s="3"/>
      <c r="P79" s="4">
        <f t="shared" si="10"/>
        <v>22.026241046358539</v>
      </c>
      <c r="Q79" s="5">
        <f t="shared" si="15"/>
        <v>22.026241046358539</v>
      </c>
      <c r="R79" s="5">
        <f t="shared" si="16"/>
        <v>4.4052482092717078</v>
      </c>
    </row>
    <row r="80" spans="1:18" x14ac:dyDescent="0.3">
      <c r="A80" s="1">
        <v>79</v>
      </c>
      <c r="B80" s="1" t="s">
        <v>475</v>
      </c>
      <c r="C80" s="1" t="s">
        <v>497</v>
      </c>
      <c r="D80" s="1" t="s">
        <v>544</v>
      </c>
      <c r="E80" s="1">
        <v>4900</v>
      </c>
      <c r="F80" s="3" t="s">
        <v>485</v>
      </c>
      <c r="G80" s="1">
        <v>29</v>
      </c>
      <c r="H80" s="3">
        <v>114.5</v>
      </c>
      <c r="I80" s="1">
        <v>24.39</v>
      </c>
      <c r="J80" s="3">
        <f t="shared" si="11"/>
        <v>105.7</v>
      </c>
      <c r="K80" s="3">
        <f t="shared" si="12"/>
        <v>105</v>
      </c>
      <c r="L80" s="3">
        <f t="shared" si="13"/>
        <v>107.8</v>
      </c>
      <c r="M80" s="3">
        <f t="shared" si="14"/>
        <v>111</v>
      </c>
      <c r="N80" s="3"/>
      <c r="P80" s="4">
        <f t="shared" si="10"/>
        <v>28.200079187799648</v>
      </c>
      <c r="Q80" s="5">
        <f t="shared" si="15"/>
        <v>28.200079187799648</v>
      </c>
      <c r="R80" s="5">
        <f t="shared" si="16"/>
        <v>5.7551182015917641</v>
      </c>
    </row>
    <row r="81" spans="1:18" x14ac:dyDescent="0.3">
      <c r="A81" s="1">
        <v>80</v>
      </c>
      <c r="B81" s="1" t="s">
        <v>139</v>
      </c>
      <c r="C81" s="1" t="s">
        <v>513</v>
      </c>
      <c r="D81" s="1" t="s">
        <v>544</v>
      </c>
      <c r="E81" s="1">
        <v>4900</v>
      </c>
      <c r="F81" s="1" t="s">
        <v>549</v>
      </c>
      <c r="G81" s="1">
        <v>33</v>
      </c>
      <c r="H81" s="1">
        <v>106.75</v>
      </c>
      <c r="I81" s="1">
        <v>21.3</v>
      </c>
      <c r="J81" s="3">
        <f t="shared" si="11"/>
        <v>100.7</v>
      </c>
      <c r="K81" s="3">
        <f t="shared" si="12"/>
        <v>103.2</v>
      </c>
      <c r="L81" s="3">
        <f t="shared" si="13"/>
        <v>105</v>
      </c>
      <c r="M81" s="3">
        <f t="shared" si="14"/>
        <v>115</v>
      </c>
      <c r="N81" s="3"/>
      <c r="P81" s="4">
        <f t="shared" si="10"/>
        <v>29.500119487799655</v>
      </c>
      <c r="Q81" s="5">
        <f t="shared" si="15"/>
        <v>29.500119487799655</v>
      </c>
      <c r="R81" s="5">
        <f t="shared" si="16"/>
        <v>6.0204325485305414</v>
      </c>
    </row>
    <row r="82" spans="1:18" x14ac:dyDescent="0.3">
      <c r="A82" s="1">
        <v>81</v>
      </c>
      <c r="B82" s="1" t="s">
        <v>38</v>
      </c>
      <c r="C82" s="1" t="s">
        <v>564</v>
      </c>
      <c r="D82" s="1" t="s">
        <v>542</v>
      </c>
      <c r="E82" s="1">
        <v>4900</v>
      </c>
      <c r="F82" s="3" t="s">
        <v>517</v>
      </c>
      <c r="G82" s="1">
        <v>16</v>
      </c>
      <c r="H82" s="1">
        <v>117</v>
      </c>
      <c r="I82" s="1">
        <v>19.600000000000001</v>
      </c>
      <c r="J82" s="3">
        <f t="shared" si="11"/>
        <v>104.6</v>
      </c>
      <c r="K82" s="3">
        <f t="shared" si="12"/>
        <v>105.7</v>
      </c>
      <c r="L82" s="3">
        <f t="shared" si="13"/>
        <v>110</v>
      </c>
      <c r="M82" s="3">
        <f t="shared" si="14"/>
        <v>105.3</v>
      </c>
      <c r="N82" s="3"/>
      <c r="P82" s="4">
        <f t="shared" si="10"/>
        <v>17.659247537799658</v>
      </c>
      <c r="Q82" s="5">
        <f t="shared" si="15"/>
        <v>17.659247537799658</v>
      </c>
      <c r="R82" s="5">
        <f t="shared" si="16"/>
        <v>3.6039280689387052</v>
      </c>
    </row>
    <row r="83" spans="1:18" x14ac:dyDescent="0.3">
      <c r="A83" s="1">
        <v>82</v>
      </c>
      <c r="B83" s="1" t="s">
        <v>371</v>
      </c>
      <c r="C83" s="1" t="s">
        <v>513</v>
      </c>
      <c r="D83" s="1" t="s">
        <v>545</v>
      </c>
      <c r="E83" s="1">
        <v>4900</v>
      </c>
      <c r="F83" s="3" t="s">
        <v>549</v>
      </c>
      <c r="G83" s="1">
        <v>28</v>
      </c>
      <c r="H83" s="1">
        <v>106.75</v>
      </c>
      <c r="I83" s="1">
        <v>18.920000000000002</v>
      </c>
      <c r="J83" s="3">
        <f t="shared" si="11"/>
        <v>100.7</v>
      </c>
      <c r="K83" s="3">
        <f t="shared" si="12"/>
        <v>103.2</v>
      </c>
      <c r="L83" s="3">
        <f t="shared" si="13"/>
        <v>105</v>
      </c>
      <c r="M83" s="3">
        <f t="shared" si="14"/>
        <v>115</v>
      </c>
      <c r="N83" s="3"/>
      <c r="P83" s="4">
        <f t="shared" si="10"/>
        <v>25.189733687799659</v>
      </c>
      <c r="Q83" s="5">
        <f t="shared" si="15"/>
        <v>25.189733687799659</v>
      </c>
      <c r="R83" s="5">
        <f t="shared" si="16"/>
        <v>5.1407619771019712</v>
      </c>
    </row>
    <row r="84" spans="1:18" x14ac:dyDescent="0.3">
      <c r="A84" s="1">
        <v>83</v>
      </c>
      <c r="B84" s="1" t="s">
        <v>140</v>
      </c>
      <c r="C84" s="1" t="s">
        <v>498</v>
      </c>
      <c r="D84" s="1" t="s">
        <v>543</v>
      </c>
      <c r="E84" s="1">
        <v>4900</v>
      </c>
      <c r="F84" s="1" t="s">
        <v>496</v>
      </c>
      <c r="G84" s="1">
        <v>31</v>
      </c>
      <c r="H84" s="1">
        <v>108.75</v>
      </c>
      <c r="I84" s="1">
        <v>13.14</v>
      </c>
      <c r="J84" s="3">
        <f t="shared" si="11"/>
        <v>103.6</v>
      </c>
      <c r="K84" s="3">
        <f t="shared" si="12"/>
        <v>102.4</v>
      </c>
      <c r="L84" s="3">
        <f t="shared" si="13"/>
        <v>109</v>
      </c>
      <c r="M84" s="3">
        <f t="shared" si="14"/>
        <v>106.7</v>
      </c>
      <c r="N84" s="3"/>
      <c r="P84" s="4">
        <f t="shared" si="10"/>
        <v>26.083841087799652</v>
      </c>
      <c r="Q84" s="5">
        <f t="shared" si="15"/>
        <v>26.083841087799652</v>
      </c>
      <c r="R84" s="5">
        <f t="shared" si="16"/>
        <v>5.3232328750611533</v>
      </c>
    </row>
    <row r="85" spans="1:18" x14ac:dyDescent="0.3">
      <c r="A85" s="1">
        <v>84</v>
      </c>
      <c r="B85" s="1" t="s">
        <v>417</v>
      </c>
      <c r="C85" s="1" t="s">
        <v>564</v>
      </c>
      <c r="D85" s="1" t="s">
        <v>545</v>
      </c>
      <c r="E85" s="1">
        <v>4800</v>
      </c>
      <c r="F85" s="3" t="s">
        <v>517</v>
      </c>
      <c r="G85" s="1">
        <v>18</v>
      </c>
      <c r="H85" s="3">
        <v>117</v>
      </c>
      <c r="I85" s="1">
        <v>15.68</v>
      </c>
      <c r="J85" s="3">
        <f t="shared" si="11"/>
        <v>104.6</v>
      </c>
      <c r="K85" s="3">
        <f t="shared" si="12"/>
        <v>105.7</v>
      </c>
      <c r="L85" s="3">
        <f t="shared" si="13"/>
        <v>110</v>
      </c>
      <c r="M85" s="3">
        <f t="shared" si="14"/>
        <v>105.3</v>
      </c>
      <c r="N85" s="3"/>
      <c r="P85" s="4">
        <f t="shared" si="10"/>
        <v>17.863106011594255</v>
      </c>
      <c r="Q85" s="5">
        <f t="shared" si="15"/>
        <v>17.863106011594255</v>
      </c>
      <c r="R85" s="5">
        <f t="shared" si="16"/>
        <v>3.7214804190821367</v>
      </c>
    </row>
    <row r="86" spans="1:18" x14ac:dyDescent="0.3">
      <c r="A86" s="1">
        <v>85</v>
      </c>
      <c r="B86" s="1" t="s">
        <v>375</v>
      </c>
      <c r="C86" s="1" t="s">
        <v>487</v>
      </c>
      <c r="D86" s="1" t="s">
        <v>544</v>
      </c>
      <c r="E86" s="1">
        <v>4800</v>
      </c>
      <c r="F86" s="1" t="s">
        <v>514</v>
      </c>
      <c r="G86" s="1">
        <v>34</v>
      </c>
      <c r="H86" s="1">
        <v>116</v>
      </c>
      <c r="I86" s="1">
        <v>21.9</v>
      </c>
      <c r="J86" s="3">
        <f t="shared" si="11"/>
        <v>100.3</v>
      </c>
      <c r="K86" s="3">
        <f t="shared" si="12"/>
        <v>101.4</v>
      </c>
      <c r="L86" s="3">
        <f t="shared" si="13"/>
        <v>109.6</v>
      </c>
      <c r="M86" s="3">
        <f t="shared" si="14"/>
        <v>108</v>
      </c>
      <c r="N86" s="3"/>
      <c r="P86" s="4">
        <f t="shared" ref="P86:P149" si="17">-87.868852+(LN(E86))*9.365713+G86*0.73241+I86*0.27241+H86*0.0924+((J86+K86)/2)*0.015315+((L86+M86)/2)*-0.032803</f>
        <v>31.080078261594245</v>
      </c>
      <c r="Q86" s="5">
        <f t="shared" si="15"/>
        <v>31.080078261594245</v>
      </c>
      <c r="R86" s="5">
        <f t="shared" si="16"/>
        <v>6.4750163044988014</v>
      </c>
    </row>
    <row r="87" spans="1:18" x14ac:dyDescent="0.3">
      <c r="A87" s="1">
        <v>86</v>
      </c>
      <c r="B87" s="1" t="s">
        <v>245</v>
      </c>
      <c r="C87" s="1" t="s">
        <v>495</v>
      </c>
      <c r="D87" s="1" t="s">
        <v>542</v>
      </c>
      <c r="E87" s="1">
        <v>4800</v>
      </c>
      <c r="F87" s="1" t="s">
        <v>499</v>
      </c>
      <c r="G87" s="1">
        <v>25</v>
      </c>
      <c r="H87" s="1">
        <v>110</v>
      </c>
      <c r="I87" s="1">
        <v>18.84</v>
      </c>
      <c r="J87" s="3">
        <f t="shared" si="11"/>
        <v>97.8</v>
      </c>
      <c r="K87" s="3">
        <f t="shared" si="12"/>
        <v>101.1</v>
      </c>
      <c r="L87" s="3">
        <f t="shared" si="13"/>
        <v>105</v>
      </c>
      <c r="M87" s="3">
        <f t="shared" si="14"/>
        <v>101.2</v>
      </c>
      <c r="N87" s="3"/>
      <c r="P87" s="4">
        <f t="shared" si="17"/>
        <v>23.26594976159425</v>
      </c>
      <c r="Q87" s="5">
        <f t="shared" si="15"/>
        <v>23.26594976159425</v>
      </c>
      <c r="R87" s="5">
        <f t="shared" si="16"/>
        <v>4.8470728669988024</v>
      </c>
    </row>
    <row r="88" spans="1:18" x14ac:dyDescent="0.3">
      <c r="A88" s="1">
        <v>87</v>
      </c>
      <c r="B88" s="1" t="s">
        <v>160</v>
      </c>
      <c r="C88" s="1" t="s">
        <v>513</v>
      </c>
      <c r="D88" s="1" t="s">
        <v>543</v>
      </c>
      <c r="E88" s="1">
        <v>4700</v>
      </c>
      <c r="F88" s="1" t="s">
        <v>549</v>
      </c>
      <c r="G88" s="1">
        <v>23</v>
      </c>
      <c r="H88" s="1">
        <v>106.75</v>
      </c>
      <c r="I88" s="1">
        <v>25.9</v>
      </c>
      <c r="J88" s="3">
        <f t="shared" si="11"/>
        <v>100.7</v>
      </c>
      <c r="K88" s="3">
        <f t="shared" si="12"/>
        <v>103.2</v>
      </c>
      <c r="L88" s="3">
        <f t="shared" si="13"/>
        <v>105</v>
      </c>
      <c r="M88" s="3">
        <f t="shared" si="14"/>
        <v>115</v>
      </c>
      <c r="N88" s="3"/>
      <c r="P88" s="4">
        <f t="shared" si="17"/>
        <v>23.038810973375789</v>
      </c>
      <c r="Q88" s="5">
        <f t="shared" si="15"/>
        <v>23.038810973375789</v>
      </c>
      <c r="R88" s="5">
        <f t="shared" si="16"/>
        <v>4.9018746751863382</v>
      </c>
    </row>
    <row r="89" spans="1:18" x14ac:dyDescent="0.3">
      <c r="A89" s="1">
        <v>88</v>
      </c>
      <c r="B89" s="1" t="s">
        <v>48</v>
      </c>
      <c r="C89" s="1" t="s">
        <v>523</v>
      </c>
      <c r="D89" s="1" t="s">
        <v>545</v>
      </c>
      <c r="E89" s="1">
        <v>4700</v>
      </c>
      <c r="F89" s="3" t="s">
        <v>512</v>
      </c>
      <c r="G89" s="1">
        <v>28</v>
      </c>
      <c r="H89" s="1">
        <v>116.25</v>
      </c>
      <c r="I89" s="1">
        <v>17.59</v>
      </c>
      <c r="J89" s="3">
        <f t="shared" si="11"/>
        <v>104</v>
      </c>
      <c r="K89" s="3">
        <f t="shared" si="12"/>
        <v>102.8</v>
      </c>
      <c r="L89" s="3">
        <f t="shared" si="13"/>
        <v>110.6</v>
      </c>
      <c r="M89" s="3">
        <f t="shared" si="14"/>
        <v>107.3</v>
      </c>
      <c r="N89" s="3"/>
      <c r="P89" s="4">
        <f t="shared" si="17"/>
        <v>25.371583773375782</v>
      </c>
      <c r="Q89" s="5">
        <f t="shared" si="15"/>
        <v>25.371583773375782</v>
      </c>
      <c r="R89" s="5">
        <f t="shared" si="16"/>
        <v>5.3982093134842088</v>
      </c>
    </row>
    <row r="90" spans="1:18" x14ac:dyDescent="0.3">
      <c r="A90" s="1">
        <v>89</v>
      </c>
      <c r="B90" s="1" t="s">
        <v>104</v>
      </c>
      <c r="C90" s="1" t="s">
        <v>519</v>
      </c>
      <c r="D90" s="1" t="s">
        <v>546</v>
      </c>
      <c r="E90" s="1">
        <v>4700</v>
      </c>
      <c r="F90" s="3" t="s">
        <v>492</v>
      </c>
      <c r="G90" s="1">
        <v>30</v>
      </c>
      <c r="H90" s="3">
        <v>114.5</v>
      </c>
      <c r="I90" s="1">
        <v>20.03</v>
      </c>
      <c r="J90" s="3">
        <f t="shared" si="11"/>
        <v>101.7</v>
      </c>
      <c r="K90" s="3">
        <f t="shared" si="12"/>
        <v>101.8</v>
      </c>
      <c r="L90" s="3">
        <f t="shared" si="13"/>
        <v>103.6</v>
      </c>
      <c r="M90" s="3">
        <f t="shared" si="14"/>
        <v>110.2</v>
      </c>
      <c r="N90" s="3"/>
      <c r="P90" s="4">
        <f t="shared" si="17"/>
        <v>27.381360573375787</v>
      </c>
      <c r="Q90" s="5">
        <f t="shared" si="15"/>
        <v>27.381360573375787</v>
      </c>
      <c r="R90" s="5">
        <f t="shared" si="16"/>
        <v>5.8258213985905929</v>
      </c>
    </row>
    <row r="91" spans="1:18" x14ac:dyDescent="0.3">
      <c r="A91" s="1">
        <v>90</v>
      </c>
      <c r="B91" s="1" t="s">
        <v>36</v>
      </c>
      <c r="C91" s="1" t="s">
        <v>514</v>
      </c>
      <c r="D91" s="1" t="s">
        <v>544</v>
      </c>
      <c r="E91" s="1">
        <v>4700</v>
      </c>
      <c r="F91" s="3" t="s">
        <v>487</v>
      </c>
      <c r="G91" s="1">
        <v>35</v>
      </c>
      <c r="H91" s="1">
        <v>111.5</v>
      </c>
      <c r="I91" s="1">
        <v>13.82</v>
      </c>
      <c r="J91" s="3">
        <f t="shared" si="11"/>
        <v>101.4</v>
      </c>
      <c r="K91" s="3">
        <f t="shared" si="12"/>
        <v>100.3</v>
      </c>
      <c r="L91" s="3">
        <f t="shared" si="13"/>
        <v>109.1</v>
      </c>
      <c r="M91" s="3">
        <f t="shared" si="14"/>
        <v>111.8</v>
      </c>
      <c r="N91" s="3"/>
      <c r="P91" s="4">
        <f t="shared" si="17"/>
        <v>28.944310323375785</v>
      </c>
      <c r="Q91" s="5">
        <f t="shared" si="15"/>
        <v>28.944310323375785</v>
      </c>
      <c r="R91" s="5">
        <f t="shared" si="16"/>
        <v>6.1583638985905926</v>
      </c>
    </row>
    <row r="92" spans="1:18" x14ac:dyDescent="0.3">
      <c r="A92" s="1">
        <v>91</v>
      </c>
      <c r="B92" s="1" t="s">
        <v>220</v>
      </c>
      <c r="C92" s="1" t="s">
        <v>496</v>
      </c>
      <c r="D92" s="1" t="s">
        <v>545</v>
      </c>
      <c r="E92" s="1">
        <v>4600</v>
      </c>
      <c r="F92" s="3" t="s">
        <v>498</v>
      </c>
      <c r="G92" s="1">
        <v>25</v>
      </c>
      <c r="H92" s="1">
        <v>118.25</v>
      </c>
      <c r="I92" s="1">
        <v>18.12</v>
      </c>
      <c r="J92" s="3">
        <f t="shared" si="11"/>
        <v>102.4</v>
      </c>
      <c r="K92" s="3">
        <f t="shared" si="12"/>
        <v>103.6</v>
      </c>
      <c r="L92" s="3">
        <f t="shared" si="13"/>
        <v>103.4</v>
      </c>
      <c r="M92" s="3">
        <f t="shared" si="14"/>
        <v>109.2</v>
      </c>
      <c r="N92" s="3"/>
      <c r="P92" s="4">
        <f t="shared" si="17"/>
        <v>23.382912077557158</v>
      </c>
      <c r="Q92" s="5">
        <f t="shared" si="15"/>
        <v>23.382912077557158</v>
      </c>
      <c r="R92" s="5">
        <f t="shared" si="16"/>
        <v>5.0832417559906871</v>
      </c>
    </row>
    <row r="93" spans="1:18" x14ac:dyDescent="0.3">
      <c r="A93" s="1">
        <v>92</v>
      </c>
      <c r="B93" s="1" t="s">
        <v>27</v>
      </c>
      <c r="C93" s="1" t="s">
        <v>557</v>
      </c>
      <c r="D93" s="1" t="s">
        <v>543</v>
      </c>
      <c r="E93" s="1">
        <v>4600</v>
      </c>
      <c r="F93" s="1" t="s">
        <v>491</v>
      </c>
      <c r="G93" s="1">
        <v>28</v>
      </c>
      <c r="H93" s="1">
        <v>112.25</v>
      </c>
      <c r="I93" s="1">
        <v>17.55</v>
      </c>
      <c r="J93" s="3">
        <f t="shared" si="11"/>
        <v>100.7</v>
      </c>
      <c r="K93" s="3">
        <f t="shared" si="12"/>
        <v>100.7</v>
      </c>
      <c r="L93" s="3">
        <f t="shared" si="13"/>
        <v>109.3</v>
      </c>
      <c r="M93" s="3">
        <f t="shared" si="14"/>
        <v>104.2</v>
      </c>
      <c r="N93" s="3"/>
      <c r="P93" s="4">
        <f t="shared" si="17"/>
        <v>24.820482527557161</v>
      </c>
      <c r="Q93" s="5">
        <f t="shared" si="15"/>
        <v>24.820482527557161</v>
      </c>
      <c r="R93" s="5">
        <f t="shared" si="16"/>
        <v>5.3957570712080791</v>
      </c>
    </row>
    <row r="94" spans="1:18" x14ac:dyDescent="0.3">
      <c r="A94" s="1">
        <v>93</v>
      </c>
      <c r="B94" s="1" t="s">
        <v>341</v>
      </c>
      <c r="C94" s="1" t="s">
        <v>497</v>
      </c>
      <c r="D94" s="1" t="s">
        <v>546</v>
      </c>
      <c r="E94" s="1">
        <v>4600</v>
      </c>
      <c r="F94" s="1" t="s">
        <v>485</v>
      </c>
      <c r="G94" s="1">
        <v>33</v>
      </c>
      <c r="H94" s="1">
        <v>114.5</v>
      </c>
      <c r="I94" s="1">
        <v>21.76</v>
      </c>
      <c r="J94" s="3">
        <f t="shared" si="11"/>
        <v>105.7</v>
      </c>
      <c r="K94" s="3">
        <f t="shared" si="12"/>
        <v>105</v>
      </c>
      <c r="L94" s="3">
        <f t="shared" si="13"/>
        <v>107.8</v>
      </c>
      <c r="M94" s="3">
        <f t="shared" si="14"/>
        <v>111</v>
      </c>
      <c r="N94" s="3"/>
      <c r="P94" s="4">
        <f t="shared" si="17"/>
        <v>29.821565427557161</v>
      </c>
      <c r="Q94" s="5">
        <f t="shared" si="15"/>
        <v>29.821565427557161</v>
      </c>
      <c r="R94" s="5">
        <f t="shared" si="16"/>
        <v>6.4829490059906876</v>
      </c>
    </row>
    <row r="95" spans="1:18" x14ac:dyDescent="0.3">
      <c r="A95" s="1">
        <v>94</v>
      </c>
      <c r="B95" s="1" t="s">
        <v>450</v>
      </c>
      <c r="C95" s="1" t="s">
        <v>519</v>
      </c>
      <c r="D95" s="1" t="s">
        <v>544</v>
      </c>
      <c r="E95" s="1">
        <v>4600</v>
      </c>
      <c r="F95" s="3" t="s">
        <v>492</v>
      </c>
      <c r="G95" s="1">
        <v>24</v>
      </c>
      <c r="H95" s="1">
        <v>114.5</v>
      </c>
      <c r="I95" s="1">
        <v>21.38</v>
      </c>
      <c r="J95" s="3">
        <f t="shared" si="11"/>
        <v>101.7</v>
      </c>
      <c r="K95" s="3">
        <f t="shared" si="12"/>
        <v>101.8</v>
      </c>
      <c r="L95" s="3">
        <f t="shared" si="13"/>
        <v>103.6</v>
      </c>
      <c r="M95" s="3">
        <f t="shared" si="14"/>
        <v>110.2</v>
      </c>
      <c r="N95" s="3"/>
      <c r="P95" s="4">
        <f t="shared" si="17"/>
        <v>23.153233127557158</v>
      </c>
      <c r="Q95" s="5">
        <f t="shared" si="15"/>
        <v>23.153233127557158</v>
      </c>
      <c r="R95" s="5">
        <f t="shared" si="16"/>
        <v>5.033311549468948</v>
      </c>
    </row>
    <row r="96" spans="1:18" x14ac:dyDescent="0.3">
      <c r="A96" s="1">
        <v>95</v>
      </c>
      <c r="B96" s="1" t="s">
        <v>165</v>
      </c>
      <c r="C96" s="1" t="s">
        <v>523</v>
      </c>
      <c r="D96" s="1" t="s">
        <v>545</v>
      </c>
      <c r="E96" s="1">
        <v>4600</v>
      </c>
      <c r="F96" s="3" t="s">
        <v>512</v>
      </c>
      <c r="G96" s="1">
        <v>18</v>
      </c>
      <c r="H96" s="1">
        <v>116.25</v>
      </c>
      <c r="I96" s="1">
        <v>17.100000000000001</v>
      </c>
      <c r="J96" s="3">
        <f t="shared" si="11"/>
        <v>104</v>
      </c>
      <c r="K96" s="3">
        <f t="shared" si="12"/>
        <v>102.8</v>
      </c>
      <c r="L96" s="3">
        <f t="shared" si="13"/>
        <v>110.6</v>
      </c>
      <c r="M96" s="3">
        <f t="shared" si="14"/>
        <v>107.3</v>
      </c>
      <c r="N96" s="3"/>
      <c r="P96" s="4">
        <f t="shared" si="17"/>
        <v>17.71258192755716</v>
      </c>
      <c r="Q96" s="5">
        <f t="shared" si="15"/>
        <v>17.71258192755716</v>
      </c>
      <c r="R96" s="5">
        <f t="shared" si="16"/>
        <v>3.850561288599383</v>
      </c>
    </row>
    <row r="97" spans="1:18" x14ac:dyDescent="0.3">
      <c r="A97" s="1">
        <v>96</v>
      </c>
      <c r="B97" s="1" t="s">
        <v>281</v>
      </c>
      <c r="C97" s="1" t="s">
        <v>485</v>
      </c>
      <c r="D97" s="1" t="s">
        <v>542</v>
      </c>
      <c r="E97" s="1">
        <v>4500</v>
      </c>
      <c r="F97" s="3" t="s">
        <v>497</v>
      </c>
      <c r="G97" s="1">
        <v>29</v>
      </c>
      <c r="H97" s="1">
        <v>120.5</v>
      </c>
      <c r="I97" s="1">
        <v>16.559999999999999</v>
      </c>
      <c r="J97" s="3">
        <f t="shared" si="11"/>
        <v>105</v>
      </c>
      <c r="K97" s="3">
        <f t="shared" si="12"/>
        <v>105.7</v>
      </c>
      <c r="L97" s="3">
        <f t="shared" si="13"/>
        <v>101.6</v>
      </c>
      <c r="M97" s="3">
        <f t="shared" si="14"/>
        <v>107.6</v>
      </c>
      <c r="N97" s="3"/>
      <c r="P97" s="4">
        <f t="shared" si="17"/>
        <v>25.981399695175327</v>
      </c>
      <c r="Q97" s="5">
        <f t="shared" si="15"/>
        <v>25.981399695175327</v>
      </c>
      <c r="R97" s="5">
        <f t="shared" si="16"/>
        <v>5.7736443767056285</v>
      </c>
    </row>
    <row r="98" spans="1:18" x14ac:dyDescent="0.3">
      <c r="A98" s="1">
        <v>97</v>
      </c>
      <c r="B98" s="1" t="s">
        <v>262</v>
      </c>
      <c r="C98" s="1" t="s">
        <v>512</v>
      </c>
      <c r="D98" s="1" t="s">
        <v>544</v>
      </c>
      <c r="E98" s="1">
        <v>4500</v>
      </c>
      <c r="F98" s="1" t="s">
        <v>523</v>
      </c>
      <c r="G98" s="1">
        <v>31</v>
      </c>
      <c r="H98" s="1">
        <v>121.25</v>
      </c>
      <c r="I98" s="1">
        <v>17.350000000000001</v>
      </c>
      <c r="J98" s="3">
        <f t="shared" si="11"/>
        <v>102.8</v>
      </c>
      <c r="K98" s="3">
        <f t="shared" si="12"/>
        <v>104</v>
      </c>
      <c r="L98" s="3">
        <f t="shared" si="13"/>
        <v>107.9</v>
      </c>
      <c r="M98" s="3">
        <f t="shared" si="14"/>
        <v>108.2</v>
      </c>
      <c r="N98" s="3"/>
      <c r="P98" s="4">
        <f t="shared" si="17"/>
        <v>27.587688995175327</v>
      </c>
      <c r="Q98" s="5">
        <f t="shared" si="15"/>
        <v>27.587688995175327</v>
      </c>
      <c r="R98" s="5">
        <f t="shared" si="16"/>
        <v>6.1305975544834057</v>
      </c>
    </row>
    <row r="99" spans="1:18" x14ac:dyDescent="0.3">
      <c r="A99" s="1">
        <v>98</v>
      </c>
      <c r="B99" s="1" t="s">
        <v>13</v>
      </c>
      <c r="C99" s="1" t="s">
        <v>499</v>
      </c>
      <c r="D99" s="1" t="s">
        <v>542</v>
      </c>
      <c r="E99" s="1">
        <v>4500</v>
      </c>
      <c r="F99" s="3" t="s">
        <v>495</v>
      </c>
      <c r="G99" s="1">
        <v>30</v>
      </c>
      <c r="H99" s="1">
        <v>107</v>
      </c>
      <c r="I99" s="1">
        <v>17.75</v>
      </c>
      <c r="J99" s="3">
        <f t="shared" si="11"/>
        <v>101.1</v>
      </c>
      <c r="K99" s="3">
        <f t="shared" si="12"/>
        <v>97.8</v>
      </c>
      <c r="L99" s="3">
        <f t="shared" si="13"/>
        <v>109.7</v>
      </c>
      <c r="M99" s="3">
        <f t="shared" si="14"/>
        <v>102.1</v>
      </c>
      <c r="N99" s="3"/>
      <c r="P99" s="4">
        <f t="shared" si="17"/>
        <v>25.65757519517533</v>
      </c>
      <c r="Q99" s="5">
        <f t="shared" si="15"/>
        <v>25.65757519517533</v>
      </c>
      <c r="R99" s="5">
        <f t="shared" si="16"/>
        <v>5.7016833767056285</v>
      </c>
    </row>
    <row r="100" spans="1:18" x14ac:dyDescent="0.3">
      <c r="A100" s="1">
        <v>99</v>
      </c>
      <c r="B100" s="1" t="s">
        <v>166</v>
      </c>
      <c r="C100" s="1" t="s">
        <v>507</v>
      </c>
      <c r="D100" s="1" t="s">
        <v>546</v>
      </c>
      <c r="E100" s="1">
        <v>4500</v>
      </c>
      <c r="F100" s="3" t="s">
        <v>489</v>
      </c>
      <c r="G100" s="1">
        <v>29</v>
      </c>
      <c r="H100" s="3">
        <v>116</v>
      </c>
      <c r="I100" s="1">
        <v>20.71</v>
      </c>
      <c r="J100" s="3">
        <f t="shared" si="11"/>
        <v>106.4</v>
      </c>
      <c r="K100" s="3">
        <f t="shared" si="12"/>
        <v>102.5</v>
      </c>
      <c r="L100" s="3">
        <f t="shared" si="13"/>
        <v>111</v>
      </c>
      <c r="M100" s="3">
        <f t="shared" si="14"/>
        <v>108.3</v>
      </c>
      <c r="N100" s="3"/>
      <c r="P100" s="4">
        <f t="shared" si="17"/>
        <v>26.516662545175322</v>
      </c>
      <c r="Q100" s="5">
        <f t="shared" si="15"/>
        <v>26.516662545175322</v>
      </c>
      <c r="R100" s="5">
        <f t="shared" si="16"/>
        <v>5.892591676705627</v>
      </c>
    </row>
    <row r="101" spans="1:18" x14ac:dyDescent="0.3">
      <c r="A101" s="1">
        <v>100</v>
      </c>
      <c r="B101" s="1" t="s">
        <v>349</v>
      </c>
      <c r="C101" s="1" t="s">
        <v>489</v>
      </c>
      <c r="D101" s="1" t="s">
        <v>543</v>
      </c>
      <c r="E101" s="1">
        <v>4500</v>
      </c>
      <c r="F101" s="1" t="s">
        <v>507</v>
      </c>
      <c r="G101" s="1">
        <v>31</v>
      </c>
      <c r="H101" s="3">
        <v>121</v>
      </c>
      <c r="I101" s="1">
        <v>15.63</v>
      </c>
      <c r="J101" s="3">
        <f t="shared" si="11"/>
        <v>102.5</v>
      </c>
      <c r="K101" s="3">
        <f t="shared" si="12"/>
        <v>106.4</v>
      </c>
      <c r="L101" s="3">
        <f t="shared" si="13"/>
        <v>108.7</v>
      </c>
      <c r="M101" s="3">
        <f t="shared" si="14"/>
        <v>103.6</v>
      </c>
      <c r="N101" s="3"/>
      <c r="P101" s="4">
        <f t="shared" si="17"/>
        <v>27.174450245175326</v>
      </c>
      <c r="Q101" s="5">
        <f t="shared" si="15"/>
        <v>27.174450245175326</v>
      </c>
      <c r="R101" s="5">
        <f t="shared" si="16"/>
        <v>6.038766721150072</v>
      </c>
    </row>
    <row r="102" spans="1:18" x14ac:dyDescent="0.3">
      <c r="A102" s="1">
        <v>101</v>
      </c>
      <c r="B102" s="1" t="s">
        <v>541</v>
      </c>
      <c r="C102" s="1" t="s">
        <v>506</v>
      </c>
      <c r="D102" s="1" t="s">
        <v>544</v>
      </c>
      <c r="E102" s="1">
        <v>4500</v>
      </c>
      <c r="F102" s="1" t="s">
        <v>518</v>
      </c>
      <c r="G102" s="1">
        <v>30</v>
      </c>
      <c r="H102" s="3">
        <v>107.75</v>
      </c>
      <c r="I102" s="1">
        <v>18.329999999999998</v>
      </c>
      <c r="J102" s="3">
        <f t="shared" si="11"/>
        <v>100.5</v>
      </c>
      <c r="K102" s="3">
        <f t="shared" si="12"/>
        <v>101.8</v>
      </c>
      <c r="L102" s="3">
        <f t="shared" si="13"/>
        <v>102.4</v>
      </c>
      <c r="M102" s="3">
        <f t="shared" si="14"/>
        <v>106</v>
      </c>
      <c r="N102" s="3"/>
      <c r="P102" s="4">
        <f t="shared" si="17"/>
        <v>25.96667359517533</v>
      </c>
      <c r="Q102" s="5">
        <f t="shared" si="15"/>
        <v>25.96667359517533</v>
      </c>
      <c r="R102" s="5">
        <f t="shared" si="16"/>
        <v>5.7703719100389623</v>
      </c>
    </row>
    <row r="103" spans="1:18" x14ac:dyDescent="0.3">
      <c r="A103" s="1">
        <v>102</v>
      </c>
      <c r="B103" s="1" t="s">
        <v>483</v>
      </c>
      <c r="C103" s="1" t="s">
        <v>497</v>
      </c>
      <c r="D103" s="1" t="s">
        <v>542</v>
      </c>
      <c r="E103" s="1">
        <v>4500</v>
      </c>
      <c r="F103" s="3" t="s">
        <v>485</v>
      </c>
      <c r="G103" s="1">
        <v>26</v>
      </c>
      <c r="H103" s="1">
        <v>114.5</v>
      </c>
      <c r="I103" s="1">
        <v>19.12</v>
      </c>
      <c r="J103" s="3">
        <f t="shared" si="11"/>
        <v>105.7</v>
      </c>
      <c r="K103" s="3">
        <f t="shared" si="12"/>
        <v>105</v>
      </c>
      <c r="L103" s="3">
        <f t="shared" si="13"/>
        <v>107.8</v>
      </c>
      <c r="M103" s="3">
        <f t="shared" si="14"/>
        <v>111</v>
      </c>
      <c r="N103" s="3"/>
      <c r="P103" s="4">
        <f t="shared" si="17"/>
        <v>23.769684895175324</v>
      </c>
      <c r="Q103" s="5">
        <f t="shared" si="15"/>
        <v>23.769684895175324</v>
      </c>
      <c r="R103" s="5">
        <f t="shared" si="16"/>
        <v>5.2821521989278502</v>
      </c>
    </row>
    <row r="104" spans="1:18" x14ac:dyDescent="0.3">
      <c r="A104" s="1">
        <v>103</v>
      </c>
      <c r="B104" s="1" t="s">
        <v>188</v>
      </c>
      <c r="C104" s="1" t="s">
        <v>517</v>
      </c>
      <c r="D104" s="1" t="s">
        <v>542</v>
      </c>
      <c r="E104" s="1">
        <v>4400</v>
      </c>
      <c r="F104" s="3" t="s">
        <v>564</v>
      </c>
      <c r="G104" s="1">
        <v>20</v>
      </c>
      <c r="H104" s="1">
        <v>122.5</v>
      </c>
      <c r="I104" s="1">
        <v>19.73</v>
      </c>
      <c r="J104" s="3">
        <f t="shared" si="11"/>
        <v>105.7</v>
      </c>
      <c r="K104" s="3">
        <f t="shared" si="12"/>
        <v>104.6</v>
      </c>
      <c r="L104" s="3">
        <f t="shared" si="13"/>
        <v>106.7</v>
      </c>
      <c r="M104" s="3">
        <f t="shared" si="14"/>
        <v>110.3</v>
      </c>
      <c r="N104" s="3"/>
      <c r="P104" s="4">
        <f t="shared" si="17"/>
        <v>20.09658037697459</v>
      </c>
      <c r="Q104" s="5">
        <f t="shared" si="15"/>
        <v>20.09658037697459</v>
      </c>
      <c r="R104" s="5">
        <f t="shared" si="16"/>
        <v>4.5674046311305885</v>
      </c>
    </row>
    <row r="105" spans="1:18" x14ac:dyDescent="0.3">
      <c r="A105" s="1">
        <v>104</v>
      </c>
      <c r="B105" s="1" t="s">
        <v>458</v>
      </c>
      <c r="C105" s="1" t="s">
        <v>506</v>
      </c>
      <c r="D105" s="1" t="s">
        <v>545</v>
      </c>
      <c r="E105" s="1">
        <v>4400</v>
      </c>
      <c r="F105" s="1" t="s">
        <v>518</v>
      </c>
      <c r="G105" s="1">
        <v>18</v>
      </c>
      <c r="H105" s="1">
        <v>107.75</v>
      </c>
      <c r="I105" s="1">
        <v>20.48</v>
      </c>
      <c r="J105" s="3">
        <f t="shared" si="11"/>
        <v>100.5</v>
      </c>
      <c r="K105" s="3">
        <f t="shared" si="12"/>
        <v>101.8</v>
      </c>
      <c r="L105" s="3">
        <f t="shared" si="13"/>
        <v>102.4</v>
      </c>
      <c r="M105" s="3">
        <f t="shared" si="14"/>
        <v>106</v>
      </c>
      <c r="N105" s="3"/>
      <c r="P105" s="4">
        <f t="shared" si="17"/>
        <v>17.55296077697459</v>
      </c>
      <c r="Q105" s="5">
        <f t="shared" si="15"/>
        <v>17.55296077697459</v>
      </c>
      <c r="R105" s="5">
        <f t="shared" si="16"/>
        <v>3.9893092674942245</v>
      </c>
    </row>
    <row r="106" spans="1:18" x14ac:dyDescent="0.3">
      <c r="A106" s="1">
        <v>105</v>
      </c>
      <c r="B106" s="1" t="s">
        <v>430</v>
      </c>
      <c r="C106" s="1" t="s">
        <v>514</v>
      </c>
      <c r="D106" s="1" t="s">
        <v>546</v>
      </c>
      <c r="E106" s="1">
        <v>4400</v>
      </c>
      <c r="F106" s="1" t="s">
        <v>487</v>
      </c>
      <c r="G106" s="1">
        <v>27</v>
      </c>
      <c r="H106" s="1">
        <v>111.5</v>
      </c>
      <c r="I106" s="1">
        <v>14.45</v>
      </c>
      <c r="J106" s="3">
        <f t="shared" si="11"/>
        <v>101.4</v>
      </c>
      <c r="K106" s="3">
        <f t="shared" si="12"/>
        <v>100.3</v>
      </c>
      <c r="L106" s="3">
        <f t="shared" si="13"/>
        <v>109.1</v>
      </c>
      <c r="M106" s="3">
        <f t="shared" si="14"/>
        <v>111.8</v>
      </c>
      <c r="N106" s="3"/>
      <c r="P106" s="4">
        <f t="shared" si="17"/>
        <v>22.63890522697459</v>
      </c>
      <c r="Q106" s="5">
        <f t="shared" si="15"/>
        <v>22.63890522697459</v>
      </c>
      <c r="R106" s="5">
        <f t="shared" si="16"/>
        <v>5.1452057334033157</v>
      </c>
    </row>
    <row r="107" spans="1:18" x14ac:dyDescent="0.3">
      <c r="A107" s="1">
        <v>106</v>
      </c>
      <c r="B107" s="1" t="s">
        <v>61</v>
      </c>
      <c r="C107" s="1" t="s">
        <v>492</v>
      </c>
      <c r="D107" s="1" t="s">
        <v>546</v>
      </c>
      <c r="E107" s="1">
        <v>4300</v>
      </c>
      <c r="F107" s="1" t="s">
        <v>519</v>
      </c>
      <c r="G107" s="1">
        <v>29</v>
      </c>
      <c r="H107" s="1">
        <v>111.5</v>
      </c>
      <c r="I107" s="1">
        <v>12.93</v>
      </c>
      <c r="J107" s="3">
        <f t="shared" si="11"/>
        <v>101.8</v>
      </c>
      <c r="K107" s="3">
        <f t="shared" si="12"/>
        <v>101.7</v>
      </c>
      <c r="L107" s="3">
        <f t="shared" si="13"/>
        <v>107.8</v>
      </c>
      <c r="M107" s="3">
        <f t="shared" si="14"/>
        <v>110.8</v>
      </c>
      <c r="N107" s="3"/>
      <c r="P107" s="4">
        <f t="shared" si="17"/>
        <v>23.525855747273773</v>
      </c>
      <c r="Q107" s="5">
        <f t="shared" si="15"/>
        <v>23.525855747273773</v>
      </c>
      <c r="R107" s="5">
        <f t="shared" si="16"/>
        <v>5.4711292435520402</v>
      </c>
    </row>
    <row r="108" spans="1:18" x14ac:dyDescent="0.3">
      <c r="A108" s="1">
        <v>107</v>
      </c>
      <c r="B108" s="1" t="s">
        <v>402</v>
      </c>
      <c r="C108" s="1" t="s">
        <v>489</v>
      </c>
      <c r="D108" s="1" t="s">
        <v>545</v>
      </c>
      <c r="E108" s="1">
        <v>4300</v>
      </c>
      <c r="F108" s="1" t="s">
        <v>507</v>
      </c>
      <c r="G108" s="1">
        <v>24</v>
      </c>
      <c r="H108" s="1">
        <v>121</v>
      </c>
      <c r="I108" s="1">
        <v>17.28</v>
      </c>
      <c r="J108" s="3">
        <f t="shared" si="11"/>
        <v>102.5</v>
      </c>
      <c r="K108" s="3">
        <f t="shared" si="12"/>
        <v>106.4</v>
      </c>
      <c r="L108" s="3">
        <f t="shared" si="13"/>
        <v>108.7</v>
      </c>
      <c r="M108" s="3">
        <f t="shared" si="14"/>
        <v>103.6</v>
      </c>
      <c r="N108" s="3"/>
      <c r="P108" s="4">
        <f t="shared" si="17"/>
        <v>22.071269197273775</v>
      </c>
      <c r="Q108" s="5">
        <f t="shared" si="15"/>
        <v>22.071269197273775</v>
      </c>
      <c r="R108" s="5">
        <f t="shared" si="16"/>
        <v>5.1328533016915756</v>
      </c>
    </row>
    <row r="109" spans="1:18" x14ac:dyDescent="0.3">
      <c r="A109" s="1">
        <v>108</v>
      </c>
      <c r="B109" s="1" t="s">
        <v>132</v>
      </c>
      <c r="C109" s="1" t="s">
        <v>518</v>
      </c>
      <c r="D109" s="1" t="s">
        <v>542</v>
      </c>
      <c r="E109" s="1">
        <v>4300</v>
      </c>
      <c r="F109" s="3" t="s">
        <v>506</v>
      </c>
      <c r="G109" s="1">
        <v>30</v>
      </c>
      <c r="H109" s="1">
        <v>106.75</v>
      </c>
      <c r="I109" s="1">
        <v>17.850000000000001</v>
      </c>
      <c r="J109" s="3">
        <f t="shared" si="11"/>
        <v>101.8</v>
      </c>
      <c r="K109" s="3">
        <f t="shared" si="12"/>
        <v>100.5</v>
      </c>
      <c r="L109" s="3">
        <f t="shared" si="13"/>
        <v>106.8</v>
      </c>
      <c r="M109" s="3">
        <f t="shared" si="14"/>
        <v>107.2</v>
      </c>
      <c r="N109" s="3"/>
      <c r="P109" s="4">
        <f t="shared" si="17"/>
        <v>25.225880847273778</v>
      </c>
      <c r="Q109" s="5">
        <f t="shared" si="15"/>
        <v>25.225880847273778</v>
      </c>
      <c r="R109" s="5">
        <f t="shared" si="16"/>
        <v>5.8664839179706467</v>
      </c>
    </row>
    <row r="110" spans="1:18" x14ac:dyDescent="0.3">
      <c r="A110" s="1">
        <v>109</v>
      </c>
      <c r="B110" s="1" t="s">
        <v>93</v>
      </c>
      <c r="C110" s="1" t="s">
        <v>519</v>
      </c>
      <c r="D110" s="1" t="s">
        <v>546</v>
      </c>
      <c r="E110" s="1">
        <v>4300</v>
      </c>
      <c r="F110" s="1" t="s">
        <v>492</v>
      </c>
      <c r="G110" s="1">
        <v>25</v>
      </c>
      <c r="H110" s="1">
        <v>114.5</v>
      </c>
      <c r="I110" s="1">
        <v>19.510000000000002</v>
      </c>
      <c r="J110" s="3">
        <f t="shared" si="11"/>
        <v>101.7</v>
      </c>
      <c r="K110" s="3">
        <f t="shared" si="12"/>
        <v>101.8</v>
      </c>
      <c r="L110" s="3">
        <f t="shared" si="13"/>
        <v>103.6</v>
      </c>
      <c r="M110" s="3">
        <f t="shared" si="14"/>
        <v>110.2</v>
      </c>
      <c r="N110" s="3"/>
      <c r="P110" s="4">
        <f t="shared" si="17"/>
        <v>22.744600747273779</v>
      </c>
      <c r="Q110" s="5">
        <f t="shared" si="15"/>
        <v>22.744600747273779</v>
      </c>
      <c r="R110" s="5">
        <f t="shared" si="16"/>
        <v>5.2894420342497162</v>
      </c>
    </row>
    <row r="111" spans="1:18" x14ac:dyDescent="0.3">
      <c r="A111" s="1">
        <v>110</v>
      </c>
      <c r="B111" s="1" t="s">
        <v>194</v>
      </c>
      <c r="C111" s="1" t="s">
        <v>519</v>
      </c>
      <c r="D111" s="1" t="s">
        <v>543</v>
      </c>
      <c r="E111" s="1">
        <v>4300</v>
      </c>
      <c r="F111" s="1" t="s">
        <v>492</v>
      </c>
      <c r="G111" s="1">
        <v>30</v>
      </c>
      <c r="H111" s="1">
        <v>114.5</v>
      </c>
      <c r="I111" s="1">
        <v>15.23</v>
      </c>
      <c r="J111" s="3">
        <f t="shared" si="11"/>
        <v>101.7</v>
      </c>
      <c r="K111" s="3">
        <f t="shared" si="12"/>
        <v>101.8</v>
      </c>
      <c r="L111" s="3">
        <f t="shared" si="13"/>
        <v>103.6</v>
      </c>
      <c r="M111" s="3">
        <f t="shared" si="14"/>
        <v>110.2</v>
      </c>
      <c r="N111" s="3"/>
      <c r="P111" s="4">
        <f t="shared" si="17"/>
        <v>25.240735947273777</v>
      </c>
      <c r="Q111" s="5">
        <f t="shared" si="15"/>
        <v>25.240735947273777</v>
      </c>
      <c r="R111" s="5">
        <f t="shared" si="16"/>
        <v>5.8699385923892509</v>
      </c>
    </row>
    <row r="112" spans="1:18" x14ac:dyDescent="0.3">
      <c r="A112" s="1">
        <v>111</v>
      </c>
      <c r="B112" s="1" t="s">
        <v>260</v>
      </c>
      <c r="C112" s="1" t="s">
        <v>517</v>
      </c>
      <c r="D112" s="1" t="s">
        <v>544</v>
      </c>
      <c r="E112" s="1">
        <v>4300</v>
      </c>
      <c r="F112" s="1" t="s">
        <v>564</v>
      </c>
      <c r="G112" s="1">
        <v>34</v>
      </c>
      <c r="H112" s="1">
        <v>122.5</v>
      </c>
      <c r="I112" s="1">
        <v>16.059999999999999</v>
      </c>
      <c r="J112" s="3">
        <f t="shared" si="11"/>
        <v>105.7</v>
      </c>
      <c r="K112" s="3">
        <f t="shared" si="12"/>
        <v>104.6</v>
      </c>
      <c r="L112" s="3">
        <f t="shared" si="13"/>
        <v>106.7</v>
      </c>
      <c r="M112" s="3">
        <f t="shared" si="14"/>
        <v>110.3</v>
      </c>
      <c r="N112" s="3"/>
      <c r="P112" s="4">
        <f t="shared" si="17"/>
        <v>29.135262447273774</v>
      </c>
      <c r="Q112" s="5">
        <f t="shared" si="15"/>
        <v>29.135262447273774</v>
      </c>
      <c r="R112" s="5">
        <f t="shared" si="16"/>
        <v>6.7756424295985527</v>
      </c>
    </row>
    <row r="113" spans="1:18" x14ac:dyDescent="0.3">
      <c r="A113" s="1">
        <v>112</v>
      </c>
      <c r="B113" s="1" t="s">
        <v>432</v>
      </c>
      <c r="C113" s="1" t="s">
        <v>491</v>
      </c>
      <c r="D113" s="1" t="s">
        <v>544</v>
      </c>
      <c r="E113" s="1">
        <v>4200</v>
      </c>
      <c r="F113" s="1" t="s">
        <v>557</v>
      </c>
      <c r="G113" s="1">
        <v>26</v>
      </c>
      <c r="H113" s="1">
        <v>107.75</v>
      </c>
      <c r="I113" s="1">
        <v>17.73</v>
      </c>
      <c r="J113" s="3">
        <f t="shared" si="11"/>
        <v>100.7</v>
      </c>
      <c r="K113" s="3">
        <f t="shared" si="12"/>
        <v>100.7</v>
      </c>
      <c r="L113" s="3">
        <f t="shared" si="13"/>
        <v>106.5</v>
      </c>
      <c r="M113" s="3">
        <f t="shared" si="14"/>
        <v>111.3</v>
      </c>
      <c r="N113" s="3"/>
      <c r="P113" s="4">
        <f t="shared" si="17"/>
        <v>22.066354311782664</v>
      </c>
      <c r="Q113" s="5">
        <f t="shared" si="15"/>
        <v>22.066354311782664</v>
      </c>
      <c r="R113" s="5">
        <f t="shared" si="16"/>
        <v>5.2538938837577769</v>
      </c>
    </row>
    <row r="114" spans="1:18" x14ac:dyDescent="0.3">
      <c r="A114" s="1">
        <v>113</v>
      </c>
      <c r="B114" s="1" t="s">
        <v>434</v>
      </c>
      <c r="C114" s="1" t="s">
        <v>495</v>
      </c>
      <c r="D114" s="1" t="s">
        <v>543</v>
      </c>
      <c r="E114" s="1">
        <v>4100</v>
      </c>
      <c r="F114" s="3" t="s">
        <v>499</v>
      </c>
      <c r="G114" s="1">
        <v>27</v>
      </c>
      <c r="H114" s="1">
        <v>110</v>
      </c>
      <c r="I114" s="1">
        <v>17.38</v>
      </c>
      <c r="J114" s="3">
        <f t="shared" si="11"/>
        <v>97.8</v>
      </c>
      <c r="K114" s="3">
        <f t="shared" si="12"/>
        <v>101.1</v>
      </c>
      <c r="L114" s="3">
        <f t="shared" si="13"/>
        <v>105</v>
      </c>
      <c r="M114" s="3">
        <f t="shared" si="14"/>
        <v>101.2</v>
      </c>
      <c r="N114" s="3"/>
      <c r="P114" s="4">
        <f t="shared" si="17"/>
        <v>22.856743709690473</v>
      </c>
      <c r="Q114" s="5">
        <f t="shared" si="15"/>
        <v>22.856743709690473</v>
      </c>
      <c r="R114" s="5">
        <f t="shared" si="16"/>
        <v>5.5748155389488963</v>
      </c>
    </row>
    <row r="115" spans="1:18" x14ac:dyDescent="0.3">
      <c r="A115" s="1">
        <v>114</v>
      </c>
      <c r="B115" s="1" t="s">
        <v>427</v>
      </c>
      <c r="C115" s="1" t="s">
        <v>496</v>
      </c>
      <c r="D115" s="1" t="s">
        <v>546</v>
      </c>
      <c r="E115" s="1">
        <v>4100</v>
      </c>
      <c r="F115" s="3" t="s">
        <v>498</v>
      </c>
      <c r="G115" s="1">
        <v>27</v>
      </c>
      <c r="H115" s="1">
        <v>118.25</v>
      </c>
      <c r="I115" s="1">
        <v>18.77</v>
      </c>
      <c r="J115" s="3">
        <f t="shared" si="11"/>
        <v>102.4</v>
      </c>
      <c r="K115" s="3">
        <f t="shared" si="12"/>
        <v>103.6</v>
      </c>
      <c r="L115" s="3">
        <f t="shared" si="13"/>
        <v>103.4</v>
      </c>
      <c r="M115" s="3">
        <f t="shared" si="14"/>
        <v>109.2</v>
      </c>
      <c r="N115" s="3"/>
      <c r="P115" s="4">
        <f t="shared" si="17"/>
        <v>23.947092259690471</v>
      </c>
      <c r="Q115" s="5">
        <f t="shared" si="15"/>
        <v>23.947092259690471</v>
      </c>
      <c r="R115" s="5">
        <f t="shared" si="16"/>
        <v>5.8407542096806031</v>
      </c>
    </row>
    <row r="116" spans="1:18" x14ac:dyDescent="0.3">
      <c r="A116" s="1">
        <v>115</v>
      </c>
      <c r="B116" s="1" t="s">
        <v>204</v>
      </c>
      <c r="C116" s="1" t="s">
        <v>507</v>
      </c>
      <c r="D116" s="1" t="s">
        <v>544</v>
      </c>
      <c r="E116" s="1">
        <v>4100</v>
      </c>
      <c r="F116" s="3" t="s">
        <v>489</v>
      </c>
      <c r="G116" s="1">
        <v>26</v>
      </c>
      <c r="H116" s="3">
        <v>116</v>
      </c>
      <c r="I116" s="1">
        <v>16.18</v>
      </c>
      <c r="J116" s="3">
        <f t="shared" si="11"/>
        <v>106.4</v>
      </c>
      <c r="K116" s="3">
        <f t="shared" si="12"/>
        <v>102.5</v>
      </c>
      <c r="L116" s="3">
        <f t="shared" si="13"/>
        <v>111</v>
      </c>
      <c r="M116" s="3">
        <f t="shared" si="14"/>
        <v>108.3</v>
      </c>
      <c r="N116" s="3"/>
      <c r="P116" s="4">
        <f t="shared" si="17"/>
        <v>22.213557059690473</v>
      </c>
      <c r="Q116" s="5">
        <f t="shared" si="15"/>
        <v>22.213557059690473</v>
      </c>
      <c r="R116" s="5">
        <f t="shared" si="16"/>
        <v>5.4179407462659697</v>
      </c>
    </row>
    <row r="117" spans="1:18" x14ac:dyDescent="0.3">
      <c r="A117" s="1">
        <v>116</v>
      </c>
      <c r="B117" s="1" t="s">
        <v>96</v>
      </c>
      <c r="C117" s="1" t="s">
        <v>487</v>
      </c>
      <c r="D117" s="1" t="s">
        <v>546</v>
      </c>
      <c r="E117" s="1">
        <v>4100</v>
      </c>
      <c r="F117" s="1" t="s">
        <v>514</v>
      </c>
      <c r="G117" s="1">
        <v>33</v>
      </c>
      <c r="H117" s="1">
        <v>116</v>
      </c>
      <c r="I117" s="1">
        <v>9.58</v>
      </c>
      <c r="J117" s="3">
        <f t="shared" si="11"/>
        <v>100.3</v>
      </c>
      <c r="K117" s="3">
        <f t="shared" si="12"/>
        <v>101.4</v>
      </c>
      <c r="L117" s="3">
        <f t="shared" si="13"/>
        <v>109.6</v>
      </c>
      <c r="M117" s="3">
        <f t="shared" si="14"/>
        <v>108</v>
      </c>
      <c r="N117" s="3"/>
      <c r="P117" s="4">
        <f t="shared" si="17"/>
        <v>25.515269609690474</v>
      </c>
      <c r="Q117" s="5">
        <f t="shared" si="15"/>
        <v>25.515269609690474</v>
      </c>
      <c r="R117" s="5">
        <f t="shared" si="16"/>
        <v>6.223236490168409</v>
      </c>
    </row>
    <row r="118" spans="1:18" x14ac:dyDescent="0.3">
      <c r="A118" s="1">
        <v>117</v>
      </c>
      <c r="B118" s="1" t="s">
        <v>66</v>
      </c>
      <c r="C118" s="1" t="s">
        <v>495</v>
      </c>
      <c r="D118" s="1" t="s">
        <v>543</v>
      </c>
      <c r="E118" s="1">
        <v>4000</v>
      </c>
      <c r="F118" s="1" t="s">
        <v>499</v>
      </c>
      <c r="G118" s="1">
        <v>31</v>
      </c>
      <c r="H118" s="1">
        <v>110</v>
      </c>
      <c r="I118" s="1">
        <v>15.17</v>
      </c>
      <c r="J118" s="3">
        <f t="shared" si="11"/>
        <v>97.8</v>
      </c>
      <c r="K118" s="3">
        <f t="shared" si="12"/>
        <v>101.1</v>
      </c>
      <c r="L118" s="3">
        <f t="shared" si="13"/>
        <v>105</v>
      </c>
      <c r="M118" s="3">
        <f t="shared" si="14"/>
        <v>101.2</v>
      </c>
      <c r="N118" s="3"/>
      <c r="P118" s="4">
        <f t="shared" si="17"/>
        <v>24.953093686948868</v>
      </c>
      <c r="Q118" s="5">
        <f t="shared" si="15"/>
        <v>24.953093686948868</v>
      </c>
      <c r="R118" s="5">
        <f t="shared" si="16"/>
        <v>6.2382734217372171</v>
      </c>
    </row>
    <row r="119" spans="1:18" x14ac:dyDescent="0.3">
      <c r="A119" s="1">
        <v>118</v>
      </c>
      <c r="B119" s="1" t="s">
        <v>367</v>
      </c>
      <c r="C119" s="1" t="s">
        <v>513</v>
      </c>
      <c r="D119" s="1" t="s">
        <v>545</v>
      </c>
      <c r="E119" s="1">
        <v>4000</v>
      </c>
      <c r="F119" s="3" t="s">
        <v>549</v>
      </c>
      <c r="G119" s="1">
        <v>30</v>
      </c>
      <c r="H119" s="1">
        <v>106.75</v>
      </c>
      <c r="I119" s="1">
        <v>15.4</v>
      </c>
      <c r="J119" s="3">
        <f t="shared" si="11"/>
        <v>100.7</v>
      </c>
      <c r="K119" s="3">
        <f t="shared" si="12"/>
        <v>103.2</v>
      </c>
      <c r="L119" s="3">
        <f t="shared" si="13"/>
        <v>105</v>
      </c>
      <c r="M119" s="3">
        <f t="shared" si="14"/>
        <v>115</v>
      </c>
      <c r="N119" s="3"/>
      <c r="P119" s="4">
        <f t="shared" si="17"/>
        <v>23.794984786948874</v>
      </c>
      <c r="Q119" s="5">
        <f t="shared" si="15"/>
        <v>23.794984786948874</v>
      </c>
      <c r="R119" s="5">
        <f t="shared" si="16"/>
        <v>5.9487461967372184</v>
      </c>
    </row>
    <row r="120" spans="1:18" x14ac:dyDescent="0.3">
      <c r="A120" s="1">
        <v>119</v>
      </c>
      <c r="B120" s="1" t="s">
        <v>152</v>
      </c>
      <c r="C120" s="1" t="s">
        <v>557</v>
      </c>
      <c r="D120" s="1" t="s">
        <v>543</v>
      </c>
      <c r="E120" s="1">
        <v>4000</v>
      </c>
      <c r="F120" s="1" t="s">
        <v>491</v>
      </c>
      <c r="G120" s="1">
        <v>29</v>
      </c>
      <c r="H120" s="1">
        <v>112.25</v>
      </c>
      <c r="I120" s="1">
        <v>17.38</v>
      </c>
      <c r="J120" s="3">
        <f t="shared" si="11"/>
        <v>100.7</v>
      </c>
      <c r="K120" s="3">
        <f t="shared" si="12"/>
        <v>100.7</v>
      </c>
      <c r="L120" s="3">
        <f t="shared" si="13"/>
        <v>109.3</v>
      </c>
      <c r="M120" s="3">
        <f t="shared" si="14"/>
        <v>104.2</v>
      </c>
      <c r="N120" s="3"/>
      <c r="P120" s="4">
        <f t="shared" si="17"/>
        <v>24.197612586948871</v>
      </c>
      <c r="Q120" s="5">
        <f t="shared" si="15"/>
        <v>24.197612586948871</v>
      </c>
      <c r="R120" s="5">
        <f t="shared" si="16"/>
        <v>6.0494031467372178</v>
      </c>
    </row>
    <row r="121" spans="1:18" x14ac:dyDescent="0.3">
      <c r="A121" s="1">
        <v>120</v>
      </c>
      <c r="B121" s="1" t="s">
        <v>440</v>
      </c>
      <c r="C121" s="1" t="s">
        <v>512</v>
      </c>
      <c r="D121" s="1" t="s">
        <v>546</v>
      </c>
      <c r="E121" s="1">
        <v>4000</v>
      </c>
      <c r="F121" s="1" t="s">
        <v>523</v>
      </c>
      <c r="G121" s="1">
        <v>27</v>
      </c>
      <c r="H121" s="1">
        <v>121.25</v>
      </c>
      <c r="I121" s="1">
        <v>18.43</v>
      </c>
      <c r="J121" s="3">
        <f t="shared" si="11"/>
        <v>102.8</v>
      </c>
      <c r="K121" s="3">
        <f t="shared" si="12"/>
        <v>104</v>
      </c>
      <c r="L121" s="3">
        <f t="shared" si="13"/>
        <v>107.9</v>
      </c>
      <c r="M121" s="3">
        <f t="shared" si="14"/>
        <v>108.2</v>
      </c>
      <c r="N121" s="3"/>
      <c r="P121" s="4">
        <f t="shared" si="17"/>
        <v>23.849129686948871</v>
      </c>
      <c r="Q121" s="5">
        <f t="shared" si="15"/>
        <v>23.849129686948871</v>
      </c>
      <c r="R121" s="5">
        <f t="shared" si="16"/>
        <v>5.9622824217372177</v>
      </c>
    </row>
    <row r="122" spans="1:18" x14ac:dyDescent="0.3">
      <c r="A122" s="1">
        <v>121</v>
      </c>
      <c r="B122" s="1" t="s">
        <v>347</v>
      </c>
      <c r="C122" s="1" t="s">
        <v>498</v>
      </c>
      <c r="D122" s="1" t="s">
        <v>542</v>
      </c>
      <c r="E122" s="1">
        <v>4000</v>
      </c>
      <c r="F122" s="1" t="s">
        <v>496</v>
      </c>
      <c r="G122" s="1">
        <v>21</v>
      </c>
      <c r="H122" s="1">
        <v>108.75</v>
      </c>
      <c r="I122" s="1">
        <v>20.27</v>
      </c>
      <c r="J122" s="3">
        <f t="shared" si="11"/>
        <v>103.6</v>
      </c>
      <c r="K122" s="3">
        <f t="shared" si="12"/>
        <v>102.4</v>
      </c>
      <c r="L122" s="3">
        <f t="shared" si="13"/>
        <v>109</v>
      </c>
      <c r="M122" s="3">
        <f t="shared" si="14"/>
        <v>106.7</v>
      </c>
      <c r="N122" s="3"/>
      <c r="P122" s="4">
        <f t="shared" si="17"/>
        <v>18.801338686948871</v>
      </c>
      <c r="Q122" s="5">
        <f t="shared" si="15"/>
        <v>18.801338686948871</v>
      </c>
      <c r="R122" s="5">
        <f t="shared" si="16"/>
        <v>4.7003346717372176</v>
      </c>
    </row>
    <row r="123" spans="1:18" x14ac:dyDescent="0.3">
      <c r="A123" s="1">
        <v>122</v>
      </c>
      <c r="B123" s="1" t="s">
        <v>239</v>
      </c>
      <c r="C123" s="1" t="s">
        <v>492</v>
      </c>
      <c r="D123" s="1" t="s">
        <v>546</v>
      </c>
      <c r="E123" s="1">
        <v>4000</v>
      </c>
      <c r="F123" s="1" t="s">
        <v>519</v>
      </c>
      <c r="G123" s="1">
        <v>26</v>
      </c>
      <c r="H123" s="1">
        <v>111.5</v>
      </c>
      <c r="I123" s="1">
        <v>15.7</v>
      </c>
      <c r="J123" s="3">
        <f t="shared" si="11"/>
        <v>101.8</v>
      </c>
      <c r="K123" s="3">
        <f t="shared" si="12"/>
        <v>101.7</v>
      </c>
      <c r="L123" s="3">
        <f t="shared" si="13"/>
        <v>107.8</v>
      </c>
      <c r="M123" s="3">
        <f t="shared" si="14"/>
        <v>110.8</v>
      </c>
      <c r="N123" s="3"/>
      <c r="P123" s="4">
        <f t="shared" si="17"/>
        <v>21.405866886948871</v>
      </c>
      <c r="Q123" s="5">
        <f t="shared" si="15"/>
        <v>21.405866886948871</v>
      </c>
      <c r="R123" s="5">
        <f t="shared" si="16"/>
        <v>5.3514667217372178</v>
      </c>
    </row>
    <row r="124" spans="1:18" x14ac:dyDescent="0.3">
      <c r="A124" s="1">
        <v>123</v>
      </c>
      <c r="B124" s="1" t="s">
        <v>195</v>
      </c>
      <c r="C124" s="1" t="s">
        <v>495</v>
      </c>
      <c r="D124" s="1" t="s">
        <v>544</v>
      </c>
      <c r="E124" s="1">
        <v>4000</v>
      </c>
      <c r="F124" s="3" t="s">
        <v>499</v>
      </c>
      <c r="G124" s="1">
        <v>30</v>
      </c>
      <c r="H124" s="1">
        <v>110</v>
      </c>
      <c r="I124" s="1">
        <v>14.9</v>
      </c>
      <c r="J124" s="3">
        <f t="shared" si="11"/>
        <v>97.8</v>
      </c>
      <c r="K124" s="3">
        <f t="shared" si="12"/>
        <v>101.1</v>
      </c>
      <c r="L124" s="3">
        <f t="shared" si="13"/>
        <v>105</v>
      </c>
      <c r="M124" s="3">
        <f t="shared" si="14"/>
        <v>101.2</v>
      </c>
      <c r="N124" s="3"/>
      <c r="P124" s="4">
        <f t="shared" si="17"/>
        <v>24.147132986948868</v>
      </c>
      <c r="Q124" s="5">
        <f t="shared" si="15"/>
        <v>24.147132986948868</v>
      </c>
      <c r="R124" s="5">
        <f t="shared" si="16"/>
        <v>6.0367832467372171</v>
      </c>
    </row>
    <row r="125" spans="1:18" x14ac:dyDescent="0.3">
      <c r="A125" s="1">
        <v>124</v>
      </c>
      <c r="B125" s="1" t="s">
        <v>230</v>
      </c>
      <c r="C125" s="1" t="s">
        <v>499</v>
      </c>
      <c r="D125" s="1" t="s">
        <v>543</v>
      </c>
      <c r="E125" s="1">
        <v>4000</v>
      </c>
      <c r="F125" s="3" t="s">
        <v>495</v>
      </c>
      <c r="G125" s="1">
        <v>19</v>
      </c>
      <c r="H125" s="1">
        <v>107</v>
      </c>
      <c r="I125" s="1">
        <v>11.19</v>
      </c>
      <c r="J125" s="3">
        <f t="shared" si="11"/>
        <v>101.1</v>
      </c>
      <c r="K125" s="3">
        <f t="shared" si="12"/>
        <v>97.8</v>
      </c>
      <c r="L125" s="3">
        <f t="shared" si="13"/>
        <v>109.7</v>
      </c>
      <c r="M125" s="3">
        <f t="shared" si="14"/>
        <v>102.1</v>
      </c>
      <c r="N125" s="3"/>
      <c r="P125" s="4">
        <f t="shared" si="17"/>
        <v>14.710933486948868</v>
      </c>
      <c r="Q125" s="5">
        <f t="shared" si="15"/>
        <v>14.710933486948868</v>
      </c>
      <c r="R125" s="5">
        <f t="shared" si="16"/>
        <v>3.6777333717372169</v>
      </c>
    </row>
    <row r="126" spans="1:18" x14ac:dyDescent="0.3">
      <c r="A126" s="1">
        <v>125</v>
      </c>
      <c r="B126" s="1" t="s">
        <v>137</v>
      </c>
      <c r="C126" s="1" t="s">
        <v>489</v>
      </c>
      <c r="D126" s="1" t="s">
        <v>545</v>
      </c>
      <c r="E126" s="1">
        <v>4000</v>
      </c>
      <c r="F126" s="1" t="s">
        <v>507</v>
      </c>
      <c r="G126" s="1">
        <v>20</v>
      </c>
      <c r="H126" s="1">
        <v>121</v>
      </c>
      <c r="I126" s="1">
        <v>16.43</v>
      </c>
      <c r="J126" s="3">
        <f t="shared" si="11"/>
        <v>102.5</v>
      </c>
      <c r="K126" s="3">
        <f t="shared" si="12"/>
        <v>106.4</v>
      </c>
      <c r="L126" s="3">
        <f t="shared" si="13"/>
        <v>108.7</v>
      </c>
      <c r="M126" s="3">
        <f t="shared" si="14"/>
        <v>103.6</v>
      </c>
      <c r="N126" s="3"/>
      <c r="P126" s="4">
        <f t="shared" si="17"/>
        <v>18.232746136948865</v>
      </c>
      <c r="Q126" s="5">
        <f t="shared" si="15"/>
        <v>18.232746136948865</v>
      </c>
      <c r="R126" s="5">
        <f t="shared" si="16"/>
        <v>4.5581865342372163</v>
      </c>
    </row>
    <row r="127" spans="1:18" x14ac:dyDescent="0.3">
      <c r="A127" s="1">
        <v>126</v>
      </c>
      <c r="B127" s="1" t="s">
        <v>199</v>
      </c>
      <c r="C127" s="1" t="s">
        <v>549</v>
      </c>
      <c r="D127" s="1" t="s">
        <v>544</v>
      </c>
      <c r="E127" s="1">
        <v>3900</v>
      </c>
      <c r="F127" s="1" t="s">
        <v>513</v>
      </c>
      <c r="G127" s="1">
        <v>25</v>
      </c>
      <c r="H127" s="1">
        <v>116.25</v>
      </c>
      <c r="I127" s="1">
        <v>11.75</v>
      </c>
      <c r="J127" s="3">
        <f t="shared" si="11"/>
        <v>103.2</v>
      </c>
      <c r="K127" s="3">
        <f t="shared" si="12"/>
        <v>100.7</v>
      </c>
      <c r="L127" s="3">
        <f t="shared" si="13"/>
        <v>106.8</v>
      </c>
      <c r="M127" s="3">
        <f t="shared" si="14"/>
        <v>103.8</v>
      </c>
      <c r="N127" s="3"/>
      <c r="P127" s="4">
        <f t="shared" si="17"/>
        <v>19.933493063578901</v>
      </c>
      <c r="Q127" s="5">
        <f t="shared" si="15"/>
        <v>19.933493063578901</v>
      </c>
      <c r="R127" s="5">
        <f t="shared" si="16"/>
        <v>5.1111520675843334</v>
      </c>
    </row>
    <row r="128" spans="1:18" x14ac:dyDescent="0.3">
      <c r="A128" s="1">
        <v>127</v>
      </c>
      <c r="B128" s="1" t="s">
        <v>331</v>
      </c>
      <c r="C128" s="1" t="s">
        <v>557</v>
      </c>
      <c r="D128" s="1" t="s">
        <v>543</v>
      </c>
      <c r="E128" s="1">
        <v>3900</v>
      </c>
      <c r="F128" s="1" t="s">
        <v>491</v>
      </c>
      <c r="G128" s="1">
        <v>22</v>
      </c>
      <c r="H128" s="1">
        <v>112.25</v>
      </c>
      <c r="I128" s="1">
        <v>18.21</v>
      </c>
      <c r="J128" s="3">
        <f t="shared" si="11"/>
        <v>100.7</v>
      </c>
      <c r="K128" s="3">
        <f t="shared" si="12"/>
        <v>100.7</v>
      </c>
      <c r="L128" s="3">
        <f t="shared" si="13"/>
        <v>109.3</v>
      </c>
      <c r="M128" s="3">
        <f t="shared" si="14"/>
        <v>104.2</v>
      </c>
      <c r="N128" s="3"/>
      <c r="P128" s="4">
        <f t="shared" si="17"/>
        <v>19.059723563578899</v>
      </c>
      <c r="Q128" s="5">
        <f t="shared" si="15"/>
        <v>19.059723563578899</v>
      </c>
      <c r="R128" s="5">
        <f t="shared" si="16"/>
        <v>4.8871086060458717</v>
      </c>
    </row>
    <row r="129" spans="1:18" x14ac:dyDescent="0.3">
      <c r="A129" s="1">
        <v>128</v>
      </c>
      <c r="B129" s="1" t="s">
        <v>225</v>
      </c>
      <c r="C129" s="1" t="s">
        <v>512</v>
      </c>
      <c r="D129" s="1" t="s">
        <v>544</v>
      </c>
      <c r="E129" s="1">
        <v>3800</v>
      </c>
      <c r="F129" s="1" t="s">
        <v>523</v>
      </c>
      <c r="G129" s="1">
        <v>25</v>
      </c>
      <c r="H129" s="1">
        <v>121.25</v>
      </c>
      <c r="I129" s="1">
        <v>16.89</v>
      </c>
      <c r="J129" s="3">
        <f t="shared" si="11"/>
        <v>102.8</v>
      </c>
      <c r="K129" s="3">
        <f t="shared" si="12"/>
        <v>104</v>
      </c>
      <c r="L129" s="3">
        <f t="shared" si="13"/>
        <v>107.9</v>
      </c>
      <c r="M129" s="3">
        <f t="shared" si="14"/>
        <v>108.2</v>
      </c>
      <c r="N129" s="3"/>
      <c r="P129" s="4">
        <f t="shared" si="17"/>
        <v>21.484400012890568</v>
      </c>
      <c r="Q129" s="5">
        <f t="shared" si="15"/>
        <v>21.484400012890568</v>
      </c>
      <c r="R129" s="5">
        <f t="shared" si="16"/>
        <v>5.6537894770764652</v>
      </c>
    </row>
    <row r="130" spans="1:18" x14ac:dyDescent="0.3">
      <c r="A130" s="1">
        <v>129</v>
      </c>
      <c r="B130" s="1" t="s">
        <v>11</v>
      </c>
      <c r="C130" s="1" t="s">
        <v>518</v>
      </c>
      <c r="D130" s="1" t="s">
        <v>546</v>
      </c>
      <c r="E130" s="1">
        <v>3800</v>
      </c>
      <c r="F130" s="3" t="s">
        <v>506</v>
      </c>
      <c r="G130" s="1">
        <v>31</v>
      </c>
      <c r="H130" s="1">
        <v>106.75</v>
      </c>
      <c r="I130" s="1">
        <v>13.17</v>
      </c>
      <c r="J130" s="3">
        <f t="shared" ref="J130:J193" si="18">VLOOKUP(C130,$B$254:$E$283,2,FALSE)</f>
        <v>101.8</v>
      </c>
      <c r="K130" s="3">
        <f t="shared" ref="K130:K193" si="19">VLOOKUP(F130,$B$254:$E$283,2,FALSE)</f>
        <v>100.5</v>
      </c>
      <c r="L130" s="3">
        <f t="shared" ref="L130:L193" si="20">VLOOKUP(C130,$B$254:$E$283,4,FALSE)</f>
        <v>106.8</v>
      </c>
      <c r="M130" s="3">
        <f t="shared" ref="M130:M193" si="21">VLOOKUP(F130,$B$254:$E$283,3,FALSE)</f>
        <v>107.2</v>
      </c>
      <c r="N130" s="3"/>
      <c r="P130" s="4">
        <f t="shared" si="17"/>
        <v>23.525679212890566</v>
      </c>
      <c r="Q130" s="5">
        <f t="shared" ref="Q130:Q193" si="22">P130-O130</f>
        <v>23.525679212890566</v>
      </c>
      <c r="R130" s="5">
        <f t="shared" ref="R130:R193" si="23">P130/(E130/1000)</f>
        <v>6.1909682139185707</v>
      </c>
    </row>
    <row r="131" spans="1:18" x14ac:dyDescent="0.3">
      <c r="A131" s="1">
        <v>130</v>
      </c>
      <c r="B131" s="1" t="s">
        <v>175</v>
      </c>
      <c r="C131" s="1" t="s">
        <v>498</v>
      </c>
      <c r="D131" s="1" t="s">
        <v>544</v>
      </c>
      <c r="E131" s="1">
        <v>3800</v>
      </c>
      <c r="F131" s="1" t="s">
        <v>496</v>
      </c>
      <c r="G131" s="1">
        <v>28</v>
      </c>
      <c r="H131" s="1">
        <v>108.75</v>
      </c>
      <c r="I131" s="1">
        <v>15.07</v>
      </c>
      <c r="J131" s="3">
        <f t="shared" si="18"/>
        <v>103.6</v>
      </c>
      <c r="K131" s="3">
        <f t="shared" si="19"/>
        <v>102.4</v>
      </c>
      <c r="L131" s="3">
        <f t="shared" si="20"/>
        <v>109</v>
      </c>
      <c r="M131" s="3">
        <f t="shared" si="21"/>
        <v>106.7</v>
      </c>
      <c r="N131" s="3"/>
      <c r="P131" s="4">
        <f t="shared" si="17"/>
        <v>22.031278412890568</v>
      </c>
      <c r="Q131" s="5">
        <f t="shared" si="22"/>
        <v>22.031278412890568</v>
      </c>
      <c r="R131" s="5">
        <f t="shared" si="23"/>
        <v>5.7977048454975186</v>
      </c>
    </row>
    <row r="132" spans="1:18" x14ac:dyDescent="0.3">
      <c r="A132" s="1">
        <v>131</v>
      </c>
      <c r="B132" s="1" t="s">
        <v>378</v>
      </c>
      <c r="C132" s="1" t="s">
        <v>498</v>
      </c>
      <c r="D132" s="1" t="s">
        <v>543</v>
      </c>
      <c r="E132" s="1">
        <v>3800</v>
      </c>
      <c r="F132" s="1" t="s">
        <v>496</v>
      </c>
      <c r="G132" s="1">
        <v>22</v>
      </c>
      <c r="H132" s="1">
        <v>108.75</v>
      </c>
      <c r="I132" s="1">
        <v>18.899999999999999</v>
      </c>
      <c r="J132" s="3">
        <f t="shared" si="18"/>
        <v>103.6</v>
      </c>
      <c r="K132" s="3">
        <f t="shared" si="19"/>
        <v>102.4</v>
      </c>
      <c r="L132" s="3">
        <f t="shared" si="20"/>
        <v>109</v>
      </c>
      <c r="M132" s="3">
        <f t="shared" si="21"/>
        <v>106.7</v>
      </c>
      <c r="N132" s="3"/>
      <c r="P132" s="4">
        <f t="shared" si="17"/>
        <v>18.680148712890567</v>
      </c>
      <c r="Q132" s="5">
        <f t="shared" si="22"/>
        <v>18.680148712890567</v>
      </c>
      <c r="R132" s="5">
        <f t="shared" si="23"/>
        <v>4.9158286086554126</v>
      </c>
    </row>
    <row r="133" spans="1:18" x14ac:dyDescent="0.3">
      <c r="A133" s="1">
        <v>132</v>
      </c>
      <c r="B133" s="1" t="s">
        <v>121</v>
      </c>
      <c r="C133" s="1" t="s">
        <v>506</v>
      </c>
      <c r="D133" s="1" t="s">
        <v>543</v>
      </c>
      <c r="E133" s="1">
        <v>3700</v>
      </c>
      <c r="F133" s="1" t="s">
        <v>518</v>
      </c>
      <c r="G133" s="1">
        <v>21</v>
      </c>
      <c r="H133" s="1">
        <v>107.75</v>
      </c>
      <c r="I133" s="1">
        <v>14.86</v>
      </c>
      <c r="J133" s="3">
        <f t="shared" si="18"/>
        <v>100.5</v>
      </c>
      <c r="K133" s="3">
        <f t="shared" si="19"/>
        <v>101.8</v>
      </c>
      <c r="L133" s="3">
        <f t="shared" si="20"/>
        <v>102.4</v>
      </c>
      <c r="M133" s="3">
        <f t="shared" si="21"/>
        <v>106</v>
      </c>
      <c r="N133" s="3"/>
      <c r="P133" s="4">
        <f t="shared" si="17"/>
        <v>16.596433364505948</v>
      </c>
      <c r="Q133" s="5">
        <f t="shared" si="22"/>
        <v>16.596433364505948</v>
      </c>
      <c r="R133" s="5">
        <f t="shared" si="23"/>
        <v>4.485522530947553</v>
      </c>
    </row>
    <row r="134" spans="1:18" x14ac:dyDescent="0.3">
      <c r="A134" s="1">
        <v>133</v>
      </c>
      <c r="B134" s="1" t="s">
        <v>380</v>
      </c>
      <c r="C134" s="1" t="s">
        <v>557</v>
      </c>
      <c r="D134" s="1" t="s">
        <v>544</v>
      </c>
      <c r="E134" s="1">
        <v>3700</v>
      </c>
      <c r="F134" s="1" t="s">
        <v>491</v>
      </c>
      <c r="G134" s="1">
        <v>25</v>
      </c>
      <c r="H134" s="1">
        <v>112.25</v>
      </c>
      <c r="I134" s="1">
        <v>19.440000000000001</v>
      </c>
      <c r="J134" s="3">
        <f t="shared" si="18"/>
        <v>100.7</v>
      </c>
      <c r="K134" s="3">
        <f t="shared" si="19"/>
        <v>100.7</v>
      </c>
      <c r="L134" s="3">
        <f t="shared" si="20"/>
        <v>109.3</v>
      </c>
      <c r="M134" s="3">
        <f t="shared" si="21"/>
        <v>104.2</v>
      </c>
      <c r="N134" s="3"/>
      <c r="P134" s="4">
        <f t="shared" si="17"/>
        <v>21.098971764505947</v>
      </c>
      <c r="Q134" s="5">
        <f t="shared" si="22"/>
        <v>21.098971764505947</v>
      </c>
      <c r="R134" s="5">
        <f t="shared" si="23"/>
        <v>5.7024248012178234</v>
      </c>
    </row>
    <row r="135" spans="1:18" x14ac:dyDescent="0.3">
      <c r="A135" s="1">
        <v>134</v>
      </c>
      <c r="B135" s="1" t="s">
        <v>58</v>
      </c>
      <c r="C135" s="1" t="s">
        <v>507</v>
      </c>
      <c r="D135" s="1" t="s">
        <v>542</v>
      </c>
      <c r="E135" s="1">
        <v>3600</v>
      </c>
      <c r="F135" s="3" t="s">
        <v>489</v>
      </c>
      <c r="G135" s="1">
        <v>14</v>
      </c>
      <c r="H135" s="1">
        <v>116</v>
      </c>
      <c r="I135" s="1">
        <v>22.32</v>
      </c>
      <c r="J135" s="3">
        <f t="shared" si="18"/>
        <v>106.4</v>
      </c>
      <c r="K135" s="3">
        <f t="shared" si="19"/>
        <v>102.5</v>
      </c>
      <c r="L135" s="3">
        <f t="shared" si="20"/>
        <v>111</v>
      </c>
      <c r="M135" s="3">
        <f t="shared" si="21"/>
        <v>108.3</v>
      </c>
      <c r="N135" s="3"/>
      <c r="P135" s="4">
        <f t="shared" si="17"/>
        <v>13.879194185765661</v>
      </c>
      <c r="Q135" s="5">
        <f t="shared" si="22"/>
        <v>13.879194185765661</v>
      </c>
      <c r="R135" s="5">
        <f t="shared" si="23"/>
        <v>3.8553317182682392</v>
      </c>
    </row>
    <row r="136" spans="1:18" x14ac:dyDescent="0.3">
      <c r="A136" s="1">
        <v>135</v>
      </c>
      <c r="B136" s="1" t="s">
        <v>368</v>
      </c>
      <c r="C136" s="1" t="s">
        <v>557</v>
      </c>
      <c r="D136" s="1" t="s">
        <v>546</v>
      </c>
      <c r="E136" s="1">
        <v>3600</v>
      </c>
      <c r="F136" s="3" t="s">
        <v>491</v>
      </c>
      <c r="G136" s="1">
        <v>26</v>
      </c>
      <c r="H136" s="3">
        <v>112.25</v>
      </c>
      <c r="I136" s="1">
        <v>13.21</v>
      </c>
      <c r="J136" s="3">
        <f t="shared" si="18"/>
        <v>100.7</v>
      </c>
      <c r="K136" s="3">
        <f t="shared" si="19"/>
        <v>100.7</v>
      </c>
      <c r="L136" s="3">
        <f t="shared" si="20"/>
        <v>109.3</v>
      </c>
      <c r="M136" s="3">
        <f t="shared" si="21"/>
        <v>104.2</v>
      </c>
      <c r="N136" s="3"/>
      <c r="P136" s="4">
        <f t="shared" si="17"/>
        <v>19.877656535765659</v>
      </c>
      <c r="Q136" s="5">
        <f t="shared" si="22"/>
        <v>19.877656535765659</v>
      </c>
      <c r="R136" s="5">
        <f t="shared" si="23"/>
        <v>5.5215712599349054</v>
      </c>
    </row>
    <row r="137" spans="1:18" x14ac:dyDescent="0.3">
      <c r="A137" s="1">
        <v>136</v>
      </c>
      <c r="B137" s="1" t="s">
        <v>365</v>
      </c>
      <c r="C137" s="1" t="s">
        <v>564</v>
      </c>
      <c r="D137" s="1" t="s">
        <v>544</v>
      </c>
      <c r="E137" s="1">
        <v>3600</v>
      </c>
      <c r="F137" s="3" t="s">
        <v>517</v>
      </c>
      <c r="G137" s="1">
        <v>18</v>
      </c>
      <c r="H137" s="1">
        <v>117</v>
      </c>
      <c r="I137" s="1">
        <v>17.75</v>
      </c>
      <c r="J137" s="3">
        <f t="shared" si="18"/>
        <v>104.6</v>
      </c>
      <c r="K137" s="3">
        <f t="shared" si="19"/>
        <v>105.7</v>
      </c>
      <c r="L137" s="3">
        <f t="shared" si="20"/>
        <v>110</v>
      </c>
      <c r="M137" s="3">
        <f t="shared" si="21"/>
        <v>105.3</v>
      </c>
      <c r="N137" s="3"/>
      <c r="P137" s="4">
        <f t="shared" si="17"/>
        <v>15.732646985765662</v>
      </c>
      <c r="Q137" s="5">
        <f t="shared" si="22"/>
        <v>15.732646985765662</v>
      </c>
      <c r="R137" s="5">
        <f t="shared" si="23"/>
        <v>4.3701797182682389</v>
      </c>
    </row>
    <row r="138" spans="1:18" x14ac:dyDescent="0.3">
      <c r="A138" s="1">
        <v>137</v>
      </c>
      <c r="B138" s="1" t="s">
        <v>122</v>
      </c>
      <c r="C138" s="1" t="s">
        <v>557</v>
      </c>
      <c r="D138" s="1" t="s">
        <v>542</v>
      </c>
      <c r="E138" s="1">
        <v>3600</v>
      </c>
      <c r="F138" s="1" t="s">
        <v>491</v>
      </c>
      <c r="G138" s="1">
        <v>15</v>
      </c>
      <c r="H138" s="1">
        <v>112.25</v>
      </c>
      <c r="I138" s="1">
        <v>14.18</v>
      </c>
      <c r="J138" s="3">
        <f t="shared" si="18"/>
        <v>100.7</v>
      </c>
      <c r="K138" s="3">
        <f t="shared" si="19"/>
        <v>100.7</v>
      </c>
      <c r="L138" s="3">
        <f t="shared" si="20"/>
        <v>109.3</v>
      </c>
      <c r="M138" s="3">
        <f t="shared" si="21"/>
        <v>104.2</v>
      </c>
      <c r="N138" s="3"/>
      <c r="P138" s="4">
        <f t="shared" si="17"/>
        <v>12.085384235765661</v>
      </c>
      <c r="Q138" s="5">
        <f t="shared" si="22"/>
        <v>12.085384235765661</v>
      </c>
      <c r="R138" s="5">
        <f t="shared" si="23"/>
        <v>3.3570511766015723</v>
      </c>
    </row>
    <row r="139" spans="1:18" x14ac:dyDescent="0.3">
      <c r="A139" s="1">
        <v>138</v>
      </c>
      <c r="B139" s="1" t="s">
        <v>364</v>
      </c>
      <c r="C139" s="1" t="s">
        <v>518</v>
      </c>
      <c r="D139" s="1" t="s">
        <v>543</v>
      </c>
      <c r="E139" s="1">
        <v>3600</v>
      </c>
      <c r="F139" s="1" t="s">
        <v>506</v>
      </c>
      <c r="G139" s="1">
        <v>23</v>
      </c>
      <c r="H139" s="1">
        <v>106.75</v>
      </c>
      <c r="I139" s="1">
        <v>19.07</v>
      </c>
      <c r="J139" s="3">
        <f t="shared" si="18"/>
        <v>101.8</v>
      </c>
      <c r="K139" s="3">
        <f t="shared" si="19"/>
        <v>100.5</v>
      </c>
      <c r="L139" s="3">
        <f t="shared" si="20"/>
        <v>106.8</v>
      </c>
      <c r="M139" s="3">
        <f t="shared" si="21"/>
        <v>107.2</v>
      </c>
      <c r="N139" s="3"/>
      <c r="P139" s="4">
        <f t="shared" si="17"/>
        <v>18.767240135765661</v>
      </c>
      <c r="Q139" s="5">
        <f t="shared" si="22"/>
        <v>18.767240135765661</v>
      </c>
      <c r="R139" s="5">
        <f t="shared" si="23"/>
        <v>5.2131222599349059</v>
      </c>
    </row>
    <row r="140" spans="1:18" x14ac:dyDescent="0.3">
      <c r="A140" s="1">
        <v>139</v>
      </c>
      <c r="B140" s="1" t="s">
        <v>435</v>
      </c>
      <c r="C140" s="1" t="s">
        <v>489</v>
      </c>
      <c r="D140" s="1" t="s">
        <v>544</v>
      </c>
      <c r="E140" s="1">
        <v>3600</v>
      </c>
      <c r="F140" s="1" t="s">
        <v>507</v>
      </c>
      <c r="G140" s="1">
        <v>22</v>
      </c>
      <c r="H140" s="1">
        <v>121</v>
      </c>
      <c r="I140" s="1">
        <v>16.8</v>
      </c>
      <c r="J140" s="3">
        <f t="shared" si="18"/>
        <v>102.5</v>
      </c>
      <c r="K140" s="3">
        <f t="shared" si="19"/>
        <v>106.4</v>
      </c>
      <c r="L140" s="3">
        <f t="shared" si="20"/>
        <v>108.7</v>
      </c>
      <c r="M140" s="3">
        <f t="shared" si="21"/>
        <v>103.6</v>
      </c>
      <c r="N140" s="3"/>
      <c r="P140" s="4">
        <f t="shared" si="17"/>
        <v>18.811581485765657</v>
      </c>
      <c r="Q140" s="5">
        <f t="shared" si="22"/>
        <v>18.811581485765657</v>
      </c>
      <c r="R140" s="5">
        <f t="shared" si="23"/>
        <v>5.225439301601571</v>
      </c>
    </row>
    <row r="141" spans="1:18" x14ac:dyDescent="0.3">
      <c r="A141" s="1">
        <v>140</v>
      </c>
      <c r="B141" s="1" t="s">
        <v>306</v>
      </c>
      <c r="C141" s="1" t="s">
        <v>492</v>
      </c>
      <c r="D141" s="1" t="s">
        <v>546</v>
      </c>
      <c r="E141" s="1">
        <v>3600</v>
      </c>
      <c r="F141" s="1" t="s">
        <v>519</v>
      </c>
      <c r="G141" s="1">
        <v>26</v>
      </c>
      <c r="H141" s="3">
        <v>111.5</v>
      </c>
      <c r="I141" s="1">
        <v>12.96</v>
      </c>
      <c r="J141" s="3">
        <f t="shared" si="18"/>
        <v>101.8</v>
      </c>
      <c r="K141" s="3">
        <f t="shared" si="19"/>
        <v>101.7</v>
      </c>
      <c r="L141" s="3">
        <f t="shared" si="20"/>
        <v>107.8</v>
      </c>
      <c r="M141" s="3">
        <f t="shared" si="21"/>
        <v>110.8</v>
      </c>
      <c r="N141" s="3"/>
      <c r="P141" s="4">
        <f t="shared" si="17"/>
        <v>19.672687135765663</v>
      </c>
      <c r="Q141" s="5">
        <f t="shared" si="22"/>
        <v>19.672687135765663</v>
      </c>
      <c r="R141" s="5">
        <f t="shared" si="23"/>
        <v>5.4646353154904617</v>
      </c>
    </row>
    <row r="142" spans="1:18" x14ac:dyDescent="0.3">
      <c r="A142" s="1">
        <v>141</v>
      </c>
      <c r="B142" s="1" t="s">
        <v>146</v>
      </c>
      <c r="C142" s="1" t="s">
        <v>518</v>
      </c>
      <c r="D142" s="1" t="s">
        <v>545</v>
      </c>
      <c r="E142" s="1">
        <v>3600</v>
      </c>
      <c r="F142" s="1" t="s">
        <v>506</v>
      </c>
      <c r="G142" s="1">
        <v>18</v>
      </c>
      <c r="H142" s="1">
        <v>106.75</v>
      </c>
      <c r="I142" s="1">
        <v>13.61</v>
      </c>
      <c r="J142" s="3">
        <f t="shared" si="18"/>
        <v>101.8</v>
      </c>
      <c r="K142" s="3">
        <f t="shared" si="19"/>
        <v>100.5</v>
      </c>
      <c r="L142" s="3">
        <f t="shared" si="20"/>
        <v>106.8</v>
      </c>
      <c r="M142" s="3">
        <f t="shared" si="21"/>
        <v>107.2</v>
      </c>
      <c r="N142" s="3"/>
      <c r="P142" s="4">
        <f t="shared" si="17"/>
        <v>13.617831535765658</v>
      </c>
      <c r="Q142" s="5">
        <f t="shared" si="22"/>
        <v>13.617831535765658</v>
      </c>
      <c r="R142" s="5">
        <f t="shared" si="23"/>
        <v>3.7827309821571271</v>
      </c>
    </row>
    <row r="143" spans="1:18" x14ac:dyDescent="0.3">
      <c r="A143" s="1">
        <v>142</v>
      </c>
      <c r="B143" s="1" t="s">
        <v>116</v>
      </c>
      <c r="C143" s="1" t="s">
        <v>491</v>
      </c>
      <c r="D143" s="1" t="s">
        <v>544</v>
      </c>
      <c r="E143" s="1">
        <v>3600</v>
      </c>
      <c r="F143" s="1" t="s">
        <v>557</v>
      </c>
      <c r="G143" s="1">
        <v>28</v>
      </c>
      <c r="H143" s="1">
        <v>107.75</v>
      </c>
      <c r="I143" s="1">
        <v>15.95</v>
      </c>
      <c r="J143" s="3">
        <f t="shared" si="18"/>
        <v>100.7</v>
      </c>
      <c r="K143" s="3">
        <f t="shared" si="19"/>
        <v>100.7</v>
      </c>
      <c r="L143" s="3">
        <f t="shared" si="20"/>
        <v>106.5</v>
      </c>
      <c r="M143" s="3">
        <f t="shared" si="21"/>
        <v>111.3</v>
      </c>
      <c r="N143" s="3"/>
      <c r="P143" s="4">
        <f t="shared" si="17"/>
        <v>21.602553485765657</v>
      </c>
      <c r="Q143" s="5">
        <f t="shared" si="22"/>
        <v>21.602553485765657</v>
      </c>
      <c r="R143" s="5">
        <f t="shared" si="23"/>
        <v>6.0007093016015709</v>
      </c>
    </row>
    <row r="144" spans="1:18" x14ac:dyDescent="0.3">
      <c r="A144" s="1">
        <v>143</v>
      </c>
      <c r="B144" s="1" t="s">
        <v>216</v>
      </c>
      <c r="C144" s="1" t="s">
        <v>564</v>
      </c>
      <c r="D144" s="1" t="s">
        <v>546</v>
      </c>
      <c r="E144" s="1">
        <v>3500</v>
      </c>
      <c r="F144" s="3" t="s">
        <v>517</v>
      </c>
      <c r="G144" s="1">
        <v>18</v>
      </c>
      <c r="H144" s="1">
        <v>117</v>
      </c>
      <c r="I144" s="1">
        <v>13.47</v>
      </c>
      <c r="J144" s="3">
        <f t="shared" si="18"/>
        <v>104.6</v>
      </c>
      <c r="K144" s="3">
        <f t="shared" si="19"/>
        <v>105.7</v>
      </c>
      <c r="L144" s="3">
        <f t="shared" si="20"/>
        <v>110</v>
      </c>
      <c r="M144" s="3">
        <f t="shared" si="21"/>
        <v>105.3</v>
      </c>
      <c r="N144" s="3"/>
      <c r="P144" s="4">
        <f t="shared" si="17"/>
        <v>14.302891837137285</v>
      </c>
      <c r="Q144" s="5">
        <f t="shared" si="22"/>
        <v>14.302891837137285</v>
      </c>
      <c r="R144" s="5">
        <f t="shared" si="23"/>
        <v>4.0865405248963667</v>
      </c>
    </row>
    <row r="145" spans="1:18" x14ac:dyDescent="0.3">
      <c r="A145" s="1">
        <v>144</v>
      </c>
      <c r="B145" s="1" t="s">
        <v>339</v>
      </c>
      <c r="C145" s="1" t="s">
        <v>512</v>
      </c>
      <c r="D145" s="1" t="s">
        <v>542</v>
      </c>
      <c r="E145" s="1">
        <v>3500</v>
      </c>
      <c r="F145" s="1" t="s">
        <v>523</v>
      </c>
      <c r="G145" s="1">
        <v>20</v>
      </c>
      <c r="H145" s="1">
        <v>121.25</v>
      </c>
      <c r="I145" s="1">
        <v>12.93</v>
      </c>
      <c r="J145" s="3">
        <f t="shared" si="18"/>
        <v>102.8</v>
      </c>
      <c r="K145" s="3">
        <f t="shared" si="19"/>
        <v>104</v>
      </c>
      <c r="L145" s="3">
        <f t="shared" si="20"/>
        <v>107.9</v>
      </c>
      <c r="M145" s="3">
        <f t="shared" si="21"/>
        <v>108.2</v>
      </c>
      <c r="N145" s="3"/>
      <c r="P145" s="4">
        <f t="shared" si="17"/>
        <v>15.973387987137279</v>
      </c>
      <c r="Q145" s="5">
        <f t="shared" si="22"/>
        <v>15.973387987137279</v>
      </c>
      <c r="R145" s="5">
        <f t="shared" si="23"/>
        <v>4.5638251391820797</v>
      </c>
    </row>
    <row r="146" spans="1:18" x14ac:dyDescent="0.3">
      <c r="A146" s="1">
        <v>145</v>
      </c>
      <c r="B146" s="1" t="s">
        <v>257</v>
      </c>
      <c r="C146" s="1" t="s">
        <v>485</v>
      </c>
      <c r="D146" s="1" t="s">
        <v>545</v>
      </c>
      <c r="E146" s="1">
        <v>3500</v>
      </c>
      <c r="F146" s="3" t="s">
        <v>497</v>
      </c>
      <c r="G146" s="1">
        <v>15</v>
      </c>
      <c r="H146" s="1">
        <v>120.5</v>
      </c>
      <c r="I146" s="1">
        <v>15.67</v>
      </c>
      <c r="J146" s="3">
        <f t="shared" si="18"/>
        <v>105</v>
      </c>
      <c r="K146" s="3">
        <f t="shared" si="19"/>
        <v>105.7</v>
      </c>
      <c r="L146" s="3">
        <f t="shared" si="20"/>
        <v>101.6</v>
      </c>
      <c r="M146" s="3">
        <f t="shared" si="21"/>
        <v>107.6</v>
      </c>
      <c r="N146" s="3"/>
      <c r="P146" s="4">
        <f t="shared" si="17"/>
        <v>13.131475987137282</v>
      </c>
      <c r="Q146" s="5">
        <f t="shared" si="22"/>
        <v>13.131475987137282</v>
      </c>
      <c r="R146" s="5">
        <f t="shared" si="23"/>
        <v>3.7518502820392237</v>
      </c>
    </row>
    <row r="147" spans="1:18" x14ac:dyDescent="0.3">
      <c r="A147" s="1">
        <v>146</v>
      </c>
      <c r="B147" s="1" t="s">
        <v>209</v>
      </c>
      <c r="C147" s="1" t="s">
        <v>498</v>
      </c>
      <c r="D147" s="1" t="s">
        <v>546</v>
      </c>
      <c r="E147" s="1">
        <v>3500</v>
      </c>
      <c r="F147" s="1" t="s">
        <v>496</v>
      </c>
      <c r="G147" s="1">
        <v>17</v>
      </c>
      <c r="H147" s="1">
        <v>108.75</v>
      </c>
      <c r="I147" s="1">
        <v>18.399999999999999</v>
      </c>
      <c r="J147" s="3">
        <f t="shared" si="18"/>
        <v>103.6</v>
      </c>
      <c r="K147" s="3">
        <f t="shared" si="19"/>
        <v>102.4</v>
      </c>
      <c r="L147" s="3">
        <f t="shared" si="20"/>
        <v>109</v>
      </c>
      <c r="M147" s="3">
        <f t="shared" si="21"/>
        <v>106.7</v>
      </c>
      <c r="N147" s="3"/>
      <c r="P147" s="4">
        <f t="shared" si="17"/>
        <v>14.111675287137281</v>
      </c>
      <c r="Q147" s="5">
        <f t="shared" si="22"/>
        <v>14.111675287137281</v>
      </c>
      <c r="R147" s="5">
        <f t="shared" si="23"/>
        <v>4.0319072248963659</v>
      </c>
    </row>
    <row r="148" spans="1:18" x14ac:dyDescent="0.3">
      <c r="A148" s="1">
        <v>147</v>
      </c>
      <c r="B148" s="1" t="s">
        <v>215</v>
      </c>
      <c r="C148" s="1" t="s">
        <v>489</v>
      </c>
      <c r="D148" s="1" t="s">
        <v>546</v>
      </c>
      <c r="E148" s="1">
        <v>3500</v>
      </c>
      <c r="F148" s="1" t="s">
        <v>507</v>
      </c>
      <c r="G148" s="1">
        <v>15</v>
      </c>
      <c r="H148" s="1">
        <v>121</v>
      </c>
      <c r="I148" s="1">
        <v>15.86</v>
      </c>
      <c r="J148" s="3">
        <f t="shared" si="18"/>
        <v>102.5</v>
      </c>
      <c r="K148" s="3">
        <f t="shared" si="19"/>
        <v>106.4</v>
      </c>
      <c r="L148" s="3">
        <f t="shared" si="20"/>
        <v>108.7</v>
      </c>
      <c r="M148" s="3">
        <f t="shared" si="21"/>
        <v>103.6</v>
      </c>
      <c r="N148" s="3"/>
      <c r="P148" s="4">
        <f t="shared" si="17"/>
        <v>13.164805737137279</v>
      </c>
      <c r="Q148" s="5">
        <f t="shared" si="22"/>
        <v>13.164805737137279</v>
      </c>
      <c r="R148" s="5">
        <f t="shared" si="23"/>
        <v>3.761373067753508</v>
      </c>
    </row>
    <row r="149" spans="1:18" x14ac:dyDescent="0.3">
      <c r="A149" s="1">
        <v>148</v>
      </c>
      <c r="B149" s="1" t="s">
        <v>280</v>
      </c>
      <c r="C149" s="1" t="s">
        <v>492</v>
      </c>
      <c r="D149" s="1" t="s">
        <v>544</v>
      </c>
      <c r="E149" s="1">
        <v>3500</v>
      </c>
      <c r="F149" s="1" t="s">
        <v>519</v>
      </c>
      <c r="G149" s="1">
        <v>21</v>
      </c>
      <c r="H149" s="1">
        <v>111.5</v>
      </c>
      <c r="I149" s="1">
        <v>17.899999999999999</v>
      </c>
      <c r="J149" s="3">
        <f t="shared" si="18"/>
        <v>101.8</v>
      </c>
      <c r="K149" s="3">
        <f t="shared" si="19"/>
        <v>101.7</v>
      </c>
      <c r="L149" s="3">
        <f t="shared" si="20"/>
        <v>107.8</v>
      </c>
      <c r="M149" s="3">
        <f t="shared" si="21"/>
        <v>110.8</v>
      </c>
      <c r="N149" s="3"/>
      <c r="P149" s="4">
        <f t="shared" si="17"/>
        <v>17.092502187137278</v>
      </c>
      <c r="Q149" s="5">
        <f t="shared" si="22"/>
        <v>17.092502187137278</v>
      </c>
      <c r="R149" s="5">
        <f t="shared" si="23"/>
        <v>4.8835720534677938</v>
      </c>
    </row>
    <row r="150" spans="1:18" x14ac:dyDescent="0.3">
      <c r="A150" s="1">
        <v>149</v>
      </c>
      <c r="B150" s="1" t="s">
        <v>191</v>
      </c>
      <c r="C150" s="1" t="s">
        <v>513</v>
      </c>
      <c r="D150" s="1" t="s">
        <v>546</v>
      </c>
      <c r="E150" s="1">
        <v>3400</v>
      </c>
      <c r="F150" s="3" t="s">
        <v>549</v>
      </c>
      <c r="G150" s="1">
        <v>25</v>
      </c>
      <c r="H150" s="1">
        <v>106.75</v>
      </c>
      <c r="I150" s="1">
        <v>15.7</v>
      </c>
      <c r="J150" s="3">
        <f t="shared" si="18"/>
        <v>100.7</v>
      </c>
      <c r="K150" s="3">
        <f t="shared" si="19"/>
        <v>103.2</v>
      </c>
      <c r="L150" s="3">
        <f t="shared" si="20"/>
        <v>105</v>
      </c>
      <c r="M150" s="3">
        <f t="shared" si="21"/>
        <v>115</v>
      </c>
      <c r="N150" s="3"/>
      <c r="P150" s="4">
        <f t="shared" ref="P150:P213" si="24">-87.868852+(LN(E150))*9.365713+G150*0.73241+I150*0.27241+H150*0.0924+((J150+K150)/2)*0.015315+((L150+M150)/2)*-0.032803</f>
        <v>18.692552136205471</v>
      </c>
      <c r="Q150" s="5">
        <f t="shared" si="22"/>
        <v>18.692552136205471</v>
      </c>
      <c r="R150" s="5">
        <f t="shared" si="23"/>
        <v>5.4978094518251384</v>
      </c>
    </row>
    <row r="151" spans="1:18" x14ac:dyDescent="0.3">
      <c r="A151" s="1">
        <v>150</v>
      </c>
      <c r="B151" s="1" t="s">
        <v>419</v>
      </c>
      <c r="C151" s="1" t="s">
        <v>487</v>
      </c>
      <c r="D151" s="1" t="s">
        <v>544</v>
      </c>
      <c r="E151" s="1">
        <v>3400</v>
      </c>
      <c r="F151" s="1" t="s">
        <v>514</v>
      </c>
      <c r="G151" s="1">
        <v>14</v>
      </c>
      <c r="H151" s="1">
        <v>116</v>
      </c>
      <c r="I151" s="1">
        <v>18.05</v>
      </c>
      <c r="J151" s="3">
        <f t="shared" si="18"/>
        <v>100.3</v>
      </c>
      <c r="K151" s="3">
        <f t="shared" si="19"/>
        <v>101.4</v>
      </c>
      <c r="L151" s="3">
        <f t="shared" si="20"/>
        <v>109.6</v>
      </c>
      <c r="M151" s="3">
        <f t="shared" si="21"/>
        <v>108</v>
      </c>
      <c r="N151" s="3"/>
      <c r="P151" s="4">
        <f t="shared" si="24"/>
        <v>12.153422736205471</v>
      </c>
      <c r="Q151" s="5">
        <f t="shared" si="22"/>
        <v>12.153422736205471</v>
      </c>
      <c r="R151" s="5">
        <f t="shared" si="23"/>
        <v>3.5745360988839621</v>
      </c>
    </row>
    <row r="152" spans="1:18" x14ac:dyDescent="0.3">
      <c r="A152" s="1">
        <v>151</v>
      </c>
      <c r="B152" s="1" t="s">
        <v>550</v>
      </c>
      <c r="C152" s="1" t="s">
        <v>491</v>
      </c>
      <c r="D152" s="1" t="s">
        <v>543</v>
      </c>
      <c r="E152" s="1">
        <v>3400</v>
      </c>
      <c r="F152" s="1" t="s">
        <v>557</v>
      </c>
      <c r="G152" s="1">
        <v>20</v>
      </c>
      <c r="H152" s="3">
        <v>107.75</v>
      </c>
      <c r="I152" s="1">
        <v>19.760000000000002</v>
      </c>
      <c r="J152" s="3">
        <f t="shared" si="18"/>
        <v>100.7</v>
      </c>
      <c r="K152" s="3">
        <f t="shared" si="19"/>
        <v>100.7</v>
      </c>
      <c r="L152" s="3">
        <f t="shared" si="20"/>
        <v>106.5</v>
      </c>
      <c r="M152" s="3">
        <f t="shared" si="21"/>
        <v>111.3</v>
      </c>
      <c r="N152" s="3"/>
      <c r="P152" s="4">
        <f t="shared" si="24"/>
        <v>16.245826286205467</v>
      </c>
      <c r="Q152" s="5">
        <f t="shared" si="22"/>
        <v>16.245826286205467</v>
      </c>
      <c r="R152" s="5">
        <f t="shared" si="23"/>
        <v>4.7781842018251375</v>
      </c>
    </row>
    <row r="153" spans="1:18" x14ac:dyDescent="0.3">
      <c r="A153" s="1">
        <v>152</v>
      </c>
      <c r="B153" s="1" t="s">
        <v>479</v>
      </c>
      <c r="C153" s="1" t="s">
        <v>514</v>
      </c>
      <c r="D153" s="1" t="s">
        <v>546</v>
      </c>
      <c r="E153" s="1">
        <v>3400</v>
      </c>
      <c r="F153" s="1" t="s">
        <v>487</v>
      </c>
      <c r="G153" s="1">
        <v>27</v>
      </c>
      <c r="H153" s="1">
        <v>111.5</v>
      </c>
      <c r="I153" s="1">
        <v>15</v>
      </c>
      <c r="J153" s="3">
        <f t="shared" si="18"/>
        <v>101.4</v>
      </c>
      <c r="K153" s="3">
        <f t="shared" si="19"/>
        <v>100.3</v>
      </c>
      <c r="L153" s="3">
        <f t="shared" si="20"/>
        <v>109.1</v>
      </c>
      <c r="M153" s="3">
        <f t="shared" si="21"/>
        <v>111.8</v>
      </c>
      <c r="N153" s="3"/>
      <c r="P153" s="4">
        <f t="shared" si="24"/>
        <v>20.373977286205474</v>
      </c>
      <c r="Q153" s="5">
        <f t="shared" si="22"/>
        <v>20.373977286205474</v>
      </c>
      <c r="R153" s="5">
        <f t="shared" si="23"/>
        <v>5.9923462606486693</v>
      </c>
    </row>
    <row r="154" spans="1:18" x14ac:dyDescent="0.3">
      <c r="A154" s="1">
        <v>153</v>
      </c>
      <c r="B154" s="1" t="s">
        <v>113</v>
      </c>
      <c r="C154" s="1" t="s">
        <v>496</v>
      </c>
      <c r="D154" s="1" t="s">
        <v>546</v>
      </c>
      <c r="E154" s="1">
        <v>3400</v>
      </c>
      <c r="F154" s="3" t="s">
        <v>498</v>
      </c>
      <c r="G154" s="1">
        <v>19</v>
      </c>
      <c r="H154" s="1">
        <v>118.25</v>
      </c>
      <c r="I154" s="1">
        <v>11.8</v>
      </c>
      <c r="J154" s="3">
        <f t="shared" si="18"/>
        <v>102.4</v>
      </c>
      <c r="K154" s="3">
        <f t="shared" si="19"/>
        <v>103.6</v>
      </c>
      <c r="L154" s="3">
        <f t="shared" si="20"/>
        <v>103.4</v>
      </c>
      <c r="M154" s="3">
        <f t="shared" si="21"/>
        <v>109.2</v>
      </c>
      <c r="N154" s="3"/>
      <c r="P154" s="4">
        <f t="shared" si="24"/>
        <v>14.435744986205471</v>
      </c>
      <c r="Q154" s="5">
        <f t="shared" si="22"/>
        <v>14.435744986205471</v>
      </c>
      <c r="R154" s="5">
        <f t="shared" si="23"/>
        <v>4.2458073488839618</v>
      </c>
    </row>
    <row r="155" spans="1:18" x14ac:dyDescent="0.3">
      <c r="A155" s="1">
        <v>154</v>
      </c>
      <c r="B155" s="1" t="s">
        <v>449</v>
      </c>
      <c r="C155" s="1" t="s">
        <v>512</v>
      </c>
      <c r="D155" s="1" t="s">
        <v>543</v>
      </c>
      <c r="E155" s="1">
        <v>3400</v>
      </c>
      <c r="F155" s="3" t="s">
        <v>523</v>
      </c>
      <c r="G155" s="1">
        <v>15</v>
      </c>
      <c r="H155" s="3">
        <v>121.25</v>
      </c>
      <c r="I155" s="1">
        <v>25.01</v>
      </c>
      <c r="J155" s="3">
        <f t="shared" si="18"/>
        <v>102.8</v>
      </c>
      <c r="K155" s="3">
        <f t="shared" si="19"/>
        <v>104</v>
      </c>
      <c r="L155" s="3">
        <f t="shared" si="20"/>
        <v>107.9</v>
      </c>
      <c r="M155" s="3">
        <f t="shared" si="21"/>
        <v>108.2</v>
      </c>
      <c r="N155" s="3"/>
      <c r="P155" s="4">
        <f t="shared" si="24"/>
        <v>15.330561836205469</v>
      </c>
      <c r="Q155" s="5">
        <f t="shared" si="22"/>
        <v>15.330561836205469</v>
      </c>
      <c r="R155" s="5">
        <f t="shared" si="23"/>
        <v>4.5089887753545499</v>
      </c>
    </row>
    <row r="156" spans="1:18" x14ac:dyDescent="0.3">
      <c r="A156" s="1">
        <v>155</v>
      </c>
      <c r="B156" s="1" t="s">
        <v>176</v>
      </c>
      <c r="C156" s="1" t="s">
        <v>499</v>
      </c>
      <c r="D156" s="1" t="s">
        <v>544</v>
      </c>
      <c r="E156" s="1">
        <v>3400</v>
      </c>
      <c r="F156" s="3" t="s">
        <v>495</v>
      </c>
      <c r="G156" s="1">
        <v>20</v>
      </c>
      <c r="H156" s="1">
        <v>107</v>
      </c>
      <c r="I156" s="1">
        <v>17.04</v>
      </c>
      <c r="J156" s="3">
        <f t="shared" si="18"/>
        <v>101.1</v>
      </c>
      <c r="K156" s="3">
        <f t="shared" si="19"/>
        <v>97.8</v>
      </c>
      <c r="L156" s="3">
        <f t="shared" si="20"/>
        <v>109.7</v>
      </c>
      <c r="M156" s="3">
        <f t="shared" si="21"/>
        <v>102.1</v>
      </c>
      <c r="N156" s="3"/>
      <c r="P156" s="4">
        <f t="shared" si="24"/>
        <v>15.51483633620547</v>
      </c>
      <c r="Q156" s="5">
        <f t="shared" si="22"/>
        <v>15.51483633620547</v>
      </c>
      <c r="R156" s="5">
        <f t="shared" si="23"/>
        <v>4.5631871577074907</v>
      </c>
    </row>
    <row r="157" spans="1:18" x14ac:dyDescent="0.3">
      <c r="A157" s="1">
        <v>156</v>
      </c>
      <c r="B157" s="1" t="s">
        <v>345</v>
      </c>
      <c r="C157" s="1" t="s">
        <v>506</v>
      </c>
      <c r="D157" s="1" t="s">
        <v>543</v>
      </c>
      <c r="E157" s="1">
        <v>3300</v>
      </c>
      <c r="F157" s="1" t="s">
        <v>518</v>
      </c>
      <c r="G157" s="1">
        <v>16</v>
      </c>
      <c r="H157" s="3">
        <v>107.75</v>
      </c>
      <c r="I157" s="1">
        <v>22.85</v>
      </c>
      <c r="J157" s="3">
        <f t="shared" si="18"/>
        <v>100.5</v>
      </c>
      <c r="K157" s="3">
        <f t="shared" si="19"/>
        <v>101.8</v>
      </c>
      <c r="L157" s="3">
        <f t="shared" si="20"/>
        <v>102.4</v>
      </c>
      <c r="M157" s="3">
        <f t="shared" si="21"/>
        <v>106</v>
      </c>
      <c r="N157" s="3"/>
      <c r="P157" s="4">
        <f t="shared" si="24"/>
        <v>14.039404751145996</v>
      </c>
      <c r="Q157" s="5">
        <f t="shared" si="22"/>
        <v>14.039404751145996</v>
      </c>
      <c r="R157" s="5">
        <f t="shared" si="23"/>
        <v>4.2543650761048477</v>
      </c>
    </row>
    <row r="158" spans="1:18" x14ac:dyDescent="0.3">
      <c r="A158" s="1">
        <v>157</v>
      </c>
      <c r="B158" s="1" t="s">
        <v>226</v>
      </c>
      <c r="C158" s="1" t="s">
        <v>487</v>
      </c>
      <c r="D158" s="1" t="s">
        <v>543</v>
      </c>
      <c r="E158" s="1">
        <v>3300</v>
      </c>
      <c r="F158" s="1" t="s">
        <v>514</v>
      </c>
      <c r="G158" s="1">
        <v>16</v>
      </c>
      <c r="H158" s="1">
        <v>116</v>
      </c>
      <c r="I158" s="1">
        <v>14.99</v>
      </c>
      <c r="J158" s="3">
        <f t="shared" si="18"/>
        <v>100.3</v>
      </c>
      <c r="K158" s="3">
        <f t="shared" si="19"/>
        <v>101.4</v>
      </c>
      <c r="L158" s="3">
        <f t="shared" si="20"/>
        <v>109.6</v>
      </c>
      <c r="M158" s="3">
        <f t="shared" si="21"/>
        <v>108</v>
      </c>
      <c r="N158" s="3"/>
      <c r="P158" s="4">
        <f t="shared" si="24"/>
        <v>12.505073851145994</v>
      </c>
      <c r="Q158" s="5">
        <f t="shared" si="22"/>
        <v>12.505073851145994</v>
      </c>
      <c r="R158" s="5">
        <f t="shared" si="23"/>
        <v>3.7894163185290894</v>
      </c>
    </row>
    <row r="159" spans="1:18" x14ac:dyDescent="0.3">
      <c r="A159" s="1">
        <v>158</v>
      </c>
      <c r="B159" s="1" t="s">
        <v>400</v>
      </c>
      <c r="C159" s="1" t="s">
        <v>495</v>
      </c>
      <c r="D159" s="1" t="s">
        <v>544</v>
      </c>
      <c r="E159" s="1">
        <v>3300</v>
      </c>
      <c r="F159" s="1" t="s">
        <v>499</v>
      </c>
      <c r="G159" s="1">
        <v>24</v>
      </c>
      <c r="H159" s="1">
        <v>110</v>
      </c>
      <c r="I159" s="1">
        <v>18.100000000000001</v>
      </c>
      <c r="J159" s="3">
        <f t="shared" si="18"/>
        <v>97.8</v>
      </c>
      <c r="K159" s="3">
        <f t="shared" si="19"/>
        <v>101.1</v>
      </c>
      <c r="L159" s="3">
        <f t="shared" si="20"/>
        <v>105</v>
      </c>
      <c r="M159" s="3">
        <f t="shared" si="21"/>
        <v>101.2</v>
      </c>
      <c r="N159" s="3"/>
      <c r="P159" s="4">
        <f t="shared" si="24"/>
        <v>18.822685051145999</v>
      </c>
      <c r="Q159" s="5">
        <f t="shared" si="22"/>
        <v>18.822685051145999</v>
      </c>
      <c r="R159" s="5">
        <f t="shared" si="23"/>
        <v>5.7038439548927276</v>
      </c>
    </row>
    <row r="160" spans="1:18" x14ac:dyDescent="0.3">
      <c r="A160" s="1">
        <v>159</v>
      </c>
      <c r="B160" s="1" t="s">
        <v>387</v>
      </c>
      <c r="C160" s="1" t="s">
        <v>523</v>
      </c>
      <c r="D160" s="1" t="s">
        <v>543</v>
      </c>
      <c r="E160" s="1">
        <v>3300</v>
      </c>
      <c r="F160" s="3" t="s">
        <v>512</v>
      </c>
      <c r="G160" s="1">
        <v>16</v>
      </c>
      <c r="H160" s="1">
        <v>116.25</v>
      </c>
      <c r="I160" s="1">
        <v>17.920000000000002</v>
      </c>
      <c r="J160" s="3">
        <f t="shared" si="18"/>
        <v>104</v>
      </c>
      <c r="K160" s="3">
        <f t="shared" si="19"/>
        <v>102.8</v>
      </c>
      <c r="L160" s="3">
        <f t="shared" si="20"/>
        <v>110.6</v>
      </c>
      <c r="M160" s="3">
        <f t="shared" si="21"/>
        <v>107.3</v>
      </c>
      <c r="N160" s="3"/>
      <c r="P160" s="4">
        <f t="shared" si="24"/>
        <v>13.360467951145997</v>
      </c>
      <c r="Q160" s="5">
        <f t="shared" si="22"/>
        <v>13.360467951145997</v>
      </c>
      <c r="R160" s="5">
        <f t="shared" si="23"/>
        <v>4.0486266518624241</v>
      </c>
    </row>
    <row r="161" spans="1:18" x14ac:dyDescent="0.3">
      <c r="A161" s="1">
        <v>160</v>
      </c>
      <c r="B161" s="1" t="s">
        <v>117</v>
      </c>
      <c r="C161" s="1" t="s">
        <v>519</v>
      </c>
      <c r="D161" s="1" t="s">
        <v>545</v>
      </c>
      <c r="E161" s="1">
        <v>3300</v>
      </c>
      <c r="F161" s="3" t="s">
        <v>492</v>
      </c>
      <c r="G161" s="1">
        <v>14</v>
      </c>
      <c r="H161" s="3">
        <v>114.5</v>
      </c>
      <c r="I161" s="1">
        <v>15.72</v>
      </c>
      <c r="J161" s="3">
        <f t="shared" si="18"/>
        <v>101.7</v>
      </c>
      <c r="K161" s="3">
        <f t="shared" si="19"/>
        <v>101.8</v>
      </c>
      <c r="L161" s="3">
        <f t="shared" si="20"/>
        <v>103.6</v>
      </c>
      <c r="M161" s="3">
        <f t="shared" si="21"/>
        <v>110.2</v>
      </c>
      <c r="N161" s="3"/>
      <c r="P161" s="4">
        <f t="shared" si="24"/>
        <v>11.176622351145996</v>
      </c>
      <c r="Q161" s="5">
        <f t="shared" si="22"/>
        <v>11.176622351145996</v>
      </c>
      <c r="R161" s="5">
        <f t="shared" si="23"/>
        <v>3.3868552579230293</v>
      </c>
    </row>
    <row r="162" spans="1:18" x14ac:dyDescent="0.3">
      <c r="A162" s="1">
        <v>161</v>
      </c>
      <c r="B162" s="1" t="s">
        <v>348</v>
      </c>
      <c r="C162" s="1" t="s">
        <v>507</v>
      </c>
      <c r="D162" s="1" t="s">
        <v>544</v>
      </c>
      <c r="E162" s="1">
        <v>3300</v>
      </c>
      <c r="F162" s="1" t="s">
        <v>489</v>
      </c>
      <c r="G162" s="1">
        <v>18</v>
      </c>
      <c r="H162" s="1">
        <v>116</v>
      </c>
      <c r="I162" s="1">
        <v>17.59</v>
      </c>
      <c r="J162" s="3">
        <f t="shared" si="18"/>
        <v>106.4</v>
      </c>
      <c r="K162" s="3">
        <f t="shared" si="19"/>
        <v>102.5</v>
      </c>
      <c r="L162" s="3">
        <f t="shared" si="20"/>
        <v>111</v>
      </c>
      <c r="M162" s="3">
        <f t="shared" si="21"/>
        <v>108.3</v>
      </c>
      <c r="N162" s="3"/>
      <c r="P162" s="4">
        <f t="shared" si="24"/>
        <v>14.705411301145995</v>
      </c>
      <c r="Q162" s="5">
        <f t="shared" si="22"/>
        <v>14.705411301145995</v>
      </c>
      <c r="R162" s="5">
        <f t="shared" si="23"/>
        <v>4.4561852427715136</v>
      </c>
    </row>
    <row r="163" spans="1:18" x14ac:dyDescent="0.3">
      <c r="A163" s="1">
        <v>162</v>
      </c>
      <c r="B163" s="1" t="s">
        <v>336</v>
      </c>
      <c r="C163" s="1" t="s">
        <v>564</v>
      </c>
      <c r="D163" s="1" t="s">
        <v>543</v>
      </c>
      <c r="E163" s="1">
        <v>3300</v>
      </c>
      <c r="F163" s="3" t="s">
        <v>517</v>
      </c>
      <c r="G163" s="1">
        <v>20</v>
      </c>
      <c r="H163" s="1">
        <v>117</v>
      </c>
      <c r="I163" s="1">
        <v>17.8</v>
      </c>
      <c r="J163" s="3">
        <f t="shared" si="18"/>
        <v>104.6</v>
      </c>
      <c r="K163" s="3">
        <f t="shared" si="19"/>
        <v>105.7</v>
      </c>
      <c r="L163" s="3">
        <f t="shared" si="20"/>
        <v>110</v>
      </c>
      <c r="M163" s="3">
        <f t="shared" si="21"/>
        <v>105.3</v>
      </c>
      <c r="N163" s="3"/>
      <c r="P163" s="4">
        <f t="shared" si="24"/>
        <v>16.396163901146</v>
      </c>
      <c r="Q163" s="5">
        <f t="shared" si="22"/>
        <v>16.396163901146</v>
      </c>
      <c r="R163" s="5">
        <f t="shared" si="23"/>
        <v>4.9685345154987886</v>
      </c>
    </row>
    <row r="164" spans="1:18" x14ac:dyDescent="0.3">
      <c r="A164" s="1">
        <v>163</v>
      </c>
      <c r="B164" s="1" t="s">
        <v>243</v>
      </c>
      <c r="C164" s="1" t="s">
        <v>498</v>
      </c>
      <c r="D164" s="1" t="s">
        <v>544</v>
      </c>
      <c r="E164" s="1">
        <v>3300</v>
      </c>
      <c r="F164" s="1" t="s">
        <v>496</v>
      </c>
      <c r="G164" s="1">
        <v>16</v>
      </c>
      <c r="H164" s="1">
        <v>108.75</v>
      </c>
      <c r="I164" s="1">
        <v>12.87</v>
      </c>
      <c r="J164" s="3">
        <f t="shared" si="18"/>
        <v>103.6</v>
      </c>
      <c r="K164" s="3">
        <f t="shared" si="19"/>
        <v>102.4</v>
      </c>
      <c r="L164" s="3">
        <f t="shared" si="20"/>
        <v>109</v>
      </c>
      <c r="M164" s="3">
        <f t="shared" si="21"/>
        <v>106.7</v>
      </c>
      <c r="N164" s="3"/>
      <c r="P164" s="4">
        <f t="shared" si="24"/>
        <v>11.321754751145995</v>
      </c>
      <c r="Q164" s="5">
        <f t="shared" si="22"/>
        <v>11.321754751145995</v>
      </c>
      <c r="R164" s="5">
        <f t="shared" si="23"/>
        <v>3.4308347730745443</v>
      </c>
    </row>
    <row r="165" spans="1:18" x14ac:dyDescent="0.3">
      <c r="A165" s="1">
        <v>164</v>
      </c>
      <c r="B165" s="1" t="s">
        <v>448</v>
      </c>
      <c r="C165" s="1" t="s">
        <v>517</v>
      </c>
      <c r="D165" s="1" t="s">
        <v>544</v>
      </c>
      <c r="E165" s="1">
        <v>3300</v>
      </c>
      <c r="F165" s="3" t="s">
        <v>564</v>
      </c>
      <c r="G165" s="1">
        <v>19</v>
      </c>
      <c r="H165" s="1">
        <v>122.5</v>
      </c>
      <c r="I165" s="1">
        <v>16.690000000000001</v>
      </c>
      <c r="J165" s="3">
        <f t="shared" si="18"/>
        <v>105.7</v>
      </c>
      <c r="K165" s="3">
        <f t="shared" si="19"/>
        <v>104.6</v>
      </c>
      <c r="L165" s="3">
        <f t="shared" si="20"/>
        <v>106.7</v>
      </c>
      <c r="M165" s="3">
        <f t="shared" si="21"/>
        <v>110.3</v>
      </c>
      <c r="N165" s="3"/>
      <c r="P165" s="4">
        <f t="shared" si="24"/>
        <v>15.841696251145997</v>
      </c>
      <c r="Q165" s="5">
        <f t="shared" si="22"/>
        <v>15.841696251145997</v>
      </c>
      <c r="R165" s="5">
        <f t="shared" si="23"/>
        <v>4.8005140154987869</v>
      </c>
    </row>
    <row r="166" spans="1:18" x14ac:dyDescent="0.3">
      <c r="A166" s="1">
        <v>165</v>
      </c>
      <c r="B166" s="1" t="s">
        <v>95</v>
      </c>
      <c r="C166" s="1" t="s">
        <v>549</v>
      </c>
      <c r="D166" s="1" t="s">
        <v>545</v>
      </c>
      <c r="E166" s="1">
        <v>3300</v>
      </c>
      <c r="F166" s="1" t="s">
        <v>513</v>
      </c>
      <c r="G166" s="1">
        <v>26</v>
      </c>
      <c r="H166" s="1">
        <v>116.25</v>
      </c>
      <c r="I166" s="1">
        <v>12.67</v>
      </c>
      <c r="J166" s="3">
        <f t="shared" si="18"/>
        <v>103.2</v>
      </c>
      <c r="K166" s="3">
        <f t="shared" si="19"/>
        <v>100.7</v>
      </c>
      <c r="L166" s="3">
        <f t="shared" si="20"/>
        <v>106.8</v>
      </c>
      <c r="M166" s="3">
        <f t="shared" si="21"/>
        <v>103.8</v>
      </c>
      <c r="N166" s="3"/>
      <c r="P166" s="4">
        <f t="shared" si="24"/>
        <v>19.351939651145997</v>
      </c>
      <c r="Q166" s="5">
        <f t="shared" si="22"/>
        <v>19.351939651145997</v>
      </c>
      <c r="R166" s="5">
        <f t="shared" si="23"/>
        <v>5.8642241367109085</v>
      </c>
    </row>
    <row r="167" spans="1:18" x14ac:dyDescent="0.3">
      <c r="A167" s="1">
        <v>166</v>
      </c>
      <c r="B167" s="1" t="s">
        <v>302</v>
      </c>
      <c r="C167" s="1" t="s">
        <v>496</v>
      </c>
      <c r="D167" s="1" t="s">
        <v>544</v>
      </c>
      <c r="E167" s="1">
        <v>3300</v>
      </c>
      <c r="F167" s="1" t="s">
        <v>498</v>
      </c>
      <c r="G167" s="1">
        <v>16</v>
      </c>
      <c r="H167" s="1">
        <v>118.25</v>
      </c>
      <c r="I167" s="1">
        <v>17.84</v>
      </c>
      <c r="J167" s="3">
        <f t="shared" si="18"/>
        <v>102.4</v>
      </c>
      <c r="K167" s="3">
        <f t="shared" si="19"/>
        <v>103.6</v>
      </c>
      <c r="L167" s="3">
        <f t="shared" si="20"/>
        <v>103.4</v>
      </c>
      <c r="M167" s="3">
        <f t="shared" si="21"/>
        <v>109.2</v>
      </c>
      <c r="N167" s="3"/>
      <c r="P167" s="4">
        <f t="shared" si="24"/>
        <v>13.604277101145996</v>
      </c>
      <c r="Q167" s="5">
        <f t="shared" si="22"/>
        <v>13.604277101145996</v>
      </c>
      <c r="R167" s="5">
        <f t="shared" si="23"/>
        <v>4.1225082124684835</v>
      </c>
    </row>
    <row r="168" spans="1:18" x14ac:dyDescent="0.3">
      <c r="A168" s="1">
        <v>167</v>
      </c>
      <c r="B168" s="1" t="s">
        <v>12</v>
      </c>
      <c r="C168" s="1" t="s">
        <v>517</v>
      </c>
      <c r="D168" s="1" t="s">
        <v>544</v>
      </c>
      <c r="E168" s="1">
        <v>3300</v>
      </c>
      <c r="F168" s="3" t="s">
        <v>564</v>
      </c>
      <c r="G168" s="1">
        <v>3</v>
      </c>
      <c r="H168" s="3">
        <v>122.5</v>
      </c>
      <c r="I168" s="1">
        <v>21.96</v>
      </c>
      <c r="J168" s="3">
        <f t="shared" si="18"/>
        <v>105.7</v>
      </c>
      <c r="K168" s="3">
        <f t="shared" si="19"/>
        <v>104.6</v>
      </c>
      <c r="L168" s="3">
        <f t="shared" si="20"/>
        <v>106.7</v>
      </c>
      <c r="M168" s="3">
        <f t="shared" si="21"/>
        <v>110.3</v>
      </c>
      <c r="N168" s="3"/>
      <c r="P168" s="4">
        <f t="shared" si="24"/>
        <v>5.5587369511459954</v>
      </c>
      <c r="Q168" s="5">
        <f t="shared" si="22"/>
        <v>5.5587369511459954</v>
      </c>
      <c r="R168" s="5">
        <f t="shared" si="23"/>
        <v>1.684465742771514</v>
      </c>
    </row>
    <row r="169" spans="1:18" x14ac:dyDescent="0.3">
      <c r="A169" s="1">
        <v>168</v>
      </c>
      <c r="B169" s="1" t="s">
        <v>398</v>
      </c>
      <c r="C169" s="1" t="s">
        <v>514</v>
      </c>
      <c r="D169" s="1" t="s">
        <v>543</v>
      </c>
      <c r="E169" s="1">
        <v>3300</v>
      </c>
      <c r="F169" s="3" t="s">
        <v>487</v>
      </c>
      <c r="G169" s="1">
        <v>8</v>
      </c>
      <c r="H169" s="1">
        <v>111.5</v>
      </c>
      <c r="I169" s="1">
        <v>25.21</v>
      </c>
      <c r="J169" s="3">
        <f t="shared" si="18"/>
        <v>101.4</v>
      </c>
      <c r="K169" s="3">
        <f t="shared" si="19"/>
        <v>100.3</v>
      </c>
      <c r="L169" s="3">
        <f t="shared" si="20"/>
        <v>109.1</v>
      </c>
      <c r="M169" s="3">
        <f t="shared" si="21"/>
        <v>111.8</v>
      </c>
      <c r="N169" s="3"/>
      <c r="P169" s="4">
        <f t="shared" si="24"/>
        <v>8.9598991011459983</v>
      </c>
      <c r="Q169" s="5">
        <f t="shared" si="22"/>
        <v>8.9598991011459983</v>
      </c>
      <c r="R169" s="5">
        <f t="shared" si="23"/>
        <v>2.7151209397412117</v>
      </c>
    </row>
    <row r="170" spans="1:18" x14ac:dyDescent="0.3">
      <c r="A170" s="1">
        <v>169</v>
      </c>
      <c r="B170" s="1" t="s">
        <v>555</v>
      </c>
      <c r="C170" s="1" t="s">
        <v>499</v>
      </c>
      <c r="D170" s="1" t="s">
        <v>544</v>
      </c>
      <c r="E170" s="1">
        <v>3300</v>
      </c>
      <c r="F170" s="3" t="s">
        <v>495</v>
      </c>
      <c r="G170" s="1">
        <v>11</v>
      </c>
      <c r="H170" s="1">
        <v>107</v>
      </c>
      <c r="I170" s="1">
        <v>17.48</v>
      </c>
      <c r="J170" s="3">
        <f t="shared" si="18"/>
        <v>101.1</v>
      </c>
      <c r="K170" s="3">
        <f t="shared" si="19"/>
        <v>97.8</v>
      </c>
      <c r="L170" s="3">
        <f t="shared" si="20"/>
        <v>109.7</v>
      </c>
      <c r="M170" s="3">
        <f t="shared" si="21"/>
        <v>102.1</v>
      </c>
      <c r="N170" s="3"/>
      <c r="P170" s="4">
        <f t="shared" si="24"/>
        <v>8.7634124511459941</v>
      </c>
      <c r="Q170" s="5">
        <f t="shared" si="22"/>
        <v>8.7634124511459941</v>
      </c>
      <c r="R170" s="5">
        <f t="shared" si="23"/>
        <v>2.6555795306503014</v>
      </c>
    </row>
    <row r="171" spans="1:18" x14ac:dyDescent="0.3">
      <c r="A171" s="1">
        <v>170</v>
      </c>
      <c r="B171" s="1" t="s">
        <v>354</v>
      </c>
      <c r="C171" s="1" t="s">
        <v>518</v>
      </c>
      <c r="D171" s="1" t="s">
        <v>543</v>
      </c>
      <c r="E171" s="1">
        <v>3300</v>
      </c>
      <c r="F171" s="3" t="s">
        <v>506</v>
      </c>
      <c r="G171" s="1">
        <v>10</v>
      </c>
      <c r="H171" s="1">
        <v>106.75</v>
      </c>
      <c r="I171" s="1">
        <v>25.81</v>
      </c>
      <c r="J171" s="3">
        <f t="shared" si="18"/>
        <v>101.8</v>
      </c>
      <c r="K171" s="3">
        <f t="shared" si="19"/>
        <v>100.5</v>
      </c>
      <c r="L171" s="3">
        <f t="shared" si="20"/>
        <v>106.8</v>
      </c>
      <c r="M171" s="3">
        <f t="shared" si="21"/>
        <v>107.2</v>
      </c>
      <c r="N171" s="3"/>
      <c r="P171" s="4">
        <f t="shared" si="24"/>
        <v>10.267029951145995</v>
      </c>
      <c r="Q171" s="5">
        <f t="shared" si="22"/>
        <v>10.267029951145995</v>
      </c>
      <c r="R171" s="5">
        <f t="shared" si="23"/>
        <v>3.1112211973169681</v>
      </c>
    </row>
    <row r="172" spans="1:18" x14ac:dyDescent="0.3">
      <c r="A172" s="1">
        <v>171</v>
      </c>
      <c r="B172" s="1" t="s">
        <v>360</v>
      </c>
      <c r="C172" s="1" t="s">
        <v>497</v>
      </c>
      <c r="D172" s="1" t="s">
        <v>543</v>
      </c>
      <c r="E172" s="1">
        <v>3200</v>
      </c>
      <c r="F172" s="1" t="s">
        <v>485</v>
      </c>
      <c r="G172" s="1">
        <v>10</v>
      </c>
      <c r="H172" s="1">
        <v>114.5</v>
      </c>
      <c r="I172" s="1">
        <v>19.100000000000001</v>
      </c>
      <c r="J172" s="3">
        <f t="shared" si="18"/>
        <v>105.7</v>
      </c>
      <c r="K172" s="3">
        <f t="shared" si="19"/>
        <v>105</v>
      </c>
      <c r="L172" s="3">
        <f t="shared" si="20"/>
        <v>107.8</v>
      </c>
      <c r="M172" s="3">
        <f t="shared" si="21"/>
        <v>111</v>
      </c>
      <c r="N172" s="3"/>
      <c r="P172" s="4">
        <f t="shared" si="24"/>
        <v>8.8526561275392162</v>
      </c>
      <c r="Q172" s="5">
        <f t="shared" si="22"/>
        <v>8.8526561275392162</v>
      </c>
      <c r="R172" s="5">
        <f t="shared" si="23"/>
        <v>2.7664550398560048</v>
      </c>
    </row>
    <row r="173" spans="1:18" x14ac:dyDescent="0.3">
      <c r="A173" s="1">
        <v>172</v>
      </c>
      <c r="B173" s="1" t="s">
        <v>118</v>
      </c>
      <c r="C173" s="1" t="s">
        <v>549</v>
      </c>
      <c r="D173" s="1" t="s">
        <v>544</v>
      </c>
      <c r="E173" s="1">
        <v>3200</v>
      </c>
      <c r="F173" s="1" t="s">
        <v>513</v>
      </c>
      <c r="G173" s="1">
        <v>8</v>
      </c>
      <c r="H173" s="1">
        <v>116.25</v>
      </c>
      <c r="I173" s="1">
        <v>14.02</v>
      </c>
      <c r="J173" s="3">
        <f t="shared" si="18"/>
        <v>103.2</v>
      </c>
      <c r="K173" s="3">
        <f t="shared" si="19"/>
        <v>100.7</v>
      </c>
      <c r="L173" s="3">
        <f t="shared" si="20"/>
        <v>106.8</v>
      </c>
      <c r="M173" s="3">
        <f t="shared" si="21"/>
        <v>103.8</v>
      </c>
      <c r="N173" s="3"/>
      <c r="P173" s="4">
        <f t="shared" si="24"/>
        <v>6.2481146275392163</v>
      </c>
      <c r="Q173" s="5">
        <f t="shared" si="22"/>
        <v>6.2481146275392163</v>
      </c>
      <c r="R173" s="5">
        <f t="shared" si="23"/>
        <v>1.9525358211060051</v>
      </c>
    </row>
    <row r="174" spans="1:18" x14ac:dyDescent="0.3">
      <c r="A174" s="1">
        <v>173</v>
      </c>
      <c r="B174" s="1" t="s">
        <v>261</v>
      </c>
      <c r="C174" s="1" t="s">
        <v>489</v>
      </c>
      <c r="D174" s="1" t="s">
        <v>546</v>
      </c>
      <c r="E174" s="1">
        <v>3200</v>
      </c>
      <c r="F174" s="1" t="s">
        <v>507</v>
      </c>
      <c r="G174" s="1">
        <v>14</v>
      </c>
      <c r="H174" s="1">
        <v>121</v>
      </c>
      <c r="I174" s="1">
        <v>11.7</v>
      </c>
      <c r="J174" s="3">
        <f t="shared" si="18"/>
        <v>102.5</v>
      </c>
      <c r="K174" s="3">
        <f t="shared" si="19"/>
        <v>106.4</v>
      </c>
      <c r="L174" s="3">
        <f t="shared" si="20"/>
        <v>108.7</v>
      </c>
      <c r="M174" s="3">
        <f t="shared" si="21"/>
        <v>103.6</v>
      </c>
      <c r="N174" s="3"/>
      <c r="P174" s="4">
        <f t="shared" si="24"/>
        <v>10.459888377539215</v>
      </c>
      <c r="Q174" s="5">
        <f t="shared" si="22"/>
        <v>10.459888377539215</v>
      </c>
      <c r="R174" s="5">
        <f t="shared" si="23"/>
        <v>3.2687151179810048</v>
      </c>
    </row>
    <row r="175" spans="1:18" x14ac:dyDescent="0.3">
      <c r="A175" s="1">
        <v>174</v>
      </c>
      <c r="B175" s="1" t="s">
        <v>60</v>
      </c>
      <c r="C175" s="1" t="s">
        <v>514</v>
      </c>
      <c r="D175" s="1" t="s">
        <v>542</v>
      </c>
      <c r="E175" s="1">
        <v>3200</v>
      </c>
      <c r="F175" s="3" t="s">
        <v>487</v>
      </c>
      <c r="G175" s="1">
        <v>12</v>
      </c>
      <c r="H175" s="1">
        <v>111.5</v>
      </c>
      <c r="I175" s="1">
        <v>11.66</v>
      </c>
      <c r="J175" s="3">
        <f t="shared" si="18"/>
        <v>101.4</v>
      </c>
      <c r="K175" s="3">
        <f t="shared" si="19"/>
        <v>100.3</v>
      </c>
      <c r="L175" s="3">
        <f t="shared" si="20"/>
        <v>109.1</v>
      </c>
      <c r="M175" s="3">
        <f t="shared" si="21"/>
        <v>111.8</v>
      </c>
      <c r="N175" s="3"/>
      <c r="P175" s="4">
        <f t="shared" si="24"/>
        <v>7.910185077539218</v>
      </c>
      <c r="Q175" s="5">
        <f t="shared" si="22"/>
        <v>7.910185077539218</v>
      </c>
      <c r="R175" s="5">
        <f t="shared" si="23"/>
        <v>2.4719328367310056</v>
      </c>
    </row>
    <row r="176" spans="1:18" x14ac:dyDescent="0.3">
      <c r="A176" s="1">
        <v>175</v>
      </c>
      <c r="B176" s="1" t="s">
        <v>372</v>
      </c>
      <c r="C176" s="1" t="s">
        <v>491</v>
      </c>
      <c r="D176" s="1" t="s">
        <v>544</v>
      </c>
      <c r="E176" s="1">
        <v>3200</v>
      </c>
      <c r="F176" s="1" t="s">
        <v>557</v>
      </c>
      <c r="G176" s="1">
        <v>25</v>
      </c>
      <c r="H176" s="1">
        <v>107.75</v>
      </c>
      <c r="I176" s="1">
        <v>12.6</v>
      </c>
      <c r="J176" s="3">
        <f t="shared" si="18"/>
        <v>100.7</v>
      </c>
      <c r="K176" s="3">
        <f t="shared" si="19"/>
        <v>100.7</v>
      </c>
      <c r="L176" s="3">
        <f t="shared" si="20"/>
        <v>106.5</v>
      </c>
      <c r="M176" s="3">
        <f t="shared" si="21"/>
        <v>111.3</v>
      </c>
      <c r="N176" s="3"/>
      <c r="P176" s="4">
        <f t="shared" si="24"/>
        <v>17.389627877539212</v>
      </c>
      <c r="Q176" s="5">
        <f t="shared" si="22"/>
        <v>17.389627877539212</v>
      </c>
      <c r="R176" s="5">
        <f t="shared" si="23"/>
        <v>5.4342587117310037</v>
      </c>
    </row>
    <row r="177" spans="1:18" x14ac:dyDescent="0.3">
      <c r="A177" s="1">
        <v>176</v>
      </c>
      <c r="B177" s="1" t="s">
        <v>401</v>
      </c>
      <c r="C177" s="1" t="s">
        <v>495</v>
      </c>
      <c r="D177" s="1" t="s">
        <v>546</v>
      </c>
      <c r="E177" s="1">
        <v>3200</v>
      </c>
      <c r="F177" s="1" t="s">
        <v>499</v>
      </c>
      <c r="G177" s="1">
        <v>22</v>
      </c>
      <c r="H177" s="1">
        <v>110</v>
      </c>
      <c r="I177" s="1">
        <v>13.77</v>
      </c>
      <c r="J177" s="3">
        <f t="shared" si="18"/>
        <v>97.8</v>
      </c>
      <c r="K177" s="3">
        <f t="shared" si="19"/>
        <v>101.1</v>
      </c>
      <c r="L177" s="3">
        <f t="shared" si="20"/>
        <v>105</v>
      </c>
      <c r="M177" s="3">
        <f t="shared" si="21"/>
        <v>101.2</v>
      </c>
      <c r="N177" s="3"/>
      <c r="P177" s="4">
        <f t="shared" si="24"/>
        <v>15.890131227539214</v>
      </c>
      <c r="Q177" s="5">
        <f t="shared" si="22"/>
        <v>15.890131227539214</v>
      </c>
      <c r="R177" s="5">
        <f t="shared" si="23"/>
        <v>4.9656660086060045</v>
      </c>
    </row>
    <row r="178" spans="1:18" x14ac:dyDescent="0.3">
      <c r="A178" s="1">
        <v>177</v>
      </c>
      <c r="B178" s="1" t="s">
        <v>292</v>
      </c>
      <c r="C178" s="1" t="s">
        <v>495</v>
      </c>
      <c r="D178" s="1" t="s">
        <v>546</v>
      </c>
      <c r="E178" s="1">
        <v>3200</v>
      </c>
      <c r="F178" s="3" t="s">
        <v>499</v>
      </c>
      <c r="G178" s="1">
        <v>20</v>
      </c>
      <c r="H178" s="3">
        <v>110</v>
      </c>
      <c r="I178" s="1">
        <v>19.010000000000002</v>
      </c>
      <c r="J178" s="3">
        <f t="shared" si="18"/>
        <v>97.8</v>
      </c>
      <c r="K178" s="3">
        <f t="shared" si="19"/>
        <v>101.1</v>
      </c>
      <c r="L178" s="3">
        <f t="shared" si="20"/>
        <v>105</v>
      </c>
      <c r="M178" s="3">
        <f t="shared" si="21"/>
        <v>101.2</v>
      </c>
      <c r="N178" s="3"/>
      <c r="P178" s="4">
        <f t="shared" si="24"/>
        <v>15.852739627539215</v>
      </c>
      <c r="Q178" s="5">
        <f t="shared" si="22"/>
        <v>15.852739627539215</v>
      </c>
      <c r="R178" s="5">
        <f t="shared" si="23"/>
        <v>4.9539811336060042</v>
      </c>
    </row>
    <row r="179" spans="1:18" x14ac:dyDescent="0.3">
      <c r="A179" s="1">
        <v>178</v>
      </c>
      <c r="B179" s="1" t="s">
        <v>44</v>
      </c>
      <c r="C179" s="1" t="s">
        <v>485</v>
      </c>
      <c r="D179" s="1" t="s">
        <v>545</v>
      </c>
      <c r="E179" s="1">
        <v>3200</v>
      </c>
      <c r="F179" s="3" t="s">
        <v>497</v>
      </c>
      <c r="G179" s="1">
        <v>4</v>
      </c>
      <c r="H179" s="1">
        <v>120.5</v>
      </c>
      <c r="I179" s="1">
        <v>13.75</v>
      </c>
      <c r="J179" s="3">
        <f t="shared" si="18"/>
        <v>105</v>
      </c>
      <c r="K179" s="3">
        <f t="shared" si="19"/>
        <v>105.7</v>
      </c>
      <c r="L179" s="3">
        <f t="shared" si="20"/>
        <v>101.6</v>
      </c>
      <c r="M179" s="3">
        <f t="shared" si="21"/>
        <v>107.6</v>
      </c>
      <c r="N179" s="3"/>
      <c r="P179" s="4">
        <f t="shared" si="24"/>
        <v>3.7126570275392159</v>
      </c>
      <c r="Q179" s="5">
        <f t="shared" si="22"/>
        <v>3.7126570275392159</v>
      </c>
      <c r="R179" s="5">
        <f t="shared" si="23"/>
        <v>1.1602053211060048</v>
      </c>
    </row>
    <row r="180" spans="1:18" x14ac:dyDescent="0.3">
      <c r="A180" s="1">
        <v>179</v>
      </c>
      <c r="B180" s="1" t="s">
        <v>151</v>
      </c>
      <c r="C180" s="1" t="s">
        <v>506</v>
      </c>
      <c r="D180" s="1" t="s">
        <v>546</v>
      </c>
      <c r="E180" s="1">
        <v>3200</v>
      </c>
      <c r="F180" s="1" t="s">
        <v>518</v>
      </c>
      <c r="G180" s="1">
        <v>17</v>
      </c>
      <c r="H180" s="1">
        <v>107.75</v>
      </c>
      <c r="I180" s="1">
        <v>14.74</v>
      </c>
      <c r="J180" s="3">
        <f t="shared" si="18"/>
        <v>100.5</v>
      </c>
      <c r="K180" s="3">
        <f t="shared" si="19"/>
        <v>101.8</v>
      </c>
      <c r="L180" s="3">
        <f t="shared" si="20"/>
        <v>102.4</v>
      </c>
      <c r="M180" s="3">
        <f t="shared" si="21"/>
        <v>106</v>
      </c>
      <c r="N180" s="3"/>
      <c r="P180" s="4">
        <f t="shared" si="24"/>
        <v>12.274371127539215</v>
      </c>
      <c r="Q180" s="5">
        <f t="shared" si="22"/>
        <v>12.274371127539215</v>
      </c>
      <c r="R180" s="5">
        <f t="shared" si="23"/>
        <v>3.8357409773560045</v>
      </c>
    </row>
    <row r="181" spans="1:18" x14ac:dyDescent="0.3">
      <c r="A181" s="1">
        <v>180</v>
      </c>
      <c r="B181" s="1" t="s">
        <v>26</v>
      </c>
      <c r="C181" s="1" t="s">
        <v>497</v>
      </c>
      <c r="D181" s="1" t="s">
        <v>545</v>
      </c>
      <c r="E181" s="1">
        <v>3200</v>
      </c>
      <c r="F181" s="1" t="s">
        <v>485</v>
      </c>
      <c r="G181" s="1">
        <v>16</v>
      </c>
      <c r="H181" s="1">
        <v>114.5</v>
      </c>
      <c r="I181" s="1">
        <v>23.17</v>
      </c>
      <c r="J181" s="3">
        <f t="shared" si="18"/>
        <v>105.7</v>
      </c>
      <c r="K181" s="3">
        <f t="shared" si="19"/>
        <v>105</v>
      </c>
      <c r="L181" s="3">
        <f t="shared" si="20"/>
        <v>107.8</v>
      </c>
      <c r="M181" s="3">
        <f t="shared" si="21"/>
        <v>111</v>
      </c>
      <c r="N181" s="3"/>
      <c r="P181" s="4">
        <f t="shared" si="24"/>
        <v>14.355824827539214</v>
      </c>
      <c r="Q181" s="5">
        <f t="shared" si="22"/>
        <v>14.355824827539214</v>
      </c>
      <c r="R181" s="5">
        <f t="shared" si="23"/>
        <v>4.4861952586060045</v>
      </c>
    </row>
    <row r="182" spans="1:18" x14ac:dyDescent="0.3">
      <c r="A182" s="1">
        <v>181</v>
      </c>
      <c r="B182" s="1" t="s">
        <v>49</v>
      </c>
      <c r="C182" s="1" t="s">
        <v>487</v>
      </c>
      <c r="D182" s="1" t="s">
        <v>544</v>
      </c>
      <c r="E182" s="1">
        <v>3200</v>
      </c>
      <c r="F182" s="1" t="s">
        <v>514</v>
      </c>
      <c r="G182" s="1">
        <v>13</v>
      </c>
      <c r="H182" s="1">
        <v>116</v>
      </c>
      <c r="I182" s="1">
        <v>15.59</v>
      </c>
      <c r="J182" s="3">
        <f t="shared" si="18"/>
        <v>100.3</v>
      </c>
      <c r="K182" s="3">
        <f t="shared" si="19"/>
        <v>101.4</v>
      </c>
      <c r="L182" s="3">
        <f t="shared" si="20"/>
        <v>109.6</v>
      </c>
      <c r="M182" s="3">
        <f t="shared" si="21"/>
        <v>108</v>
      </c>
      <c r="N182" s="3"/>
      <c r="P182" s="4">
        <f t="shared" si="24"/>
        <v>10.183091327539216</v>
      </c>
      <c r="Q182" s="5">
        <f t="shared" si="22"/>
        <v>10.183091327539216</v>
      </c>
      <c r="R182" s="5">
        <f t="shared" si="23"/>
        <v>3.1822160398560051</v>
      </c>
    </row>
    <row r="183" spans="1:18" x14ac:dyDescent="0.3">
      <c r="A183" s="1">
        <v>182</v>
      </c>
      <c r="B183" s="1" t="s">
        <v>343</v>
      </c>
      <c r="C183" s="1" t="s">
        <v>489</v>
      </c>
      <c r="D183" s="1" t="s">
        <v>543</v>
      </c>
      <c r="E183" s="1">
        <v>3200</v>
      </c>
      <c r="F183" s="1" t="s">
        <v>507</v>
      </c>
      <c r="G183" s="1">
        <v>16</v>
      </c>
      <c r="H183" s="1">
        <v>121</v>
      </c>
      <c r="I183" s="1">
        <v>18.54</v>
      </c>
      <c r="J183" s="3">
        <f t="shared" si="18"/>
        <v>102.5</v>
      </c>
      <c r="K183" s="3">
        <f t="shared" si="19"/>
        <v>106.4</v>
      </c>
      <c r="L183" s="3">
        <f t="shared" si="20"/>
        <v>108.7</v>
      </c>
      <c r="M183" s="3">
        <f t="shared" si="21"/>
        <v>103.6</v>
      </c>
      <c r="N183" s="3"/>
      <c r="P183" s="4">
        <f t="shared" si="24"/>
        <v>13.787992777539213</v>
      </c>
      <c r="Q183" s="5">
        <f t="shared" si="22"/>
        <v>13.787992777539213</v>
      </c>
      <c r="R183" s="5">
        <f t="shared" si="23"/>
        <v>4.3087477429810033</v>
      </c>
    </row>
    <row r="184" spans="1:18" x14ac:dyDescent="0.3">
      <c r="A184" s="1">
        <v>183</v>
      </c>
      <c r="B184" s="1" t="s">
        <v>222</v>
      </c>
      <c r="C184" s="1" t="s">
        <v>517</v>
      </c>
      <c r="D184" s="1" t="s">
        <v>544</v>
      </c>
      <c r="E184" s="1">
        <v>3200</v>
      </c>
      <c r="F184" s="3" t="s">
        <v>564</v>
      </c>
      <c r="G184" s="1">
        <v>9</v>
      </c>
      <c r="H184" s="1">
        <v>122.5</v>
      </c>
      <c r="I184" s="1">
        <v>14.2</v>
      </c>
      <c r="J184" s="3">
        <f t="shared" si="18"/>
        <v>105.7</v>
      </c>
      <c r="K184" s="3">
        <f t="shared" si="19"/>
        <v>104.6</v>
      </c>
      <c r="L184" s="3">
        <f t="shared" si="20"/>
        <v>106.7</v>
      </c>
      <c r="M184" s="3">
        <f t="shared" si="21"/>
        <v>110.3</v>
      </c>
      <c r="N184" s="3"/>
      <c r="P184" s="4">
        <f t="shared" si="24"/>
        <v>7.5510968275392152</v>
      </c>
      <c r="Q184" s="5">
        <f t="shared" si="22"/>
        <v>7.5510968275392152</v>
      </c>
      <c r="R184" s="5">
        <f t="shared" si="23"/>
        <v>2.3597177586060045</v>
      </c>
    </row>
    <row r="185" spans="1:18" x14ac:dyDescent="0.3">
      <c r="A185" s="1">
        <v>184</v>
      </c>
      <c r="B185" s="1" t="s">
        <v>436</v>
      </c>
      <c r="C185" s="1" t="s">
        <v>514</v>
      </c>
      <c r="D185" s="1" t="s">
        <v>546</v>
      </c>
      <c r="E185" s="1">
        <v>3200</v>
      </c>
      <c r="F185" s="3" t="s">
        <v>487</v>
      </c>
      <c r="G185" s="1">
        <v>17</v>
      </c>
      <c r="H185" s="1">
        <v>111.5</v>
      </c>
      <c r="I185" s="1">
        <v>15.8</v>
      </c>
      <c r="J185" s="3">
        <f t="shared" si="18"/>
        <v>101.4</v>
      </c>
      <c r="K185" s="3">
        <f t="shared" si="19"/>
        <v>100.3</v>
      </c>
      <c r="L185" s="3">
        <f t="shared" si="20"/>
        <v>109.1</v>
      </c>
      <c r="M185" s="3">
        <f t="shared" si="21"/>
        <v>111.8</v>
      </c>
      <c r="N185" s="3"/>
      <c r="P185" s="4">
        <f t="shared" si="24"/>
        <v>12.700012477539218</v>
      </c>
      <c r="Q185" s="5">
        <f t="shared" si="22"/>
        <v>12.700012477539218</v>
      </c>
      <c r="R185" s="5">
        <f t="shared" si="23"/>
        <v>3.9687538992310056</v>
      </c>
    </row>
    <row r="186" spans="1:18" x14ac:dyDescent="0.3">
      <c r="A186" s="1">
        <v>185</v>
      </c>
      <c r="B186" s="1" t="s">
        <v>389</v>
      </c>
      <c r="C186" s="1" t="s">
        <v>517</v>
      </c>
      <c r="D186" s="1" t="s">
        <v>545</v>
      </c>
      <c r="E186" s="1">
        <v>3200</v>
      </c>
      <c r="F186" s="1" t="s">
        <v>564</v>
      </c>
      <c r="G186" s="1">
        <v>12</v>
      </c>
      <c r="H186" s="1">
        <v>122.5</v>
      </c>
      <c r="I186" s="1">
        <v>14.53</v>
      </c>
      <c r="J186" s="3">
        <f t="shared" si="18"/>
        <v>105.7</v>
      </c>
      <c r="K186" s="3">
        <f t="shared" si="19"/>
        <v>104.6</v>
      </c>
      <c r="L186" s="3">
        <f t="shared" si="20"/>
        <v>106.7</v>
      </c>
      <c r="M186" s="3">
        <f t="shared" si="21"/>
        <v>110.3</v>
      </c>
      <c r="N186" s="3"/>
      <c r="P186" s="4">
        <f t="shared" si="24"/>
        <v>9.8382221275392148</v>
      </c>
      <c r="Q186" s="5">
        <f t="shared" si="22"/>
        <v>9.8382221275392148</v>
      </c>
      <c r="R186" s="5">
        <f t="shared" si="23"/>
        <v>3.0744444148560044</v>
      </c>
    </row>
    <row r="187" spans="1:18" x14ac:dyDescent="0.3">
      <c r="A187" s="1">
        <v>186</v>
      </c>
      <c r="B187" s="1" t="s">
        <v>481</v>
      </c>
      <c r="C187" s="1" t="s">
        <v>507</v>
      </c>
      <c r="D187" s="1" t="s">
        <v>545</v>
      </c>
      <c r="E187" s="1">
        <v>3200</v>
      </c>
      <c r="F187" s="1" t="s">
        <v>489</v>
      </c>
      <c r="G187" s="1">
        <v>16</v>
      </c>
      <c r="H187" s="1">
        <v>116</v>
      </c>
      <c r="I187" s="1">
        <v>15.28</v>
      </c>
      <c r="J187" s="3">
        <f t="shared" si="18"/>
        <v>106.4</v>
      </c>
      <c r="K187" s="3">
        <f t="shared" si="19"/>
        <v>102.5</v>
      </c>
      <c r="L187" s="3">
        <f t="shared" si="20"/>
        <v>111</v>
      </c>
      <c r="M187" s="3">
        <f t="shared" si="21"/>
        <v>108.3</v>
      </c>
      <c r="N187" s="3"/>
      <c r="P187" s="4">
        <f t="shared" si="24"/>
        <v>12.323125677539215</v>
      </c>
      <c r="Q187" s="5">
        <f t="shared" si="22"/>
        <v>12.323125677539215</v>
      </c>
      <c r="R187" s="5">
        <f t="shared" si="23"/>
        <v>3.8509767742310044</v>
      </c>
    </row>
    <row r="188" spans="1:18" x14ac:dyDescent="0.3">
      <c r="A188" s="1">
        <v>187</v>
      </c>
      <c r="B188" s="1" t="s">
        <v>170</v>
      </c>
      <c r="C188" s="1" t="s">
        <v>496</v>
      </c>
      <c r="D188" s="1" t="s">
        <v>543</v>
      </c>
      <c r="E188" s="1">
        <v>3200</v>
      </c>
      <c r="F188" s="3" t="s">
        <v>498</v>
      </c>
      <c r="G188" s="1">
        <v>14</v>
      </c>
      <c r="H188" s="1">
        <v>118.25</v>
      </c>
      <c r="I188" s="1">
        <v>19.23</v>
      </c>
      <c r="J188" s="3">
        <f t="shared" si="18"/>
        <v>102.4</v>
      </c>
      <c r="K188" s="3">
        <f t="shared" si="19"/>
        <v>103.6</v>
      </c>
      <c r="L188" s="3">
        <f t="shared" si="20"/>
        <v>103.4</v>
      </c>
      <c r="M188" s="3">
        <f t="shared" si="21"/>
        <v>109.2</v>
      </c>
      <c r="N188" s="3"/>
      <c r="P188" s="4">
        <f t="shared" si="24"/>
        <v>12.229908477539215</v>
      </c>
      <c r="Q188" s="5">
        <f t="shared" si="22"/>
        <v>12.229908477539215</v>
      </c>
      <c r="R188" s="5">
        <f t="shared" si="23"/>
        <v>3.8218463992310046</v>
      </c>
    </row>
    <row r="189" spans="1:18" x14ac:dyDescent="0.3">
      <c r="A189" s="1">
        <v>188</v>
      </c>
      <c r="B189" s="1" t="s">
        <v>462</v>
      </c>
      <c r="C189" s="1" t="s">
        <v>513</v>
      </c>
      <c r="D189" s="1" t="s">
        <v>544</v>
      </c>
      <c r="E189" s="1">
        <v>3200</v>
      </c>
      <c r="F189" s="1" t="s">
        <v>549</v>
      </c>
      <c r="G189" s="1">
        <v>1</v>
      </c>
      <c r="H189" s="1">
        <v>106.75</v>
      </c>
      <c r="I189" s="1">
        <v>15.71</v>
      </c>
      <c r="J189" s="3">
        <f t="shared" si="18"/>
        <v>100.7</v>
      </c>
      <c r="K189" s="3">
        <f t="shared" si="19"/>
        <v>103.2</v>
      </c>
      <c r="L189" s="3">
        <f t="shared" si="20"/>
        <v>105</v>
      </c>
      <c r="M189" s="3">
        <f t="shared" si="21"/>
        <v>115</v>
      </c>
      <c r="N189" s="3"/>
      <c r="P189" s="4">
        <f t="shared" si="24"/>
        <v>0.5496434275392148</v>
      </c>
      <c r="Q189" s="5">
        <f t="shared" si="22"/>
        <v>0.5496434275392148</v>
      </c>
      <c r="R189" s="5">
        <f t="shared" si="23"/>
        <v>0.17176357110600463</v>
      </c>
    </row>
    <row r="190" spans="1:18" x14ac:dyDescent="0.3">
      <c r="A190" s="1">
        <v>189</v>
      </c>
      <c r="B190" s="1" t="s">
        <v>273</v>
      </c>
      <c r="C190" s="1" t="s">
        <v>518</v>
      </c>
      <c r="D190" s="1" t="s">
        <v>542</v>
      </c>
      <c r="E190" s="1">
        <v>3200</v>
      </c>
      <c r="F190" s="3" t="s">
        <v>506</v>
      </c>
      <c r="G190" s="1">
        <v>12</v>
      </c>
      <c r="H190" s="1">
        <v>106.75</v>
      </c>
      <c r="I190" s="1">
        <v>11.98</v>
      </c>
      <c r="J190" s="3">
        <f t="shared" si="18"/>
        <v>101.8</v>
      </c>
      <c r="K190" s="3">
        <f t="shared" si="19"/>
        <v>100.5</v>
      </c>
      <c r="L190" s="3">
        <f t="shared" si="20"/>
        <v>106.8</v>
      </c>
      <c r="M190" s="3">
        <f t="shared" si="21"/>
        <v>107.2</v>
      </c>
      <c r="N190" s="3"/>
      <c r="P190" s="4">
        <f t="shared" si="24"/>
        <v>7.6762211275392165</v>
      </c>
      <c r="Q190" s="5">
        <f t="shared" si="22"/>
        <v>7.6762211275392165</v>
      </c>
      <c r="R190" s="5">
        <f t="shared" si="23"/>
        <v>2.398819102356005</v>
      </c>
    </row>
    <row r="191" spans="1:18" x14ac:dyDescent="0.3">
      <c r="A191" s="1">
        <v>190</v>
      </c>
      <c r="B191" s="1" t="s">
        <v>10</v>
      </c>
      <c r="C191" s="1" t="s">
        <v>492</v>
      </c>
      <c r="D191" s="1" t="s">
        <v>543</v>
      </c>
      <c r="E191" s="1">
        <v>3200</v>
      </c>
      <c r="F191" s="1" t="s">
        <v>519</v>
      </c>
      <c r="G191" s="1">
        <v>20</v>
      </c>
      <c r="H191" s="3">
        <v>111.5</v>
      </c>
      <c r="I191" s="1">
        <v>14.88</v>
      </c>
      <c r="J191" s="3">
        <f t="shared" si="18"/>
        <v>101.8</v>
      </c>
      <c r="K191" s="3">
        <f t="shared" si="19"/>
        <v>101.7</v>
      </c>
      <c r="L191" s="3">
        <f t="shared" si="20"/>
        <v>107.8</v>
      </c>
      <c r="M191" s="3">
        <f t="shared" si="21"/>
        <v>110.8</v>
      </c>
      <c r="N191" s="3"/>
      <c r="P191" s="4">
        <f t="shared" si="24"/>
        <v>14.698132227539213</v>
      </c>
      <c r="Q191" s="5">
        <f t="shared" si="22"/>
        <v>14.698132227539213</v>
      </c>
      <c r="R191" s="5">
        <f t="shared" si="23"/>
        <v>4.5931663211060041</v>
      </c>
    </row>
    <row r="192" spans="1:18" x14ac:dyDescent="0.3">
      <c r="A192" s="1">
        <v>191</v>
      </c>
      <c r="B192" s="1" t="s">
        <v>63</v>
      </c>
      <c r="C192" s="1" t="s">
        <v>496</v>
      </c>
      <c r="D192" s="1" t="s">
        <v>546</v>
      </c>
      <c r="E192" s="1">
        <v>3200</v>
      </c>
      <c r="F192" s="1" t="s">
        <v>498</v>
      </c>
      <c r="G192" s="1">
        <v>6</v>
      </c>
      <c r="H192" s="1">
        <v>118.25</v>
      </c>
      <c r="I192" s="1">
        <v>11.51</v>
      </c>
      <c r="J192" s="3">
        <f t="shared" si="18"/>
        <v>102.4</v>
      </c>
      <c r="K192" s="3">
        <f t="shared" si="19"/>
        <v>103.6</v>
      </c>
      <c r="L192" s="3">
        <f t="shared" si="20"/>
        <v>103.4</v>
      </c>
      <c r="M192" s="3">
        <f t="shared" si="21"/>
        <v>109.2</v>
      </c>
      <c r="N192" s="3"/>
      <c r="P192" s="4">
        <f t="shared" si="24"/>
        <v>4.2676232775392151</v>
      </c>
      <c r="Q192" s="5">
        <f t="shared" si="22"/>
        <v>4.2676232775392151</v>
      </c>
      <c r="R192" s="5">
        <f t="shared" si="23"/>
        <v>1.3336322742310047</v>
      </c>
    </row>
    <row r="193" spans="1:18" x14ac:dyDescent="0.3">
      <c r="A193" s="1">
        <v>192</v>
      </c>
      <c r="B193" s="1" t="s">
        <v>413</v>
      </c>
      <c r="C193" s="1" t="s">
        <v>512</v>
      </c>
      <c r="D193" s="1" t="s">
        <v>546</v>
      </c>
      <c r="E193" s="1">
        <v>3200</v>
      </c>
      <c r="F193" s="3" t="s">
        <v>523</v>
      </c>
      <c r="G193" s="1">
        <v>20</v>
      </c>
      <c r="H193" s="3">
        <v>121.25</v>
      </c>
      <c r="I193" s="1">
        <v>12.31</v>
      </c>
      <c r="J193" s="3">
        <f t="shared" si="18"/>
        <v>102.8</v>
      </c>
      <c r="K193" s="3">
        <f t="shared" si="19"/>
        <v>104</v>
      </c>
      <c r="L193" s="3">
        <f t="shared" si="20"/>
        <v>107.9</v>
      </c>
      <c r="M193" s="3">
        <f t="shared" si="21"/>
        <v>108.2</v>
      </c>
      <c r="N193" s="3"/>
      <c r="P193" s="4">
        <f t="shared" si="24"/>
        <v>14.965212027539216</v>
      </c>
      <c r="Q193" s="5">
        <f t="shared" si="22"/>
        <v>14.965212027539216</v>
      </c>
      <c r="R193" s="5">
        <f t="shared" si="23"/>
        <v>4.6766287586060047</v>
      </c>
    </row>
    <row r="194" spans="1:18" x14ac:dyDescent="0.3">
      <c r="A194" s="1">
        <v>193</v>
      </c>
      <c r="B194" s="1" t="s">
        <v>263</v>
      </c>
      <c r="C194" s="1" t="s">
        <v>498</v>
      </c>
      <c r="D194" s="1" t="s">
        <v>543</v>
      </c>
      <c r="E194" s="1">
        <v>3200</v>
      </c>
      <c r="F194" s="1" t="s">
        <v>496</v>
      </c>
      <c r="G194" s="1">
        <v>14</v>
      </c>
      <c r="H194" s="1">
        <v>108.75</v>
      </c>
      <c r="I194" s="1">
        <v>18.489999999999998</v>
      </c>
      <c r="J194" s="3">
        <f t="shared" ref="J194:J223" si="25">VLOOKUP(C194,$B$254:$E$283,2,FALSE)</f>
        <v>103.6</v>
      </c>
      <c r="K194" s="3">
        <f t="shared" ref="K194:K223" si="26">VLOOKUP(F194,$B$254:$E$283,2,FALSE)</f>
        <v>102.4</v>
      </c>
      <c r="L194" s="3">
        <f t="shared" ref="L194:L223" si="27">VLOOKUP(C194,$B$254:$E$283,4,FALSE)</f>
        <v>109</v>
      </c>
      <c r="M194" s="3">
        <f t="shared" ref="M194:M223" si="28">VLOOKUP(F194,$B$254:$E$283,3,FALSE)</f>
        <v>106.7</v>
      </c>
      <c r="N194" s="3"/>
      <c r="P194" s="4">
        <f t="shared" si="24"/>
        <v>11.099680427539216</v>
      </c>
      <c r="Q194" s="5">
        <f t="shared" ref="Q194:Q223" si="29">P194-O194</f>
        <v>11.099680427539216</v>
      </c>
      <c r="R194" s="5">
        <f t="shared" ref="R194:R223" si="30">P194/(E194/1000)</f>
        <v>3.4686501336060047</v>
      </c>
    </row>
    <row r="195" spans="1:18" x14ac:dyDescent="0.3">
      <c r="A195" s="1">
        <v>194</v>
      </c>
      <c r="B195" s="1" t="s">
        <v>328</v>
      </c>
      <c r="C195" s="1" t="s">
        <v>523</v>
      </c>
      <c r="D195" s="1" t="s">
        <v>544</v>
      </c>
      <c r="E195" s="1">
        <v>3200</v>
      </c>
      <c r="F195" s="3" t="s">
        <v>512</v>
      </c>
      <c r="G195" s="1">
        <v>17</v>
      </c>
      <c r="H195" s="1">
        <v>116.25</v>
      </c>
      <c r="I195" s="1">
        <v>11.74</v>
      </c>
      <c r="J195" s="3">
        <f t="shared" si="25"/>
        <v>104</v>
      </c>
      <c r="K195" s="3">
        <f t="shared" si="26"/>
        <v>102.8</v>
      </c>
      <c r="L195" s="3">
        <f t="shared" si="27"/>
        <v>110.6</v>
      </c>
      <c r="M195" s="3">
        <f t="shared" si="28"/>
        <v>107.3</v>
      </c>
      <c r="N195" s="3"/>
      <c r="P195" s="4">
        <f t="shared" si="24"/>
        <v>12.121185627539218</v>
      </c>
      <c r="Q195" s="5">
        <f t="shared" si="29"/>
        <v>12.121185627539218</v>
      </c>
      <c r="R195" s="5">
        <f t="shared" si="30"/>
        <v>3.7878705086060052</v>
      </c>
    </row>
    <row r="196" spans="1:18" x14ac:dyDescent="0.3">
      <c r="A196" s="1">
        <v>195</v>
      </c>
      <c r="B196" s="1" t="s">
        <v>352</v>
      </c>
      <c r="C196" s="1" t="s">
        <v>519</v>
      </c>
      <c r="D196" s="1" t="s">
        <v>543</v>
      </c>
      <c r="E196" s="1">
        <v>3100</v>
      </c>
      <c r="F196" s="1" t="s">
        <v>492</v>
      </c>
      <c r="G196" s="1">
        <v>14</v>
      </c>
      <c r="H196" s="1">
        <v>114.5</v>
      </c>
      <c r="I196" s="1">
        <v>16.79</v>
      </c>
      <c r="J196" s="3">
        <f t="shared" si="25"/>
        <v>101.7</v>
      </c>
      <c r="K196" s="3">
        <f t="shared" si="26"/>
        <v>101.8</v>
      </c>
      <c r="L196" s="3">
        <f t="shared" si="27"/>
        <v>103.6</v>
      </c>
      <c r="M196" s="3">
        <f t="shared" si="28"/>
        <v>110.2</v>
      </c>
      <c r="N196" s="3"/>
      <c r="P196" s="4">
        <f t="shared" si="24"/>
        <v>10.882553331001263</v>
      </c>
      <c r="Q196" s="5">
        <f t="shared" si="29"/>
        <v>10.882553331001263</v>
      </c>
      <c r="R196" s="5">
        <f t="shared" si="30"/>
        <v>3.5105010745165366</v>
      </c>
    </row>
    <row r="197" spans="1:18" x14ac:dyDescent="0.3">
      <c r="A197" s="1">
        <v>196</v>
      </c>
      <c r="B197" s="1" t="s">
        <v>554</v>
      </c>
      <c r="C197" s="1" t="s">
        <v>497</v>
      </c>
      <c r="D197" s="1" t="s">
        <v>544</v>
      </c>
      <c r="E197" s="1">
        <v>3100</v>
      </c>
      <c r="F197" s="3" t="s">
        <v>485</v>
      </c>
      <c r="G197" s="1">
        <v>14</v>
      </c>
      <c r="H197" s="1">
        <v>114.5</v>
      </c>
      <c r="I197" s="1">
        <v>20.12</v>
      </c>
      <c r="J197" s="3">
        <f t="shared" si="25"/>
        <v>105.7</v>
      </c>
      <c r="K197" s="3">
        <f t="shared" si="26"/>
        <v>105</v>
      </c>
      <c r="L197" s="3">
        <f t="shared" si="27"/>
        <v>107.8</v>
      </c>
      <c r="M197" s="3">
        <f t="shared" si="28"/>
        <v>111</v>
      </c>
      <c r="N197" s="3"/>
      <c r="P197" s="4">
        <f t="shared" si="24"/>
        <v>11.762805131001265</v>
      </c>
      <c r="Q197" s="5">
        <f t="shared" si="29"/>
        <v>11.762805131001265</v>
      </c>
      <c r="R197" s="5">
        <f t="shared" si="30"/>
        <v>3.7944532680649243</v>
      </c>
    </row>
    <row r="198" spans="1:18" x14ac:dyDescent="0.3">
      <c r="A198" s="1">
        <v>197</v>
      </c>
      <c r="B198" s="1" t="s">
        <v>457</v>
      </c>
      <c r="C198" s="1" t="s">
        <v>518</v>
      </c>
      <c r="D198" s="1" t="s">
        <v>543</v>
      </c>
      <c r="E198" s="1">
        <v>3100</v>
      </c>
      <c r="F198" s="3" t="s">
        <v>506</v>
      </c>
      <c r="G198" s="1">
        <v>16</v>
      </c>
      <c r="H198" s="1">
        <v>106.75</v>
      </c>
      <c r="I198" s="1">
        <v>18.34</v>
      </c>
      <c r="J198" s="3">
        <f t="shared" si="25"/>
        <v>101.8</v>
      </c>
      <c r="K198" s="3">
        <f t="shared" si="26"/>
        <v>100.5</v>
      </c>
      <c r="L198" s="3">
        <f t="shared" si="27"/>
        <v>106.8</v>
      </c>
      <c r="M198" s="3">
        <f t="shared" si="28"/>
        <v>107.2</v>
      </c>
      <c r="N198" s="3"/>
      <c r="P198" s="4">
        <f t="shared" si="24"/>
        <v>12.041039531001266</v>
      </c>
      <c r="Q198" s="5">
        <f t="shared" si="29"/>
        <v>12.041039531001266</v>
      </c>
      <c r="R198" s="5">
        <f t="shared" si="30"/>
        <v>3.884206300322989</v>
      </c>
    </row>
    <row r="199" spans="1:18" x14ac:dyDescent="0.3">
      <c r="A199" s="1">
        <v>198</v>
      </c>
      <c r="B199" s="1" t="s">
        <v>307</v>
      </c>
      <c r="C199" s="1" t="s">
        <v>518</v>
      </c>
      <c r="D199" s="1" t="s">
        <v>545</v>
      </c>
      <c r="E199" s="1">
        <v>3100</v>
      </c>
      <c r="F199" s="3" t="s">
        <v>506</v>
      </c>
      <c r="G199" s="1">
        <v>23</v>
      </c>
      <c r="H199" s="1">
        <v>106.75</v>
      </c>
      <c r="I199" s="1">
        <v>19.899999999999999</v>
      </c>
      <c r="J199" s="3">
        <f t="shared" si="25"/>
        <v>101.8</v>
      </c>
      <c r="K199" s="3">
        <f t="shared" si="26"/>
        <v>100.5</v>
      </c>
      <c r="L199" s="3">
        <f t="shared" si="27"/>
        <v>106.8</v>
      </c>
      <c r="M199" s="3">
        <f t="shared" si="28"/>
        <v>107.2</v>
      </c>
      <c r="N199" s="3"/>
      <c r="P199" s="4">
        <f t="shared" si="24"/>
        <v>17.592869131001265</v>
      </c>
      <c r="Q199" s="5">
        <f t="shared" si="29"/>
        <v>17.592869131001265</v>
      </c>
      <c r="R199" s="5">
        <f t="shared" si="30"/>
        <v>5.6751190745165374</v>
      </c>
    </row>
    <row r="200" spans="1:18" x14ac:dyDescent="0.3">
      <c r="A200" s="1">
        <v>199</v>
      </c>
      <c r="B200" s="1" t="s">
        <v>90</v>
      </c>
      <c r="C200" s="1" t="s">
        <v>485</v>
      </c>
      <c r="D200" s="1" t="s">
        <v>543</v>
      </c>
      <c r="E200" s="1">
        <v>3100</v>
      </c>
      <c r="F200" s="3" t="s">
        <v>497</v>
      </c>
      <c r="G200" s="1">
        <v>9</v>
      </c>
      <c r="H200" s="3">
        <v>120.5</v>
      </c>
      <c r="I200" s="1">
        <v>15.1</v>
      </c>
      <c r="J200" s="3">
        <f t="shared" si="25"/>
        <v>105</v>
      </c>
      <c r="K200" s="3">
        <f t="shared" si="26"/>
        <v>105.7</v>
      </c>
      <c r="L200" s="3">
        <f t="shared" si="27"/>
        <v>101.6</v>
      </c>
      <c r="M200" s="3">
        <f t="shared" si="28"/>
        <v>107.6</v>
      </c>
      <c r="N200" s="3"/>
      <c r="P200" s="4">
        <f t="shared" si="24"/>
        <v>7.4451113310012662</v>
      </c>
      <c r="Q200" s="5">
        <f t="shared" si="29"/>
        <v>7.4451113310012662</v>
      </c>
      <c r="R200" s="5">
        <f t="shared" si="30"/>
        <v>2.4016488164520213</v>
      </c>
    </row>
    <row r="201" spans="1:18" x14ac:dyDescent="0.3">
      <c r="A201" s="1">
        <v>200</v>
      </c>
      <c r="B201" s="1" t="s">
        <v>87</v>
      </c>
      <c r="C201" s="1" t="s">
        <v>549</v>
      </c>
      <c r="D201" s="1" t="s">
        <v>546</v>
      </c>
      <c r="E201" s="1">
        <v>3100</v>
      </c>
      <c r="F201" s="1" t="s">
        <v>513</v>
      </c>
      <c r="G201" s="1">
        <v>12</v>
      </c>
      <c r="H201" s="1">
        <v>116.25</v>
      </c>
      <c r="I201" s="1">
        <v>14.95</v>
      </c>
      <c r="J201" s="3">
        <f t="shared" si="25"/>
        <v>103.2</v>
      </c>
      <c r="K201" s="3">
        <f t="shared" si="26"/>
        <v>100.7</v>
      </c>
      <c r="L201" s="3">
        <f t="shared" si="27"/>
        <v>106.8</v>
      </c>
      <c r="M201" s="3">
        <f t="shared" si="28"/>
        <v>103.8</v>
      </c>
      <c r="N201" s="3"/>
      <c r="P201" s="4">
        <f t="shared" si="24"/>
        <v>9.133746731001267</v>
      </c>
      <c r="Q201" s="5">
        <f t="shared" si="29"/>
        <v>9.133746731001267</v>
      </c>
      <c r="R201" s="5">
        <f t="shared" si="30"/>
        <v>2.9463699132262149</v>
      </c>
    </row>
    <row r="202" spans="1:18" x14ac:dyDescent="0.3">
      <c r="A202" s="1">
        <v>201</v>
      </c>
      <c r="B202" s="1" t="s">
        <v>386</v>
      </c>
      <c r="C202" s="1" t="s">
        <v>549</v>
      </c>
      <c r="D202" s="1" t="s">
        <v>545</v>
      </c>
      <c r="E202" s="1">
        <v>3100</v>
      </c>
      <c r="F202" s="1" t="s">
        <v>513</v>
      </c>
      <c r="G202" s="1">
        <v>12</v>
      </c>
      <c r="H202" s="1">
        <v>116.25</v>
      </c>
      <c r="I202" s="1">
        <v>13.07</v>
      </c>
      <c r="J202" s="3">
        <f t="shared" si="25"/>
        <v>103.2</v>
      </c>
      <c r="K202" s="3">
        <f t="shared" si="26"/>
        <v>100.7</v>
      </c>
      <c r="L202" s="3">
        <f t="shared" si="27"/>
        <v>106.8</v>
      </c>
      <c r="M202" s="3">
        <f t="shared" si="28"/>
        <v>103.8</v>
      </c>
      <c r="N202" s="3"/>
      <c r="P202" s="4">
        <f t="shared" si="24"/>
        <v>8.6216159310012674</v>
      </c>
      <c r="Q202" s="5">
        <f t="shared" si="29"/>
        <v>8.6216159310012674</v>
      </c>
      <c r="R202" s="5">
        <f t="shared" si="30"/>
        <v>2.7811664293552476</v>
      </c>
    </row>
    <row r="203" spans="1:18" x14ac:dyDescent="0.3">
      <c r="A203" s="1">
        <v>202</v>
      </c>
      <c r="B203" s="1" t="s">
        <v>28</v>
      </c>
      <c r="C203" s="1" t="s">
        <v>518</v>
      </c>
      <c r="D203" s="1" t="s">
        <v>544</v>
      </c>
      <c r="E203" s="1">
        <v>3100</v>
      </c>
      <c r="F203" s="3" t="s">
        <v>506</v>
      </c>
      <c r="G203" s="1">
        <v>12</v>
      </c>
      <c r="H203" s="1">
        <v>106.75</v>
      </c>
      <c r="I203" s="1">
        <v>13.66</v>
      </c>
      <c r="J203" s="3">
        <f t="shared" si="25"/>
        <v>101.8</v>
      </c>
      <c r="K203" s="3">
        <f t="shared" si="26"/>
        <v>100.5</v>
      </c>
      <c r="L203" s="3">
        <f t="shared" si="27"/>
        <v>106.8</v>
      </c>
      <c r="M203" s="3">
        <f t="shared" si="28"/>
        <v>107.2</v>
      </c>
      <c r="N203" s="3"/>
      <c r="P203" s="4">
        <f t="shared" si="24"/>
        <v>7.8365207310012668</v>
      </c>
      <c r="Q203" s="5">
        <f t="shared" si="29"/>
        <v>7.8365207310012668</v>
      </c>
      <c r="R203" s="5">
        <f t="shared" si="30"/>
        <v>2.5279099132262148</v>
      </c>
    </row>
    <row r="204" spans="1:18" x14ac:dyDescent="0.3">
      <c r="A204" s="1">
        <v>203</v>
      </c>
      <c r="B204" s="1" t="s">
        <v>164</v>
      </c>
      <c r="C204" s="1" t="s">
        <v>491</v>
      </c>
      <c r="D204" s="1" t="s">
        <v>543</v>
      </c>
      <c r="E204" s="1">
        <v>3100</v>
      </c>
      <c r="F204" s="1" t="s">
        <v>557</v>
      </c>
      <c r="G204" s="1">
        <v>16</v>
      </c>
      <c r="H204" s="1">
        <v>107.75</v>
      </c>
      <c r="I204" s="1">
        <v>15.7</v>
      </c>
      <c r="J204" s="3">
        <f t="shared" si="25"/>
        <v>100.7</v>
      </c>
      <c r="K204" s="3">
        <f t="shared" si="26"/>
        <v>100.7</v>
      </c>
      <c r="L204" s="3">
        <f t="shared" si="27"/>
        <v>106.5</v>
      </c>
      <c r="M204" s="3">
        <f t="shared" si="28"/>
        <v>111.3</v>
      </c>
      <c r="N204" s="3"/>
      <c r="P204" s="4">
        <f t="shared" si="24"/>
        <v>11.345059681001263</v>
      </c>
      <c r="Q204" s="5">
        <f t="shared" si="29"/>
        <v>11.345059681001263</v>
      </c>
      <c r="R204" s="5">
        <f t="shared" si="30"/>
        <v>3.65969667129073</v>
      </c>
    </row>
    <row r="205" spans="1:18" x14ac:dyDescent="0.3">
      <c r="A205" s="1">
        <v>204</v>
      </c>
      <c r="B205" s="1" t="s">
        <v>110</v>
      </c>
      <c r="C205" s="1" t="s">
        <v>485</v>
      </c>
      <c r="D205" s="1" t="s">
        <v>544</v>
      </c>
      <c r="E205" s="1">
        <v>3100</v>
      </c>
      <c r="F205" s="3" t="s">
        <v>497</v>
      </c>
      <c r="G205" s="1">
        <v>16</v>
      </c>
      <c r="H205" s="1">
        <v>120.5</v>
      </c>
      <c r="I205" s="1">
        <v>15.33</v>
      </c>
      <c r="J205" s="3">
        <f t="shared" si="25"/>
        <v>105</v>
      </c>
      <c r="K205" s="3">
        <f t="shared" si="26"/>
        <v>105.7</v>
      </c>
      <c r="L205" s="3">
        <f t="shared" si="27"/>
        <v>101.6</v>
      </c>
      <c r="M205" s="3">
        <f t="shared" si="28"/>
        <v>107.6</v>
      </c>
      <c r="N205" s="3"/>
      <c r="P205" s="4">
        <f t="shared" si="24"/>
        <v>12.634635631001267</v>
      </c>
      <c r="Q205" s="5">
        <f t="shared" si="29"/>
        <v>12.634635631001267</v>
      </c>
      <c r="R205" s="5">
        <f t="shared" si="30"/>
        <v>4.0756889132262151</v>
      </c>
    </row>
    <row r="206" spans="1:18" x14ac:dyDescent="0.3">
      <c r="A206" s="1">
        <v>205</v>
      </c>
      <c r="B206" s="1" t="s">
        <v>8</v>
      </c>
      <c r="C206" s="1" t="s">
        <v>549</v>
      </c>
      <c r="D206" s="1" t="s">
        <v>543</v>
      </c>
      <c r="E206" s="1">
        <v>3100</v>
      </c>
      <c r="F206" s="1" t="s">
        <v>513</v>
      </c>
      <c r="G206" s="1">
        <v>5</v>
      </c>
      <c r="H206" s="1">
        <v>116.25</v>
      </c>
      <c r="I206" s="1">
        <v>20.62</v>
      </c>
      <c r="J206" s="3">
        <f t="shared" si="25"/>
        <v>103.2</v>
      </c>
      <c r="K206" s="3">
        <f t="shared" si="26"/>
        <v>100.7</v>
      </c>
      <c r="L206" s="3">
        <f t="shared" si="27"/>
        <v>106.8</v>
      </c>
      <c r="M206" s="3">
        <f t="shared" si="28"/>
        <v>103.8</v>
      </c>
      <c r="N206" s="3"/>
      <c r="P206" s="4">
        <f t="shared" si="24"/>
        <v>5.5514414310012672</v>
      </c>
      <c r="Q206" s="5">
        <f t="shared" si="29"/>
        <v>5.5514414310012672</v>
      </c>
      <c r="R206" s="5">
        <f t="shared" si="30"/>
        <v>1.7907875583875055</v>
      </c>
    </row>
    <row r="207" spans="1:18" x14ac:dyDescent="0.3">
      <c r="A207" s="1">
        <v>206</v>
      </c>
      <c r="B207" s="1" t="s">
        <v>255</v>
      </c>
      <c r="C207" s="1" t="s">
        <v>512</v>
      </c>
      <c r="D207" s="1" t="s">
        <v>546</v>
      </c>
      <c r="E207" s="1">
        <v>3100</v>
      </c>
      <c r="F207" s="1" t="s">
        <v>523</v>
      </c>
      <c r="G207" s="1">
        <v>12</v>
      </c>
      <c r="H207" s="1">
        <v>121.25</v>
      </c>
      <c r="I207" s="1">
        <v>18.260000000000002</v>
      </c>
      <c r="J207" s="3">
        <f t="shared" si="25"/>
        <v>102.8</v>
      </c>
      <c r="K207" s="3">
        <f t="shared" si="26"/>
        <v>104</v>
      </c>
      <c r="L207" s="3">
        <f t="shared" si="27"/>
        <v>107.9</v>
      </c>
      <c r="M207" s="3">
        <f t="shared" si="28"/>
        <v>108.2</v>
      </c>
      <c r="N207" s="3"/>
      <c r="P207" s="4">
        <f t="shared" si="24"/>
        <v>10.429422331001266</v>
      </c>
      <c r="Q207" s="5">
        <f t="shared" si="29"/>
        <v>10.429422331001266</v>
      </c>
      <c r="R207" s="5">
        <f t="shared" si="30"/>
        <v>3.3643297841939566</v>
      </c>
    </row>
    <row r="208" spans="1:18" x14ac:dyDescent="0.3">
      <c r="A208" s="1">
        <v>207</v>
      </c>
      <c r="B208" s="1" t="s">
        <v>374</v>
      </c>
      <c r="C208" s="1" t="s">
        <v>499</v>
      </c>
      <c r="D208" s="1" t="s">
        <v>543</v>
      </c>
      <c r="E208" s="1">
        <v>3100</v>
      </c>
      <c r="F208" s="3" t="s">
        <v>495</v>
      </c>
      <c r="G208" s="1">
        <v>14</v>
      </c>
      <c r="H208" s="1">
        <v>107</v>
      </c>
      <c r="I208" s="1">
        <v>15.7</v>
      </c>
      <c r="J208" s="3">
        <f t="shared" si="25"/>
        <v>101.1</v>
      </c>
      <c r="K208" s="3">
        <f t="shared" si="26"/>
        <v>97.8</v>
      </c>
      <c r="L208" s="3">
        <f t="shared" si="27"/>
        <v>109.7</v>
      </c>
      <c r="M208" s="3">
        <f t="shared" si="28"/>
        <v>102.1</v>
      </c>
      <c r="N208" s="3"/>
      <c r="P208" s="4">
        <f t="shared" si="24"/>
        <v>9.8902049310012625</v>
      </c>
      <c r="Q208" s="5">
        <f t="shared" si="29"/>
        <v>9.8902049310012625</v>
      </c>
      <c r="R208" s="5">
        <f t="shared" si="30"/>
        <v>3.190388687419762</v>
      </c>
    </row>
    <row r="209" spans="1:18" x14ac:dyDescent="0.3">
      <c r="A209" s="1">
        <v>208</v>
      </c>
      <c r="B209" s="1" t="s">
        <v>431</v>
      </c>
      <c r="C209" s="1" t="s">
        <v>549</v>
      </c>
      <c r="D209" s="1" t="s">
        <v>543</v>
      </c>
      <c r="E209" s="1">
        <v>3100</v>
      </c>
      <c r="F209" s="1" t="s">
        <v>513</v>
      </c>
      <c r="G209" s="1">
        <v>15</v>
      </c>
      <c r="H209" s="1">
        <v>116.25</v>
      </c>
      <c r="I209" s="1">
        <v>13.83</v>
      </c>
      <c r="J209" s="3">
        <f t="shared" si="25"/>
        <v>103.2</v>
      </c>
      <c r="K209" s="3">
        <f t="shared" si="26"/>
        <v>100.7</v>
      </c>
      <c r="L209" s="3">
        <f t="shared" si="27"/>
        <v>106.8</v>
      </c>
      <c r="M209" s="3">
        <f t="shared" si="28"/>
        <v>103.8</v>
      </c>
      <c r="N209" s="3"/>
      <c r="P209" s="4">
        <f t="shared" si="24"/>
        <v>11.025877531001267</v>
      </c>
      <c r="Q209" s="5">
        <f t="shared" si="29"/>
        <v>11.025877531001267</v>
      </c>
      <c r="R209" s="5">
        <f t="shared" si="30"/>
        <v>3.5567346874197634</v>
      </c>
    </row>
    <row r="210" spans="1:18" x14ac:dyDescent="0.3">
      <c r="A210" s="1">
        <v>209</v>
      </c>
      <c r="B210" s="1" t="s">
        <v>78</v>
      </c>
      <c r="C210" s="1" t="s">
        <v>564</v>
      </c>
      <c r="D210" s="1" t="s">
        <v>544</v>
      </c>
      <c r="E210" s="1">
        <v>3100</v>
      </c>
      <c r="F210" s="3" t="s">
        <v>517</v>
      </c>
      <c r="G210" s="1">
        <v>4</v>
      </c>
      <c r="H210" s="1">
        <v>117</v>
      </c>
      <c r="I210" s="1">
        <v>18.63</v>
      </c>
      <c r="J210" s="3">
        <f t="shared" si="25"/>
        <v>104.6</v>
      </c>
      <c r="K210" s="3">
        <f t="shared" si="26"/>
        <v>105.7</v>
      </c>
      <c r="L210" s="3">
        <f t="shared" si="27"/>
        <v>110</v>
      </c>
      <c r="M210" s="3">
        <f t="shared" si="28"/>
        <v>105.3</v>
      </c>
      <c r="N210" s="3"/>
      <c r="P210" s="4">
        <f t="shared" si="24"/>
        <v>4.3181564810012647</v>
      </c>
      <c r="Q210" s="5">
        <f t="shared" si="29"/>
        <v>4.3181564810012647</v>
      </c>
      <c r="R210" s="5">
        <f t="shared" si="30"/>
        <v>1.3929537035487951</v>
      </c>
    </row>
    <row r="211" spans="1:18" x14ac:dyDescent="0.3">
      <c r="A211" s="1">
        <v>210</v>
      </c>
      <c r="B211" s="1" t="s">
        <v>182</v>
      </c>
      <c r="C211" s="1" t="s">
        <v>491</v>
      </c>
      <c r="D211" s="1" t="s">
        <v>545</v>
      </c>
      <c r="E211" s="1">
        <v>3100</v>
      </c>
      <c r="F211" s="1" t="s">
        <v>557</v>
      </c>
      <c r="G211" s="1">
        <v>15</v>
      </c>
      <c r="H211" s="1">
        <v>107.75</v>
      </c>
      <c r="I211" s="1">
        <v>16.11</v>
      </c>
      <c r="J211" s="3">
        <f t="shared" si="25"/>
        <v>100.7</v>
      </c>
      <c r="K211" s="3">
        <f t="shared" si="26"/>
        <v>100.7</v>
      </c>
      <c r="L211" s="3">
        <f t="shared" si="27"/>
        <v>106.5</v>
      </c>
      <c r="M211" s="3">
        <f t="shared" si="28"/>
        <v>111.3</v>
      </c>
      <c r="N211" s="3"/>
      <c r="P211" s="4">
        <f t="shared" si="24"/>
        <v>10.724337781001264</v>
      </c>
      <c r="Q211" s="5">
        <f t="shared" si="29"/>
        <v>10.724337781001264</v>
      </c>
      <c r="R211" s="5">
        <f t="shared" si="30"/>
        <v>3.4594638003229883</v>
      </c>
    </row>
    <row r="212" spans="1:18" x14ac:dyDescent="0.3">
      <c r="A212" s="1">
        <v>211</v>
      </c>
      <c r="B212" s="3" t="s">
        <v>249</v>
      </c>
      <c r="C212" s="3" t="s">
        <v>506</v>
      </c>
      <c r="D212" s="3" t="s">
        <v>546</v>
      </c>
      <c r="E212" s="3">
        <v>3100</v>
      </c>
      <c r="F212" s="1" t="s">
        <v>518</v>
      </c>
      <c r="G212" s="3">
        <v>10</v>
      </c>
      <c r="H212" s="3">
        <v>107.75</v>
      </c>
      <c r="I212" s="3">
        <v>15.79</v>
      </c>
      <c r="J212" s="3">
        <f t="shared" si="25"/>
        <v>100.5</v>
      </c>
      <c r="K212" s="3">
        <f t="shared" si="26"/>
        <v>101.8</v>
      </c>
      <c r="L212" s="3">
        <f t="shared" si="27"/>
        <v>102.4</v>
      </c>
      <c r="M212" s="3">
        <f t="shared" si="28"/>
        <v>106</v>
      </c>
      <c r="N212" s="3"/>
      <c r="O212" s="3"/>
      <c r="P212" s="4">
        <f t="shared" si="24"/>
        <v>7.1361824310012647</v>
      </c>
      <c r="Q212" s="5">
        <f t="shared" si="29"/>
        <v>7.1361824310012647</v>
      </c>
      <c r="R212" s="5">
        <f t="shared" si="30"/>
        <v>2.301994332581053</v>
      </c>
    </row>
    <row r="213" spans="1:18" x14ac:dyDescent="0.3">
      <c r="A213" s="1">
        <v>212</v>
      </c>
      <c r="B213" s="1" t="s">
        <v>228</v>
      </c>
      <c r="C213" s="1" t="s">
        <v>514</v>
      </c>
      <c r="D213" s="1" t="s">
        <v>543</v>
      </c>
      <c r="E213" s="1">
        <v>3100</v>
      </c>
      <c r="F213" s="3" t="s">
        <v>487</v>
      </c>
      <c r="G213" s="1">
        <v>16</v>
      </c>
      <c r="H213" s="3">
        <v>111.5</v>
      </c>
      <c r="I213" s="1">
        <v>26.29</v>
      </c>
      <c r="J213" s="3">
        <f t="shared" si="25"/>
        <v>101.4</v>
      </c>
      <c r="K213" s="3">
        <f t="shared" si="26"/>
        <v>100.3</v>
      </c>
      <c r="L213" s="3">
        <f t="shared" si="27"/>
        <v>109.1</v>
      </c>
      <c r="M213" s="3">
        <f t="shared" si="28"/>
        <v>111.8</v>
      </c>
      <c r="N213" s="3"/>
      <c r="P213" s="4">
        <f t="shared" si="24"/>
        <v>14.527834181001268</v>
      </c>
      <c r="Q213" s="5">
        <f t="shared" si="29"/>
        <v>14.527834181001268</v>
      </c>
      <c r="R213" s="5">
        <f t="shared" si="30"/>
        <v>4.6863981229036344</v>
      </c>
    </row>
    <row r="214" spans="1:18" x14ac:dyDescent="0.3">
      <c r="A214" s="1">
        <v>213</v>
      </c>
      <c r="B214" s="1" t="s">
        <v>409</v>
      </c>
      <c r="C214" s="1" t="s">
        <v>485</v>
      </c>
      <c r="D214" s="1" t="s">
        <v>544</v>
      </c>
      <c r="E214" s="1">
        <v>3100</v>
      </c>
      <c r="F214" s="3" t="s">
        <v>497</v>
      </c>
      <c r="G214" s="1">
        <v>16</v>
      </c>
      <c r="H214" s="3">
        <v>120.5</v>
      </c>
      <c r="I214" s="1">
        <v>13.25</v>
      </c>
      <c r="J214" s="3">
        <f t="shared" si="25"/>
        <v>105</v>
      </c>
      <c r="K214" s="3">
        <f t="shared" si="26"/>
        <v>105.7</v>
      </c>
      <c r="L214" s="3">
        <f t="shared" si="27"/>
        <v>101.6</v>
      </c>
      <c r="M214" s="3">
        <f t="shared" si="28"/>
        <v>107.6</v>
      </c>
      <c r="N214" s="3"/>
      <c r="P214" s="4">
        <f t="shared" ref="P214:P223" si="31">-87.868852+(LN(E214))*9.365713+G214*0.73241+I214*0.27241+H214*0.0924+((J214+K214)/2)*0.015315+((L214+M214)/2)*-0.032803</f>
        <v>12.068022831001267</v>
      </c>
      <c r="Q214" s="5">
        <f t="shared" si="29"/>
        <v>12.068022831001267</v>
      </c>
      <c r="R214" s="5">
        <f t="shared" si="30"/>
        <v>3.8929105906455699</v>
      </c>
    </row>
    <row r="215" spans="1:18" x14ac:dyDescent="0.3">
      <c r="A215" s="1">
        <v>214</v>
      </c>
      <c r="B215" s="1" t="s">
        <v>248</v>
      </c>
      <c r="C215" s="1" t="s">
        <v>517</v>
      </c>
      <c r="D215" s="1" t="s">
        <v>542</v>
      </c>
      <c r="E215" s="1">
        <v>3100</v>
      </c>
      <c r="F215" s="1" t="s">
        <v>564</v>
      </c>
      <c r="G215" s="1">
        <v>14</v>
      </c>
      <c r="H215" s="1">
        <v>122.5</v>
      </c>
      <c r="I215" s="1">
        <v>8.81</v>
      </c>
      <c r="J215" s="3">
        <f t="shared" si="25"/>
        <v>105.7</v>
      </c>
      <c r="K215" s="3">
        <f t="shared" si="26"/>
        <v>104.6</v>
      </c>
      <c r="L215" s="3">
        <f t="shared" si="27"/>
        <v>106.7</v>
      </c>
      <c r="M215" s="3">
        <f t="shared" si="28"/>
        <v>110.3</v>
      </c>
      <c r="N215" s="3"/>
      <c r="P215" s="4">
        <f t="shared" si="31"/>
        <v>9.4475077310012665</v>
      </c>
      <c r="Q215" s="5">
        <f t="shared" si="29"/>
        <v>9.4475077310012665</v>
      </c>
      <c r="R215" s="5">
        <f t="shared" si="30"/>
        <v>3.0475831390326666</v>
      </c>
    </row>
    <row r="216" spans="1:18" x14ac:dyDescent="0.3">
      <c r="A216" s="1">
        <v>215</v>
      </c>
      <c r="B216" s="1" t="s">
        <v>16</v>
      </c>
      <c r="C216" s="1" t="s">
        <v>507</v>
      </c>
      <c r="D216" s="1" t="s">
        <v>546</v>
      </c>
      <c r="E216" s="1">
        <v>3100</v>
      </c>
      <c r="F216" s="1" t="s">
        <v>489</v>
      </c>
      <c r="G216" s="1">
        <v>5</v>
      </c>
      <c r="H216" s="1">
        <v>116</v>
      </c>
      <c r="I216" s="1">
        <v>17.309999999999999</v>
      </c>
      <c r="J216" s="3">
        <f t="shared" si="25"/>
        <v>106.4</v>
      </c>
      <c r="K216" s="3">
        <f t="shared" si="26"/>
        <v>102.5</v>
      </c>
      <c r="L216" s="3">
        <f t="shared" si="27"/>
        <v>111</v>
      </c>
      <c r="M216" s="3">
        <f t="shared" si="28"/>
        <v>108.3</v>
      </c>
      <c r="N216" s="3"/>
      <c r="P216" s="4">
        <f t="shared" si="31"/>
        <v>4.5222587810012644</v>
      </c>
      <c r="Q216" s="5">
        <f t="shared" si="29"/>
        <v>4.5222587810012644</v>
      </c>
      <c r="R216" s="5">
        <f t="shared" si="30"/>
        <v>1.4587931551616982</v>
      </c>
    </row>
    <row r="217" spans="1:18" x14ac:dyDescent="0.3">
      <c r="A217" s="1">
        <v>216</v>
      </c>
      <c r="B217" s="1" t="s">
        <v>183</v>
      </c>
      <c r="C217" s="1" t="s">
        <v>491</v>
      </c>
      <c r="D217" s="1" t="s">
        <v>542</v>
      </c>
      <c r="E217" s="1">
        <v>3100</v>
      </c>
      <c r="F217" s="1" t="s">
        <v>557</v>
      </c>
      <c r="G217" s="1">
        <v>10</v>
      </c>
      <c r="H217" s="1">
        <v>107.75</v>
      </c>
      <c r="I217" s="1">
        <v>14.9</v>
      </c>
      <c r="J217" s="3">
        <f t="shared" si="25"/>
        <v>100.7</v>
      </c>
      <c r="K217" s="3">
        <f t="shared" si="26"/>
        <v>100.7</v>
      </c>
      <c r="L217" s="3">
        <f t="shared" si="27"/>
        <v>106.5</v>
      </c>
      <c r="M217" s="3">
        <f t="shared" si="28"/>
        <v>111.3</v>
      </c>
      <c r="N217" s="3"/>
      <c r="P217" s="4">
        <f t="shared" si="31"/>
        <v>6.732671681001265</v>
      </c>
      <c r="Q217" s="5">
        <f t="shared" si="29"/>
        <v>6.732671681001265</v>
      </c>
      <c r="R217" s="5">
        <f t="shared" si="30"/>
        <v>2.1718295745165372</v>
      </c>
    </row>
    <row r="218" spans="1:18" x14ac:dyDescent="0.3">
      <c r="A218" s="1">
        <v>217</v>
      </c>
      <c r="B218" s="1" t="s">
        <v>15</v>
      </c>
      <c r="C218" s="1" t="s">
        <v>499</v>
      </c>
      <c r="D218" s="1" t="s">
        <v>542</v>
      </c>
      <c r="E218" s="1">
        <v>3000</v>
      </c>
      <c r="F218" s="3" t="s">
        <v>495</v>
      </c>
      <c r="G218" s="1">
        <v>11</v>
      </c>
      <c r="H218" s="1">
        <v>107</v>
      </c>
      <c r="I218" s="1">
        <v>13.32</v>
      </c>
      <c r="J218" s="3">
        <f t="shared" si="25"/>
        <v>101.1</v>
      </c>
      <c r="K218" s="3">
        <f t="shared" si="26"/>
        <v>97.8</v>
      </c>
      <c r="L218" s="3">
        <f t="shared" si="27"/>
        <v>109.7</v>
      </c>
      <c r="M218" s="3">
        <f t="shared" si="28"/>
        <v>102.1</v>
      </c>
      <c r="N218" s="3"/>
      <c r="P218" s="4">
        <f t="shared" si="31"/>
        <v>6.737539061120275</v>
      </c>
      <c r="Q218" s="5">
        <f t="shared" si="29"/>
        <v>6.737539061120275</v>
      </c>
      <c r="R218" s="5">
        <f t="shared" si="30"/>
        <v>2.2458463537067583</v>
      </c>
    </row>
    <row r="219" spans="1:18" x14ac:dyDescent="0.3">
      <c r="A219" s="1">
        <v>218</v>
      </c>
      <c r="B219" s="1" t="s">
        <v>205</v>
      </c>
      <c r="C219" s="1" t="s">
        <v>507</v>
      </c>
      <c r="D219" s="1" t="s">
        <v>543</v>
      </c>
      <c r="E219" s="1">
        <v>3000</v>
      </c>
      <c r="F219" s="3" t="s">
        <v>489</v>
      </c>
      <c r="G219" s="1">
        <v>14</v>
      </c>
      <c r="H219" s="3">
        <v>116</v>
      </c>
      <c r="I219" s="1">
        <v>13.35</v>
      </c>
      <c r="J219" s="3">
        <f t="shared" si="25"/>
        <v>106.4</v>
      </c>
      <c r="K219" s="3">
        <f t="shared" si="26"/>
        <v>102.5</v>
      </c>
      <c r="L219" s="3">
        <f t="shared" si="27"/>
        <v>111</v>
      </c>
      <c r="M219" s="3">
        <f t="shared" si="28"/>
        <v>108.3</v>
      </c>
      <c r="N219" s="3"/>
      <c r="P219" s="4">
        <f t="shared" si="31"/>
        <v>9.7281051111202768</v>
      </c>
      <c r="Q219" s="5">
        <f t="shared" si="29"/>
        <v>9.7281051111202768</v>
      </c>
      <c r="R219" s="5">
        <f t="shared" si="30"/>
        <v>3.2427017037067589</v>
      </c>
    </row>
    <row r="220" spans="1:18" x14ac:dyDescent="0.3">
      <c r="A220" s="1">
        <v>219</v>
      </c>
      <c r="B220" s="1" t="s">
        <v>94</v>
      </c>
      <c r="C220" s="1" t="s">
        <v>513</v>
      </c>
      <c r="D220" s="1" t="s">
        <v>545</v>
      </c>
      <c r="E220" s="1">
        <v>3000</v>
      </c>
      <c r="F220" s="1" t="s">
        <v>549</v>
      </c>
      <c r="G220" s="1">
        <v>7</v>
      </c>
      <c r="H220" s="1">
        <v>106.75</v>
      </c>
      <c r="I220" s="1">
        <v>12.02</v>
      </c>
      <c r="J220" s="3">
        <f t="shared" si="25"/>
        <v>100.7</v>
      </c>
      <c r="K220" s="3">
        <f t="shared" si="26"/>
        <v>103.2</v>
      </c>
      <c r="L220" s="3">
        <f t="shared" si="27"/>
        <v>105</v>
      </c>
      <c r="M220" s="3">
        <f t="shared" si="28"/>
        <v>115</v>
      </c>
      <c r="N220" s="3"/>
      <c r="P220" s="4">
        <f t="shared" si="31"/>
        <v>3.3344612611202771</v>
      </c>
      <c r="Q220" s="5">
        <f t="shared" si="29"/>
        <v>3.3344612611202771</v>
      </c>
      <c r="R220" s="5">
        <f t="shared" si="30"/>
        <v>1.1114870870400924</v>
      </c>
    </row>
    <row r="221" spans="1:18" x14ac:dyDescent="0.3">
      <c r="A221" s="3">
        <v>220</v>
      </c>
      <c r="B221" s="1" t="s">
        <v>418</v>
      </c>
      <c r="C221" s="1" t="s">
        <v>519</v>
      </c>
      <c r="D221" s="1" t="s">
        <v>546</v>
      </c>
      <c r="E221" s="1">
        <v>3000</v>
      </c>
      <c r="F221" s="3" t="s">
        <v>492</v>
      </c>
      <c r="G221" s="1">
        <v>4</v>
      </c>
      <c r="H221" s="1">
        <v>114.5</v>
      </c>
      <c r="I221" s="1">
        <v>13.27</v>
      </c>
      <c r="J221" s="3">
        <f t="shared" si="25"/>
        <v>101.7</v>
      </c>
      <c r="K221" s="3">
        <f t="shared" si="26"/>
        <v>101.8</v>
      </c>
      <c r="L221" s="3">
        <f t="shared" si="27"/>
        <v>103.6</v>
      </c>
      <c r="M221" s="3">
        <f t="shared" si="28"/>
        <v>110.2</v>
      </c>
      <c r="N221" s="3"/>
      <c r="P221" s="4">
        <f t="shared" si="31"/>
        <v>2.2924700611202748</v>
      </c>
      <c r="Q221" s="5">
        <f t="shared" si="29"/>
        <v>2.2924700611202748</v>
      </c>
      <c r="R221" s="5">
        <f t="shared" si="30"/>
        <v>0.76415668704009165</v>
      </c>
    </row>
    <row r="222" spans="1:18" x14ac:dyDescent="0.3">
      <c r="A222" s="3">
        <v>221</v>
      </c>
      <c r="B222" s="1" t="s">
        <v>530</v>
      </c>
      <c r="C222" s="1" t="s">
        <v>523</v>
      </c>
      <c r="D222" s="1" t="s">
        <v>544</v>
      </c>
      <c r="E222" s="1">
        <v>3000</v>
      </c>
      <c r="F222" s="3" t="s">
        <v>512</v>
      </c>
      <c r="G222" s="1">
        <v>2</v>
      </c>
      <c r="H222" s="1">
        <v>116.25</v>
      </c>
      <c r="I222" s="1">
        <v>17.5</v>
      </c>
      <c r="J222" s="3">
        <f t="shared" si="25"/>
        <v>104</v>
      </c>
      <c r="K222" s="3">
        <f t="shared" si="26"/>
        <v>102.8</v>
      </c>
      <c r="L222" s="3">
        <f t="shared" si="27"/>
        <v>110.6</v>
      </c>
      <c r="M222" s="3">
        <f t="shared" si="28"/>
        <v>107.3</v>
      </c>
      <c r="N222" s="3"/>
      <c r="P222" s="4">
        <f t="shared" si="31"/>
        <v>2.0996679611202773</v>
      </c>
      <c r="Q222" s="5">
        <f t="shared" si="29"/>
        <v>2.0996679611202773</v>
      </c>
      <c r="R222" s="5">
        <f t="shared" si="30"/>
        <v>0.69988932037342577</v>
      </c>
    </row>
    <row r="223" spans="1:18" x14ac:dyDescent="0.3">
      <c r="A223" s="3">
        <v>222</v>
      </c>
      <c r="B223" s="1" t="s">
        <v>459</v>
      </c>
      <c r="C223" s="1" t="s">
        <v>497</v>
      </c>
      <c r="D223" s="1" t="s">
        <v>543</v>
      </c>
      <c r="E223" s="1">
        <v>3000</v>
      </c>
      <c r="F223" s="3" t="s">
        <v>485</v>
      </c>
      <c r="G223">
        <v>13</v>
      </c>
      <c r="H223" s="3">
        <v>114.5</v>
      </c>
      <c r="I223" s="1">
        <v>17.2</v>
      </c>
      <c r="J223" s="3">
        <f t="shared" si="25"/>
        <v>105.7</v>
      </c>
      <c r="K223" s="3">
        <f t="shared" si="26"/>
        <v>105</v>
      </c>
      <c r="L223" s="3">
        <f t="shared" si="27"/>
        <v>107.8</v>
      </c>
      <c r="M223" s="3">
        <f t="shared" si="28"/>
        <v>111</v>
      </c>
      <c r="N223" s="3"/>
      <c r="P223" s="4">
        <f t="shared" si="31"/>
        <v>9.9278578611202768</v>
      </c>
      <c r="Q223" s="5">
        <f t="shared" si="29"/>
        <v>9.9278578611202768</v>
      </c>
      <c r="R223" s="5">
        <f t="shared" si="30"/>
        <v>3.3092859537067589</v>
      </c>
    </row>
    <row r="252" spans="1:16" x14ac:dyDescent="0.3">
      <c r="A252" s="1" t="s">
        <v>565</v>
      </c>
    </row>
    <row r="253" spans="1:16" x14ac:dyDescent="0.3">
      <c r="A253" s="1" t="s">
        <v>509</v>
      </c>
      <c r="B253" s="1" t="s">
        <v>510</v>
      </c>
      <c r="C253" s="1" t="s">
        <v>566</v>
      </c>
      <c r="D253" s="1" t="s">
        <v>567</v>
      </c>
      <c r="E253" s="1" t="s">
        <v>568</v>
      </c>
      <c r="P253" s="1"/>
    </row>
    <row r="254" spans="1:16" x14ac:dyDescent="0.3">
      <c r="A254" s="1">
        <v>1</v>
      </c>
      <c r="B254" s="1" t="s">
        <v>549</v>
      </c>
      <c r="C254" s="1">
        <v>103.2</v>
      </c>
      <c r="D254" s="1">
        <v>115</v>
      </c>
      <c r="E254" s="1">
        <v>106.8</v>
      </c>
      <c r="P254" s="1"/>
    </row>
    <row r="255" spans="1:16" x14ac:dyDescent="0.3">
      <c r="A255" s="1">
        <v>2</v>
      </c>
      <c r="B255" s="1" t="s">
        <v>487</v>
      </c>
      <c r="C255" s="1">
        <v>100.3</v>
      </c>
      <c r="D255" s="1">
        <v>111.8</v>
      </c>
      <c r="E255" s="1">
        <v>109.6</v>
      </c>
      <c r="P255" s="1"/>
    </row>
    <row r="256" spans="1:16" x14ac:dyDescent="0.3">
      <c r="A256" s="1">
        <v>3</v>
      </c>
      <c r="B256" s="1" t="s">
        <v>557</v>
      </c>
      <c r="C256" s="1">
        <v>100.7</v>
      </c>
      <c r="D256" s="1">
        <v>111.3</v>
      </c>
      <c r="E256" s="1">
        <v>109.3</v>
      </c>
      <c r="P256" s="1"/>
    </row>
    <row r="257" spans="1:16" x14ac:dyDescent="0.3">
      <c r="A257" s="1">
        <v>4</v>
      </c>
      <c r="B257" s="1" t="s">
        <v>520</v>
      </c>
      <c r="C257" s="1">
        <v>99.9</v>
      </c>
      <c r="D257" s="1">
        <v>111.2</v>
      </c>
      <c r="E257" s="1">
        <v>107.3</v>
      </c>
      <c r="P257" s="1"/>
    </row>
    <row r="258" spans="1:16" x14ac:dyDescent="0.3">
      <c r="A258" s="1">
        <v>5</v>
      </c>
      <c r="B258" s="1" t="s">
        <v>485</v>
      </c>
      <c r="C258" s="1">
        <v>105</v>
      </c>
      <c r="D258" s="1">
        <v>111</v>
      </c>
      <c r="E258" s="1">
        <v>101.6</v>
      </c>
      <c r="P258" s="1"/>
    </row>
    <row r="259" spans="1:16" x14ac:dyDescent="0.3">
      <c r="A259" s="1">
        <v>6</v>
      </c>
      <c r="B259" s="1" t="s">
        <v>519</v>
      </c>
      <c r="C259" s="1">
        <v>101.7</v>
      </c>
      <c r="D259" s="1">
        <v>110.8</v>
      </c>
      <c r="E259" s="1">
        <v>103.6</v>
      </c>
      <c r="P259" s="1"/>
    </row>
    <row r="260" spans="1:16" x14ac:dyDescent="0.3">
      <c r="A260" s="1">
        <v>7</v>
      </c>
      <c r="B260" s="1" t="s">
        <v>488</v>
      </c>
      <c r="C260" s="1">
        <v>104.2</v>
      </c>
      <c r="D260" s="1">
        <v>110.7</v>
      </c>
      <c r="E260" s="1">
        <v>106.3</v>
      </c>
      <c r="P260" s="1"/>
    </row>
    <row r="261" spans="1:16" x14ac:dyDescent="0.3">
      <c r="A261" s="1">
        <v>8</v>
      </c>
      <c r="B261" s="1" t="s">
        <v>516</v>
      </c>
      <c r="C261" s="1">
        <v>102.7</v>
      </c>
      <c r="D261" s="1">
        <v>110.5</v>
      </c>
      <c r="E261" s="1">
        <v>104.7</v>
      </c>
      <c r="P261" s="1"/>
    </row>
    <row r="262" spans="1:16" x14ac:dyDescent="0.3">
      <c r="A262" s="1">
        <v>9</v>
      </c>
      <c r="B262" s="1" t="s">
        <v>564</v>
      </c>
      <c r="C262" s="1">
        <v>104.6</v>
      </c>
      <c r="D262" s="1">
        <v>110.3</v>
      </c>
      <c r="E262" s="1">
        <v>110</v>
      </c>
      <c r="P262" s="1"/>
    </row>
    <row r="263" spans="1:16" x14ac:dyDescent="0.3">
      <c r="A263" s="1">
        <v>10</v>
      </c>
      <c r="B263" s="1" t="s">
        <v>492</v>
      </c>
      <c r="C263" s="1">
        <v>101.8</v>
      </c>
      <c r="D263" s="1">
        <v>110.2</v>
      </c>
      <c r="E263" s="1">
        <v>107.8</v>
      </c>
      <c r="P263" s="1"/>
    </row>
    <row r="264" spans="1:16" x14ac:dyDescent="0.3">
      <c r="A264" s="1">
        <v>11</v>
      </c>
      <c r="B264" s="1" t="s">
        <v>498</v>
      </c>
      <c r="C264" s="1">
        <v>103.6</v>
      </c>
      <c r="D264" s="1">
        <v>109.2</v>
      </c>
      <c r="E264" s="1">
        <v>109</v>
      </c>
      <c r="P264" s="1"/>
    </row>
    <row r="265" spans="1:16" x14ac:dyDescent="0.3">
      <c r="A265" s="1">
        <v>12</v>
      </c>
      <c r="B265" s="1" t="s">
        <v>486</v>
      </c>
      <c r="C265" s="1">
        <v>105.8</v>
      </c>
      <c r="D265" s="1">
        <v>108.4</v>
      </c>
      <c r="E265" s="1">
        <v>103.6</v>
      </c>
      <c r="P265" s="1"/>
    </row>
    <row r="266" spans="1:16" x14ac:dyDescent="0.3">
      <c r="A266" s="1">
        <v>13</v>
      </c>
      <c r="B266" s="1" t="s">
        <v>489</v>
      </c>
      <c r="C266" s="1">
        <v>102.5</v>
      </c>
      <c r="D266" s="1">
        <v>108.3</v>
      </c>
      <c r="E266" s="1">
        <v>108.7</v>
      </c>
      <c r="P266" s="1"/>
    </row>
    <row r="267" spans="1:16" x14ac:dyDescent="0.3">
      <c r="A267" s="1">
        <v>14</v>
      </c>
      <c r="B267" s="1" t="s">
        <v>523</v>
      </c>
      <c r="C267" s="1">
        <v>104</v>
      </c>
      <c r="D267" s="1">
        <v>108.2</v>
      </c>
      <c r="E267" s="1">
        <v>110.6</v>
      </c>
      <c r="P267" s="1"/>
    </row>
    <row r="268" spans="1:16" x14ac:dyDescent="0.3">
      <c r="A268" s="1">
        <v>15</v>
      </c>
      <c r="B268" s="1" t="s">
        <v>514</v>
      </c>
      <c r="C268" s="1">
        <v>101.4</v>
      </c>
      <c r="D268" s="1">
        <v>108</v>
      </c>
      <c r="E268" s="1">
        <v>109.1</v>
      </c>
      <c r="P268" s="1"/>
    </row>
    <row r="269" spans="1:16" x14ac:dyDescent="0.3">
      <c r="A269" s="1">
        <v>16</v>
      </c>
      <c r="B269" s="1" t="s">
        <v>497</v>
      </c>
      <c r="C269" s="1">
        <v>105.7</v>
      </c>
      <c r="D269" s="1">
        <v>107.6</v>
      </c>
      <c r="E269" s="1">
        <v>107.8</v>
      </c>
      <c r="P269" s="1"/>
    </row>
    <row r="270" spans="1:16" x14ac:dyDescent="0.3">
      <c r="A270" s="1">
        <v>17</v>
      </c>
      <c r="B270" s="1" t="s">
        <v>512</v>
      </c>
      <c r="C270" s="1">
        <v>102.8</v>
      </c>
      <c r="D270" s="1">
        <v>107.3</v>
      </c>
      <c r="E270" s="1">
        <v>107.9</v>
      </c>
      <c r="P270" s="1"/>
    </row>
    <row r="271" spans="1:16" x14ac:dyDescent="0.3">
      <c r="A271" s="1">
        <v>18</v>
      </c>
      <c r="B271" s="1" t="s">
        <v>506</v>
      </c>
      <c r="C271" s="1">
        <v>100.5</v>
      </c>
      <c r="D271" s="1">
        <v>107.2</v>
      </c>
      <c r="E271" s="1">
        <v>102.4</v>
      </c>
      <c r="P271" s="1"/>
    </row>
    <row r="272" spans="1:16" x14ac:dyDescent="0.3">
      <c r="A272" s="1">
        <v>19</v>
      </c>
      <c r="B272" s="1" t="s">
        <v>496</v>
      </c>
      <c r="C272" s="1">
        <v>102.4</v>
      </c>
      <c r="D272" s="1">
        <v>106.7</v>
      </c>
      <c r="E272" s="1">
        <v>103.4</v>
      </c>
      <c r="P272" s="1"/>
    </row>
    <row r="273" spans="1:16" x14ac:dyDescent="0.3">
      <c r="A273" s="1">
        <v>20</v>
      </c>
      <c r="B273" s="1" t="s">
        <v>518</v>
      </c>
      <c r="C273" s="1">
        <v>101.8</v>
      </c>
      <c r="D273" s="1">
        <v>106</v>
      </c>
      <c r="E273" s="1">
        <v>106.8</v>
      </c>
      <c r="P273" s="1"/>
    </row>
    <row r="274" spans="1:16" x14ac:dyDescent="0.3">
      <c r="A274" s="1">
        <v>21</v>
      </c>
      <c r="B274" s="1" t="s">
        <v>517</v>
      </c>
      <c r="C274" s="1">
        <v>105.7</v>
      </c>
      <c r="D274" s="1">
        <v>105.3</v>
      </c>
      <c r="E274" s="1">
        <v>106.7</v>
      </c>
      <c r="P274" s="1"/>
    </row>
    <row r="275" spans="1:16" x14ac:dyDescent="0.3">
      <c r="A275" s="1">
        <v>22</v>
      </c>
      <c r="B275" s="1" t="s">
        <v>508</v>
      </c>
      <c r="C275" s="1">
        <v>100.4</v>
      </c>
      <c r="D275" s="1">
        <v>104.8</v>
      </c>
      <c r="E275" s="1">
        <v>105.9</v>
      </c>
      <c r="P275" s="1"/>
    </row>
    <row r="276" spans="1:16" x14ac:dyDescent="0.3">
      <c r="A276" s="1">
        <v>23</v>
      </c>
      <c r="B276" s="1" t="s">
        <v>491</v>
      </c>
      <c r="C276" s="1">
        <v>100.7</v>
      </c>
      <c r="D276" s="1">
        <v>104.2</v>
      </c>
      <c r="E276" s="1">
        <v>106.5</v>
      </c>
      <c r="P276" s="1"/>
    </row>
    <row r="277" spans="1:16" x14ac:dyDescent="0.3">
      <c r="A277" s="1">
        <v>24</v>
      </c>
      <c r="B277" s="1" t="s">
        <v>513</v>
      </c>
      <c r="C277" s="1">
        <v>100.7</v>
      </c>
      <c r="D277" s="1">
        <v>103.8</v>
      </c>
      <c r="E277" s="1">
        <v>105</v>
      </c>
      <c r="P277" s="1"/>
    </row>
    <row r="278" spans="1:16" x14ac:dyDescent="0.3">
      <c r="A278" s="1">
        <v>25</v>
      </c>
      <c r="B278" s="1" t="s">
        <v>505</v>
      </c>
      <c r="C278" s="1">
        <v>98.8</v>
      </c>
      <c r="D278" s="1">
        <v>103.7</v>
      </c>
      <c r="E278" s="1">
        <v>114.3</v>
      </c>
      <c r="P278" s="1"/>
    </row>
    <row r="279" spans="1:16" x14ac:dyDescent="0.3">
      <c r="A279" s="1">
        <v>26</v>
      </c>
      <c r="B279" s="1" t="s">
        <v>507</v>
      </c>
      <c r="C279" s="1">
        <v>106.4</v>
      </c>
      <c r="D279" s="1">
        <v>103.6</v>
      </c>
      <c r="E279" s="1">
        <v>111</v>
      </c>
      <c r="P279" s="1"/>
    </row>
    <row r="280" spans="1:16" x14ac:dyDescent="0.3">
      <c r="A280" s="1">
        <v>27</v>
      </c>
      <c r="B280" s="1" t="s">
        <v>493</v>
      </c>
      <c r="C280" s="1">
        <v>102.5</v>
      </c>
      <c r="D280" s="1">
        <v>102.4</v>
      </c>
      <c r="E280" s="1">
        <v>111.9</v>
      </c>
      <c r="P280" s="1"/>
    </row>
    <row r="281" spans="1:16" x14ac:dyDescent="0.3">
      <c r="A281" s="1">
        <v>28</v>
      </c>
      <c r="B281" s="1" t="s">
        <v>556</v>
      </c>
      <c r="C281" s="1">
        <v>102.3</v>
      </c>
      <c r="D281" s="1">
        <v>102.2</v>
      </c>
      <c r="E281" s="1">
        <v>110.7</v>
      </c>
      <c r="P281" s="1"/>
    </row>
    <row r="282" spans="1:16" x14ac:dyDescent="0.3">
      <c r="A282" s="1">
        <v>29</v>
      </c>
      <c r="B282" s="1" t="s">
        <v>495</v>
      </c>
      <c r="C282" s="1">
        <v>97.8</v>
      </c>
      <c r="D282" s="1">
        <v>102.1</v>
      </c>
      <c r="E282" s="1">
        <v>105</v>
      </c>
      <c r="P282" s="1"/>
    </row>
    <row r="283" spans="1:16" x14ac:dyDescent="0.3">
      <c r="A283" s="1">
        <v>30</v>
      </c>
      <c r="B283" s="1" t="s">
        <v>499</v>
      </c>
      <c r="C283" s="1">
        <v>101.1</v>
      </c>
      <c r="D283" s="1">
        <v>101.2</v>
      </c>
      <c r="E283" s="1">
        <v>109.7</v>
      </c>
      <c r="P283" s="1"/>
    </row>
  </sheetData>
  <sortState ref="B2:R223">
    <sortCondition descending="1" ref="E2:E223"/>
  </sortState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zoomScaleNormal="100"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P104" sqref="P104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219</v>
      </c>
      <c r="C2" s="1" t="s">
        <v>505</v>
      </c>
      <c r="D2" s="1" t="s">
        <v>545</v>
      </c>
      <c r="E2" s="1">
        <v>6900</v>
      </c>
      <c r="F2" s="3" t="s">
        <v>556</v>
      </c>
      <c r="G2" s="1">
        <v>29</v>
      </c>
      <c r="H2" s="3">
        <v>108.5</v>
      </c>
      <c r="I2" s="1">
        <v>29.68</v>
      </c>
      <c r="J2" s="3">
        <f t="shared" ref="J2:J33" si="0">VLOOKUP(C2,$B$152:$E$181,2,FALSE)</f>
        <v>98.8</v>
      </c>
      <c r="K2" s="3">
        <f t="shared" ref="K2:K33" si="1">VLOOKUP(F2,$B$152:$E$181,2,FALSE)</f>
        <v>102.3</v>
      </c>
      <c r="L2" s="3">
        <f t="shared" ref="L2:L33" si="2">VLOOKUP(C2,$B$152:$E$181,4,FALSE)</f>
        <v>114.3</v>
      </c>
      <c r="M2" s="3">
        <f t="shared" ref="M2:M33" si="3">VLOOKUP(F2,$B$152:$E$181,3,FALSE)</f>
        <v>102.2</v>
      </c>
      <c r="N2" s="3"/>
      <c r="P2" s="4">
        <f t="shared" ref="P2:P11" si="4">-87.868852+(LN(E2))*9.365713+G2*0.73241+I2*0.27241+H2*0.0924+((J2+K2)/2)*0.015315+((L2+M2)/2)*-0.032803</f>
        <v>32.256693911612182</v>
      </c>
      <c r="Q2" s="5">
        <f t="shared" ref="Q2:Q33" si="5">P2-O2</f>
        <v>32.256693911612182</v>
      </c>
      <c r="R2" s="5">
        <f t="shared" ref="R2:R33" si="6">P2/(E2/1000)</f>
        <v>4.6748831755959683</v>
      </c>
    </row>
    <row r="3" spans="1:18" x14ac:dyDescent="0.3">
      <c r="A3" s="1">
        <v>2</v>
      </c>
      <c r="B3" s="1" t="s">
        <v>451</v>
      </c>
      <c r="C3" s="1" t="s">
        <v>505</v>
      </c>
      <c r="D3" s="1" t="s">
        <v>545</v>
      </c>
      <c r="E3" s="1">
        <v>6000</v>
      </c>
      <c r="F3" s="3" t="s">
        <v>556</v>
      </c>
      <c r="G3" s="1">
        <v>27</v>
      </c>
      <c r="H3" s="3">
        <v>108.5</v>
      </c>
      <c r="I3" s="1">
        <v>15.63</v>
      </c>
      <c r="J3" s="3">
        <f t="shared" si="0"/>
        <v>98.8</v>
      </c>
      <c r="K3" s="3">
        <f t="shared" si="1"/>
        <v>102.3</v>
      </c>
      <c r="L3" s="3">
        <f t="shared" si="2"/>
        <v>114.3</v>
      </c>
      <c r="M3" s="3">
        <f t="shared" si="3"/>
        <v>102.2</v>
      </c>
      <c r="N3" s="3"/>
      <c r="P3" s="4">
        <f t="shared" si="4"/>
        <v>25.655543171003906</v>
      </c>
      <c r="Q3" s="5">
        <f t="shared" si="5"/>
        <v>25.655543171003906</v>
      </c>
      <c r="R3" s="5">
        <f t="shared" si="6"/>
        <v>4.2759238618339843</v>
      </c>
    </row>
    <row r="4" spans="1:18" x14ac:dyDescent="0.3">
      <c r="A4" s="1">
        <v>3</v>
      </c>
      <c r="B4" s="1" t="s">
        <v>312</v>
      </c>
      <c r="C4" s="1" t="s">
        <v>505</v>
      </c>
      <c r="D4" s="1" t="s">
        <v>543</v>
      </c>
      <c r="E4" s="1">
        <v>5100</v>
      </c>
      <c r="F4" s="1" t="s">
        <v>556</v>
      </c>
      <c r="G4" s="1">
        <v>26</v>
      </c>
      <c r="H4" s="1">
        <v>108.5</v>
      </c>
      <c r="I4" s="1">
        <v>27.38</v>
      </c>
      <c r="J4" s="3">
        <f t="shared" si="0"/>
        <v>98.8</v>
      </c>
      <c r="K4" s="3">
        <f t="shared" si="1"/>
        <v>102.3</v>
      </c>
      <c r="L4" s="3">
        <f t="shared" si="2"/>
        <v>114.3</v>
      </c>
      <c r="M4" s="3">
        <f t="shared" si="3"/>
        <v>102.2</v>
      </c>
      <c r="N4" s="3"/>
      <c r="P4" s="4">
        <f t="shared" si="4"/>
        <v>26.601845020260519</v>
      </c>
      <c r="Q4" s="5">
        <f t="shared" si="5"/>
        <v>26.601845020260519</v>
      </c>
      <c r="R4" s="5">
        <f t="shared" si="6"/>
        <v>5.2160480431883371</v>
      </c>
    </row>
    <row r="5" spans="1:18" x14ac:dyDescent="0.3">
      <c r="A5" s="1">
        <v>4</v>
      </c>
      <c r="B5" s="1" t="s">
        <v>425</v>
      </c>
      <c r="C5" s="1" t="s">
        <v>505</v>
      </c>
      <c r="D5" s="1" t="s">
        <v>543</v>
      </c>
      <c r="E5" s="1">
        <v>5000</v>
      </c>
      <c r="F5" s="1" t="s">
        <v>556</v>
      </c>
      <c r="G5" s="1">
        <v>31</v>
      </c>
      <c r="H5" s="1">
        <v>108.5</v>
      </c>
      <c r="I5" s="1">
        <v>24.28</v>
      </c>
      <c r="J5" s="3">
        <f t="shared" si="0"/>
        <v>98.8</v>
      </c>
      <c r="K5" s="3">
        <f t="shared" si="1"/>
        <v>102.3</v>
      </c>
      <c r="L5" s="3">
        <f t="shared" si="2"/>
        <v>114.3</v>
      </c>
      <c r="M5" s="3">
        <f t="shared" si="3"/>
        <v>102.2</v>
      </c>
      <c r="N5" s="3"/>
      <c r="P5" s="4">
        <f t="shared" si="4"/>
        <v>29.233958296358537</v>
      </c>
      <c r="Q5" s="5">
        <f t="shared" si="5"/>
        <v>29.233958296358537</v>
      </c>
      <c r="R5" s="5">
        <f t="shared" si="6"/>
        <v>5.8467916592717071</v>
      </c>
    </row>
    <row r="6" spans="1:18" x14ac:dyDescent="0.3">
      <c r="A6" s="1">
        <v>5</v>
      </c>
      <c r="B6" s="1" t="s">
        <v>423</v>
      </c>
      <c r="C6" s="1" t="s">
        <v>505</v>
      </c>
      <c r="D6" s="1" t="s">
        <v>546</v>
      </c>
      <c r="E6" s="1">
        <v>4900</v>
      </c>
      <c r="F6" s="1" t="s">
        <v>556</v>
      </c>
      <c r="G6" s="1">
        <v>32</v>
      </c>
      <c r="H6" s="1">
        <v>108.5</v>
      </c>
      <c r="I6" s="1">
        <v>18.239999999999998</v>
      </c>
      <c r="J6" s="3">
        <f t="shared" si="0"/>
        <v>98.8</v>
      </c>
      <c r="K6" s="3">
        <f t="shared" si="1"/>
        <v>102.3</v>
      </c>
      <c r="L6" s="3">
        <f t="shared" si="2"/>
        <v>114.3</v>
      </c>
      <c r="M6" s="3">
        <f t="shared" si="3"/>
        <v>102.2</v>
      </c>
      <c r="N6" s="3"/>
      <c r="P6" s="4">
        <f t="shared" si="4"/>
        <v>28.131799137799653</v>
      </c>
      <c r="Q6" s="5">
        <f t="shared" si="5"/>
        <v>28.131799137799653</v>
      </c>
      <c r="R6" s="5">
        <f t="shared" si="6"/>
        <v>5.741183497510133</v>
      </c>
    </row>
    <row r="7" spans="1:18" x14ac:dyDescent="0.3">
      <c r="A7" s="1">
        <v>6</v>
      </c>
      <c r="B7" s="1" t="s">
        <v>167</v>
      </c>
      <c r="C7" s="1" t="s">
        <v>505</v>
      </c>
      <c r="D7" s="1" t="s">
        <v>542</v>
      </c>
      <c r="E7" s="1">
        <v>4200</v>
      </c>
      <c r="F7" s="1" t="s">
        <v>556</v>
      </c>
      <c r="G7" s="1">
        <v>22</v>
      </c>
      <c r="H7" s="1">
        <v>108.5</v>
      </c>
      <c r="I7" s="1">
        <v>17.09</v>
      </c>
      <c r="J7" s="3">
        <f t="shared" si="0"/>
        <v>98.8</v>
      </c>
      <c r="K7" s="3">
        <f t="shared" si="1"/>
        <v>102.3</v>
      </c>
      <c r="L7" s="3">
        <f t="shared" si="2"/>
        <v>114.3</v>
      </c>
      <c r="M7" s="3">
        <f t="shared" si="3"/>
        <v>102.2</v>
      </c>
      <c r="N7" s="3"/>
      <c r="P7" s="4">
        <f t="shared" si="4"/>
        <v>19.050696611782662</v>
      </c>
      <c r="Q7" s="5">
        <f t="shared" si="5"/>
        <v>19.050696611782662</v>
      </c>
      <c r="R7" s="5">
        <f t="shared" si="6"/>
        <v>4.5358801456625386</v>
      </c>
    </row>
    <row r="8" spans="1:18" x14ac:dyDescent="0.3">
      <c r="A8" s="1">
        <v>7</v>
      </c>
      <c r="B8" s="1" t="s">
        <v>399</v>
      </c>
      <c r="C8" s="1" t="s">
        <v>505</v>
      </c>
      <c r="D8" s="1" t="s">
        <v>545</v>
      </c>
      <c r="E8" s="1">
        <v>3700</v>
      </c>
      <c r="F8" s="3" t="s">
        <v>556</v>
      </c>
      <c r="G8" s="1">
        <v>15</v>
      </c>
      <c r="H8" s="3">
        <v>108.5</v>
      </c>
      <c r="I8" s="1">
        <v>20.079999999999998</v>
      </c>
      <c r="J8" s="3">
        <f t="shared" si="0"/>
        <v>98.8</v>
      </c>
      <c r="K8" s="3">
        <f t="shared" si="1"/>
        <v>102.3</v>
      </c>
      <c r="L8" s="3">
        <f t="shared" si="2"/>
        <v>114.3</v>
      </c>
      <c r="M8" s="3">
        <f t="shared" si="3"/>
        <v>102.2</v>
      </c>
      <c r="N8" s="3"/>
      <c r="P8" s="4">
        <f t="shared" si="4"/>
        <v>13.551212414505947</v>
      </c>
      <c r="Q8" s="5">
        <f t="shared" si="5"/>
        <v>13.551212414505947</v>
      </c>
      <c r="R8" s="5">
        <f t="shared" si="6"/>
        <v>3.6624898417583638</v>
      </c>
    </row>
    <row r="9" spans="1:18" x14ac:dyDescent="0.3">
      <c r="A9" s="1">
        <v>8</v>
      </c>
      <c r="B9" s="1" t="s">
        <v>468</v>
      </c>
      <c r="C9" s="1" t="s">
        <v>505</v>
      </c>
      <c r="D9" s="1" t="s">
        <v>543</v>
      </c>
      <c r="E9" s="1">
        <v>3300</v>
      </c>
      <c r="F9" s="3" t="s">
        <v>556</v>
      </c>
      <c r="G9" s="1">
        <v>20</v>
      </c>
      <c r="H9" s="1">
        <v>108.5</v>
      </c>
      <c r="I9" s="1">
        <v>19.47</v>
      </c>
      <c r="J9" s="3">
        <f t="shared" si="0"/>
        <v>98.8</v>
      </c>
      <c r="K9" s="3">
        <f t="shared" si="1"/>
        <v>102.3</v>
      </c>
      <c r="L9" s="3">
        <f t="shared" si="2"/>
        <v>114.3</v>
      </c>
      <c r="M9" s="3">
        <f t="shared" si="3"/>
        <v>102.2</v>
      </c>
      <c r="N9" s="3"/>
      <c r="P9" s="4">
        <f t="shared" si="4"/>
        <v>15.975557801145996</v>
      </c>
      <c r="Q9" s="5">
        <f t="shared" si="5"/>
        <v>15.975557801145996</v>
      </c>
      <c r="R9" s="5">
        <f t="shared" si="6"/>
        <v>4.8410781215593932</v>
      </c>
    </row>
    <row r="10" spans="1:18" x14ac:dyDescent="0.3">
      <c r="A10" s="1">
        <v>9</v>
      </c>
      <c r="B10" s="1" t="s">
        <v>214</v>
      </c>
      <c r="C10" s="1" t="s">
        <v>505</v>
      </c>
      <c r="D10" s="1" t="s">
        <v>544</v>
      </c>
      <c r="E10" s="1">
        <v>3300</v>
      </c>
      <c r="F10" s="3" t="s">
        <v>556</v>
      </c>
      <c r="G10" s="1">
        <v>18</v>
      </c>
      <c r="H10" s="1">
        <v>108.5</v>
      </c>
      <c r="I10" s="1">
        <v>14.83</v>
      </c>
      <c r="J10" s="3">
        <f t="shared" si="0"/>
        <v>98.8</v>
      </c>
      <c r="K10" s="3">
        <f t="shared" si="1"/>
        <v>102.3</v>
      </c>
      <c r="L10" s="3">
        <f t="shared" si="2"/>
        <v>114.3</v>
      </c>
      <c r="M10" s="3">
        <f t="shared" si="3"/>
        <v>102.2</v>
      </c>
      <c r="N10" s="3"/>
      <c r="P10" s="4">
        <f t="shared" si="4"/>
        <v>13.246755401145997</v>
      </c>
      <c r="Q10" s="5">
        <f t="shared" si="5"/>
        <v>13.246755401145997</v>
      </c>
      <c r="R10" s="5">
        <f t="shared" si="6"/>
        <v>4.0141683033775752</v>
      </c>
    </row>
    <row r="11" spans="1:18" x14ac:dyDescent="0.3">
      <c r="A11" s="1">
        <v>10</v>
      </c>
      <c r="B11" s="1" t="s">
        <v>478</v>
      </c>
      <c r="C11" s="1" t="s">
        <v>505</v>
      </c>
      <c r="D11" s="1" t="s">
        <v>543</v>
      </c>
      <c r="E11" s="1">
        <v>3100</v>
      </c>
      <c r="F11" s="1" t="s">
        <v>556</v>
      </c>
      <c r="G11" s="1">
        <v>20</v>
      </c>
      <c r="H11" s="1">
        <v>108.5</v>
      </c>
      <c r="I11" s="1">
        <v>19.23</v>
      </c>
      <c r="J11" s="3">
        <f t="shared" si="0"/>
        <v>98.8</v>
      </c>
      <c r="K11" s="3">
        <f t="shared" si="1"/>
        <v>102.3</v>
      </c>
      <c r="L11" s="3">
        <f t="shared" si="2"/>
        <v>114.3</v>
      </c>
      <c r="M11" s="3">
        <f t="shared" si="3"/>
        <v>102.2</v>
      </c>
      <c r="N11" s="3"/>
      <c r="P11" s="4">
        <f t="shared" si="4"/>
        <v>15.324631681001264</v>
      </c>
      <c r="Q11" s="5">
        <f t="shared" si="5"/>
        <v>15.324631681001264</v>
      </c>
      <c r="R11" s="5">
        <f t="shared" si="6"/>
        <v>4.9434295745165366</v>
      </c>
    </row>
    <row r="12" spans="1:18" x14ac:dyDescent="0.3">
      <c r="A12" s="1">
        <v>11</v>
      </c>
      <c r="B12" s="1" t="s">
        <v>144</v>
      </c>
      <c r="C12" s="1" t="s">
        <v>520</v>
      </c>
      <c r="D12" s="1" t="s">
        <v>542</v>
      </c>
      <c r="E12" s="1">
        <v>10000</v>
      </c>
      <c r="F12" s="1" t="s">
        <v>496</v>
      </c>
      <c r="G12" s="1">
        <v>33</v>
      </c>
      <c r="H12" s="1">
        <v>116</v>
      </c>
      <c r="I12" s="1">
        <v>29.45</v>
      </c>
      <c r="J12" s="3">
        <f t="shared" si="0"/>
        <v>99.9</v>
      </c>
      <c r="K12" s="3">
        <f t="shared" si="1"/>
        <v>102.4</v>
      </c>
      <c r="L12" s="3">
        <f t="shared" si="2"/>
        <v>107.3</v>
      </c>
      <c r="M12" s="3">
        <f t="shared" si="3"/>
        <v>106.7</v>
      </c>
      <c r="N12" s="3"/>
      <c r="P12" s="4">
        <v>51.144792798114814</v>
      </c>
      <c r="Q12" s="5">
        <f t="shared" si="5"/>
        <v>51.144792798114814</v>
      </c>
      <c r="R12" s="5">
        <f t="shared" si="6"/>
        <v>5.1144792798114818</v>
      </c>
    </row>
    <row r="13" spans="1:18" x14ac:dyDescent="0.3">
      <c r="A13" s="1">
        <v>12</v>
      </c>
      <c r="B13" s="1" t="s">
        <v>433</v>
      </c>
      <c r="C13" s="1" t="s">
        <v>520</v>
      </c>
      <c r="D13" s="1" t="s">
        <v>545</v>
      </c>
      <c r="E13" s="1">
        <v>6600</v>
      </c>
      <c r="F13" s="3" t="s">
        <v>496</v>
      </c>
      <c r="G13" s="1">
        <v>30</v>
      </c>
      <c r="H13" s="1">
        <v>116</v>
      </c>
      <c r="I13" s="1">
        <v>19.88</v>
      </c>
      <c r="J13" s="3">
        <f t="shared" si="0"/>
        <v>99.9</v>
      </c>
      <c r="K13" s="3">
        <f t="shared" si="1"/>
        <v>102.4</v>
      </c>
      <c r="L13" s="3">
        <f t="shared" si="2"/>
        <v>107.3</v>
      </c>
      <c r="M13" s="3">
        <f t="shared" si="3"/>
        <v>106.7</v>
      </c>
      <c r="N13" s="3"/>
      <c r="P13" s="4">
        <f t="shared" ref="P13:P22" si="7">-87.868852+(LN(E13))*9.365713+G13*0.73241+I13*0.27241+H13*0.0924+((J13+K13)/2)*0.015315+((L13+M13)/2)*-0.032803</f>
        <v>30.646356211029612</v>
      </c>
      <c r="Q13" s="5">
        <f t="shared" si="5"/>
        <v>30.646356211029612</v>
      </c>
      <c r="R13" s="5">
        <f t="shared" si="6"/>
        <v>4.6433873047014567</v>
      </c>
    </row>
    <row r="14" spans="1:18" x14ac:dyDescent="0.3">
      <c r="A14" s="1">
        <v>13</v>
      </c>
      <c r="B14" s="1" t="s">
        <v>201</v>
      </c>
      <c r="C14" s="1" t="s">
        <v>520</v>
      </c>
      <c r="D14" s="1" t="s">
        <v>543</v>
      </c>
      <c r="E14" s="1">
        <v>6200</v>
      </c>
      <c r="F14" s="1" t="s">
        <v>496</v>
      </c>
      <c r="G14" s="1">
        <v>33</v>
      </c>
      <c r="H14" s="1">
        <v>116</v>
      </c>
      <c r="I14" s="1">
        <v>25.44</v>
      </c>
      <c r="J14" s="3">
        <f t="shared" si="0"/>
        <v>99.9</v>
      </c>
      <c r="K14" s="3">
        <f t="shared" si="1"/>
        <v>102.4</v>
      </c>
      <c r="L14" s="3">
        <f t="shared" si="2"/>
        <v>107.3</v>
      </c>
      <c r="M14" s="3">
        <f t="shared" si="3"/>
        <v>106.7</v>
      </c>
      <c r="N14" s="3"/>
      <c r="P14" s="4">
        <f t="shared" si="7"/>
        <v>33.772638090884897</v>
      </c>
      <c r="Q14" s="5">
        <f t="shared" si="5"/>
        <v>33.772638090884897</v>
      </c>
      <c r="R14" s="5">
        <f t="shared" si="6"/>
        <v>5.4471996920782093</v>
      </c>
    </row>
    <row r="15" spans="1:18" x14ac:dyDescent="0.3">
      <c r="A15" s="1">
        <v>14</v>
      </c>
      <c r="B15" s="1" t="s">
        <v>404</v>
      </c>
      <c r="C15" s="1" t="s">
        <v>520</v>
      </c>
      <c r="D15" s="1" t="s">
        <v>544</v>
      </c>
      <c r="E15" s="1">
        <v>5000</v>
      </c>
      <c r="F15" s="1" t="s">
        <v>496</v>
      </c>
      <c r="G15" s="1">
        <v>30</v>
      </c>
      <c r="H15" s="1">
        <v>116</v>
      </c>
      <c r="I15" s="1">
        <v>21</v>
      </c>
      <c r="J15" s="3">
        <f t="shared" si="0"/>
        <v>99.9</v>
      </c>
      <c r="K15" s="3">
        <f t="shared" si="1"/>
        <v>102.4</v>
      </c>
      <c r="L15" s="3">
        <f t="shared" si="2"/>
        <v>107.3</v>
      </c>
      <c r="M15" s="3">
        <f t="shared" si="3"/>
        <v>106.7</v>
      </c>
      <c r="N15" s="3"/>
      <c r="P15" s="4">
        <f t="shared" si="7"/>
        <v>28.351236246358539</v>
      </c>
      <c r="Q15" s="5">
        <f t="shared" si="5"/>
        <v>28.351236246358539</v>
      </c>
      <c r="R15" s="5">
        <f t="shared" si="6"/>
        <v>5.670247249271708</v>
      </c>
    </row>
    <row r="16" spans="1:18" x14ac:dyDescent="0.3">
      <c r="A16" s="1">
        <v>15</v>
      </c>
      <c r="B16" s="1" t="s">
        <v>415</v>
      </c>
      <c r="C16" s="1" t="s">
        <v>520</v>
      </c>
      <c r="D16" s="1" t="s">
        <v>545</v>
      </c>
      <c r="E16" s="1">
        <v>4400</v>
      </c>
      <c r="F16" s="1" t="s">
        <v>496</v>
      </c>
      <c r="G16" s="1">
        <v>21</v>
      </c>
      <c r="H16" s="1">
        <v>116</v>
      </c>
      <c r="I16" s="1">
        <v>17.66</v>
      </c>
      <c r="J16" s="3">
        <f t="shared" si="0"/>
        <v>99.9</v>
      </c>
      <c r="K16" s="3">
        <f t="shared" si="1"/>
        <v>102.4</v>
      </c>
      <c r="L16" s="3">
        <f t="shared" si="2"/>
        <v>107.3</v>
      </c>
      <c r="M16" s="3">
        <f t="shared" si="3"/>
        <v>106.7</v>
      </c>
      <c r="N16" s="3"/>
      <c r="P16" s="4">
        <f t="shared" si="7"/>
        <v>19.652446176974593</v>
      </c>
      <c r="Q16" s="5">
        <f t="shared" si="5"/>
        <v>19.652446176974593</v>
      </c>
      <c r="R16" s="5">
        <f t="shared" si="6"/>
        <v>4.4664650402214976</v>
      </c>
    </row>
    <row r="17" spans="1:18" x14ac:dyDescent="0.3">
      <c r="A17" s="1">
        <v>16</v>
      </c>
      <c r="B17" s="1" t="s">
        <v>471</v>
      </c>
      <c r="C17" s="1" t="s">
        <v>520</v>
      </c>
      <c r="D17" s="1" t="s">
        <v>544</v>
      </c>
      <c r="E17" s="1">
        <v>4300</v>
      </c>
      <c r="F17" s="3" t="s">
        <v>496</v>
      </c>
      <c r="G17" s="1">
        <v>24</v>
      </c>
      <c r="H17" s="1">
        <v>116</v>
      </c>
      <c r="I17" s="1">
        <v>21.28</v>
      </c>
      <c r="J17" s="3">
        <f t="shared" si="0"/>
        <v>99.9</v>
      </c>
      <c r="K17" s="3">
        <f t="shared" si="1"/>
        <v>102.4</v>
      </c>
      <c r="L17" s="3">
        <f t="shared" si="2"/>
        <v>107.3</v>
      </c>
      <c r="M17" s="3">
        <f t="shared" si="3"/>
        <v>106.7</v>
      </c>
      <c r="N17" s="3"/>
      <c r="P17" s="4">
        <f t="shared" si="7"/>
        <v>22.620487147273781</v>
      </c>
      <c r="Q17" s="5">
        <f t="shared" si="5"/>
        <v>22.620487147273781</v>
      </c>
      <c r="R17" s="5">
        <f t="shared" si="6"/>
        <v>5.2605784063427397</v>
      </c>
    </row>
    <row r="18" spans="1:18" x14ac:dyDescent="0.3">
      <c r="A18" s="1">
        <v>17</v>
      </c>
      <c r="B18" s="1" t="s">
        <v>405</v>
      </c>
      <c r="C18" s="1" t="s">
        <v>520</v>
      </c>
      <c r="D18" s="1" t="s">
        <v>543</v>
      </c>
      <c r="E18" s="1">
        <v>4200</v>
      </c>
      <c r="F18" s="1" t="s">
        <v>496</v>
      </c>
      <c r="G18" s="1">
        <v>25</v>
      </c>
      <c r="H18" s="1">
        <v>116</v>
      </c>
      <c r="I18" s="1">
        <v>17.239999999999998</v>
      </c>
      <c r="J18" s="3">
        <f t="shared" si="0"/>
        <v>99.9</v>
      </c>
      <c r="K18" s="3">
        <f t="shared" si="1"/>
        <v>102.4</v>
      </c>
      <c r="L18" s="3">
        <f t="shared" si="2"/>
        <v>107.3</v>
      </c>
      <c r="M18" s="3">
        <f t="shared" si="3"/>
        <v>106.7</v>
      </c>
      <c r="N18" s="3"/>
      <c r="P18" s="4">
        <f t="shared" si="7"/>
        <v>22.031980861782664</v>
      </c>
      <c r="Q18" s="5">
        <f t="shared" si="5"/>
        <v>22.031980861782664</v>
      </c>
      <c r="R18" s="5">
        <f t="shared" si="6"/>
        <v>5.2457097289958723</v>
      </c>
    </row>
    <row r="19" spans="1:18" x14ac:dyDescent="0.3">
      <c r="A19" s="1">
        <v>18</v>
      </c>
      <c r="B19" s="1" t="s">
        <v>465</v>
      </c>
      <c r="C19" s="1" t="s">
        <v>520</v>
      </c>
      <c r="D19" s="1" t="s">
        <v>543</v>
      </c>
      <c r="E19" s="1">
        <v>3900</v>
      </c>
      <c r="F19" s="3" t="s">
        <v>496</v>
      </c>
      <c r="G19" s="1">
        <v>19</v>
      </c>
      <c r="H19" s="1">
        <v>116</v>
      </c>
      <c r="I19" s="1">
        <v>18.100000000000001</v>
      </c>
      <c r="J19" s="3">
        <f t="shared" si="0"/>
        <v>99.9</v>
      </c>
      <c r="K19" s="3">
        <f t="shared" si="1"/>
        <v>102.4</v>
      </c>
      <c r="L19" s="3">
        <f t="shared" si="2"/>
        <v>107.3</v>
      </c>
      <c r="M19" s="3">
        <f t="shared" si="3"/>
        <v>106.7</v>
      </c>
      <c r="N19" s="3"/>
      <c r="P19" s="4">
        <f t="shared" si="7"/>
        <v>17.177719463578903</v>
      </c>
      <c r="Q19" s="5">
        <f t="shared" si="5"/>
        <v>17.177719463578903</v>
      </c>
      <c r="R19" s="5">
        <f t="shared" si="6"/>
        <v>4.4045434521997189</v>
      </c>
    </row>
    <row r="20" spans="1:18" x14ac:dyDescent="0.3">
      <c r="A20" s="1">
        <v>19</v>
      </c>
      <c r="B20" s="1" t="s">
        <v>445</v>
      </c>
      <c r="C20" s="1" t="s">
        <v>520</v>
      </c>
      <c r="D20" s="1" t="s">
        <v>543</v>
      </c>
      <c r="E20" s="1">
        <v>3700</v>
      </c>
      <c r="F20" s="3" t="s">
        <v>496</v>
      </c>
      <c r="G20" s="1">
        <v>19</v>
      </c>
      <c r="H20" s="3">
        <v>116</v>
      </c>
      <c r="I20" s="1">
        <v>30.79</v>
      </c>
      <c r="J20" s="3">
        <f t="shared" si="0"/>
        <v>99.9</v>
      </c>
      <c r="K20" s="3">
        <f t="shared" si="1"/>
        <v>102.4</v>
      </c>
      <c r="L20" s="3">
        <f t="shared" si="2"/>
        <v>107.3</v>
      </c>
      <c r="M20" s="3">
        <f t="shared" si="3"/>
        <v>106.7</v>
      </c>
      <c r="N20" s="3"/>
      <c r="P20" s="4">
        <f t="shared" si="7"/>
        <v>20.141556264505944</v>
      </c>
      <c r="Q20" s="5">
        <f t="shared" si="5"/>
        <v>20.141556264505944</v>
      </c>
      <c r="R20" s="5">
        <f t="shared" si="6"/>
        <v>5.4436638552718764</v>
      </c>
    </row>
    <row r="21" spans="1:18" x14ac:dyDescent="0.3">
      <c r="A21" s="1">
        <v>20</v>
      </c>
      <c r="B21" s="1" t="s">
        <v>289</v>
      </c>
      <c r="C21" s="1" t="s">
        <v>520</v>
      </c>
      <c r="D21" s="1" t="s">
        <v>544</v>
      </c>
      <c r="E21" s="1">
        <v>3200</v>
      </c>
      <c r="F21" s="1" t="s">
        <v>496</v>
      </c>
      <c r="G21" s="1">
        <v>2</v>
      </c>
      <c r="H21" s="1">
        <v>116</v>
      </c>
      <c r="I21" s="1">
        <v>12.15</v>
      </c>
      <c r="J21" s="3">
        <f t="shared" si="0"/>
        <v>99.9</v>
      </c>
      <c r="K21" s="3">
        <f t="shared" si="1"/>
        <v>102.4</v>
      </c>
      <c r="L21" s="3">
        <f t="shared" si="2"/>
        <v>107.3</v>
      </c>
      <c r="M21" s="3">
        <f t="shared" si="3"/>
        <v>106.7</v>
      </c>
      <c r="N21" s="3"/>
      <c r="P21" s="4">
        <f t="shared" si="7"/>
        <v>1.253130827539215</v>
      </c>
      <c r="Q21" s="5">
        <f t="shared" si="5"/>
        <v>1.253130827539215</v>
      </c>
      <c r="R21" s="5">
        <f t="shared" si="6"/>
        <v>0.39160338360600466</v>
      </c>
    </row>
    <row r="22" spans="1:18" x14ac:dyDescent="0.3">
      <c r="A22" s="1">
        <v>21</v>
      </c>
      <c r="B22" s="1" t="s">
        <v>540</v>
      </c>
      <c r="C22" s="1" t="s">
        <v>520</v>
      </c>
      <c r="D22" s="1" t="s">
        <v>546</v>
      </c>
      <c r="E22" s="1">
        <v>3000</v>
      </c>
      <c r="F22" s="1" t="s">
        <v>496</v>
      </c>
      <c r="G22" s="1">
        <v>4</v>
      </c>
      <c r="H22" s="1">
        <v>116</v>
      </c>
      <c r="I22" s="1">
        <v>12.17</v>
      </c>
      <c r="J22" s="3">
        <f t="shared" si="0"/>
        <v>99.9</v>
      </c>
      <c r="K22" s="3">
        <f t="shared" si="1"/>
        <v>102.4</v>
      </c>
      <c r="L22" s="3">
        <f t="shared" si="2"/>
        <v>107.3</v>
      </c>
      <c r="M22" s="3">
        <f t="shared" si="3"/>
        <v>106.7</v>
      </c>
      <c r="N22" s="3"/>
      <c r="P22" s="4">
        <f t="shared" si="7"/>
        <v>2.1189497611202754</v>
      </c>
      <c r="Q22" s="5">
        <f t="shared" si="5"/>
        <v>2.1189497611202754</v>
      </c>
      <c r="R22" s="5">
        <f t="shared" si="6"/>
        <v>0.70631658704009181</v>
      </c>
    </row>
    <row r="23" spans="1:18" x14ac:dyDescent="0.3">
      <c r="A23" s="1">
        <v>22</v>
      </c>
      <c r="B23" s="1" t="s">
        <v>128</v>
      </c>
      <c r="C23" s="1" t="s">
        <v>549</v>
      </c>
      <c r="D23" s="1" t="s">
        <v>543</v>
      </c>
      <c r="E23" s="1">
        <v>9100</v>
      </c>
      <c r="F23" s="1" t="s">
        <v>508</v>
      </c>
      <c r="G23" s="1">
        <v>35</v>
      </c>
      <c r="H23" s="1">
        <v>115.25</v>
      </c>
      <c r="I23" s="1">
        <v>30.59</v>
      </c>
      <c r="J23" s="3">
        <f t="shared" si="0"/>
        <v>103.2</v>
      </c>
      <c r="K23" s="3">
        <f t="shared" si="1"/>
        <v>100.4</v>
      </c>
      <c r="L23" s="3">
        <f t="shared" si="2"/>
        <v>106.8</v>
      </c>
      <c r="M23" s="3">
        <f t="shared" si="3"/>
        <v>104.8</v>
      </c>
      <c r="N23" s="3"/>
      <c r="P23" s="4">
        <v>48.257096759375429</v>
      </c>
      <c r="Q23" s="5">
        <f t="shared" si="5"/>
        <v>48.257096759375429</v>
      </c>
      <c r="R23" s="5">
        <f t="shared" si="6"/>
        <v>5.3029776658654324</v>
      </c>
    </row>
    <row r="24" spans="1:18" x14ac:dyDescent="0.3">
      <c r="A24" s="1">
        <v>23</v>
      </c>
      <c r="B24" s="1" t="s">
        <v>185</v>
      </c>
      <c r="C24" s="1" t="s">
        <v>549</v>
      </c>
      <c r="D24" s="1" t="s">
        <v>542</v>
      </c>
      <c r="E24" s="1">
        <v>7900</v>
      </c>
      <c r="F24" s="1" t="s">
        <v>508</v>
      </c>
      <c r="G24" s="1">
        <v>30</v>
      </c>
      <c r="H24" s="1">
        <v>115.25</v>
      </c>
      <c r="I24" s="1">
        <v>27.77</v>
      </c>
      <c r="J24" s="3">
        <f t="shared" si="0"/>
        <v>103.2</v>
      </c>
      <c r="K24" s="3">
        <f t="shared" si="1"/>
        <v>100.4</v>
      </c>
      <c r="L24" s="3">
        <f t="shared" si="2"/>
        <v>106.8</v>
      </c>
      <c r="M24" s="3">
        <f t="shared" si="3"/>
        <v>104.8</v>
      </c>
      <c r="N24" s="3"/>
      <c r="P24" s="4">
        <f t="shared" ref="P24:P33" si="8">-87.868852+(LN(E24))*9.365713+G24*0.73241+I24*0.27241+H24*0.0924+((J24+K24)/2)*0.015315+((L24+M24)/2)*-0.032803</f>
        <v>34.459580132793548</v>
      </c>
      <c r="Q24" s="5">
        <f t="shared" si="5"/>
        <v>34.459580132793548</v>
      </c>
      <c r="R24" s="5">
        <f t="shared" si="6"/>
        <v>4.3619721687080437</v>
      </c>
    </row>
    <row r="25" spans="1:18" x14ac:dyDescent="0.3">
      <c r="A25" s="1">
        <v>24</v>
      </c>
      <c r="B25" s="1" t="s">
        <v>396</v>
      </c>
      <c r="C25" s="1" t="s">
        <v>549</v>
      </c>
      <c r="D25" s="1" t="s">
        <v>544</v>
      </c>
      <c r="E25" s="1">
        <v>6500</v>
      </c>
      <c r="F25" s="1" t="s">
        <v>508</v>
      </c>
      <c r="G25" s="1">
        <v>35</v>
      </c>
      <c r="H25" s="1">
        <v>115.25</v>
      </c>
      <c r="I25" s="1">
        <v>25.09</v>
      </c>
      <c r="J25" s="3">
        <f t="shared" si="0"/>
        <v>103.2</v>
      </c>
      <c r="K25" s="3">
        <f t="shared" si="1"/>
        <v>100.4</v>
      </c>
      <c r="L25" s="3">
        <f t="shared" si="2"/>
        <v>106.8</v>
      </c>
      <c r="M25" s="3">
        <f t="shared" si="3"/>
        <v>104.8</v>
      </c>
      <c r="N25" s="3"/>
      <c r="P25" s="4">
        <f t="shared" si="8"/>
        <v>35.56468989881715</v>
      </c>
      <c r="Q25" s="5">
        <f t="shared" si="5"/>
        <v>35.56468989881715</v>
      </c>
      <c r="R25" s="5">
        <f t="shared" si="6"/>
        <v>5.4714907536641766</v>
      </c>
    </row>
    <row r="26" spans="1:18" x14ac:dyDescent="0.3">
      <c r="A26" s="1">
        <v>25</v>
      </c>
      <c r="B26" s="1" t="s">
        <v>153</v>
      </c>
      <c r="C26" s="1" t="s">
        <v>549</v>
      </c>
      <c r="D26" s="1" t="s">
        <v>545</v>
      </c>
      <c r="E26" s="1">
        <v>6000</v>
      </c>
      <c r="F26" s="1" t="s">
        <v>508</v>
      </c>
      <c r="G26" s="1">
        <v>34</v>
      </c>
      <c r="H26" s="1">
        <v>115.25</v>
      </c>
      <c r="I26" s="1">
        <v>15.51</v>
      </c>
      <c r="J26" s="3">
        <f t="shared" si="0"/>
        <v>103.2</v>
      </c>
      <c r="K26" s="3">
        <f t="shared" si="1"/>
        <v>100.4</v>
      </c>
      <c r="L26" s="3">
        <f t="shared" si="2"/>
        <v>106.8</v>
      </c>
      <c r="M26" s="3">
        <f t="shared" si="3"/>
        <v>104.8</v>
      </c>
      <c r="N26" s="3"/>
      <c r="P26" s="4">
        <f t="shared" si="8"/>
        <v>31.472935071003899</v>
      </c>
      <c r="Q26" s="5">
        <f t="shared" si="5"/>
        <v>31.472935071003899</v>
      </c>
      <c r="R26" s="5">
        <f t="shared" si="6"/>
        <v>5.2454891785006499</v>
      </c>
    </row>
    <row r="27" spans="1:18" x14ac:dyDescent="0.3">
      <c r="A27" s="1">
        <v>26</v>
      </c>
      <c r="B27" s="1" t="s">
        <v>118</v>
      </c>
      <c r="C27" s="1" t="s">
        <v>549</v>
      </c>
      <c r="D27" s="1" t="s">
        <v>544</v>
      </c>
      <c r="E27" s="1">
        <v>3200</v>
      </c>
      <c r="F27" s="1" t="s">
        <v>508</v>
      </c>
      <c r="G27" s="1">
        <v>24</v>
      </c>
      <c r="H27" s="1">
        <v>115.25</v>
      </c>
      <c r="I27" s="1">
        <v>13.95</v>
      </c>
      <c r="J27" s="3">
        <f t="shared" si="0"/>
        <v>103.2</v>
      </c>
      <c r="K27" s="3">
        <f t="shared" si="1"/>
        <v>100.4</v>
      </c>
      <c r="L27" s="3">
        <f t="shared" si="2"/>
        <v>106.8</v>
      </c>
      <c r="M27" s="3">
        <f t="shared" si="3"/>
        <v>104.8</v>
      </c>
      <c r="N27" s="3"/>
      <c r="P27" s="4">
        <f t="shared" si="8"/>
        <v>17.836507177539215</v>
      </c>
      <c r="Q27" s="5">
        <f t="shared" si="5"/>
        <v>17.836507177539215</v>
      </c>
      <c r="R27" s="5">
        <f t="shared" si="6"/>
        <v>5.5739084929810039</v>
      </c>
    </row>
    <row r="28" spans="1:18" x14ac:dyDescent="0.3">
      <c r="A28" s="1">
        <v>27</v>
      </c>
      <c r="B28" s="1" t="s">
        <v>87</v>
      </c>
      <c r="C28" s="1" t="s">
        <v>549</v>
      </c>
      <c r="D28" s="1" t="s">
        <v>546</v>
      </c>
      <c r="E28" s="1">
        <v>3100</v>
      </c>
      <c r="F28" s="3" t="s">
        <v>508</v>
      </c>
      <c r="G28" s="1">
        <v>18</v>
      </c>
      <c r="H28" s="3">
        <v>115.25</v>
      </c>
      <c r="I28" s="1">
        <v>14.99</v>
      </c>
      <c r="J28" s="3">
        <f t="shared" si="0"/>
        <v>103.2</v>
      </c>
      <c r="K28" s="3">
        <f t="shared" si="1"/>
        <v>100.4</v>
      </c>
      <c r="L28" s="3">
        <f t="shared" si="2"/>
        <v>106.8</v>
      </c>
      <c r="M28" s="3">
        <f t="shared" si="3"/>
        <v>104.8</v>
      </c>
      <c r="N28" s="3"/>
      <c r="P28" s="4">
        <f t="shared" si="8"/>
        <v>13.428004381001262</v>
      </c>
      <c r="Q28" s="5">
        <f t="shared" si="5"/>
        <v>13.428004381001262</v>
      </c>
      <c r="R28" s="5">
        <f t="shared" si="6"/>
        <v>4.3316143164520202</v>
      </c>
    </row>
    <row r="29" spans="1:18" x14ac:dyDescent="0.3">
      <c r="A29" s="1">
        <v>28</v>
      </c>
      <c r="B29" s="1" t="s">
        <v>95</v>
      </c>
      <c r="C29" s="1" t="s">
        <v>549</v>
      </c>
      <c r="D29" s="1" t="s">
        <v>545</v>
      </c>
      <c r="E29" s="1">
        <v>3100</v>
      </c>
      <c r="F29" s="1" t="s">
        <v>508</v>
      </c>
      <c r="G29" s="1">
        <v>15</v>
      </c>
      <c r="H29" s="1">
        <v>115.25</v>
      </c>
      <c r="I29" s="1">
        <v>12.59</v>
      </c>
      <c r="J29" s="3">
        <f t="shared" si="0"/>
        <v>103.2</v>
      </c>
      <c r="K29" s="3">
        <f t="shared" si="1"/>
        <v>100.4</v>
      </c>
      <c r="L29" s="3">
        <f t="shared" si="2"/>
        <v>106.8</v>
      </c>
      <c r="M29" s="3">
        <f t="shared" si="3"/>
        <v>104.8</v>
      </c>
      <c r="N29" s="3"/>
      <c r="P29" s="4">
        <f t="shared" si="8"/>
        <v>10.576990381001266</v>
      </c>
      <c r="Q29" s="5">
        <f t="shared" si="5"/>
        <v>10.576990381001266</v>
      </c>
      <c r="R29" s="5">
        <f t="shared" si="6"/>
        <v>3.4119323809681505</v>
      </c>
    </row>
    <row r="30" spans="1:18" x14ac:dyDescent="0.3">
      <c r="A30" s="1">
        <v>29</v>
      </c>
      <c r="B30" s="1" t="s">
        <v>431</v>
      </c>
      <c r="C30" s="1" t="s">
        <v>549</v>
      </c>
      <c r="D30" s="1" t="s">
        <v>543</v>
      </c>
      <c r="E30" s="1">
        <v>3100</v>
      </c>
      <c r="F30" s="3" t="s">
        <v>508</v>
      </c>
      <c r="G30" s="1">
        <v>15</v>
      </c>
      <c r="H30" s="1">
        <v>115.25</v>
      </c>
      <c r="I30" s="1">
        <v>13.73</v>
      </c>
      <c r="J30" s="3">
        <f t="shared" si="0"/>
        <v>103.2</v>
      </c>
      <c r="K30" s="3">
        <f t="shared" si="1"/>
        <v>100.4</v>
      </c>
      <c r="L30" s="3">
        <f t="shared" si="2"/>
        <v>106.8</v>
      </c>
      <c r="M30" s="3">
        <f t="shared" si="3"/>
        <v>104.8</v>
      </c>
      <c r="N30" s="3"/>
      <c r="P30" s="4">
        <f t="shared" si="8"/>
        <v>10.887537781001267</v>
      </c>
      <c r="Q30" s="5">
        <f t="shared" si="5"/>
        <v>10.887537781001267</v>
      </c>
      <c r="R30" s="5">
        <f t="shared" si="6"/>
        <v>3.5121089616133121</v>
      </c>
    </row>
    <row r="31" spans="1:18" x14ac:dyDescent="0.3">
      <c r="A31" s="1">
        <v>30</v>
      </c>
      <c r="B31" s="1" t="s">
        <v>386</v>
      </c>
      <c r="C31" s="1" t="s">
        <v>549</v>
      </c>
      <c r="D31" s="1" t="s">
        <v>545</v>
      </c>
      <c r="E31" s="1">
        <v>3100</v>
      </c>
      <c r="F31" s="3" t="s">
        <v>508</v>
      </c>
      <c r="G31" s="1">
        <v>12</v>
      </c>
      <c r="H31" s="1">
        <v>115.25</v>
      </c>
      <c r="I31" s="1">
        <v>13.33</v>
      </c>
      <c r="J31" s="3">
        <f t="shared" si="0"/>
        <v>103.2</v>
      </c>
      <c r="K31" s="3">
        <f t="shared" si="1"/>
        <v>100.4</v>
      </c>
      <c r="L31" s="3">
        <f t="shared" si="2"/>
        <v>106.8</v>
      </c>
      <c r="M31" s="3">
        <f t="shared" si="3"/>
        <v>104.8</v>
      </c>
      <c r="N31" s="3"/>
      <c r="P31" s="4">
        <f t="shared" si="8"/>
        <v>8.5813437810012658</v>
      </c>
      <c r="Q31" s="5">
        <f t="shared" si="5"/>
        <v>8.5813437810012658</v>
      </c>
      <c r="R31" s="5">
        <f t="shared" si="6"/>
        <v>2.7681754132262149</v>
      </c>
    </row>
    <row r="32" spans="1:18" x14ac:dyDescent="0.3">
      <c r="A32" s="1">
        <v>31</v>
      </c>
      <c r="B32" s="1" t="s">
        <v>8</v>
      </c>
      <c r="C32" s="1" t="s">
        <v>549</v>
      </c>
      <c r="D32" s="1" t="s">
        <v>543</v>
      </c>
      <c r="E32" s="1">
        <v>3100</v>
      </c>
      <c r="F32" s="1" t="s">
        <v>508</v>
      </c>
      <c r="G32" s="1">
        <v>12</v>
      </c>
      <c r="H32" s="1">
        <v>115.25</v>
      </c>
      <c r="I32" s="1">
        <v>20.65</v>
      </c>
      <c r="J32" s="3">
        <f t="shared" si="0"/>
        <v>103.2</v>
      </c>
      <c r="K32" s="3">
        <f t="shared" si="1"/>
        <v>100.4</v>
      </c>
      <c r="L32" s="3">
        <f t="shared" si="2"/>
        <v>106.8</v>
      </c>
      <c r="M32" s="3">
        <f t="shared" si="3"/>
        <v>104.8</v>
      </c>
      <c r="N32" s="3"/>
      <c r="P32" s="4">
        <f t="shared" si="8"/>
        <v>10.575384981001267</v>
      </c>
      <c r="Q32" s="5">
        <f t="shared" si="5"/>
        <v>10.575384981001267</v>
      </c>
      <c r="R32" s="5">
        <f t="shared" si="6"/>
        <v>3.4114145100004087</v>
      </c>
    </row>
    <row r="33" spans="1:18" x14ac:dyDescent="0.3">
      <c r="A33" s="1">
        <v>32</v>
      </c>
      <c r="B33" s="1" t="s">
        <v>112</v>
      </c>
      <c r="C33" s="1" t="s">
        <v>549</v>
      </c>
      <c r="D33" s="1" t="s">
        <v>544</v>
      </c>
      <c r="E33" s="1">
        <v>3000</v>
      </c>
      <c r="F33" s="3" t="s">
        <v>508</v>
      </c>
      <c r="G33" s="1">
        <v>10</v>
      </c>
      <c r="H33" s="1">
        <v>115.25</v>
      </c>
      <c r="I33" s="1">
        <v>15.97</v>
      </c>
      <c r="J33" s="3">
        <f t="shared" si="0"/>
        <v>103.2</v>
      </c>
      <c r="K33" s="3">
        <f t="shared" si="1"/>
        <v>100.4</v>
      </c>
      <c r="L33" s="3">
        <f t="shared" si="2"/>
        <v>106.8</v>
      </c>
      <c r="M33" s="3">
        <f t="shared" si="3"/>
        <v>104.8</v>
      </c>
      <c r="N33" s="3"/>
      <c r="P33" s="4">
        <f t="shared" si="8"/>
        <v>7.5285861111202754</v>
      </c>
      <c r="Q33" s="5">
        <f t="shared" si="5"/>
        <v>7.5285861111202754</v>
      </c>
      <c r="R33" s="5">
        <f t="shared" si="6"/>
        <v>2.5095287037067586</v>
      </c>
    </row>
    <row r="34" spans="1:18" x14ac:dyDescent="0.3">
      <c r="A34" s="1">
        <v>33</v>
      </c>
      <c r="B34" s="1" t="s">
        <v>18</v>
      </c>
      <c r="C34" s="1" t="s">
        <v>487</v>
      </c>
      <c r="D34" s="1" t="s">
        <v>543</v>
      </c>
      <c r="E34" s="1">
        <v>11000</v>
      </c>
      <c r="F34" s="1" t="s">
        <v>513</v>
      </c>
      <c r="G34" s="1">
        <v>37</v>
      </c>
      <c r="H34" s="1">
        <v>115</v>
      </c>
      <c r="I34" s="1">
        <v>39.78</v>
      </c>
      <c r="J34" s="3">
        <f t="shared" ref="J34:J65" si="9">VLOOKUP(C34,$B$152:$E$181,2,FALSE)</f>
        <v>100.3</v>
      </c>
      <c r="K34" s="3">
        <f t="shared" ref="K34:K65" si="10">VLOOKUP(F34,$B$152:$E$181,2,FALSE)</f>
        <v>100.7</v>
      </c>
      <c r="L34" s="3">
        <f t="shared" ref="L34:L65" si="11">VLOOKUP(C34,$B$152:$E$181,4,FALSE)</f>
        <v>109.6</v>
      </c>
      <c r="M34" s="3">
        <f t="shared" ref="M34:M65" si="12">VLOOKUP(F34,$B$152:$E$181,3,FALSE)</f>
        <v>103.8</v>
      </c>
      <c r="N34" s="3"/>
      <c r="P34" s="4">
        <v>64.24028456477501</v>
      </c>
      <c r="Q34" s="5">
        <f t="shared" ref="Q34:Q65" si="13">P34-O34</f>
        <v>64.24028456477501</v>
      </c>
      <c r="R34" s="5">
        <f t="shared" ref="R34:R65" si="14">P34/(E34/1000)</f>
        <v>5.8400258695250011</v>
      </c>
    </row>
    <row r="35" spans="1:18" x14ac:dyDescent="0.3">
      <c r="A35" s="1">
        <v>34</v>
      </c>
      <c r="B35" s="1" t="s">
        <v>53</v>
      </c>
      <c r="C35" s="1" t="s">
        <v>487</v>
      </c>
      <c r="D35" s="1" t="s">
        <v>543</v>
      </c>
      <c r="E35" s="1">
        <v>8300</v>
      </c>
      <c r="F35" s="1" t="s">
        <v>513</v>
      </c>
      <c r="G35" s="1">
        <v>33</v>
      </c>
      <c r="H35" s="1">
        <v>115</v>
      </c>
      <c r="I35" s="1">
        <v>24.17</v>
      </c>
      <c r="J35" s="3">
        <f t="shared" si="9"/>
        <v>100.3</v>
      </c>
      <c r="K35" s="3">
        <f t="shared" si="10"/>
        <v>100.7</v>
      </c>
      <c r="L35" s="3">
        <f t="shared" si="11"/>
        <v>109.6</v>
      </c>
      <c r="M35" s="3">
        <f t="shared" si="12"/>
        <v>103.8</v>
      </c>
      <c r="N35" s="3"/>
      <c r="P35" s="4">
        <v>39.672820333838558</v>
      </c>
      <c r="Q35" s="5">
        <f t="shared" si="13"/>
        <v>39.672820333838558</v>
      </c>
      <c r="R35" s="5">
        <f t="shared" si="14"/>
        <v>4.7798578715468141</v>
      </c>
    </row>
    <row r="36" spans="1:18" x14ac:dyDescent="0.3">
      <c r="A36" s="1">
        <v>35</v>
      </c>
      <c r="B36" s="1" t="s">
        <v>55</v>
      </c>
      <c r="C36" s="1" t="s">
        <v>487</v>
      </c>
      <c r="D36" s="1" t="s">
        <v>542</v>
      </c>
      <c r="E36" s="1">
        <v>6700</v>
      </c>
      <c r="F36" s="1" t="s">
        <v>513</v>
      </c>
      <c r="G36" s="1">
        <v>35</v>
      </c>
      <c r="H36" s="1">
        <v>115</v>
      </c>
      <c r="I36" s="1">
        <v>18</v>
      </c>
      <c r="J36" s="3">
        <f t="shared" si="9"/>
        <v>100.3</v>
      </c>
      <c r="K36" s="3">
        <f t="shared" si="10"/>
        <v>100.7</v>
      </c>
      <c r="L36" s="3">
        <f t="shared" si="11"/>
        <v>109.6</v>
      </c>
      <c r="M36" s="3">
        <f t="shared" si="12"/>
        <v>103.8</v>
      </c>
      <c r="N36" s="3"/>
      <c r="P36" s="4">
        <f t="shared" ref="P36:P62" si="15">-87.868852+(LN(E36))*9.365713+G36*0.73241+I36*0.27241+H36*0.0924+((J36+K36)/2)*0.015315+((L36+M36)/2)*-0.032803</f>
        <v>33.844602004555092</v>
      </c>
      <c r="Q36" s="5">
        <f t="shared" si="13"/>
        <v>33.844602004555092</v>
      </c>
      <c r="R36" s="5">
        <f t="shared" si="14"/>
        <v>5.0514331350082227</v>
      </c>
    </row>
    <row r="37" spans="1:18" x14ac:dyDescent="0.3">
      <c r="A37" s="1">
        <v>36</v>
      </c>
      <c r="B37" s="1" t="s">
        <v>96</v>
      </c>
      <c r="C37" s="1" t="s">
        <v>487</v>
      </c>
      <c r="D37" s="1" t="s">
        <v>546</v>
      </c>
      <c r="E37" s="1">
        <v>4000</v>
      </c>
      <c r="F37" s="3" t="s">
        <v>513</v>
      </c>
      <c r="G37" s="1">
        <v>37</v>
      </c>
      <c r="H37" s="3">
        <v>115</v>
      </c>
      <c r="I37" s="1">
        <v>9.5399999999999991</v>
      </c>
      <c r="J37" s="3">
        <f t="shared" si="9"/>
        <v>100.3</v>
      </c>
      <c r="K37" s="3">
        <f t="shared" si="10"/>
        <v>100.7</v>
      </c>
      <c r="L37" s="3">
        <f t="shared" si="11"/>
        <v>109.6</v>
      </c>
      <c r="M37" s="3">
        <f t="shared" si="12"/>
        <v>103.8</v>
      </c>
      <c r="N37" s="3"/>
      <c r="P37" s="4">
        <f t="shared" si="15"/>
        <v>28.173875336948875</v>
      </c>
      <c r="Q37" s="5">
        <f t="shared" si="13"/>
        <v>28.173875336948875</v>
      </c>
      <c r="R37" s="5">
        <f t="shared" si="14"/>
        <v>7.0434688342372187</v>
      </c>
    </row>
    <row r="38" spans="1:18" x14ac:dyDescent="0.3">
      <c r="A38" s="1">
        <v>37</v>
      </c>
      <c r="B38" s="1" t="s">
        <v>419</v>
      </c>
      <c r="C38" s="1" t="s">
        <v>487</v>
      </c>
      <c r="D38" s="1" t="s">
        <v>544</v>
      </c>
      <c r="E38" s="1">
        <v>3300</v>
      </c>
      <c r="F38" s="3" t="s">
        <v>513</v>
      </c>
      <c r="G38" s="1">
        <v>30</v>
      </c>
      <c r="H38" s="1">
        <v>115</v>
      </c>
      <c r="I38" s="1">
        <v>18.05</v>
      </c>
      <c r="J38" s="3">
        <f t="shared" si="9"/>
        <v>100.3</v>
      </c>
      <c r="K38" s="3">
        <f t="shared" si="10"/>
        <v>100.7</v>
      </c>
      <c r="L38" s="3">
        <f t="shared" si="11"/>
        <v>109.6</v>
      </c>
      <c r="M38" s="3">
        <f t="shared" si="12"/>
        <v>103.8</v>
      </c>
      <c r="N38" s="3"/>
      <c r="P38" s="4">
        <f t="shared" si="15"/>
        <v>23.563514501146003</v>
      </c>
      <c r="Q38" s="5">
        <f t="shared" si="13"/>
        <v>23.563514501146003</v>
      </c>
      <c r="R38" s="5">
        <f t="shared" si="14"/>
        <v>7.1404589397412135</v>
      </c>
    </row>
    <row r="39" spans="1:18" x14ac:dyDescent="0.3">
      <c r="A39" s="1">
        <v>38</v>
      </c>
      <c r="B39" s="1" t="s">
        <v>226</v>
      </c>
      <c r="C39" s="1" t="s">
        <v>487</v>
      </c>
      <c r="D39" s="1" t="s">
        <v>543</v>
      </c>
      <c r="E39" s="1">
        <v>3200</v>
      </c>
      <c r="F39" s="3" t="s">
        <v>513</v>
      </c>
      <c r="G39" s="1">
        <v>31</v>
      </c>
      <c r="H39" s="1">
        <v>115</v>
      </c>
      <c r="I39" s="1">
        <v>15</v>
      </c>
      <c r="J39" s="3">
        <f t="shared" si="9"/>
        <v>100.3</v>
      </c>
      <c r="K39" s="3">
        <f t="shared" si="10"/>
        <v>100.7</v>
      </c>
      <c r="L39" s="3">
        <f t="shared" si="11"/>
        <v>109.6</v>
      </c>
      <c r="M39" s="3">
        <f t="shared" si="12"/>
        <v>103.8</v>
      </c>
      <c r="N39" s="3"/>
      <c r="P39" s="4">
        <f t="shared" si="15"/>
        <v>23.17687547753922</v>
      </c>
      <c r="Q39" s="5">
        <f t="shared" si="13"/>
        <v>23.17687547753922</v>
      </c>
      <c r="R39" s="5">
        <f t="shared" si="14"/>
        <v>7.2427735867310057</v>
      </c>
    </row>
    <row r="40" spans="1:18" x14ac:dyDescent="0.3">
      <c r="A40" s="1">
        <v>39</v>
      </c>
      <c r="B40" s="1" t="s">
        <v>333</v>
      </c>
      <c r="C40" s="1" t="s">
        <v>487</v>
      </c>
      <c r="D40" s="1" t="s">
        <v>542</v>
      </c>
      <c r="E40" s="1">
        <v>3100</v>
      </c>
      <c r="F40" s="1" t="s">
        <v>513</v>
      </c>
      <c r="G40" s="1">
        <v>15</v>
      </c>
      <c r="H40" s="1">
        <v>115</v>
      </c>
      <c r="I40" s="1">
        <v>11.02</v>
      </c>
      <c r="J40" s="3">
        <f t="shared" si="9"/>
        <v>100.3</v>
      </c>
      <c r="K40" s="3">
        <f t="shared" si="10"/>
        <v>100.7</v>
      </c>
      <c r="L40" s="3">
        <f t="shared" si="11"/>
        <v>109.6</v>
      </c>
      <c r="M40" s="3">
        <f t="shared" si="12"/>
        <v>103.8</v>
      </c>
      <c r="N40" s="3"/>
      <c r="P40" s="4">
        <f t="shared" si="15"/>
        <v>10.076774481001266</v>
      </c>
      <c r="Q40" s="5">
        <f t="shared" si="13"/>
        <v>10.076774481001266</v>
      </c>
      <c r="R40" s="5">
        <f t="shared" si="14"/>
        <v>3.2505724132262146</v>
      </c>
    </row>
    <row r="41" spans="1:18" x14ac:dyDescent="0.3">
      <c r="A41" s="1">
        <v>40</v>
      </c>
      <c r="B41" s="1" t="s">
        <v>356</v>
      </c>
      <c r="C41" s="1" t="s">
        <v>487</v>
      </c>
      <c r="D41" s="1" t="s">
        <v>545</v>
      </c>
      <c r="E41" s="1">
        <v>3100</v>
      </c>
      <c r="F41" s="3" t="s">
        <v>513</v>
      </c>
      <c r="G41" s="1">
        <v>15</v>
      </c>
      <c r="H41" s="1">
        <v>115</v>
      </c>
      <c r="I41" s="1">
        <v>9.27</v>
      </c>
      <c r="J41" s="3">
        <f t="shared" si="9"/>
        <v>100.3</v>
      </c>
      <c r="K41" s="3">
        <f t="shared" si="10"/>
        <v>100.7</v>
      </c>
      <c r="L41" s="3">
        <f t="shared" si="11"/>
        <v>109.6</v>
      </c>
      <c r="M41" s="3">
        <f t="shared" si="12"/>
        <v>103.8</v>
      </c>
      <c r="N41" s="3"/>
      <c r="P41" s="4">
        <f t="shared" si="15"/>
        <v>9.6000569810012646</v>
      </c>
      <c r="Q41" s="5">
        <f t="shared" si="13"/>
        <v>9.6000569810012646</v>
      </c>
      <c r="R41" s="5">
        <f t="shared" si="14"/>
        <v>3.0967925745165368</v>
      </c>
    </row>
    <row r="42" spans="1:18" x14ac:dyDescent="0.3">
      <c r="A42" s="1">
        <v>41</v>
      </c>
      <c r="B42" s="1" t="s">
        <v>455</v>
      </c>
      <c r="C42" s="1" t="s">
        <v>487</v>
      </c>
      <c r="D42" s="1" t="s">
        <v>543</v>
      </c>
      <c r="E42" s="1">
        <v>3000</v>
      </c>
      <c r="F42" s="3" t="s">
        <v>513</v>
      </c>
      <c r="G42" s="1">
        <v>7</v>
      </c>
      <c r="H42" s="3">
        <v>115</v>
      </c>
      <c r="I42" s="1">
        <v>10.18</v>
      </c>
      <c r="J42" s="3">
        <f t="shared" si="9"/>
        <v>100.3</v>
      </c>
      <c r="K42" s="3">
        <f t="shared" si="10"/>
        <v>100.7</v>
      </c>
      <c r="L42" s="3">
        <f t="shared" si="11"/>
        <v>109.6</v>
      </c>
      <c r="M42" s="3">
        <f t="shared" si="12"/>
        <v>103.8</v>
      </c>
      <c r="N42" s="3"/>
      <c r="P42" s="4">
        <f t="shared" si="15"/>
        <v>3.6815700111202774</v>
      </c>
      <c r="Q42" s="5">
        <f t="shared" si="13"/>
        <v>3.6815700111202774</v>
      </c>
      <c r="R42" s="5">
        <f t="shared" si="14"/>
        <v>1.2271900037067591</v>
      </c>
    </row>
    <row r="43" spans="1:18" x14ac:dyDescent="0.3">
      <c r="A43" s="1">
        <v>42</v>
      </c>
      <c r="B43" s="1" t="s">
        <v>283</v>
      </c>
      <c r="C43" s="1" t="s">
        <v>506</v>
      </c>
      <c r="D43" s="1" t="s">
        <v>542</v>
      </c>
      <c r="E43" s="1">
        <v>6000</v>
      </c>
      <c r="F43" s="3" t="s">
        <v>489</v>
      </c>
      <c r="G43" s="1">
        <v>30</v>
      </c>
      <c r="H43" s="1">
        <v>111.75</v>
      </c>
      <c r="I43" s="1">
        <v>19.23</v>
      </c>
      <c r="J43" s="3">
        <f t="shared" si="9"/>
        <v>100.5</v>
      </c>
      <c r="K43" s="3">
        <f t="shared" si="10"/>
        <v>102.5</v>
      </c>
      <c r="L43" s="3">
        <f t="shared" si="11"/>
        <v>102.4</v>
      </c>
      <c r="M43" s="3">
        <f t="shared" si="12"/>
        <v>108.3</v>
      </c>
      <c r="N43" s="3"/>
      <c r="P43" s="4">
        <f t="shared" si="15"/>
        <v>29.243427121003908</v>
      </c>
      <c r="Q43" s="5">
        <f t="shared" si="13"/>
        <v>29.243427121003908</v>
      </c>
      <c r="R43" s="5">
        <f t="shared" si="14"/>
        <v>4.8739045201673177</v>
      </c>
    </row>
    <row r="44" spans="1:18" x14ac:dyDescent="0.3">
      <c r="A44" s="1">
        <v>43</v>
      </c>
      <c r="B44" s="1" t="s">
        <v>466</v>
      </c>
      <c r="C44" s="1" t="s">
        <v>506</v>
      </c>
      <c r="D44" s="1" t="s">
        <v>543</v>
      </c>
      <c r="E44" s="1">
        <v>6000</v>
      </c>
      <c r="F44" s="3" t="s">
        <v>489</v>
      </c>
      <c r="G44" s="1">
        <v>32</v>
      </c>
      <c r="H44" s="1">
        <v>111.75</v>
      </c>
      <c r="I44" s="1">
        <v>18.260000000000002</v>
      </c>
      <c r="J44" s="3">
        <f t="shared" si="9"/>
        <v>100.5</v>
      </c>
      <c r="K44" s="3">
        <f t="shared" si="10"/>
        <v>102.5</v>
      </c>
      <c r="L44" s="3">
        <f t="shared" si="11"/>
        <v>102.4</v>
      </c>
      <c r="M44" s="3">
        <f t="shared" si="12"/>
        <v>108.3</v>
      </c>
      <c r="N44" s="3"/>
      <c r="P44" s="4">
        <f t="shared" si="15"/>
        <v>30.444009421003908</v>
      </c>
      <c r="Q44" s="5">
        <f t="shared" si="13"/>
        <v>30.444009421003908</v>
      </c>
      <c r="R44" s="5">
        <f t="shared" si="14"/>
        <v>5.0740015701673178</v>
      </c>
    </row>
    <row r="45" spans="1:18" x14ac:dyDescent="0.3">
      <c r="A45" s="1">
        <v>44</v>
      </c>
      <c r="B45" s="1" t="s">
        <v>403</v>
      </c>
      <c r="C45" s="1" t="s">
        <v>506</v>
      </c>
      <c r="D45" s="1" t="s">
        <v>546</v>
      </c>
      <c r="E45" s="1">
        <v>5900</v>
      </c>
      <c r="F45" s="3" t="s">
        <v>489</v>
      </c>
      <c r="G45" s="1">
        <v>33</v>
      </c>
      <c r="H45" s="1">
        <v>111.75</v>
      </c>
      <c r="I45" s="1">
        <v>17.57</v>
      </c>
      <c r="J45" s="3">
        <f t="shared" si="9"/>
        <v>100.5</v>
      </c>
      <c r="K45" s="3">
        <f t="shared" si="10"/>
        <v>102.5</v>
      </c>
      <c r="L45" s="3">
        <f t="shared" si="11"/>
        <v>102.4</v>
      </c>
      <c r="M45" s="3">
        <f t="shared" si="12"/>
        <v>108.3</v>
      </c>
      <c r="N45" s="3"/>
      <c r="P45" s="4">
        <f t="shared" si="15"/>
        <v>30.83104587449564</v>
      </c>
      <c r="Q45" s="5">
        <f t="shared" si="13"/>
        <v>30.83104587449564</v>
      </c>
      <c r="R45" s="5">
        <f t="shared" si="14"/>
        <v>5.2256009956772269</v>
      </c>
    </row>
    <row r="46" spans="1:18" x14ac:dyDescent="0.3">
      <c r="A46" s="1">
        <v>45</v>
      </c>
      <c r="B46" s="1" t="s">
        <v>77</v>
      </c>
      <c r="C46" s="1" t="s">
        <v>506</v>
      </c>
      <c r="D46" s="1" t="s">
        <v>544</v>
      </c>
      <c r="E46" s="1">
        <v>5400</v>
      </c>
      <c r="F46" s="1" t="s">
        <v>489</v>
      </c>
      <c r="G46" s="1">
        <v>32</v>
      </c>
      <c r="H46" s="1">
        <v>111.75</v>
      </c>
      <c r="I46" s="1">
        <v>20.32</v>
      </c>
      <c r="J46" s="3">
        <f t="shared" si="9"/>
        <v>100.5</v>
      </c>
      <c r="K46" s="3">
        <f t="shared" si="10"/>
        <v>102.5</v>
      </c>
      <c r="L46" s="3">
        <f t="shared" si="11"/>
        <v>102.4</v>
      </c>
      <c r="M46" s="3">
        <f t="shared" si="12"/>
        <v>108.3</v>
      </c>
      <c r="N46" s="3"/>
      <c r="P46" s="4">
        <f t="shared" si="15"/>
        <v>30.018397669820711</v>
      </c>
      <c r="Q46" s="5">
        <f t="shared" si="13"/>
        <v>30.018397669820711</v>
      </c>
      <c r="R46" s="5">
        <f t="shared" si="14"/>
        <v>5.5589625314482793</v>
      </c>
    </row>
    <row r="47" spans="1:18" x14ac:dyDescent="0.3">
      <c r="A47" s="1">
        <v>46</v>
      </c>
      <c r="B47" s="1" t="s">
        <v>541</v>
      </c>
      <c r="C47" s="1" t="s">
        <v>506</v>
      </c>
      <c r="D47" s="1" t="s">
        <v>544</v>
      </c>
      <c r="E47" s="1">
        <v>4500</v>
      </c>
      <c r="F47" s="3" t="s">
        <v>489</v>
      </c>
      <c r="G47" s="1">
        <v>32</v>
      </c>
      <c r="H47" s="1">
        <v>111.75</v>
      </c>
      <c r="I47" s="1">
        <v>18.36</v>
      </c>
      <c r="J47" s="3">
        <f t="shared" si="9"/>
        <v>100.5</v>
      </c>
      <c r="K47" s="3">
        <f t="shared" si="10"/>
        <v>102.5</v>
      </c>
      <c r="L47" s="3">
        <f t="shared" si="11"/>
        <v>102.4</v>
      </c>
      <c r="M47" s="3">
        <f t="shared" si="12"/>
        <v>108.3</v>
      </c>
      <c r="N47" s="3"/>
      <c r="P47" s="4">
        <f t="shared" si="15"/>
        <v>27.776902695175323</v>
      </c>
      <c r="Q47" s="5">
        <f t="shared" si="13"/>
        <v>27.776902695175323</v>
      </c>
      <c r="R47" s="5">
        <f t="shared" si="14"/>
        <v>6.1726450433722944</v>
      </c>
    </row>
    <row r="48" spans="1:18" x14ac:dyDescent="0.3">
      <c r="A48" s="1">
        <v>47</v>
      </c>
      <c r="B48" s="1" t="s">
        <v>458</v>
      </c>
      <c r="C48" s="1" t="s">
        <v>506</v>
      </c>
      <c r="D48" s="1" t="s">
        <v>545</v>
      </c>
      <c r="E48" s="1">
        <v>4000</v>
      </c>
      <c r="F48" s="1" t="s">
        <v>489</v>
      </c>
      <c r="G48" s="1">
        <v>18</v>
      </c>
      <c r="H48" s="1">
        <v>111.75</v>
      </c>
      <c r="I48" s="1">
        <v>19.87</v>
      </c>
      <c r="J48" s="3">
        <f t="shared" si="9"/>
        <v>100.5</v>
      </c>
      <c r="K48" s="3">
        <f t="shared" si="10"/>
        <v>102.5</v>
      </c>
      <c r="L48" s="3">
        <f t="shared" si="11"/>
        <v>102.4</v>
      </c>
      <c r="M48" s="3">
        <f t="shared" si="12"/>
        <v>108.3</v>
      </c>
      <c r="N48" s="3"/>
      <c r="P48" s="4">
        <f t="shared" si="15"/>
        <v>16.831379686948868</v>
      </c>
      <c r="Q48" s="5">
        <f t="shared" si="13"/>
        <v>16.831379686948868</v>
      </c>
      <c r="R48" s="5">
        <f t="shared" si="14"/>
        <v>4.2078449217372169</v>
      </c>
    </row>
    <row r="49" spans="1:18" x14ac:dyDescent="0.3">
      <c r="A49" s="1">
        <v>48</v>
      </c>
      <c r="B49" s="1" t="s">
        <v>121</v>
      </c>
      <c r="C49" s="1" t="s">
        <v>506</v>
      </c>
      <c r="D49" s="1" t="s">
        <v>543</v>
      </c>
      <c r="E49" s="1">
        <v>3600</v>
      </c>
      <c r="F49" s="3" t="s">
        <v>489</v>
      </c>
      <c r="G49" s="1">
        <v>29</v>
      </c>
      <c r="H49" s="1">
        <v>111.75</v>
      </c>
      <c r="I49" s="1">
        <v>14.8</v>
      </c>
      <c r="J49" s="3">
        <f t="shared" si="9"/>
        <v>100.5</v>
      </c>
      <c r="K49" s="3">
        <f t="shared" si="10"/>
        <v>102.5</v>
      </c>
      <c r="L49" s="3">
        <f t="shared" si="11"/>
        <v>102.4</v>
      </c>
      <c r="M49" s="3">
        <f t="shared" si="12"/>
        <v>108.3</v>
      </c>
      <c r="N49" s="3"/>
      <c r="P49" s="4">
        <f t="shared" si="15"/>
        <v>22.519994635765656</v>
      </c>
      <c r="Q49" s="5">
        <f t="shared" si="13"/>
        <v>22.519994635765656</v>
      </c>
      <c r="R49" s="5">
        <f t="shared" si="14"/>
        <v>6.2555540654904593</v>
      </c>
    </row>
    <row r="50" spans="1:18" x14ac:dyDescent="0.3">
      <c r="A50" s="1">
        <v>49</v>
      </c>
      <c r="B50" s="1" t="s">
        <v>151</v>
      </c>
      <c r="C50" s="1" t="s">
        <v>506</v>
      </c>
      <c r="D50" s="1" t="s">
        <v>546</v>
      </c>
      <c r="E50" s="1">
        <v>3200</v>
      </c>
      <c r="F50" s="1" t="s">
        <v>489</v>
      </c>
      <c r="G50" s="1">
        <v>18</v>
      </c>
      <c r="H50" s="1">
        <v>111.75</v>
      </c>
      <c r="I50" s="1">
        <v>14.82</v>
      </c>
      <c r="J50" s="3">
        <f t="shared" si="9"/>
        <v>100.5</v>
      </c>
      <c r="K50" s="3">
        <f t="shared" si="10"/>
        <v>102.5</v>
      </c>
      <c r="L50" s="3">
        <f t="shared" si="11"/>
        <v>102.4</v>
      </c>
      <c r="M50" s="3">
        <f t="shared" si="12"/>
        <v>108.3</v>
      </c>
      <c r="N50" s="3"/>
      <c r="P50" s="4">
        <f t="shared" si="15"/>
        <v>13.365810727539216</v>
      </c>
      <c r="Q50" s="5">
        <f t="shared" si="13"/>
        <v>13.365810727539216</v>
      </c>
      <c r="R50" s="5">
        <f t="shared" si="14"/>
        <v>4.1768158523560048</v>
      </c>
    </row>
    <row r="51" spans="1:18" x14ac:dyDescent="0.3">
      <c r="A51" s="1">
        <v>50</v>
      </c>
      <c r="B51" s="1" t="s">
        <v>345</v>
      </c>
      <c r="C51" s="1" t="s">
        <v>506</v>
      </c>
      <c r="D51" s="1" t="s">
        <v>543</v>
      </c>
      <c r="E51" s="1">
        <v>3200</v>
      </c>
      <c r="F51" s="3" t="s">
        <v>489</v>
      </c>
      <c r="G51" s="1">
        <v>4</v>
      </c>
      <c r="H51" s="3">
        <v>111.75</v>
      </c>
      <c r="I51" s="1">
        <v>22.97</v>
      </c>
      <c r="J51" s="3">
        <f t="shared" si="9"/>
        <v>100.5</v>
      </c>
      <c r="K51" s="3">
        <f t="shared" si="10"/>
        <v>102.5</v>
      </c>
      <c r="L51" s="3">
        <f t="shared" si="11"/>
        <v>102.4</v>
      </c>
      <c r="M51" s="3">
        <f t="shared" si="12"/>
        <v>108.3</v>
      </c>
      <c r="N51" s="3"/>
      <c r="P51" s="4">
        <f t="shared" si="15"/>
        <v>5.3322122275392143</v>
      </c>
      <c r="Q51" s="5">
        <f t="shared" si="13"/>
        <v>5.3322122275392143</v>
      </c>
      <c r="R51" s="5">
        <f t="shared" si="14"/>
        <v>1.6663163211060044</v>
      </c>
    </row>
    <row r="52" spans="1:18" x14ac:dyDescent="0.3">
      <c r="A52" s="1">
        <v>51</v>
      </c>
      <c r="B52" s="1" t="s">
        <v>249</v>
      </c>
      <c r="C52" s="1" t="s">
        <v>506</v>
      </c>
      <c r="D52" s="1" t="s">
        <v>546</v>
      </c>
      <c r="E52" s="1">
        <v>3100</v>
      </c>
      <c r="F52" s="3" t="s">
        <v>489</v>
      </c>
      <c r="G52" s="1">
        <v>12</v>
      </c>
      <c r="H52" s="1">
        <v>111.75</v>
      </c>
      <c r="I52" s="1">
        <v>15.64</v>
      </c>
      <c r="J52" s="3">
        <f t="shared" si="9"/>
        <v>100.5</v>
      </c>
      <c r="K52" s="3">
        <f t="shared" si="10"/>
        <v>102.5</v>
      </c>
      <c r="L52" s="3">
        <f t="shared" si="11"/>
        <v>102.4</v>
      </c>
      <c r="M52" s="3">
        <f t="shared" si="12"/>
        <v>108.3</v>
      </c>
      <c r="N52" s="3"/>
      <c r="P52" s="4">
        <f t="shared" si="15"/>
        <v>8.8973777310012636</v>
      </c>
      <c r="Q52" s="5">
        <f t="shared" si="13"/>
        <v>8.8973777310012636</v>
      </c>
      <c r="R52" s="5">
        <f t="shared" si="14"/>
        <v>2.870121848710085</v>
      </c>
    </row>
    <row r="53" spans="1:18" x14ac:dyDescent="0.3">
      <c r="A53" s="1">
        <v>52</v>
      </c>
      <c r="B53" s="1" t="s">
        <v>21</v>
      </c>
      <c r="C53" s="1" t="s">
        <v>513</v>
      </c>
      <c r="D53" s="1" t="s">
        <v>544</v>
      </c>
      <c r="E53" s="1">
        <v>5700</v>
      </c>
      <c r="F53" s="1" t="s">
        <v>487</v>
      </c>
      <c r="G53" s="1">
        <v>35</v>
      </c>
      <c r="H53" s="1">
        <v>105.5</v>
      </c>
      <c r="I53" s="1">
        <v>21.92</v>
      </c>
      <c r="J53" s="3">
        <f t="shared" si="9"/>
        <v>100.7</v>
      </c>
      <c r="K53" s="3">
        <f t="shared" si="10"/>
        <v>100.3</v>
      </c>
      <c r="L53" s="3">
        <f t="shared" si="11"/>
        <v>105</v>
      </c>
      <c r="M53" s="3">
        <f t="shared" si="12"/>
        <v>111.8</v>
      </c>
      <c r="N53" s="3"/>
      <c r="P53" s="4">
        <f t="shared" si="15"/>
        <v>32.464997596945608</v>
      </c>
      <c r="Q53" s="5">
        <f t="shared" si="13"/>
        <v>32.464997596945608</v>
      </c>
      <c r="R53" s="5">
        <f t="shared" si="14"/>
        <v>5.695613613499229</v>
      </c>
    </row>
    <row r="54" spans="1:18" x14ac:dyDescent="0.3">
      <c r="A54" s="1">
        <v>53</v>
      </c>
      <c r="B54" s="1" t="s">
        <v>45</v>
      </c>
      <c r="C54" s="1" t="s">
        <v>513</v>
      </c>
      <c r="D54" s="1" t="s">
        <v>543</v>
      </c>
      <c r="E54" s="1">
        <v>5100</v>
      </c>
      <c r="F54" s="3" t="s">
        <v>487</v>
      </c>
      <c r="G54" s="1">
        <v>26</v>
      </c>
      <c r="H54" s="1">
        <v>105.5</v>
      </c>
      <c r="I54" s="1">
        <v>27.61</v>
      </c>
      <c r="J54" s="3">
        <f t="shared" si="9"/>
        <v>100.7</v>
      </c>
      <c r="K54" s="3">
        <f t="shared" si="10"/>
        <v>100.3</v>
      </c>
      <c r="L54" s="3">
        <f t="shared" si="11"/>
        <v>105</v>
      </c>
      <c r="M54" s="3">
        <f t="shared" si="12"/>
        <v>111.8</v>
      </c>
      <c r="N54" s="3"/>
      <c r="P54" s="4">
        <f t="shared" si="15"/>
        <v>26.381613120260525</v>
      </c>
      <c r="Q54" s="5">
        <f t="shared" si="13"/>
        <v>26.381613120260525</v>
      </c>
      <c r="R54" s="5">
        <f t="shared" si="14"/>
        <v>5.1728653176981423</v>
      </c>
    </row>
    <row r="55" spans="1:18" x14ac:dyDescent="0.3">
      <c r="A55" s="1">
        <v>54</v>
      </c>
      <c r="B55" s="1" t="s">
        <v>157</v>
      </c>
      <c r="C55" s="1" t="s">
        <v>513</v>
      </c>
      <c r="D55" s="1" t="s">
        <v>543</v>
      </c>
      <c r="E55" s="1">
        <v>5000</v>
      </c>
      <c r="F55" s="1" t="s">
        <v>487</v>
      </c>
      <c r="G55" s="1">
        <v>30</v>
      </c>
      <c r="H55" s="1">
        <v>105.5</v>
      </c>
      <c r="I55" s="1">
        <v>21.14</v>
      </c>
      <c r="J55" s="3">
        <f t="shared" si="9"/>
        <v>100.7</v>
      </c>
      <c r="K55" s="3">
        <f t="shared" si="10"/>
        <v>100.3</v>
      </c>
      <c r="L55" s="3">
        <f t="shared" si="11"/>
        <v>105</v>
      </c>
      <c r="M55" s="3">
        <f t="shared" si="12"/>
        <v>111.8</v>
      </c>
      <c r="N55" s="3"/>
      <c r="P55" s="4">
        <f t="shared" si="15"/>
        <v>27.363294696358537</v>
      </c>
      <c r="Q55" s="5">
        <f t="shared" si="13"/>
        <v>27.363294696358537</v>
      </c>
      <c r="R55" s="5">
        <f t="shared" si="14"/>
        <v>5.4726589392717075</v>
      </c>
    </row>
    <row r="56" spans="1:18" x14ac:dyDescent="0.3">
      <c r="A56" s="1">
        <v>55</v>
      </c>
      <c r="B56" s="1" t="s">
        <v>371</v>
      </c>
      <c r="C56" s="1" t="s">
        <v>513</v>
      </c>
      <c r="D56" s="1" t="s">
        <v>545</v>
      </c>
      <c r="E56" s="1">
        <v>4900</v>
      </c>
      <c r="F56" s="1" t="s">
        <v>487</v>
      </c>
      <c r="G56" s="1">
        <v>30</v>
      </c>
      <c r="H56" s="1">
        <v>105.5</v>
      </c>
      <c r="I56" s="1">
        <v>18.84</v>
      </c>
      <c r="J56" s="3">
        <f t="shared" si="9"/>
        <v>100.7</v>
      </c>
      <c r="K56" s="3">
        <f t="shared" si="10"/>
        <v>100.3</v>
      </c>
      <c r="L56" s="3">
        <f t="shared" si="11"/>
        <v>105</v>
      </c>
      <c r="M56" s="3">
        <f t="shared" si="12"/>
        <v>111.8</v>
      </c>
      <c r="N56" s="3"/>
      <c r="P56" s="4">
        <f t="shared" si="15"/>
        <v>26.547538937799658</v>
      </c>
      <c r="Q56" s="5">
        <f t="shared" si="13"/>
        <v>26.547538937799658</v>
      </c>
      <c r="R56" s="5">
        <f t="shared" si="14"/>
        <v>5.4178650893468685</v>
      </c>
    </row>
    <row r="57" spans="1:18" x14ac:dyDescent="0.3">
      <c r="A57" s="1">
        <v>56</v>
      </c>
      <c r="B57" s="1" t="s">
        <v>139</v>
      </c>
      <c r="C57" s="1" t="s">
        <v>513</v>
      </c>
      <c r="D57" s="1" t="s">
        <v>544</v>
      </c>
      <c r="E57" s="1">
        <v>4900</v>
      </c>
      <c r="F57" s="3" t="s">
        <v>487</v>
      </c>
      <c r="G57" s="1">
        <v>30</v>
      </c>
      <c r="H57" s="1">
        <v>105.5</v>
      </c>
      <c r="I57" s="1">
        <v>21.1</v>
      </c>
      <c r="J57" s="3">
        <f t="shared" si="9"/>
        <v>100.7</v>
      </c>
      <c r="K57" s="3">
        <f t="shared" si="10"/>
        <v>100.3</v>
      </c>
      <c r="L57" s="3">
        <f t="shared" si="11"/>
        <v>105</v>
      </c>
      <c r="M57" s="3">
        <f t="shared" si="12"/>
        <v>111.8</v>
      </c>
      <c r="N57" s="3"/>
      <c r="P57" s="4">
        <f t="shared" si="15"/>
        <v>27.163185537799656</v>
      </c>
      <c r="Q57" s="5">
        <f t="shared" si="13"/>
        <v>27.163185537799656</v>
      </c>
      <c r="R57" s="5">
        <f t="shared" si="14"/>
        <v>5.5435072526121747</v>
      </c>
    </row>
    <row r="58" spans="1:18" x14ac:dyDescent="0.3">
      <c r="A58" s="1">
        <v>57</v>
      </c>
      <c r="B58" s="1" t="s">
        <v>160</v>
      </c>
      <c r="C58" s="1" t="s">
        <v>513</v>
      </c>
      <c r="D58" s="1" t="s">
        <v>543</v>
      </c>
      <c r="E58" s="1">
        <v>4400</v>
      </c>
      <c r="F58" s="1" t="s">
        <v>487</v>
      </c>
      <c r="G58" s="1">
        <v>21</v>
      </c>
      <c r="H58" s="1">
        <v>105.5</v>
      </c>
      <c r="I58" s="1">
        <v>26.26</v>
      </c>
      <c r="J58" s="3">
        <f t="shared" si="9"/>
        <v>100.7</v>
      </c>
      <c r="K58" s="3">
        <f t="shared" si="10"/>
        <v>100.3</v>
      </c>
      <c r="L58" s="3">
        <f t="shared" si="11"/>
        <v>105</v>
      </c>
      <c r="M58" s="3">
        <f t="shared" si="12"/>
        <v>111.8</v>
      </c>
      <c r="N58" s="3"/>
      <c r="P58" s="4">
        <f t="shared" si="15"/>
        <v>20.969093226974593</v>
      </c>
      <c r="Q58" s="5">
        <f t="shared" si="13"/>
        <v>20.969093226974593</v>
      </c>
      <c r="R58" s="5">
        <f t="shared" si="14"/>
        <v>4.7657030061305887</v>
      </c>
    </row>
    <row r="59" spans="1:18" x14ac:dyDescent="0.3">
      <c r="A59" s="1">
        <v>58</v>
      </c>
      <c r="B59" s="1" t="s">
        <v>367</v>
      </c>
      <c r="C59" s="1" t="s">
        <v>513</v>
      </c>
      <c r="D59" s="1" t="s">
        <v>545</v>
      </c>
      <c r="E59" s="1">
        <v>4000</v>
      </c>
      <c r="F59" s="3" t="s">
        <v>487</v>
      </c>
      <c r="G59" s="1">
        <v>32</v>
      </c>
      <c r="H59" s="1">
        <v>105.5</v>
      </c>
      <c r="I59" s="1">
        <v>15.37</v>
      </c>
      <c r="J59" s="3">
        <f t="shared" si="9"/>
        <v>100.7</v>
      </c>
      <c r="K59" s="3">
        <f t="shared" si="10"/>
        <v>100.3</v>
      </c>
      <c r="L59" s="3">
        <f t="shared" si="11"/>
        <v>105</v>
      </c>
      <c r="M59" s="3">
        <f t="shared" si="12"/>
        <v>111.8</v>
      </c>
      <c r="N59" s="3"/>
      <c r="P59" s="4">
        <f t="shared" si="15"/>
        <v>25.166410536948867</v>
      </c>
      <c r="Q59" s="5">
        <f t="shared" si="13"/>
        <v>25.166410536948867</v>
      </c>
      <c r="R59" s="5">
        <f t="shared" si="14"/>
        <v>6.2916026342372167</v>
      </c>
    </row>
    <row r="60" spans="1:18" x14ac:dyDescent="0.3">
      <c r="A60" s="1">
        <v>59</v>
      </c>
      <c r="B60" s="1" t="s">
        <v>191</v>
      </c>
      <c r="C60" s="1" t="s">
        <v>513</v>
      </c>
      <c r="D60" s="1" t="s">
        <v>546</v>
      </c>
      <c r="E60" s="1">
        <v>3400</v>
      </c>
      <c r="F60" s="3" t="s">
        <v>487</v>
      </c>
      <c r="G60" s="1">
        <v>18</v>
      </c>
      <c r="H60" s="3">
        <v>105.5</v>
      </c>
      <c r="I60" s="1">
        <v>15.71</v>
      </c>
      <c r="J60" s="3">
        <f t="shared" si="9"/>
        <v>100.7</v>
      </c>
      <c r="K60" s="3">
        <f t="shared" si="10"/>
        <v>100.3</v>
      </c>
      <c r="L60" s="3">
        <f t="shared" si="11"/>
        <v>105</v>
      </c>
      <c r="M60" s="3">
        <f t="shared" si="12"/>
        <v>111.8</v>
      </c>
      <c r="N60" s="3"/>
      <c r="P60" s="4">
        <f t="shared" si="15"/>
        <v>13.483184286205471</v>
      </c>
      <c r="Q60" s="5">
        <f t="shared" si="13"/>
        <v>13.483184286205471</v>
      </c>
      <c r="R60" s="5">
        <f t="shared" si="14"/>
        <v>3.9656424371192562</v>
      </c>
    </row>
    <row r="61" spans="1:18" x14ac:dyDescent="0.3">
      <c r="A61" s="1">
        <v>60</v>
      </c>
      <c r="B61" s="1" t="s">
        <v>462</v>
      </c>
      <c r="C61" s="1" t="s">
        <v>513</v>
      </c>
      <c r="D61" s="1" t="s">
        <v>544</v>
      </c>
      <c r="E61" s="1">
        <v>3200</v>
      </c>
      <c r="F61" s="3" t="s">
        <v>487</v>
      </c>
      <c r="G61" s="1">
        <v>18</v>
      </c>
      <c r="H61" s="1">
        <v>105.5</v>
      </c>
      <c r="I61" s="1">
        <v>15.65</v>
      </c>
      <c r="J61" s="3">
        <f t="shared" si="9"/>
        <v>100.7</v>
      </c>
      <c r="K61" s="3">
        <f t="shared" si="10"/>
        <v>100.3</v>
      </c>
      <c r="L61" s="3">
        <f t="shared" si="11"/>
        <v>105</v>
      </c>
      <c r="M61" s="3">
        <f t="shared" si="12"/>
        <v>111.8</v>
      </c>
      <c r="N61" s="3"/>
      <c r="P61" s="4">
        <f t="shared" si="15"/>
        <v>12.899046877539213</v>
      </c>
      <c r="Q61" s="5">
        <f t="shared" si="13"/>
        <v>12.899046877539213</v>
      </c>
      <c r="R61" s="5">
        <f t="shared" si="14"/>
        <v>4.0309521492310036</v>
      </c>
    </row>
    <row r="62" spans="1:18" x14ac:dyDescent="0.3">
      <c r="A62" s="1">
        <v>61</v>
      </c>
      <c r="B62" s="1" t="s">
        <v>198</v>
      </c>
      <c r="C62" s="1" t="s">
        <v>513</v>
      </c>
      <c r="D62" s="1" t="s">
        <v>545</v>
      </c>
      <c r="E62" s="1">
        <v>3000</v>
      </c>
      <c r="F62" s="1" t="s">
        <v>487</v>
      </c>
      <c r="G62" s="1">
        <v>4</v>
      </c>
      <c r="H62" s="1">
        <v>105.5</v>
      </c>
      <c r="I62" s="1">
        <v>17.68</v>
      </c>
      <c r="J62" s="3">
        <f t="shared" si="9"/>
        <v>100.7</v>
      </c>
      <c r="K62" s="3">
        <f t="shared" si="10"/>
        <v>100.3</v>
      </c>
      <c r="L62" s="3">
        <f t="shared" si="11"/>
        <v>105</v>
      </c>
      <c r="M62" s="3">
        <f t="shared" si="12"/>
        <v>111.8</v>
      </c>
      <c r="N62" s="3"/>
      <c r="P62" s="4">
        <f t="shared" si="15"/>
        <v>2.5938499111202749</v>
      </c>
      <c r="Q62" s="5">
        <f t="shared" si="13"/>
        <v>2.5938499111202749</v>
      </c>
      <c r="R62" s="5">
        <f t="shared" si="14"/>
        <v>0.86461663704009162</v>
      </c>
    </row>
    <row r="63" spans="1:18" x14ac:dyDescent="0.3">
      <c r="A63" s="1">
        <v>62</v>
      </c>
      <c r="B63" s="1" t="s">
        <v>259</v>
      </c>
      <c r="C63" s="1" t="s">
        <v>489</v>
      </c>
      <c r="D63" s="1" t="s">
        <v>542</v>
      </c>
      <c r="E63" s="1">
        <v>10500</v>
      </c>
      <c r="F63" s="1" t="s">
        <v>506</v>
      </c>
      <c r="G63" s="1">
        <v>35</v>
      </c>
      <c r="H63" s="1">
        <v>108.75</v>
      </c>
      <c r="I63" s="1">
        <v>27.55</v>
      </c>
      <c r="J63" s="3">
        <f t="shared" si="9"/>
        <v>102.5</v>
      </c>
      <c r="K63" s="3">
        <f t="shared" si="10"/>
        <v>100.5</v>
      </c>
      <c r="L63" s="3">
        <f t="shared" si="11"/>
        <v>108.7</v>
      </c>
      <c r="M63" s="3">
        <f t="shared" si="12"/>
        <v>107.2</v>
      </c>
      <c r="N63" s="3"/>
      <c r="P63" s="4">
        <v>52.065833795398717</v>
      </c>
      <c r="Q63" s="5">
        <f t="shared" si="13"/>
        <v>52.065833795398717</v>
      </c>
      <c r="R63" s="5">
        <f t="shared" si="14"/>
        <v>4.9586508376570206</v>
      </c>
    </row>
    <row r="64" spans="1:18" x14ac:dyDescent="0.3">
      <c r="A64" s="1">
        <v>63</v>
      </c>
      <c r="B64" s="1" t="s">
        <v>85</v>
      </c>
      <c r="C64" s="1" t="s">
        <v>489</v>
      </c>
      <c r="D64" s="1" t="s">
        <v>544</v>
      </c>
      <c r="E64" s="1">
        <v>6100</v>
      </c>
      <c r="F64" s="3" t="s">
        <v>506</v>
      </c>
      <c r="G64" s="1">
        <v>35</v>
      </c>
      <c r="H64" s="1">
        <v>108.75</v>
      </c>
      <c r="I64" s="1">
        <v>24.2</v>
      </c>
      <c r="J64" s="3">
        <f t="shared" si="9"/>
        <v>102.5</v>
      </c>
      <c r="K64" s="3">
        <f t="shared" si="10"/>
        <v>100.5</v>
      </c>
      <c r="L64" s="3">
        <f t="shared" si="11"/>
        <v>108.7</v>
      </c>
      <c r="M64" s="3">
        <f t="shared" si="12"/>
        <v>107.2</v>
      </c>
      <c r="N64" s="3"/>
      <c r="P64" s="4">
        <f t="shared" ref="P64:P82" si="16">-87.868852+(LN(E64))*9.365713+G64*0.73241+I64*0.27241+H64*0.0924+((J64+K64)/2)*0.015315+((L64+M64)/2)*-0.032803</f>
        <v>34.051675719169289</v>
      </c>
      <c r="Q64" s="5">
        <f t="shared" si="13"/>
        <v>34.051675719169289</v>
      </c>
      <c r="R64" s="5">
        <f t="shared" si="14"/>
        <v>5.5822419211752932</v>
      </c>
    </row>
    <row r="65" spans="1:18" x14ac:dyDescent="0.3">
      <c r="A65" s="1">
        <v>64</v>
      </c>
      <c r="B65" s="1" t="s">
        <v>159</v>
      </c>
      <c r="C65" s="1" t="s">
        <v>489</v>
      </c>
      <c r="D65" s="1" t="s">
        <v>543</v>
      </c>
      <c r="E65" s="1">
        <v>5600</v>
      </c>
      <c r="F65" s="1" t="s">
        <v>506</v>
      </c>
      <c r="G65" s="1">
        <v>25</v>
      </c>
      <c r="H65" s="1">
        <v>108.75</v>
      </c>
      <c r="I65" s="1">
        <v>27.99</v>
      </c>
      <c r="J65" s="3">
        <f t="shared" si="9"/>
        <v>102.5</v>
      </c>
      <c r="K65" s="3">
        <f t="shared" si="10"/>
        <v>100.5</v>
      </c>
      <c r="L65" s="3">
        <f t="shared" si="11"/>
        <v>108.7</v>
      </c>
      <c r="M65" s="3">
        <f t="shared" si="12"/>
        <v>107.2</v>
      </c>
      <c r="N65" s="3"/>
      <c r="P65" s="4">
        <f t="shared" si="16"/>
        <v>26.959033487611254</v>
      </c>
      <c r="Q65" s="5">
        <f t="shared" si="13"/>
        <v>26.959033487611254</v>
      </c>
      <c r="R65" s="5">
        <f t="shared" si="14"/>
        <v>4.8141131227877239</v>
      </c>
    </row>
    <row r="66" spans="1:18" x14ac:dyDescent="0.3">
      <c r="A66" s="1">
        <v>65</v>
      </c>
      <c r="B66" s="1" t="s">
        <v>476</v>
      </c>
      <c r="C66" s="1" t="s">
        <v>489</v>
      </c>
      <c r="D66" s="1" t="s">
        <v>543</v>
      </c>
      <c r="E66" s="1">
        <v>5500</v>
      </c>
      <c r="F66" s="1" t="s">
        <v>506</v>
      </c>
      <c r="G66" s="1">
        <v>27</v>
      </c>
      <c r="H66" s="1">
        <v>108.75</v>
      </c>
      <c r="I66" s="1">
        <v>21.65</v>
      </c>
      <c r="J66" s="3">
        <f t="shared" ref="J66:J97" si="17">VLOOKUP(C66,$B$152:$E$181,2,FALSE)</f>
        <v>102.5</v>
      </c>
      <c r="K66" s="3">
        <f t="shared" ref="K66:K97" si="18">VLOOKUP(F66,$B$152:$E$181,2,FALSE)</f>
        <v>100.5</v>
      </c>
      <c r="L66" s="3">
        <f t="shared" ref="L66:L97" si="19">VLOOKUP(C66,$B$152:$E$181,4,FALSE)</f>
        <v>108.7</v>
      </c>
      <c r="M66" s="3">
        <f t="shared" ref="M66:M97" si="20">VLOOKUP(F66,$B$152:$E$181,3,FALSE)</f>
        <v>107.2</v>
      </c>
      <c r="N66" s="3"/>
      <c r="P66" s="4">
        <f t="shared" si="16"/>
        <v>26.528017936384241</v>
      </c>
      <c r="Q66" s="5">
        <f t="shared" ref="Q66:Q97" si="21">P66-O66</f>
        <v>26.528017936384241</v>
      </c>
      <c r="R66" s="5">
        <f t="shared" ref="R66:R97" si="22">P66/(E66/1000)</f>
        <v>4.8232759884334984</v>
      </c>
    </row>
    <row r="67" spans="1:18" x14ac:dyDescent="0.3">
      <c r="A67" s="1">
        <v>66</v>
      </c>
      <c r="B67" s="1" t="s">
        <v>349</v>
      </c>
      <c r="C67" s="1" t="s">
        <v>489</v>
      </c>
      <c r="D67" s="1" t="s">
        <v>543</v>
      </c>
      <c r="E67" s="1">
        <v>4500</v>
      </c>
      <c r="F67" s="3" t="s">
        <v>506</v>
      </c>
      <c r="G67" s="1">
        <v>24</v>
      </c>
      <c r="H67" s="3">
        <v>108.75</v>
      </c>
      <c r="I67" s="1">
        <v>15.68</v>
      </c>
      <c r="J67" s="3">
        <f t="shared" si="17"/>
        <v>102.5</v>
      </c>
      <c r="K67" s="3">
        <f t="shared" si="18"/>
        <v>100.5</v>
      </c>
      <c r="L67" s="3">
        <f t="shared" si="19"/>
        <v>108.7</v>
      </c>
      <c r="M67" s="3">
        <f t="shared" si="20"/>
        <v>107.2</v>
      </c>
      <c r="N67" s="3"/>
      <c r="P67" s="4">
        <f t="shared" si="16"/>
        <v>20.82507609517533</v>
      </c>
      <c r="Q67" s="5">
        <f t="shared" si="21"/>
        <v>20.82507609517533</v>
      </c>
      <c r="R67" s="5">
        <f t="shared" si="22"/>
        <v>4.6277946878167402</v>
      </c>
    </row>
    <row r="68" spans="1:18" x14ac:dyDescent="0.3">
      <c r="A68" s="1">
        <v>67</v>
      </c>
      <c r="B68" s="1" t="s">
        <v>402</v>
      </c>
      <c r="C68" s="1" t="s">
        <v>489</v>
      </c>
      <c r="D68" s="1" t="s">
        <v>545</v>
      </c>
      <c r="E68" s="1">
        <v>4000</v>
      </c>
      <c r="F68" s="3" t="s">
        <v>506</v>
      </c>
      <c r="G68" s="1">
        <v>27</v>
      </c>
      <c r="H68" s="1">
        <v>108.75</v>
      </c>
      <c r="I68" s="1">
        <v>17.34</v>
      </c>
      <c r="J68" s="3">
        <f t="shared" si="17"/>
        <v>102.5</v>
      </c>
      <c r="K68" s="3">
        <f t="shared" si="18"/>
        <v>100.5</v>
      </c>
      <c r="L68" s="3">
        <f t="shared" si="19"/>
        <v>108.7</v>
      </c>
      <c r="M68" s="3">
        <f t="shared" si="20"/>
        <v>107.2</v>
      </c>
      <c r="N68" s="3"/>
      <c r="P68" s="4">
        <f t="shared" si="16"/>
        <v>22.371384586948867</v>
      </c>
      <c r="Q68" s="5">
        <f t="shared" si="21"/>
        <v>22.371384586948867</v>
      </c>
      <c r="R68" s="5">
        <f t="shared" si="22"/>
        <v>5.5928461467372168</v>
      </c>
    </row>
    <row r="69" spans="1:18" x14ac:dyDescent="0.3">
      <c r="A69" s="1">
        <v>68</v>
      </c>
      <c r="B69" s="1" t="s">
        <v>137</v>
      </c>
      <c r="C69" s="1" t="s">
        <v>489</v>
      </c>
      <c r="D69" s="1" t="s">
        <v>545</v>
      </c>
      <c r="E69" s="1">
        <v>3700</v>
      </c>
      <c r="F69" s="1" t="s">
        <v>506</v>
      </c>
      <c r="G69" s="1">
        <v>22</v>
      </c>
      <c r="H69" s="1">
        <v>108.75</v>
      </c>
      <c r="I69" s="1">
        <v>16.489999999999998</v>
      </c>
      <c r="J69" s="3">
        <f t="shared" si="17"/>
        <v>102.5</v>
      </c>
      <c r="K69" s="3">
        <f t="shared" si="18"/>
        <v>100.5</v>
      </c>
      <c r="L69" s="3">
        <f t="shared" si="19"/>
        <v>108.7</v>
      </c>
      <c r="M69" s="3">
        <f t="shared" si="20"/>
        <v>107.2</v>
      </c>
      <c r="N69" s="3"/>
      <c r="P69" s="4">
        <f t="shared" si="16"/>
        <v>17.747620664505941</v>
      </c>
      <c r="Q69" s="5">
        <f t="shared" si="21"/>
        <v>17.747620664505941</v>
      </c>
      <c r="R69" s="5">
        <f t="shared" si="22"/>
        <v>4.796654233650254</v>
      </c>
    </row>
    <row r="70" spans="1:18" x14ac:dyDescent="0.3">
      <c r="A70" s="1">
        <v>69</v>
      </c>
      <c r="B70" s="1" t="s">
        <v>435</v>
      </c>
      <c r="C70" s="1" t="s">
        <v>489</v>
      </c>
      <c r="D70" s="1" t="s">
        <v>544</v>
      </c>
      <c r="E70" s="1">
        <v>3500</v>
      </c>
      <c r="F70" s="3" t="s">
        <v>506</v>
      </c>
      <c r="G70" s="1">
        <v>26</v>
      </c>
      <c r="H70" s="3">
        <v>108.75</v>
      </c>
      <c r="I70" s="1">
        <v>16.73</v>
      </c>
      <c r="J70" s="3">
        <f t="shared" si="17"/>
        <v>102.5</v>
      </c>
      <c r="K70" s="3">
        <f t="shared" si="18"/>
        <v>100.5</v>
      </c>
      <c r="L70" s="3">
        <f t="shared" si="19"/>
        <v>108.7</v>
      </c>
      <c r="M70" s="3">
        <f t="shared" si="20"/>
        <v>107.2</v>
      </c>
      <c r="N70" s="3"/>
      <c r="P70" s="4">
        <f t="shared" si="16"/>
        <v>20.222187787137283</v>
      </c>
      <c r="Q70" s="5">
        <f t="shared" si="21"/>
        <v>20.222187787137283</v>
      </c>
      <c r="R70" s="5">
        <f t="shared" si="22"/>
        <v>5.7777679391820813</v>
      </c>
    </row>
    <row r="71" spans="1:18" x14ac:dyDescent="0.3">
      <c r="A71" s="1">
        <v>70</v>
      </c>
      <c r="B71" s="1" t="s">
        <v>261</v>
      </c>
      <c r="C71" s="1" t="s">
        <v>489</v>
      </c>
      <c r="D71" s="1" t="s">
        <v>546</v>
      </c>
      <c r="E71" s="1">
        <v>3200</v>
      </c>
      <c r="F71" s="3" t="s">
        <v>506</v>
      </c>
      <c r="G71" s="1">
        <v>19</v>
      </c>
      <c r="H71" s="1">
        <v>108.75</v>
      </c>
      <c r="I71" s="1">
        <v>11.74</v>
      </c>
      <c r="J71" s="3">
        <f t="shared" si="17"/>
        <v>102.5</v>
      </c>
      <c r="K71" s="3">
        <f t="shared" si="18"/>
        <v>100.5</v>
      </c>
      <c r="L71" s="3">
        <f t="shared" si="19"/>
        <v>108.7</v>
      </c>
      <c r="M71" s="3">
        <f t="shared" si="20"/>
        <v>107.2</v>
      </c>
      <c r="N71" s="3"/>
      <c r="P71" s="4">
        <f t="shared" si="16"/>
        <v>12.896710127539215</v>
      </c>
      <c r="Q71" s="5">
        <f t="shared" si="21"/>
        <v>12.896710127539215</v>
      </c>
      <c r="R71" s="5">
        <f t="shared" si="22"/>
        <v>4.0302219148560043</v>
      </c>
    </row>
    <row r="72" spans="1:18" x14ac:dyDescent="0.3">
      <c r="A72" s="1">
        <v>71</v>
      </c>
      <c r="B72" s="1" t="s">
        <v>385</v>
      </c>
      <c r="C72" s="1" t="s">
        <v>556</v>
      </c>
      <c r="D72" s="1" t="s">
        <v>542</v>
      </c>
      <c r="E72" s="1">
        <v>6400</v>
      </c>
      <c r="F72" s="3" t="s">
        <v>505</v>
      </c>
      <c r="G72" s="1">
        <v>31</v>
      </c>
      <c r="H72" s="1">
        <v>110.5</v>
      </c>
      <c r="I72" s="1">
        <v>11.77</v>
      </c>
      <c r="J72" s="3">
        <f t="shared" si="17"/>
        <v>102.3</v>
      </c>
      <c r="K72" s="3">
        <f t="shared" si="18"/>
        <v>98.8</v>
      </c>
      <c r="L72" s="3">
        <f t="shared" si="19"/>
        <v>110.7</v>
      </c>
      <c r="M72" s="3">
        <f t="shared" si="20"/>
        <v>103.7</v>
      </c>
      <c r="N72" s="3"/>
      <c r="P72" s="4">
        <f t="shared" si="16"/>
        <v>28.357372987422831</v>
      </c>
      <c r="Q72" s="5">
        <f t="shared" si="21"/>
        <v>28.357372987422831</v>
      </c>
      <c r="R72" s="5">
        <f t="shared" si="22"/>
        <v>4.4308395292848175</v>
      </c>
    </row>
    <row r="73" spans="1:18" x14ac:dyDescent="0.3">
      <c r="A73" s="1">
        <v>72</v>
      </c>
      <c r="B73" s="1" t="s">
        <v>477</v>
      </c>
      <c r="C73" s="1" t="s">
        <v>556</v>
      </c>
      <c r="D73" s="1" t="s">
        <v>543</v>
      </c>
      <c r="E73" s="1">
        <v>6300</v>
      </c>
      <c r="F73" s="3" t="s">
        <v>505</v>
      </c>
      <c r="G73" s="1">
        <v>27</v>
      </c>
      <c r="H73" s="3">
        <v>110.5</v>
      </c>
      <c r="I73" s="1">
        <v>24.74</v>
      </c>
      <c r="J73" s="3">
        <f t="shared" si="17"/>
        <v>102.3</v>
      </c>
      <c r="K73" s="3">
        <f t="shared" si="18"/>
        <v>98.8</v>
      </c>
      <c r="L73" s="3">
        <f t="shared" si="19"/>
        <v>110.7</v>
      </c>
      <c r="M73" s="3">
        <f t="shared" si="20"/>
        <v>103.7</v>
      </c>
      <c r="N73" s="3"/>
      <c r="P73" s="4">
        <f t="shared" si="16"/>
        <v>28.813396095837689</v>
      </c>
      <c r="Q73" s="5">
        <f t="shared" si="21"/>
        <v>28.813396095837689</v>
      </c>
      <c r="R73" s="5">
        <f t="shared" si="22"/>
        <v>4.5735549358472527</v>
      </c>
    </row>
    <row r="74" spans="1:18" x14ac:dyDescent="0.3">
      <c r="A74" s="1">
        <v>73</v>
      </c>
      <c r="B74" s="1" t="s">
        <v>381</v>
      </c>
      <c r="C74" s="1" t="s">
        <v>556</v>
      </c>
      <c r="D74" s="1" t="s">
        <v>546</v>
      </c>
      <c r="E74" s="1">
        <v>5200</v>
      </c>
      <c r="F74" s="3" t="s">
        <v>505</v>
      </c>
      <c r="G74" s="1">
        <v>32</v>
      </c>
      <c r="H74" s="1">
        <v>110.5</v>
      </c>
      <c r="I74" s="1">
        <v>21.72</v>
      </c>
      <c r="J74" s="3">
        <f t="shared" si="17"/>
        <v>102.3</v>
      </c>
      <c r="K74" s="3">
        <f t="shared" si="18"/>
        <v>98.8</v>
      </c>
      <c r="L74" s="3">
        <f t="shared" si="19"/>
        <v>110.7</v>
      </c>
      <c r="M74" s="3">
        <f t="shared" si="20"/>
        <v>103.7</v>
      </c>
      <c r="N74" s="3"/>
      <c r="P74" s="4">
        <f t="shared" si="16"/>
        <v>29.855571789407499</v>
      </c>
      <c r="Q74" s="5">
        <f t="shared" si="21"/>
        <v>29.855571789407499</v>
      </c>
      <c r="R74" s="5">
        <f t="shared" si="22"/>
        <v>5.7414561133475956</v>
      </c>
    </row>
    <row r="75" spans="1:18" x14ac:dyDescent="0.3">
      <c r="A75" s="1">
        <v>74</v>
      </c>
      <c r="B75" s="1" t="s">
        <v>197</v>
      </c>
      <c r="C75" s="1" t="s">
        <v>556</v>
      </c>
      <c r="D75" s="1" t="s">
        <v>543</v>
      </c>
      <c r="E75" s="1">
        <v>4900</v>
      </c>
      <c r="F75" s="1" t="s">
        <v>505</v>
      </c>
      <c r="G75" s="1">
        <v>26</v>
      </c>
      <c r="H75" s="3">
        <v>110.5</v>
      </c>
      <c r="I75" s="1">
        <v>26.19</v>
      </c>
      <c r="J75" s="3">
        <f t="shared" si="17"/>
        <v>102.3</v>
      </c>
      <c r="K75" s="3">
        <f t="shared" si="18"/>
        <v>98.8</v>
      </c>
      <c r="L75" s="3">
        <f t="shared" si="19"/>
        <v>110.7</v>
      </c>
      <c r="M75" s="3">
        <f t="shared" si="20"/>
        <v>103.7</v>
      </c>
      <c r="N75" s="3"/>
      <c r="P75" s="4">
        <f t="shared" si="16"/>
        <v>26.122241787799659</v>
      </c>
      <c r="Q75" s="5">
        <f t="shared" si="21"/>
        <v>26.122241787799659</v>
      </c>
      <c r="R75" s="5">
        <f t="shared" si="22"/>
        <v>5.3310697526121746</v>
      </c>
    </row>
    <row r="76" spans="1:18" x14ac:dyDescent="0.3">
      <c r="A76" s="1">
        <v>75</v>
      </c>
      <c r="B76" s="1" t="s">
        <v>268</v>
      </c>
      <c r="C76" s="1" t="s">
        <v>556</v>
      </c>
      <c r="D76" s="1" t="s">
        <v>544</v>
      </c>
      <c r="E76" s="1">
        <v>4600</v>
      </c>
      <c r="F76" s="1" t="s">
        <v>505</v>
      </c>
      <c r="G76" s="1">
        <v>24</v>
      </c>
      <c r="H76" s="1">
        <v>110.5</v>
      </c>
      <c r="I76" s="1">
        <v>16.64</v>
      </c>
      <c r="J76" s="3">
        <f t="shared" si="17"/>
        <v>102.3</v>
      </c>
      <c r="K76" s="3">
        <f t="shared" si="18"/>
        <v>98.8</v>
      </c>
      <c r="L76" s="3">
        <f t="shared" si="19"/>
        <v>110.7</v>
      </c>
      <c r="M76" s="3">
        <f t="shared" si="20"/>
        <v>103.7</v>
      </c>
      <c r="N76" s="3"/>
      <c r="P76" s="4">
        <f t="shared" si="16"/>
        <v>21.464190827557164</v>
      </c>
      <c r="Q76" s="5">
        <f t="shared" si="21"/>
        <v>21.464190827557164</v>
      </c>
      <c r="R76" s="5">
        <f t="shared" si="22"/>
        <v>4.6661284407732966</v>
      </c>
    </row>
    <row r="77" spans="1:18" x14ac:dyDescent="0.3">
      <c r="A77" s="1">
        <v>76</v>
      </c>
      <c r="B77" s="1" t="s">
        <v>136</v>
      </c>
      <c r="C77" s="1" t="s">
        <v>556</v>
      </c>
      <c r="D77" s="1" t="s">
        <v>543</v>
      </c>
      <c r="E77" s="1">
        <v>4000</v>
      </c>
      <c r="F77" s="1" t="s">
        <v>505</v>
      </c>
      <c r="G77" s="1">
        <v>24</v>
      </c>
      <c r="H77" s="1">
        <v>110.5</v>
      </c>
      <c r="I77" s="1">
        <v>20.49</v>
      </c>
      <c r="J77" s="3">
        <f t="shared" si="17"/>
        <v>102.3</v>
      </c>
      <c r="K77" s="3">
        <f t="shared" si="18"/>
        <v>98.8</v>
      </c>
      <c r="L77" s="3">
        <f t="shared" si="19"/>
        <v>110.7</v>
      </c>
      <c r="M77" s="3">
        <f t="shared" si="20"/>
        <v>103.7</v>
      </c>
      <c r="N77" s="3"/>
      <c r="P77" s="4">
        <f t="shared" si="16"/>
        <v>21.203999086948873</v>
      </c>
      <c r="Q77" s="5">
        <f t="shared" si="21"/>
        <v>21.203999086948873</v>
      </c>
      <c r="R77" s="5">
        <f t="shared" si="22"/>
        <v>5.3009997717372181</v>
      </c>
    </row>
    <row r="78" spans="1:18" x14ac:dyDescent="0.3">
      <c r="A78" s="1">
        <v>77</v>
      </c>
      <c r="B78" s="1" t="s">
        <v>46</v>
      </c>
      <c r="C78" s="1" t="s">
        <v>556</v>
      </c>
      <c r="D78" s="1" t="s">
        <v>545</v>
      </c>
      <c r="E78" s="1">
        <v>3800</v>
      </c>
      <c r="F78" s="3" t="s">
        <v>505</v>
      </c>
      <c r="G78" s="1">
        <v>17</v>
      </c>
      <c r="H78" s="1">
        <v>110.5</v>
      </c>
      <c r="I78" s="1">
        <v>14.62</v>
      </c>
      <c r="J78" s="3">
        <f t="shared" si="17"/>
        <v>102.3</v>
      </c>
      <c r="K78" s="3">
        <f t="shared" si="18"/>
        <v>98.8</v>
      </c>
      <c r="L78" s="3">
        <f t="shared" si="19"/>
        <v>110.7</v>
      </c>
      <c r="M78" s="3">
        <f t="shared" si="20"/>
        <v>103.7</v>
      </c>
      <c r="N78" s="3"/>
      <c r="P78" s="4">
        <f t="shared" si="16"/>
        <v>13.997684112890566</v>
      </c>
      <c r="Q78" s="5">
        <f t="shared" si="21"/>
        <v>13.997684112890566</v>
      </c>
      <c r="R78" s="5">
        <f t="shared" si="22"/>
        <v>3.6836010823396226</v>
      </c>
    </row>
    <row r="79" spans="1:18" x14ac:dyDescent="0.3">
      <c r="A79" s="1">
        <v>78</v>
      </c>
      <c r="B79" s="3" t="s">
        <v>422</v>
      </c>
      <c r="C79" s="3" t="s">
        <v>556</v>
      </c>
      <c r="D79" s="3" t="s">
        <v>545</v>
      </c>
      <c r="E79" s="3">
        <v>3700</v>
      </c>
      <c r="F79" s="1" t="s">
        <v>505</v>
      </c>
      <c r="G79" s="3">
        <v>24</v>
      </c>
      <c r="H79" s="3">
        <v>110.5</v>
      </c>
      <c r="I79" s="3">
        <v>16</v>
      </c>
      <c r="J79" s="3">
        <f t="shared" si="17"/>
        <v>102.3</v>
      </c>
      <c r="K79" s="3">
        <f t="shared" si="18"/>
        <v>98.8</v>
      </c>
      <c r="L79" s="3">
        <f t="shared" si="19"/>
        <v>110.7</v>
      </c>
      <c r="M79" s="3">
        <f t="shared" si="20"/>
        <v>103.7</v>
      </c>
      <c r="N79" s="3"/>
      <c r="O79" s="3"/>
      <c r="P79" s="4">
        <f t="shared" si="16"/>
        <v>19.250712764505952</v>
      </c>
      <c r="Q79" s="5">
        <f t="shared" si="21"/>
        <v>19.250712764505952</v>
      </c>
      <c r="R79" s="5">
        <f t="shared" si="22"/>
        <v>5.2028953417583654</v>
      </c>
    </row>
    <row r="80" spans="1:18" x14ac:dyDescent="0.3">
      <c r="A80" s="1">
        <v>79</v>
      </c>
      <c r="B80" s="1" t="s">
        <v>23</v>
      </c>
      <c r="C80" s="1" t="s">
        <v>556</v>
      </c>
      <c r="D80" s="1" t="s">
        <v>546</v>
      </c>
      <c r="E80" s="1">
        <v>3400</v>
      </c>
      <c r="F80" s="1" t="s">
        <v>505</v>
      </c>
      <c r="G80" s="1">
        <v>15</v>
      </c>
      <c r="H80" s="1">
        <v>110.5</v>
      </c>
      <c r="I80" s="1">
        <v>11.72</v>
      </c>
      <c r="J80" s="3">
        <f t="shared" si="17"/>
        <v>102.3</v>
      </c>
      <c r="K80" s="3">
        <f t="shared" si="18"/>
        <v>98.8</v>
      </c>
      <c r="L80" s="3">
        <f t="shared" si="19"/>
        <v>110.7</v>
      </c>
      <c r="M80" s="3">
        <f t="shared" si="20"/>
        <v>103.7</v>
      </c>
      <c r="N80" s="3"/>
      <c r="P80" s="4">
        <f t="shared" si="16"/>
        <v>10.70116773620547</v>
      </c>
      <c r="Q80" s="5">
        <f t="shared" si="21"/>
        <v>10.70116773620547</v>
      </c>
      <c r="R80" s="5">
        <f t="shared" si="22"/>
        <v>3.1474022753545499</v>
      </c>
    </row>
    <row r="81" spans="1:18" x14ac:dyDescent="0.3">
      <c r="A81" s="1">
        <v>80</v>
      </c>
      <c r="B81" s="1" t="s">
        <v>384</v>
      </c>
      <c r="C81" s="1" t="s">
        <v>556</v>
      </c>
      <c r="D81" s="1" t="s">
        <v>545</v>
      </c>
      <c r="E81" s="1">
        <v>3400</v>
      </c>
      <c r="F81" s="3" t="s">
        <v>505</v>
      </c>
      <c r="G81" s="1">
        <v>2</v>
      </c>
      <c r="H81" s="1">
        <v>110.5</v>
      </c>
      <c r="I81" s="1">
        <v>18.489999999999998</v>
      </c>
      <c r="J81" s="3">
        <f t="shared" si="17"/>
        <v>102.3</v>
      </c>
      <c r="K81" s="3">
        <f t="shared" si="18"/>
        <v>98.8</v>
      </c>
      <c r="L81" s="3">
        <f t="shared" si="19"/>
        <v>110.7</v>
      </c>
      <c r="M81" s="3">
        <f t="shared" si="20"/>
        <v>103.7</v>
      </c>
      <c r="N81" s="3"/>
      <c r="P81" s="4">
        <f t="shared" si="16"/>
        <v>3.0240534362054698</v>
      </c>
      <c r="Q81" s="5">
        <f t="shared" si="21"/>
        <v>3.0240534362054698</v>
      </c>
      <c r="R81" s="5">
        <f t="shared" si="22"/>
        <v>0.88942748123690296</v>
      </c>
    </row>
    <row r="82" spans="1:18" x14ac:dyDescent="0.3">
      <c r="A82" s="1">
        <v>81</v>
      </c>
      <c r="B82" s="1" t="s">
        <v>589</v>
      </c>
      <c r="C82" s="1" t="s">
        <v>556</v>
      </c>
      <c r="D82" s="1" t="s">
        <v>543</v>
      </c>
      <c r="E82" s="1">
        <v>3100</v>
      </c>
      <c r="F82" s="3" t="s">
        <v>505</v>
      </c>
      <c r="G82" s="1">
        <v>18</v>
      </c>
      <c r="H82" s="1">
        <v>110.5</v>
      </c>
      <c r="I82" s="1">
        <v>15.12</v>
      </c>
      <c r="J82" s="3">
        <f t="shared" si="17"/>
        <v>102.3</v>
      </c>
      <c r="K82" s="3">
        <f t="shared" si="18"/>
        <v>98.8</v>
      </c>
      <c r="L82" s="3">
        <f t="shared" si="19"/>
        <v>110.7</v>
      </c>
      <c r="M82" s="3">
        <f t="shared" si="20"/>
        <v>103.7</v>
      </c>
      <c r="N82" s="3"/>
      <c r="P82" s="4">
        <f t="shared" si="16"/>
        <v>12.959449731001266</v>
      </c>
      <c r="Q82" s="5">
        <f t="shared" si="21"/>
        <v>12.959449731001266</v>
      </c>
      <c r="R82" s="5">
        <f t="shared" si="22"/>
        <v>4.1804676551616984</v>
      </c>
    </row>
    <row r="83" spans="1:18" x14ac:dyDescent="0.3">
      <c r="A83" s="1">
        <v>82</v>
      </c>
      <c r="B83" s="1" t="s">
        <v>168</v>
      </c>
      <c r="C83" s="1" t="s">
        <v>486</v>
      </c>
      <c r="D83" s="1" t="s">
        <v>543</v>
      </c>
      <c r="E83" s="1">
        <v>11100</v>
      </c>
      <c r="F83" s="1" t="s">
        <v>488</v>
      </c>
      <c r="G83" s="1">
        <v>37</v>
      </c>
      <c r="H83" s="3">
        <v>121.5</v>
      </c>
      <c r="I83" s="1">
        <v>34.9</v>
      </c>
      <c r="J83" s="3">
        <f t="shared" si="17"/>
        <v>105.8</v>
      </c>
      <c r="K83" s="3">
        <f t="shared" si="18"/>
        <v>104.2</v>
      </c>
      <c r="L83" s="3">
        <f t="shared" si="19"/>
        <v>103.6</v>
      </c>
      <c r="M83" s="3">
        <f t="shared" si="20"/>
        <v>110.7</v>
      </c>
      <c r="N83" s="3"/>
      <c r="P83" s="4">
        <v>63.414499481822453</v>
      </c>
      <c r="Q83" s="5">
        <f t="shared" si="21"/>
        <v>63.414499481822453</v>
      </c>
      <c r="R83" s="5">
        <f t="shared" si="22"/>
        <v>5.7130179713353559</v>
      </c>
    </row>
    <row r="84" spans="1:18" x14ac:dyDescent="0.3">
      <c r="A84" s="1">
        <v>83</v>
      </c>
      <c r="B84" s="1" t="s">
        <v>358</v>
      </c>
      <c r="C84" s="1" t="s">
        <v>486</v>
      </c>
      <c r="D84" s="1" t="s">
        <v>542</v>
      </c>
      <c r="E84" s="1">
        <v>6300</v>
      </c>
      <c r="F84" s="3" t="s">
        <v>488</v>
      </c>
      <c r="G84" s="1">
        <v>36</v>
      </c>
      <c r="H84" s="1">
        <v>121.5</v>
      </c>
      <c r="I84" s="1">
        <v>16.86</v>
      </c>
      <c r="J84" s="3">
        <f t="shared" si="17"/>
        <v>105.8</v>
      </c>
      <c r="K84" s="3">
        <f t="shared" si="18"/>
        <v>104.2</v>
      </c>
      <c r="L84" s="3">
        <f t="shared" si="19"/>
        <v>103.6</v>
      </c>
      <c r="M84" s="3">
        <f t="shared" si="20"/>
        <v>110.7</v>
      </c>
      <c r="N84" s="3"/>
      <c r="P84" s="4">
        <f t="shared" ref="P84:P92" si="23">-87.868852+(LN(E84))*9.365713+G84*0.73241+I84*0.27241+H84*0.0924+((J84+K84)/2)*0.015315+((L84+M84)/2)*-0.032803</f>
        <v>34.344687195837686</v>
      </c>
      <c r="Q84" s="5">
        <f t="shared" si="21"/>
        <v>34.344687195837686</v>
      </c>
      <c r="R84" s="5">
        <f t="shared" si="22"/>
        <v>5.4515376501329662</v>
      </c>
    </row>
    <row r="85" spans="1:18" x14ac:dyDescent="0.3">
      <c r="A85" s="1">
        <v>84</v>
      </c>
      <c r="B85" s="1" t="s">
        <v>272</v>
      </c>
      <c r="C85" s="1" t="s">
        <v>486</v>
      </c>
      <c r="D85" s="1" t="s">
        <v>545</v>
      </c>
      <c r="E85" s="1">
        <v>4900</v>
      </c>
      <c r="F85" s="3" t="s">
        <v>488</v>
      </c>
      <c r="G85" s="1">
        <v>33</v>
      </c>
      <c r="H85" s="1">
        <v>121.5</v>
      </c>
      <c r="I85" s="1">
        <v>14.78</v>
      </c>
      <c r="J85" s="3">
        <f t="shared" si="17"/>
        <v>105.8</v>
      </c>
      <c r="K85" s="3">
        <f t="shared" si="18"/>
        <v>104.2</v>
      </c>
      <c r="L85" s="3">
        <f t="shared" si="19"/>
        <v>103.6</v>
      </c>
      <c r="M85" s="3">
        <f t="shared" si="20"/>
        <v>110.7</v>
      </c>
      <c r="N85" s="3"/>
      <c r="P85" s="4">
        <f t="shared" si="23"/>
        <v>29.227105587799656</v>
      </c>
      <c r="Q85" s="5">
        <f t="shared" si="21"/>
        <v>29.227105587799656</v>
      </c>
      <c r="R85" s="5">
        <f t="shared" si="22"/>
        <v>5.964715426081562</v>
      </c>
    </row>
    <row r="86" spans="1:18" x14ac:dyDescent="0.3">
      <c r="A86" s="1">
        <v>85</v>
      </c>
      <c r="B86" s="1" t="s">
        <v>211</v>
      </c>
      <c r="C86" s="1" t="s">
        <v>486</v>
      </c>
      <c r="D86" s="1" t="s">
        <v>543</v>
      </c>
      <c r="E86" s="1">
        <v>4700</v>
      </c>
      <c r="F86" s="1" t="s">
        <v>488</v>
      </c>
      <c r="G86" s="1">
        <v>32</v>
      </c>
      <c r="H86" s="3">
        <v>121.5</v>
      </c>
      <c r="I86" s="1">
        <v>26.57</v>
      </c>
      <c r="J86" s="3">
        <f t="shared" si="17"/>
        <v>105.8</v>
      </c>
      <c r="K86" s="3">
        <f t="shared" si="18"/>
        <v>104.2</v>
      </c>
      <c r="L86" s="3">
        <f t="shared" si="19"/>
        <v>103.6</v>
      </c>
      <c r="M86" s="3">
        <f t="shared" si="20"/>
        <v>110.7</v>
      </c>
      <c r="N86" s="3"/>
      <c r="P86" s="4">
        <f t="shared" si="23"/>
        <v>31.316114973375782</v>
      </c>
      <c r="Q86" s="5">
        <f t="shared" si="21"/>
        <v>31.316114973375782</v>
      </c>
      <c r="R86" s="5">
        <f t="shared" si="22"/>
        <v>6.6630031858246346</v>
      </c>
    </row>
    <row r="87" spans="1:18" x14ac:dyDescent="0.3">
      <c r="A87" s="1">
        <v>86</v>
      </c>
      <c r="B87" s="1" t="s">
        <v>379</v>
      </c>
      <c r="C87" s="1" t="s">
        <v>486</v>
      </c>
      <c r="D87" s="1" t="s">
        <v>542</v>
      </c>
      <c r="E87" s="1">
        <v>3900</v>
      </c>
      <c r="F87" s="1" t="s">
        <v>488</v>
      </c>
      <c r="G87" s="1">
        <v>14</v>
      </c>
      <c r="H87" s="1">
        <v>121.5</v>
      </c>
      <c r="I87" s="1">
        <v>14.11</v>
      </c>
      <c r="J87" s="3">
        <f t="shared" si="17"/>
        <v>105.8</v>
      </c>
      <c r="K87" s="3">
        <f t="shared" si="18"/>
        <v>104.2</v>
      </c>
      <c r="L87" s="3">
        <f t="shared" si="19"/>
        <v>103.6</v>
      </c>
      <c r="M87" s="3">
        <f t="shared" si="20"/>
        <v>110.7</v>
      </c>
      <c r="N87" s="3"/>
      <c r="P87" s="4">
        <f t="shared" si="23"/>
        <v>12.990995863578901</v>
      </c>
      <c r="Q87" s="5">
        <f t="shared" si="21"/>
        <v>12.990995863578901</v>
      </c>
      <c r="R87" s="5">
        <f t="shared" si="22"/>
        <v>3.3310245804048466</v>
      </c>
    </row>
    <row r="88" spans="1:18" x14ac:dyDescent="0.3">
      <c r="A88" s="1">
        <v>87</v>
      </c>
      <c r="B88" s="1" t="s">
        <v>264</v>
      </c>
      <c r="C88" s="1" t="s">
        <v>486</v>
      </c>
      <c r="D88" s="1" t="s">
        <v>546</v>
      </c>
      <c r="E88" s="1">
        <v>3800</v>
      </c>
      <c r="F88" s="1" t="s">
        <v>488</v>
      </c>
      <c r="G88" s="1">
        <v>19</v>
      </c>
      <c r="H88" s="1">
        <v>121.5</v>
      </c>
      <c r="I88" s="1">
        <v>19.100000000000001</v>
      </c>
      <c r="J88" s="3">
        <f t="shared" si="17"/>
        <v>105.8</v>
      </c>
      <c r="K88" s="3">
        <f t="shared" si="18"/>
        <v>104.2</v>
      </c>
      <c r="L88" s="3">
        <f t="shared" si="19"/>
        <v>103.6</v>
      </c>
      <c r="M88" s="3">
        <f t="shared" si="20"/>
        <v>110.7</v>
      </c>
      <c r="N88" s="3"/>
      <c r="P88" s="4">
        <f t="shared" si="23"/>
        <v>17.76909281289057</v>
      </c>
      <c r="Q88" s="5">
        <f t="shared" si="21"/>
        <v>17.76909281289057</v>
      </c>
      <c r="R88" s="5">
        <f t="shared" si="22"/>
        <v>4.6760770560238347</v>
      </c>
    </row>
    <row r="89" spans="1:18" x14ac:dyDescent="0.3">
      <c r="A89" s="1">
        <v>88</v>
      </c>
      <c r="B89" s="1" t="s">
        <v>229</v>
      </c>
      <c r="C89" s="1" t="s">
        <v>486</v>
      </c>
      <c r="D89" s="1" t="s">
        <v>544</v>
      </c>
      <c r="E89" s="1">
        <v>3500</v>
      </c>
      <c r="F89" s="1" t="s">
        <v>488</v>
      </c>
      <c r="G89" s="1">
        <v>32</v>
      </c>
      <c r="H89" s="1">
        <v>121.5</v>
      </c>
      <c r="I89" s="1">
        <v>11.17</v>
      </c>
      <c r="J89" s="3">
        <f t="shared" si="17"/>
        <v>105.8</v>
      </c>
      <c r="K89" s="3">
        <f t="shared" si="18"/>
        <v>104.2</v>
      </c>
      <c r="L89" s="3">
        <f t="shared" si="19"/>
        <v>103.6</v>
      </c>
      <c r="M89" s="3">
        <f t="shared" si="20"/>
        <v>110.7</v>
      </c>
      <c r="N89" s="3"/>
      <c r="P89" s="4">
        <f t="shared" si="23"/>
        <v>24.359993087137283</v>
      </c>
      <c r="Q89" s="5">
        <f t="shared" si="21"/>
        <v>24.359993087137283</v>
      </c>
      <c r="R89" s="5">
        <f t="shared" si="22"/>
        <v>6.9599980248963664</v>
      </c>
    </row>
    <row r="90" spans="1:18" x14ac:dyDescent="0.3">
      <c r="A90" s="1">
        <v>89</v>
      </c>
      <c r="B90" s="1" t="s">
        <v>40</v>
      </c>
      <c r="C90" s="1" t="s">
        <v>486</v>
      </c>
      <c r="D90" s="1" t="s">
        <v>543</v>
      </c>
      <c r="E90" s="1">
        <v>3400</v>
      </c>
      <c r="F90" s="3" t="s">
        <v>488</v>
      </c>
      <c r="G90" s="1">
        <v>10</v>
      </c>
      <c r="H90" s="1">
        <v>121.5</v>
      </c>
      <c r="I90" s="1">
        <v>15.97</v>
      </c>
      <c r="J90" s="3">
        <f t="shared" si="17"/>
        <v>105.8</v>
      </c>
      <c r="K90" s="3">
        <f t="shared" si="18"/>
        <v>104.2</v>
      </c>
      <c r="L90" s="3">
        <f t="shared" si="19"/>
        <v>103.6</v>
      </c>
      <c r="M90" s="3">
        <f t="shared" si="20"/>
        <v>110.7</v>
      </c>
      <c r="N90" s="3"/>
      <c r="P90" s="4">
        <f t="shared" si="23"/>
        <v>9.2830521362054679</v>
      </c>
      <c r="Q90" s="5">
        <f t="shared" si="21"/>
        <v>9.2830521362054679</v>
      </c>
      <c r="R90" s="5">
        <f t="shared" si="22"/>
        <v>2.7303094518251378</v>
      </c>
    </row>
    <row r="91" spans="1:18" x14ac:dyDescent="0.3">
      <c r="A91" s="1">
        <v>90</v>
      </c>
      <c r="B91" s="1" t="s">
        <v>221</v>
      </c>
      <c r="C91" s="1" t="s">
        <v>486</v>
      </c>
      <c r="D91" s="1" t="s">
        <v>546</v>
      </c>
      <c r="E91" s="1">
        <v>3200</v>
      </c>
      <c r="F91" s="1" t="s">
        <v>488</v>
      </c>
      <c r="G91" s="1">
        <v>21</v>
      </c>
      <c r="H91" s="1">
        <v>121.5</v>
      </c>
      <c r="I91" s="1">
        <v>15.35</v>
      </c>
      <c r="J91" s="3">
        <f t="shared" si="17"/>
        <v>105.8</v>
      </c>
      <c r="K91" s="3">
        <f t="shared" si="18"/>
        <v>104.2</v>
      </c>
      <c r="L91" s="3">
        <f t="shared" si="19"/>
        <v>103.6</v>
      </c>
      <c r="M91" s="3">
        <f t="shared" si="20"/>
        <v>110.7</v>
      </c>
      <c r="N91" s="3"/>
      <c r="P91" s="4">
        <f t="shared" si="23"/>
        <v>16.602875127539217</v>
      </c>
      <c r="Q91" s="5">
        <f t="shared" si="21"/>
        <v>16.602875127539217</v>
      </c>
      <c r="R91" s="5">
        <f t="shared" si="22"/>
        <v>5.1883984773560048</v>
      </c>
    </row>
    <row r="92" spans="1:18" x14ac:dyDescent="0.3">
      <c r="A92" s="1">
        <v>91</v>
      </c>
      <c r="B92" s="1" t="s">
        <v>62</v>
      </c>
      <c r="C92" s="1" t="s">
        <v>486</v>
      </c>
      <c r="D92" s="1" t="s">
        <v>545</v>
      </c>
      <c r="E92" s="1">
        <v>3200</v>
      </c>
      <c r="F92" s="1" t="s">
        <v>488</v>
      </c>
      <c r="G92" s="1">
        <v>6</v>
      </c>
      <c r="H92" s="1">
        <v>121.5</v>
      </c>
      <c r="I92" s="1">
        <v>12.46</v>
      </c>
      <c r="J92" s="3">
        <f t="shared" si="17"/>
        <v>105.8</v>
      </c>
      <c r="K92" s="3">
        <f t="shared" si="18"/>
        <v>104.2</v>
      </c>
      <c r="L92" s="3">
        <f t="shared" si="19"/>
        <v>103.6</v>
      </c>
      <c r="M92" s="3">
        <f t="shared" si="20"/>
        <v>110.7</v>
      </c>
      <c r="N92" s="3"/>
      <c r="P92" s="4">
        <f t="shared" si="23"/>
        <v>4.8294602275392151</v>
      </c>
      <c r="Q92" s="5">
        <f t="shared" si="21"/>
        <v>4.8294602275392151</v>
      </c>
      <c r="R92" s="5">
        <f t="shared" si="22"/>
        <v>1.5092063211060047</v>
      </c>
    </row>
    <row r="93" spans="1:18" x14ac:dyDescent="0.3">
      <c r="A93" s="1">
        <v>92</v>
      </c>
      <c r="B93" s="1" t="s">
        <v>376</v>
      </c>
      <c r="C93" s="1" t="s">
        <v>508</v>
      </c>
      <c r="D93" s="1" t="s">
        <v>542</v>
      </c>
      <c r="E93" s="1">
        <v>9300</v>
      </c>
      <c r="F93" s="1" t="s">
        <v>549</v>
      </c>
      <c r="G93" s="1">
        <v>32</v>
      </c>
      <c r="H93" s="1">
        <v>110.75</v>
      </c>
      <c r="I93" s="1">
        <v>26.98</v>
      </c>
      <c r="J93" s="3">
        <f t="shared" si="17"/>
        <v>100.4</v>
      </c>
      <c r="K93" s="3">
        <f t="shared" si="18"/>
        <v>103.2</v>
      </c>
      <c r="L93" s="3">
        <f t="shared" si="19"/>
        <v>105.9</v>
      </c>
      <c r="M93" s="3">
        <f t="shared" si="20"/>
        <v>115</v>
      </c>
      <c r="N93" s="3"/>
      <c r="P93" s="4">
        <v>44.00267246992793</v>
      </c>
      <c r="Q93" s="5">
        <f t="shared" si="21"/>
        <v>44.00267246992793</v>
      </c>
      <c r="R93" s="5">
        <f t="shared" si="22"/>
        <v>4.7314701580567666</v>
      </c>
    </row>
    <row r="94" spans="1:18" x14ac:dyDescent="0.3">
      <c r="A94" s="1">
        <v>93</v>
      </c>
      <c r="B94" s="1" t="s">
        <v>246</v>
      </c>
      <c r="C94" s="1" t="s">
        <v>508</v>
      </c>
      <c r="D94" s="1" t="s">
        <v>546</v>
      </c>
      <c r="E94" s="1">
        <v>6400</v>
      </c>
      <c r="F94" s="3" t="s">
        <v>549</v>
      </c>
      <c r="G94" s="1">
        <v>33</v>
      </c>
      <c r="H94" s="1">
        <v>110.75</v>
      </c>
      <c r="I94" s="1">
        <v>21.6</v>
      </c>
      <c r="J94" s="3">
        <f t="shared" si="17"/>
        <v>100.4</v>
      </c>
      <c r="K94" s="3">
        <f t="shared" si="18"/>
        <v>103.2</v>
      </c>
      <c r="L94" s="3">
        <f t="shared" si="19"/>
        <v>105.9</v>
      </c>
      <c r="M94" s="3">
        <f t="shared" si="20"/>
        <v>115</v>
      </c>
      <c r="N94" s="3"/>
      <c r="P94" s="4">
        <f t="shared" ref="P94:P102" si="24">-87.868852+(LN(E94))*9.365713+G94*0.73241+I94*0.27241+H94*0.0924+((J94+K94)/2)*0.015315+((L94+M94)/2)*-0.032803</f>
        <v>32.435617287422829</v>
      </c>
      <c r="Q94" s="5">
        <f t="shared" si="21"/>
        <v>32.435617287422829</v>
      </c>
      <c r="R94" s="5">
        <f t="shared" si="22"/>
        <v>5.0680652011598166</v>
      </c>
    </row>
    <row r="95" spans="1:18" x14ac:dyDescent="0.3">
      <c r="A95" s="1">
        <v>94</v>
      </c>
      <c r="B95" s="1" t="s">
        <v>181</v>
      </c>
      <c r="C95" s="1" t="s">
        <v>508</v>
      </c>
      <c r="D95" s="1" t="s">
        <v>546</v>
      </c>
      <c r="E95" s="1">
        <v>5800</v>
      </c>
      <c r="F95" s="3" t="s">
        <v>549</v>
      </c>
      <c r="G95" s="1">
        <v>31</v>
      </c>
      <c r="H95" s="3">
        <v>110.75</v>
      </c>
      <c r="I95" s="1">
        <v>15.26</v>
      </c>
      <c r="J95" s="3">
        <f t="shared" si="17"/>
        <v>100.4</v>
      </c>
      <c r="K95" s="3">
        <f t="shared" si="18"/>
        <v>103.2</v>
      </c>
      <c r="L95" s="3">
        <f t="shared" si="19"/>
        <v>105.9</v>
      </c>
      <c r="M95" s="3">
        <f t="shared" si="20"/>
        <v>115</v>
      </c>
      <c r="N95" s="3"/>
      <c r="P95" s="4">
        <f t="shared" si="24"/>
        <v>28.321756417754809</v>
      </c>
      <c r="Q95" s="5">
        <f t="shared" si="21"/>
        <v>28.321756417754809</v>
      </c>
      <c r="R95" s="5">
        <f t="shared" si="22"/>
        <v>4.8830614513370358</v>
      </c>
    </row>
    <row r="96" spans="1:18" x14ac:dyDescent="0.3">
      <c r="A96" s="1">
        <v>95</v>
      </c>
      <c r="B96" s="1" t="s">
        <v>285</v>
      </c>
      <c r="C96" s="1" t="s">
        <v>508</v>
      </c>
      <c r="D96" s="1" t="s">
        <v>544</v>
      </c>
      <c r="E96" s="1">
        <v>5800</v>
      </c>
      <c r="F96" s="1" t="s">
        <v>549</v>
      </c>
      <c r="G96" s="1">
        <v>34</v>
      </c>
      <c r="H96" s="1">
        <v>110.75</v>
      </c>
      <c r="I96" s="1">
        <v>22.08</v>
      </c>
      <c r="J96" s="3">
        <f t="shared" si="17"/>
        <v>100.4</v>
      </c>
      <c r="K96" s="3">
        <f t="shared" si="18"/>
        <v>103.2</v>
      </c>
      <c r="L96" s="3">
        <f t="shared" si="19"/>
        <v>105.9</v>
      </c>
      <c r="M96" s="3">
        <f t="shared" si="20"/>
        <v>115</v>
      </c>
      <c r="N96" s="3"/>
      <c r="P96" s="4">
        <f t="shared" si="24"/>
        <v>32.376822617754804</v>
      </c>
      <c r="Q96" s="5">
        <f t="shared" si="21"/>
        <v>32.376822617754804</v>
      </c>
      <c r="R96" s="5">
        <f t="shared" si="22"/>
        <v>5.5822107961646212</v>
      </c>
    </row>
    <row r="97" spans="1:18" x14ac:dyDescent="0.3">
      <c r="A97" s="1">
        <v>96</v>
      </c>
      <c r="B97" s="1" t="s">
        <v>244</v>
      </c>
      <c r="C97" s="1" t="s">
        <v>508</v>
      </c>
      <c r="D97" s="1" t="s">
        <v>544</v>
      </c>
      <c r="E97" s="1">
        <v>5100</v>
      </c>
      <c r="F97" s="1" t="s">
        <v>549</v>
      </c>
      <c r="G97" s="1">
        <v>26</v>
      </c>
      <c r="H97" s="1">
        <v>110.75</v>
      </c>
      <c r="I97" s="1">
        <v>22.57</v>
      </c>
      <c r="J97" s="3">
        <f t="shared" si="17"/>
        <v>100.4</v>
      </c>
      <c r="K97" s="3">
        <f t="shared" si="18"/>
        <v>103.2</v>
      </c>
      <c r="L97" s="3">
        <f t="shared" si="19"/>
        <v>105.9</v>
      </c>
      <c r="M97" s="3">
        <f t="shared" si="20"/>
        <v>115</v>
      </c>
      <c r="N97" s="3"/>
      <c r="P97" s="4">
        <f t="shared" si="24"/>
        <v>25.446430070260522</v>
      </c>
      <c r="Q97" s="5">
        <f t="shared" si="21"/>
        <v>25.446430070260522</v>
      </c>
      <c r="R97" s="5">
        <f t="shared" si="22"/>
        <v>4.9894960922079461</v>
      </c>
    </row>
    <row r="98" spans="1:18" x14ac:dyDescent="0.3">
      <c r="A98" s="1">
        <v>97</v>
      </c>
      <c r="B98" s="1" t="s">
        <v>232</v>
      </c>
      <c r="C98" s="1" t="s">
        <v>508</v>
      </c>
      <c r="D98" s="1" t="s">
        <v>543</v>
      </c>
      <c r="E98" s="1">
        <v>4500</v>
      </c>
      <c r="F98" s="3" t="s">
        <v>549</v>
      </c>
      <c r="G98" s="1">
        <v>29</v>
      </c>
      <c r="H98" s="3">
        <v>110.75</v>
      </c>
      <c r="I98" s="1">
        <v>17.690000000000001</v>
      </c>
      <c r="J98" s="3">
        <f t="shared" ref="J98:J121" si="25">VLOOKUP(C98,$B$152:$E$181,2,FALSE)</f>
        <v>100.4</v>
      </c>
      <c r="K98" s="3">
        <f t="shared" ref="K98:K121" si="26">VLOOKUP(F98,$B$152:$E$181,2,FALSE)</f>
        <v>103.2</v>
      </c>
      <c r="L98" s="3">
        <f t="shared" ref="L98:L121" si="27">VLOOKUP(C98,$B$152:$E$181,4,FALSE)</f>
        <v>105.9</v>
      </c>
      <c r="M98" s="3">
        <f t="shared" ref="M98:M121" si="28">VLOOKUP(F98,$B$152:$E$181,3,FALSE)</f>
        <v>115</v>
      </c>
      <c r="N98" s="3"/>
      <c r="P98" s="4">
        <f t="shared" si="24"/>
        <v>25.142057195175326</v>
      </c>
      <c r="Q98" s="5">
        <f t="shared" ref="Q98:Q121" si="29">P98-O98</f>
        <v>25.142057195175326</v>
      </c>
      <c r="R98" s="5">
        <f t="shared" ref="R98:R121" si="30">P98/(E98/1000)</f>
        <v>5.5871238211500724</v>
      </c>
    </row>
    <row r="99" spans="1:18" x14ac:dyDescent="0.3">
      <c r="A99" s="1">
        <v>98</v>
      </c>
      <c r="B99" s="1" t="s">
        <v>178</v>
      </c>
      <c r="C99" s="1" t="s">
        <v>508</v>
      </c>
      <c r="D99" s="1" t="s">
        <v>543</v>
      </c>
      <c r="E99" s="1">
        <v>3600</v>
      </c>
      <c r="F99" s="1" t="s">
        <v>549</v>
      </c>
      <c r="G99" s="1">
        <v>4</v>
      </c>
      <c r="H99" s="1">
        <v>110.75</v>
      </c>
      <c r="I99" s="1">
        <v>14.09</v>
      </c>
      <c r="J99" s="3">
        <f t="shared" si="25"/>
        <v>100.4</v>
      </c>
      <c r="K99" s="3">
        <f t="shared" si="26"/>
        <v>103.2</v>
      </c>
      <c r="L99" s="3">
        <f t="shared" si="27"/>
        <v>105.9</v>
      </c>
      <c r="M99" s="3">
        <f t="shared" si="28"/>
        <v>115</v>
      </c>
      <c r="N99" s="3"/>
      <c r="P99" s="4">
        <f t="shared" si="24"/>
        <v>3.7612327357656588</v>
      </c>
      <c r="Q99" s="5">
        <f t="shared" si="29"/>
        <v>3.7612327357656588</v>
      </c>
      <c r="R99" s="5">
        <f t="shared" si="30"/>
        <v>1.0447868710460162</v>
      </c>
    </row>
    <row r="100" spans="1:18" x14ac:dyDescent="0.3">
      <c r="A100" s="1">
        <v>99</v>
      </c>
      <c r="B100" s="1" t="s">
        <v>406</v>
      </c>
      <c r="C100" s="1" t="s">
        <v>508</v>
      </c>
      <c r="D100" s="1" t="s">
        <v>543</v>
      </c>
      <c r="E100" s="1">
        <v>3500</v>
      </c>
      <c r="F100" s="1" t="s">
        <v>549</v>
      </c>
      <c r="G100" s="1">
        <v>15</v>
      </c>
      <c r="H100" s="1">
        <v>110.75</v>
      </c>
      <c r="I100" s="1">
        <v>14.75</v>
      </c>
      <c r="J100" s="3">
        <f t="shared" si="25"/>
        <v>100.4</v>
      </c>
      <c r="K100" s="3">
        <f t="shared" si="26"/>
        <v>103.2</v>
      </c>
      <c r="L100" s="3">
        <f t="shared" si="27"/>
        <v>105.9</v>
      </c>
      <c r="M100" s="3">
        <f t="shared" si="28"/>
        <v>115</v>
      </c>
      <c r="N100" s="3"/>
      <c r="P100" s="4">
        <f t="shared" si="24"/>
        <v>11.733692987137282</v>
      </c>
      <c r="Q100" s="5">
        <f t="shared" si="29"/>
        <v>11.733692987137282</v>
      </c>
      <c r="R100" s="5">
        <f t="shared" si="30"/>
        <v>3.352483710610652</v>
      </c>
    </row>
    <row r="101" spans="1:18" x14ac:dyDescent="0.3">
      <c r="A101" s="1">
        <v>100</v>
      </c>
      <c r="B101" s="1" t="s">
        <v>335</v>
      </c>
      <c r="C101" s="1" t="s">
        <v>508</v>
      </c>
      <c r="D101" s="1" t="s">
        <v>545</v>
      </c>
      <c r="E101" s="1">
        <v>3400</v>
      </c>
      <c r="F101" s="1" t="s">
        <v>549</v>
      </c>
      <c r="G101" s="1">
        <v>16</v>
      </c>
      <c r="H101" s="1">
        <v>110.75</v>
      </c>
      <c r="I101" s="1">
        <v>11.61</v>
      </c>
      <c r="J101" s="3">
        <f t="shared" si="25"/>
        <v>100.4</v>
      </c>
      <c r="K101" s="3">
        <f t="shared" si="26"/>
        <v>103.2</v>
      </c>
      <c r="L101" s="3">
        <f t="shared" si="27"/>
        <v>105.9</v>
      </c>
      <c r="M101" s="3">
        <f t="shared" si="28"/>
        <v>115</v>
      </c>
      <c r="N101" s="3"/>
      <c r="P101" s="4">
        <f t="shared" si="24"/>
        <v>11.33924663620547</v>
      </c>
      <c r="Q101" s="5">
        <f t="shared" si="29"/>
        <v>11.33924663620547</v>
      </c>
      <c r="R101" s="5">
        <f t="shared" si="30"/>
        <v>3.3350725400604322</v>
      </c>
    </row>
    <row r="102" spans="1:18" x14ac:dyDescent="0.3">
      <c r="A102" s="1">
        <v>101</v>
      </c>
      <c r="B102" s="1" t="s">
        <v>421</v>
      </c>
      <c r="C102" s="1" t="s">
        <v>508</v>
      </c>
      <c r="D102" s="1" t="s">
        <v>544</v>
      </c>
      <c r="E102" s="1">
        <v>3300</v>
      </c>
      <c r="F102" s="3" t="s">
        <v>549</v>
      </c>
      <c r="G102" s="1">
        <v>20</v>
      </c>
      <c r="H102" s="3">
        <v>110.75</v>
      </c>
      <c r="I102" s="1">
        <v>13.07</v>
      </c>
      <c r="J102" s="3">
        <f t="shared" si="25"/>
        <v>100.4</v>
      </c>
      <c r="K102" s="3">
        <f t="shared" si="26"/>
        <v>103.2</v>
      </c>
      <c r="L102" s="3">
        <f t="shared" si="27"/>
        <v>105.9</v>
      </c>
      <c r="M102" s="3">
        <f t="shared" si="28"/>
        <v>115</v>
      </c>
      <c r="N102" s="3"/>
      <c r="P102" s="4">
        <f t="shared" si="24"/>
        <v>14.387010951145996</v>
      </c>
      <c r="Q102" s="5">
        <f t="shared" si="29"/>
        <v>14.387010951145996</v>
      </c>
      <c r="R102" s="5">
        <f t="shared" si="30"/>
        <v>4.3597002882260592</v>
      </c>
    </row>
    <row r="103" spans="1:18" x14ac:dyDescent="0.3">
      <c r="A103" s="1">
        <v>102</v>
      </c>
      <c r="B103" s="1" t="s">
        <v>101</v>
      </c>
      <c r="C103" s="1" t="s">
        <v>488</v>
      </c>
      <c r="D103" s="1" t="s">
        <v>543</v>
      </c>
      <c r="E103" s="1">
        <v>8400</v>
      </c>
      <c r="F103" s="1" t="s">
        <v>486</v>
      </c>
      <c r="G103" s="1">
        <v>35</v>
      </c>
      <c r="H103" s="1">
        <v>117.5</v>
      </c>
      <c r="I103" s="1">
        <v>24.5</v>
      </c>
      <c r="J103" s="3">
        <f t="shared" si="25"/>
        <v>104.2</v>
      </c>
      <c r="K103" s="3">
        <f t="shared" si="26"/>
        <v>105.8</v>
      </c>
      <c r="L103" s="3">
        <f t="shared" si="27"/>
        <v>106.3</v>
      </c>
      <c r="M103" s="3">
        <f t="shared" si="28"/>
        <v>108.4</v>
      </c>
      <c r="N103" s="3"/>
      <c r="P103" s="4">
        <v>41.812844393832918</v>
      </c>
      <c r="Q103" s="5">
        <f t="shared" si="29"/>
        <v>41.812844393832918</v>
      </c>
      <c r="R103" s="5">
        <f t="shared" si="30"/>
        <v>4.9777195706943944</v>
      </c>
    </row>
    <row r="104" spans="1:18" x14ac:dyDescent="0.3">
      <c r="A104" s="1">
        <v>103</v>
      </c>
      <c r="B104" s="1" t="s">
        <v>115</v>
      </c>
      <c r="C104" s="1" t="s">
        <v>488</v>
      </c>
      <c r="D104" s="1" t="s">
        <v>546</v>
      </c>
      <c r="E104" s="1">
        <v>7300</v>
      </c>
      <c r="F104" s="1" t="s">
        <v>486</v>
      </c>
      <c r="G104" s="1">
        <v>36</v>
      </c>
      <c r="H104" s="3">
        <v>117.5</v>
      </c>
      <c r="I104" s="1">
        <v>23.01</v>
      </c>
      <c r="J104" s="3">
        <f t="shared" si="25"/>
        <v>104.2</v>
      </c>
      <c r="K104" s="3">
        <f t="shared" si="26"/>
        <v>105.8</v>
      </c>
      <c r="L104" s="3">
        <f t="shared" si="27"/>
        <v>106.3</v>
      </c>
      <c r="M104" s="3">
        <f t="shared" si="28"/>
        <v>108.4</v>
      </c>
      <c r="N104" s="3"/>
      <c r="P104" s="4">
        <f t="shared" ref="P104:P112" si="31">-87.868852+(LN(E104))*9.365713+G104*0.73241+I104*0.27241+H104*0.0924+((J104+K104)/2)*0.015315+((L104+M104)/2)*-0.032803</f>
        <v>37.023649092057305</v>
      </c>
      <c r="Q104" s="5">
        <f t="shared" si="29"/>
        <v>37.023649092057305</v>
      </c>
      <c r="R104" s="5">
        <f t="shared" si="30"/>
        <v>5.0717327523366169</v>
      </c>
    </row>
    <row r="105" spans="1:18" x14ac:dyDescent="0.3">
      <c r="A105" s="1">
        <v>104</v>
      </c>
      <c r="B105" s="1" t="s">
        <v>172</v>
      </c>
      <c r="C105" s="1" t="s">
        <v>488</v>
      </c>
      <c r="D105" s="1" t="s">
        <v>544</v>
      </c>
      <c r="E105" s="1">
        <v>7100</v>
      </c>
      <c r="F105" s="3" t="s">
        <v>486</v>
      </c>
      <c r="G105" s="1">
        <v>35</v>
      </c>
      <c r="H105" s="1">
        <v>117.5</v>
      </c>
      <c r="I105" s="1">
        <v>22.71</v>
      </c>
      <c r="J105" s="3">
        <f t="shared" si="25"/>
        <v>104.2</v>
      </c>
      <c r="K105" s="3">
        <f t="shared" si="26"/>
        <v>105.8</v>
      </c>
      <c r="L105" s="3">
        <f t="shared" si="27"/>
        <v>106.3</v>
      </c>
      <c r="M105" s="3">
        <f t="shared" si="28"/>
        <v>108.4</v>
      </c>
      <c r="N105" s="3"/>
      <c r="P105" s="4">
        <f t="shared" si="31"/>
        <v>35.949340667365327</v>
      </c>
      <c r="Q105" s="5">
        <f t="shared" si="29"/>
        <v>35.949340667365327</v>
      </c>
      <c r="R105" s="5">
        <f t="shared" si="30"/>
        <v>5.0632874179387786</v>
      </c>
    </row>
    <row r="106" spans="1:18" x14ac:dyDescent="0.3">
      <c r="A106" s="1">
        <v>105</v>
      </c>
      <c r="B106" s="1" t="s">
        <v>407</v>
      </c>
      <c r="C106" s="1" t="s">
        <v>488</v>
      </c>
      <c r="D106" s="1" t="s">
        <v>544</v>
      </c>
      <c r="E106" s="1">
        <v>5000</v>
      </c>
      <c r="F106" s="3" t="s">
        <v>486</v>
      </c>
      <c r="G106" s="1">
        <v>34</v>
      </c>
      <c r="H106" s="3">
        <v>117.5</v>
      </c>
      <c r="I106" s="1">
        <v>22.28</v>
      </c>
      <c r="J106" s="3">
        <f t="shared" si="25"/>
        <v>104.2</v>
      </c>
      <c r="K106" s="3">
        <f t="shared" si="26"/>
        <v>105.8</v>
      </c>
      <c r="L106" s="3">
        <f t="shared" si="27"/>
        <v>106.3</v>
      </c>
      <c r="M106" s="3">
        <f t="shared" si="28"/>
        <v>108.4</v>
      </c>
      <c r="N106" s="3"/>
      <c r="P106" s="4">
        <f t="shared" si="31"/>
        <v>31.815642746358535</v>
      </c>
      <c r="Q106" s="5">
        <f t="shared" si="29"/>
        <v>31.815642746358535</v>
      </c>
      <c r="R106" s="5">
        <f t="shared" si="30"/>
        <v>6.3631285492717069</v>
      </c>
    </row>
    <row r="107" spans="1:18" x14ac:dyDescent="0.3">
      <c r="A107" s="1">
        <v>106</v>
      </c>
      <c r="B107" s="1" t="s">
        <v>131</v>
      </c>
      <c r="C107" s="1" t="s">
        <v>488</v>
      </c>
      <c r="D107" s="1" t="s">
        <v>545</v>
      </c>
      <c r="E107" s="1">
        <v>4000</v>
      </c>
      <c r="F107" s="1" t="s">
        <v>486</v>
      </c>
      <c r="G107" s="1">
        <v>20</v>
      </c>
      <c r="H107" s="3">
        <v>117.5</v>
      </c>
      <c r="I107" s="1">
        <v>14.2</v>
      </c>
      <c r="J107" s="3">
        <f t="shared" si="25"/>
        <v>104.2</v>
      </c>
      <c r="K107" s="3">
        <f t="shared" si="26"/>
        <v>105.8</v>
      </c>
      <c r="L107" s="3">
        <f t="shared" si="27"/>
        <v>106.3</v>
      </c>
      <c r="M107" s="3">
        <f t="shared" si="28"/>
        <v>108.4</v>
      </c>
      <c r="N107" s="3"/>
      <c r="P107" s="4">
        <f t="shared" si="31"/>
        <v>17.270931486948868</v>
      </c>
      <c r="Q107" s="5">
        <f t="shared" si="29"/>
        <v>17.270931486948868</v>
      </c>
      <c r="R107" s="5">
        <f t="shared" si="30"/>
        <v>4.317732871737217</v>
      </c>
    </row>
    <row r="108" spans="1:18" x14ac:dyDescent="0.3">
      <c r="A108" s="1">
        <v>107</v>
      </c>
      <c r="B108" s="1" t="s">
        <v>320</v>
      </c>
      <c r="C108" s="1" t="s">
        <v>488</v>
      </c>
      <c r="D108" s="1" t="s">
        <v>546</v>
      </c>
      <c r="E108" s="1">
        <v>3800</v>
      </c>
      <c r="F108" s="1" t="s">
        <v>486</v>
      </c>
      <c r="G108" s="1">
        <v>30</v>
      </c>
      <c r="H108" s="1">
        <v>117.5</v>
      </c>
      <c r="I108" s="1">
        <v>14.78</v>
      </c>
      <c r="J108" s="3">
        <f t="shared" si="25"/>
        <v>104.2</v>
      </c>
      <c r="K108" s="3">
        <f t="shared" si="26"/>
        <v>105.8</v>
      </c>
      <c r="L108" s="3">
        <f t="shared" si="27"/>
        <v>106.3</v>
      </c>
      <c r="M108" s="3">
        <f t="shared" si="28"/>
        <v>108.4</v>
      </c>
      <c r="N108" s="3"/>
      <c r="P108" s="4">
        <f t="shared" si="31"/>
        <v>24.272631012890567</v>
      </c>
      <c r="Q108" s="5">
        <f t="shared" si="29"/>
        <v>24.272631012890567</v>
      </c>
      <c r="R108" s="5">
        <f t="shared" si="30"/>
        <v>6.387534477076465</v>
      </c>
    </row>
    <row r="109" spans="1:18" x14ac:dyDescent="0.3">
      <c r="A109" s="1">
        <v>108</v>
      </c>
      <c r="B109" s="1" t="s">
        <v>362</v>
      </c>
      <c r="C109" s="1" t="s">
        <v>488</v>
      </c>
      <c r="D109" s="1" t="s">
        <v>543</v>
      </c>
      <c r="E109" s="1">
        <v>3500</v>
      </c>
      <c r="F109" s="1" t="s">
        <v>486</v>
      </c>
      <c r="G109" s="1">
        <v>15</v>
      </c>
      <c r="H109" s="1">
        <v>117.5</v>
      </c>
      <c r="I109" s="1">
        <v>16.13</v>
      </c>
      <c r="J109" s="3">
        <f t="shared" si="25"/>
        <v>104.2</v>
      </c>
      <c r="K109" s="3">
        <f t="shared" si="26"/>
        <v>105.8</v>
      </c>
      <c r="L109" s="3">
        <f t="shared" si="27"/>
        <v>106.3</v>
      </c>
      <c r="M109" s="3">
        <f t="shared" si="28"/>
        <v>108.4</v>
      </c>
      <c r="N109" s="3"/>
      <c r="P109" s="4">
        <f t="shared" si="31"/>
        <v>12.884016087137283</v>
      </c>
      <c r="Q109" s="5">
        <f t="shared" si="29"/>
        <v>12.884016087137283</v>
      </c>
      <c r="R109" s="5">
        <f t="shared" si="30"/>
        <v>3.681147453467795</v>
      </c>
    </row>
    <row r="110" spans="1:18" x14ac:dyDescent="0.3">
      <c r="A110" s="1">
        <v>109</v>
      </c>
      <c r="B110" s="1" t="s">
        <v>277</v>
      </c>
      <c r="C110" s="1" t="s">
        <v>488</v>
      </c>
      <c r="D110" s="1" t="s">
        <v>545</v>
      </c>
      <c r="E110" s="1">
        <v>3200</v>
      </c>
      <c r="F110" s="1" t="s">
        <v>486</v>
      </c>
      <c r="G110" s="1">
        <v>10</v>
      </c>
      <c r="H110" s="1">
        <v>117.5</v>
      </c>
      <c r="I110" s="1">
        <v>18.559999999999999</v>
      </c>
      <c r="J110" s="3">
        <f t="shared" si="25"/>
        <v>104.2</v>
      </c>
      <c r="K110" s="3">
        <f t="shared" si="26"/>
        <v>105.8</v>
      </c>
      <c r="L110" s="3">
        <f t="shared" si="27"/>
        <v>106.3</v>
      </c>
      <c r="M110" s="3">
        <f t="shared" si="28"/>
        <v>108.4</v>
      </c>
      <c r="N110" s="3"/>
      <c r="P110" s="4">
        <f t="shared" si="31"/>
        <v>9.0446406275392164</v>
      </c>
      <c r="Q110" s="5">
        <f t="shared" si="29"/>
        <v>9.0446406275392164</v>
      </c>
      <c r="R110" s="5">
        <f t="shared" si="30"/>
        <v>2.8264501961060051</v>
      </c>
    </row>
    <row r="111" spans="1:18" x14ac:dyDescent="0.3">
      <c r="A111" s="1">
        <v>110</v>
      </c>
      <c r="B111" s="1" t="s">
        <v>158</v>
      </c>
      <c r="C111" s="1" t="s">
        <v>488</v>
      </c>
      <c r="D111" s="1" t="s">
        <v>544</v>
      </c>
      <c r="E111" s="1">
        <v>3000</v>
      </c>
      <c r="F111" s="1" t="s">
        <v>486</v>
      </c>
      <c r="G111" s="1">
        <v>17</v>
      </c>
      <c r="H111" s="1">
        <v>117.5</v>
      </c>
      <c r="I111" s="1">
        <v>19.04</v>
      </c>
      <c r="J111" s="3">
        <f t="shared" si="25"/>
        <v>104.2</v>
      </c>
      <c r="K111" s="3">
        <f t="shared" si="26"/>
        <v>105.8</v>
      </c>
      <c r="L111" s="3">
        <f t="shared" si="27"/>
        <v>106.3</v>
      </c>
      <c r="M111" s="3">
        <f t="shared" si="28"/>
        <v>108.4</v>
      </c>
      <c r="N111" s="3"/>
      <c r="P111" s="4">
        <f t="shared" si="31"/>
        <v>13.697818161120278</v>
      </c>
      <c r="Q111" s="5">
        <f t="shared" si="29"/>
        <v>13.697818161120278</v>
      </c>
      <c r="R111" s="5">
        <f t="shared" si="30"/>
        <v>4.5659393870400926</v>
      </c>
    </row>
    <row r="112" spans="1:18" x14ac:dyDescent="0.3">
      <c r="A112" s="1">
        <v>111</v>
      </c>
      <c r="B112" s="1" t="s">
        <v>266</v>
      </c>
      <c r="C112" s="1" t="s">
        <v>488</v>
      </c>
      <c r="D112" s="1" t="s">
        <v>546</v>
      </c>
      <c r="E112" s="1">
        <v>3000</v>
      </c>
      <c r="F112" s="3" t="s">
        <v>486</v>
      </c>
      <c r="G112" s="1">
        <v>8</v>
      </c>
      <c r="H112" s="3">
        <v>117.5</v>
      </c>
      <c r="I112" s="1">
        <v>11.47</v>
      </c>
      <c r="J112" s="3">
        <f t="shared" si="25"/>
        <v>104.2</v>
      </c>
      <c r="K112" s="3">
        <f t="shared" si="26"/>
        <v>105.8</v>
      </c>
      <c r="L112" s="3">
        <f t="shared" si="27"/>
        <v>106.3</v>
      </c>
      <c r="M112" s="3">
        <f t="shared" si="28"/>
        <v>108.4</v>
      </c>
      <c r="N112" s="3"/>
      <c r="P112" s="4">
        <f t="shared" si="31"/>
        <v>5.0439844611202771</v>
      </c>
      <c r="Q112" s="5">
        <f t="shared" si="29"/>
        <v>5.0439844611202771</v>
      </c>
      <c r="R112" s="5">
        <f t="shared" si="30"/>
        <v>1.681328153706759</v>
      </c>
    </row>
    <row r="113" spans="1:18" x14ac:dyDescent="0.3">
      <c r="A113" s="1">
        <v>112</v>
      </c>
      <c r="B113" s="1" t="s">
        <v>82</v>
      </c>
      <c r="C113" s="1" t="s">
        <v>496</v>
      </c>
      <c r="D113" s="1" t="s">
        <v>542</v>
      </c>
      <c r="E113" s="1">
        <v>8200</v>
      </c>
      <c r="F113" s="3" t="s">
        <v>520</v>
      </c>
      <c r="G113" s="1">
        <v>34</v>
      </c>
      <c r="H113" s="3">
        <v>109</v>
      </c>
      <c r="I113" s="1">
        <v>17.239999999999998</v>
      </c>
      <c r="J113" s="3">
        <f t="shared" si="25"/>
        <v>102.4</v>
      </c>
      <c r="K113" s="3">
        <f t="shared" si="26"/>
        <v>99.9</v>
      </c>
      <c r="L113" s="3">
        <f t="shared" si="27"/>
        <v>103.4</v>
      </c>
      <c r="M113" s="3">
        <f t="shared" si="28"/>
        <v>111.2</v>
      </c>
      <c r="N113" s="3"/>
      <c r="P113" s="4">
        <v>37.656472446531524</v>
      </c>
      <c r="Q113" s="5">
        <f t="shared" si="29"/>
        <v>37.656472446531524</v>
      </c>
      <c r="R113" s="5">
        <f t="shared" si="30"/>
        <v>4.5922527373818935</v>
      </c>
    </row>
    <row r="114" spans="1:18" x14ac:dyDescent="0.3">
      <c r="A114" s="1">
        <v>113</v>
      </c>
      <c r="B114" s="1" t="s">
        <v>130</v>
      </c>
      <c r="C114" s="1" t="s">
        <v>496</v>
      </c>
      <c r="D114" s="1" t="s">
        <v>543</v>
      </c>
      <c r="E114" s="1">
        <v>8000</v>
      </c>
      <c r="F114" s="1" t="s">
        <v>520</v>
      </c>
      <c r="G114" s="1">
        <v>37</v>
      </c>
      <c r="H114" s="1">
        <v>109</v>
      </c>
      <c r="I114" s="1">
        <v>31.2</v>
      </c>
      <c r="J114" s="3">
        <f t="shared" si="25"/>
        <v>102.4</v>
      </c>
      <c r="K114" s="3">
        <f t="shared" si="26"/>
        <v>99.9</v>
      </c>
      <c r="L114" s="3">
        <f t="shared" si="27"/>
        <v>103.4</v>
      </c>
      <c r="M114" s="3">
        <f t="shared" si="28"/>
        <v>111.2</v>
      </c>
      <c r="N114" s="3"/>
      <c r="P114" s="4">
        <v>44.002163091515754</v>
      </c>
      <c r="Q114" s="5">
        <f t="shared" si="29"/>
        <v>44.002163091515754</v>
      </c>
      <c r="R114" s="5">
        <f t="shared" si="30"/>
        <v>5.5002703864394693</v>
      </c>
    </row>
    <row r="115" spans="1:18" x14ac:dyDescent="0.3">
      <c r="A115" s="1">
        <v>114</v>
      </c>
      <c r="B115" s="1" t="s">
        <v>92</v>
      </c>
      <c r="C115" s="1" t="s">
        <v>496</v>
      </c>
      <c r="D115" s="1" t="s">
        <v>544</v>
      </c>
      <c r="E115" s="1">
        <v>5000</v>
      </c>
      <c r="F115" s="1" t="s">
        <v>520</v>
      </c>
      <c r="G115" s="1">
        <v>33</v>
      </c>
      <c r="H115" s="3">
        <v>109</v>
      </c>
      <c r="I115" s="1">
        <v>18.11</v>
      </c>
      <c r="J115" s="3">
        <f t="shared" si="25"/>
        <v>102.4</v>
      </c>
      <c r="K115" s="3">
        <f t="shared" si="26"/>
        <v>99.9</v>
      </c>
      <c r="L115" s="3">
        <f t="shared" si="27"/>
        <v>103.4</v>
      </c>
      <c r="M115" s="3">
        <f t="shared" si="28"/>
        <v>111.2</v>
      </c>
      <c r="N115" s="3"/>
      <c r="P115" s="4">
        <f t="shared" ref="P115:P121" si="32">-87.868852+(LN(E115))*9.365713+G115*0.73241+I115*0.27241+H115*0.0924+((J115+K115)/2)*0.015315+((L115+M115)/2)*-0.032803</f>
        <v>29.104560446358541</v>
      </c>
      <c r="Q115" s="5">
        <f t="shared" si="29"/>
        <v>29.104560446358541</v>
      </c>
      <c r="R115" s="5">
        <f t="shared" si="30"/>
        <v>5.8209120892717081</v>
      </c>
    </row>
    <row r="116" spans="1:18" x14ac:dyDescent="0.3">
      <c r="A116" s="1">
        <v>115</v>
      </c>
      <c r="B116" s="1" t="s">
        <v>220</v>
      </c>
      <c r="C116" s="1" t="s">
        <v>496</v>
      </c>
      <c r="D116" s="1" t="s">
        <v>545</v>
      </c>
      <c r="E116" s="1">
        <v>4500</v>
      </c>
      <c r="F116" s="1" t="s">
        <v>520</v>
      </c>
      <c r="G116" s="1">
        <v>25</v>
      </c>
      <c r="H116" s="1">
        <v>109</v>
      </c>
      <c r="I116" s="1">
        <v>18.239999999999998</v>
      </c>
      <c r="J116" s="3">
        <f t="shared" si="25"/>
        <v>102.4</v>
      </c>
      <c r="K116" s="3">
        <f t="shared" si="26"/>
        <v>99.9</v>
      </c>
      <c r="L116" s="3">
        <f t="shared" si="27"/>
        <v>103.4</v>
      </c>
      <c r="M116" s="3">
        <f t="shared" si="28"/>
        <v>111.2</v>
      </c>
      <c r="N116" s="3"/>
      <c r="P116" s="4">
        <f t="shared" si="32"/>
        <v>22.293917395175328</v>
      </c>
      <c r="Q116" s="5">
        <f t="shared" si="29"/>
        <v>22.293917395175328</v>
      </c>
      <c r="R116" s="5">
        <f t="shared" si="30"/>
        <v>4.9542038655945175</v>
      </c>
    </row>
    <row r="117" spans="1:18" x14ac:dyDescent="0.3">
      <c r="A117" s="1">
        <v>116</v>
      </c>
      <c r="B117" s="1" t="s">
        <v>427</v>
      </c>
      <c r="C117" s="1" t="s">
        <v>496</v>
      </c>
      <c r="D117" s="1" t="s">
        <v>546</v>
      </c>
      <c r="E117" s="1">
        <v>4200</v>
      </c>
      <c r="F117" s="1" t="s">
        <v>520</v>
      </c>
      <c r="G117" s="1">
        <v>28</v>
      </c>
      <c r="H117" s="1">
        <v>109</v>
      </c>
      <c r="I117" s="1">
        <v>18.78</v>
      </c>
      <c r="J117" s="3">
        <f t="shared" si="25"/>
        <v>102.4</v>
      </c>
      <c r="K117" s="3">
        <f t="shared" si="26"/>
        <v>99.9</v>
      </c>
      <c r="L117" s="3">
        <f t="shared" si="27"/>
        <v>103.4</v>
      </c>
      <c r="M117" s="3">
        <f t="shared" si="28"/>
        <v>111.2</v>
      </c>
      <c r="N117" s="3"/>
      <c r="P117" s="4">
        <f t="shared" si="32"/>
        <v>23.992081361782667</v>
      </c>
      <c r="Q117" s="5">
        <f t="shared" si="29"/>
        <v>23.992081361782667</v>
      </c>
      <c r="R117" s="5">
        <f t="shared" si="30"/>
        <v>5.7124003242339683</v>
      </c>
    </row>
    <row r="118" spans="1:18" x14ac:dyDescent="0.3">
      <c r="A118" s="1">
        <v>117</v>
      </c>
      <c r="B118" s="1" t="s">
        <v>113</v>
      </c>
      <c r="C118" s="1" t="s">
        <v>496</v>
      </c>
      <c r="D118" s="1" t="s">
        <v>546</v>
      </c>
      <c r="E118" s="1">
        <v>3400</v>
      </c>
      <c r="F118" s="1" t="s">
        <v>520</v>
      </c>
      <c r="G118" s="1">
        <v>32</v>
      </c>
      <c r="H118" s="1">
        <v>109</v>
      </c>
      <c r="I118" s="1">
        <v>11.78</v>
      </c>
      <c r="J118" s="3">
        <f t="shared" si="25"/>
        <v>102.4</v>
      </c>
      <c r="K118" s="3">
        <f t="shared" si="26"/>
        <v>99.9</v>
      </c>
      <c r="L118" s="3">
        <f t="shared" si="27"/>
        <v>103.4</v>
      </c>
      <c r="M118" s="3">
        <f t="shared" si="28"/>
        <v>111.2</v>
      </c>
      <c r="N118" s="3"/>
      <c r="P118" s="4">
        <f t="shared" si="32"/>
        <v>23.035791036205474</v>
      </c>
      <c r="Q118" s="5">
        <f t="shared" si="29"/>
        <v>23.035791036205474</v>
      </c>
      <c r="R118" s="5">
        <f t="shared" si="30"/>
        <v>6.7752326577074928</v>
      </c>
    </row>
    <row r="119" spans="1:18" x14ac:dyDescent="0.3">
      <c r="A119" s="1">
        <v>118</v>
      </c>
      <c r="B119" s="1" t="s">
        <v>302</v>
      </c>
      <c r="C119" s="1" t="s">
        <v>496</v>
      </c>
      <c r="D119" s="1" t="s">
        <v>544</v>
      </c>
      <c r="E119" s="1">
        <v>3200</v>
      </c>
      <c r="F119" s="3" t="s">
        <v>520</v>
      </c>
      <c r="G119" s="1">
        <v>25</v>
      </c>
      <c r="H119" s="1">
        <v>109</v>
      </c>
      <c r="I119" s="1">
        <v>17.75</v>
      </c>
      <c r="J119" s="3">
        <f t="shared" si="25"/>
        <v>102.4</v>
      </c>
      <c r="K119" s="3">
        <f t="shared" si="26"/>
        <v>99.9</v>
      </c>
      <c r="L119" s="3">
        <f t="shared" si="27"/>
        <v>103.4</v>
      </c>
      <c r="M119" s="3">
        <f t="shared" si="28"/>
        <v>111.2</v>
      </c>
      <c r="N119" s="3"/>
      <c r="P119" s="4">
        <f t="shared" si="32"/>
        <v>18.967415927539218</v>
      </c>
      <c r="Q119" s="5">
        <f t="shared" si="29"/>
        <v>18.967415927539218</v>
      </c>
      <c r="R119" s="5">
        <f t="shared" si="30"/>
        <v>5.9273174773560049</v>
      </c>
    </row>
    <row r="120" spans="1:18" x14ac:dyDescent="0.3">
      <c r="A120" s="1">
        <v>119</v>
      </c>
      <c r="B120" s="1" t="s">
        <v>63</v>
      </c>
      <c r="C120" s="1" t="s">
        <v>496</v>
      </c>
      <c r="D120" s="1" t="s">
        <v>546</v>
      </c>
      <c r="E120" s="1">
        <v>3200</v>
      </c>
      <c r="F120" s="1" t="s">
        <v>520</v>
      </c>
      <c r="G120" s="1">
        <v>18</v>
      </c>
      <c r="H120" s="3">
        <v>109</v>
      </c>
      <c r="I120" s="1">
        <v>11.41</v>
      </c>
      <c r="J120" s="3">
        <f t="shared" si="25"/>
        <v>102.4</v>
      </c>
      <c r="K120" s="3">
        <f t="shared" si="26"/>
        <v>99.9</v>
      </c>
      <c r="L120" s="3">
        <f t="shared" si="27"/>
        <v>103.4</v>
      </c>
      <c r="M120" s="3">
        <f t="shared" si="28"/>
        <v>111.2</v>
      </c>
      <c r="N120" s="3"/>
      <c r="P120" s="4">
        <f t="shared" si="32"/>
        <v>12.113466527539215</v>
      </c>
      <c r="Q120" s="5">
        <f t="shared" si="29"/>
        <v>12.113466527539215</v>
      </c>
      <c r="R120" s="5">
        <f t="shared" si="30"/>
        <v>3.7854582898560043</v>
      </c>
    </row>
    <row r="121" spans="1:18" x14ac:dyDescent="0.3">
      <c r="A121" s="1">
        <v>120</v>
      </c>
      <c r="B121" s="1" t="s">
        <v>218</v>
      </c>
      <c r="C121" s="1" t="s">
        <v>496</v>
      </c>
      <c r="D121" s="1" t="s">
        <v>546</v>
      </c>
      <c r="E121" s="1">
        <v>3100</v>
      </c>
      <c r="F121" s="1" t="s">
        <v>520</v>
      </c>
      <c r="G121" s="1">
        <v>8</v>
      </c>
      <c r="H121" s="1">
        <v>109</v>
      </c>
      <c r="I121" s="1">
        <v>16.64</v>
      </c>
      <c r="J121" s="3">
        <f t="shared" si="25"/>
        <v>102.4</v>
      </c>
      <c r="K121" s="3">
        <f t="shared" si="26"/>
        <v>99.9</v>
      </c>
      <c r="L121" s="3">
        <f t="shared" si="27"/>
        <v>103.4</v>
      </c>
      <c r="M121" s="3">
        <f t="shared" si="28"/>
        <v>111.2</v>
      </c>
      <c r="N121" s="3"/>
      <c r="P121" s="4">
        <f t="shared" si="32"/>
        <v>5.9167216310012645</v>
      </c>
      <c r="Q121" s="5">
        <f t="shared" si="29"/>
        <v>5.9167216310012645</v>
      </c>
      <c r="R121" s="5">
        <f t="shared" si="30"/>
        <v>1.9086198809681498</v>
      </c>
    </row>
    <row r="150" spans="1:16" x14ac:dyDescent="0.3">
      <c r="A150" s="1" t="s">
        <v>565</v>
      </c>
    </row>
    <row r="151" spans="1:16" x14ac:dyDescent="0.3">
      <c r="A151" s="1" t="s">
        <v>509</v>
      </c>
      <c r="B151" s="1" t="s">
        <v>510</v>
      </c>
      <c r="C151" s="1" t="s">
        <v>566</v>
      </c>
      <c r="D151" s="1" t="s">
        <v>567</v>
      </c>
      <c r="E151" s="1" t="s">
        <v>568</v>
      </c>
      <c r="P151" s="1"/>
    </row>
    <row r="152" spans="1:16" x14ac:dyDescent="0.3">
      <c r="A152" s="1">
        <v>1</v>
      </c>
      <c r="B152" s="1" t="s">
        <v>549</v>
      </c>
      <c r="C152" s="1">
        <v>103.2</v>
      </c>
      <c r="D152" s="1">
        <v>115</v>
      </c>
      <c r="E152" s="1">
        <v>106.8</v>
      </c>
      <c r="P152" s="1"/>
    </row>
    <row r="153" spans="1:16" x14ac:dyDescent="0.3">
      <c r="A153" s="1">
        <v>2</v>
      </c>
      <c r="B153" s="1" t="s">
        <v>487</v>
      </c>
      <c r="C153" s="1">
        <v>100.3</v>
      </c>
      <c r="D153" s="1">
        <v>111.8</v>
      </c>
      <c r="E153" s="1">
        <v>109.6</v>
      </c>
      <c r="P153" s="1"/>
    </row>
    <row r="154" spans="1:16" x14ac:dyDescent="0.3">
      <c r="A154" s="1">
        <v>3</v>
      </c>
      <c r="B154" s="1" t="s">
        <v>557</v>
      </c>
      <c r="C154" s="1">
        <v>100.7</v>
      </c>
      <c r="D154" s="1">
        <v>111.3</v>
      </c>
      <c r="E154" s="1">
        <v>109.3</v>
      </c>
      <c r="P154" s="1"/>
    </row>
    <row r="155" spans="1:16" x14ac:dyDescent="0.3">
      <c r="A155" s="1">
        <v>4</v>
      </c>
      <c r="B155" s="1" t="s">
        <v>520</v>
      </c>
      <c r="C155" s="1">
        <v>99.9</v>
      </c>
      <c r="D155" s="1">
        <v>111.2</v>
      </c>
      <c r="E155" s="1">
        <v>107.3</v>
      </c>
      <c r="P155" s="1"/>
    </row>
    <row r="156" spans="1:16" x14ac:dyDescent="0.3">
      <c r="A156" s="1">
        <v>5</v>
      </c>
      <c r="B156" s="1" t="s">
        <v>485</v>
      </c>
      <c r="C156" s="1">
        <v>105</v>
      </c>
      <c r="D156" s="1">
        <v>111</v>
      </c>
      <c r="E156" s="1">
        <v>101.6</v>
      </c>
      <c r="P156" s="1"/>
    </row>
    <row r="157" spans="1:16" x14ac:dyDescent="0.3">
      <c r="A157" s="1">
        <v>6</v>
      </c>
      <c r="B157" s="1" t="s">
        <v>519</v>
      </c>
      <c r="C157" s="1">
        <v>101.7</v>
      </c>
      <c r="D157" s="1">
        <v>110.8</v>
      </c>
      <c r="E157" s="1">
        <v>103.6</v>
      </c>
      <c r="P157" s="1"/>
    </row>
    <row r="158" spans="1:16" x14ac:dyDescent="0.3">
      <c r="A158" s="1">
        <v>7</v>
      </c>
      <c r="B158" s="1" t="s">
        <v>488</v>
      </c>
      <c r="C158" s="1">
        <v>104.2</v>
      </c>
      <c r="D158" s="1">
        <v>110.7</v>
      </c>
      <c r="E158" s="1">
        <v>106.3</v>
      </c>
      <c r="P158" s="1"/>
    </row>
    <row r="159" spans="1:16" x14ac:dyDescent="0.3">
      <c r="A159" s="1">
        <v>8</v>
      </c>
      <c r="B159" s="1" t="s">
        <v>516</v>
      </c>
      <c r="C159" s="1">
        <v>102.7</v>
      </c>
      <c r="D159" s="1">
        <v>110.5</v>
      </c>
      <c r="E159" s="1">
        <v>104.7</v>
      </c>
      <c r="P159" s="1"/>
    </row>
    <row r="160" spans="1:16" x14ac:dyDescent="0.3">
      <c r="A160" s="1">
        <v>9</v>
      </c>
      <c r="B160" s="1" t="s">
        <v>564</v>
      </c>
      <c r="C160" s="1">
        <v>104.6</v>
      </c>
      <c r="D160" s="1">
        <v>110.3</v>
      </c>
      <c r="E160" s="1">
        <v>110</v>
      </c>
      <c r="P160" s="1"/>
    </row>
    <row r="161" spans="1:16" x14ac:dyDescent="0.3">
      <c r="A161" s="1">
        <v>10</v>
      </c>
      <c r="B161" s="1" t="s">
        <v>492</v>
      </c>
      <c r="C161" s="1">
        <v>101.8</v>
      </c>
      <c r="D161" s="1">
        <v>110.2</v>
      </c>
      <c r="E161" s="1">
        <v>107.8</v>
      </c>
      <c r="P161" s="1"/>
    </row>
    <row r="162" spans="1:16" x14ac:dyDescent="0.3">
      <c r="A162" s="1">
        <v>11</v>
      </c>
      <c r="B162" s="1" t="s">
        <v>498</v>
      </c>
      <c r="C162" s="1">
        <v>103.6</v>
      </c>
      <c r="D162" s="1">
        <v>109.2</v>
      </c>
      <c r="E162" s="1">
        <v>109</v>
      </c>
      <c r="P162" s="1"/>
    </row>
    <row r="163" spans="1:16" x14ac:dyDescent="0.3">
      <c r="A163" s="1">
        <v>12</v>
      </c>
      <c r="B163" s="1" t="s">
        <v>486</v>
      </c>
      <c r="C163" s="1">
        <v>105.8</v>
      </c>
      <c r="D163" s="1">
        <v>108.4</v>
      </c>
      <c r="E163" s="1">
        <v>103.6</v>
      </c>
      <c r="P163" s="1"/>
    </row>
    <row r="164" spans="1:16" x14ac:dyDescent="0.3">
      <c r="A164" s="1">
        <v>13</v>
      </c>
      <c r="B164" s="1" t="s">
        <v>489</v>
      </c>
      <c r="C164" s="1">
        <v>102.5</v>
      </c>
      <c r="D164" s="1">
        <v>108.3</v>
      </c>
      <c r="E164" s="1">
        <v>108.7</v>
      </c>
      <c r="P164" s="1"/>
    </row>
    <row r="165" spans="1:16" x14ac:dyDescent="0.3">
      <c r="A165" s="1">
        <v>14</v>
      </c>
      <c r="B165" s="1" t="s">
        <v>523</v>
      </c>
      <c r="C165" s="1">
        <v>104</v>
      </c>
      <c r="D165" s="1">
        <v>108.2</v>
      </c>
      <c r="E165" s="1">
        <v>110.6</v>
      </c>
      <c r="P165" s="1"/>
    </row>
    <row r="166" spans="1:16" x14ac:dyDescent="0.3">
      <c r="A166" s="1">
        <v>15</v>
      </c>
      <c r="B166" s="1" t="s">
        <v>514</v>
      </c>
      <c r="C166" s="1">
        <v>101.4</v>
      </c>
      <c r="D166" s="1">
        <v>108</v>
      </c>
      <c r="E166" s="1">
        <v>109.1</v>
      </c>
      <c r="P166" s="1"/>
    </row>
    <row r="167" spans="1:16" x14ac:dyDescent="0.3">
      <c r="A167" s="1">
        <v>16</v>
      </c>
      <c r="B167" s="1" t="s">
        <v>497</v>
      </c>
      <c r="C167" s="1">
        <v>105.7</v>
      </c>
      <c r="D167" s="1">
        <v>107.6</v>
      </c>
      <c r="E167" s="1">
        <v>107.8</v>
      </c>
      <c r="P167" s="1"/>
    </row>
    <row r="168" spans="1:16" x14ac:dyDescent="0.3">
      <c r="A168" s="1">
        <v>17</v>
      </c>
      <c r="B168" s="1" t="s">
        <v>512</v>
      </c>
      <c r="C168" s="1">
        <v>102.8</v>
      </c>
      <c r="D168" s="1">
        <v>107.3</v>
      </c>
      <c r="E168" s="1">
        <v>107.9</v>
      </c>
      <c r="P168" s="1"/>
    </row>
    <row r="169" spans="1:16" x14ac:dyDescent="0.3">
      <c r="A169" s="1">
        <v>18</v>
      </c>
      <c r="B169" s="1" t="s">
        <v>506</v>
      </c>
      <c r="C169" s="1">
        <v>100.5</v>
      </c>
      <c r="D169" s="1">
        <v>107.2</v>
      </c>
      <c r="E169" s="1">
        <v>102.4</v>
      </c>
      <c r="P169" s="1"/>
    </row>
    <row r="170" spans="1:16" x14ac:dyDescent="0.3">
      <c r="A170" s="1">
        <v>19</v>
      </c>
      <c r="B170" s="1" t="s">
        <v>496</v>
      </c>
      <c r="C170" s="1">
        <v>102.4</v>
      </c>
      <c r="D170" s="1">
        <v>106.7</v>
      </c>
      <c r="E170" s="1">
        <v>103.4</v>
      </c>
      <c r="P170" s="1"/>
    </row>
    <row r="171" spans="1:16" x14ac:dyDescent="0.3">
      <c r="A171" s="1">
        <v>20</v>
      </c>
      <c r="B171" s="1" t="s">
        <v>518</v>
      </c>
      <c r="C171" s="1">
        <v>101.8</v>
      </c>
      <c r="D171" s="1">
        <v>106</v>
      </c>
      <c r="E171" s="1">
        <v>106.8</v>
      </c>
      <c r="P171" s="1"/>
    </row>
    <row r="172" spans="1:16" x14ac:dyDescent="0.3">
      <c r="A172" s="1">
        <v>21</v>
      </c>
      <c r="B172" s="1" t="s">
        <v>517</v>
      </c>
      <c r="C172" s="1">
        <v>105.7</v>
      </c>
      <c r="D172" s="1">
        <v>105.3</v>
      </c>
      <c r="E172" s="1">
        <v>106.7</v>
      </c>
      <c r="P172" s="1"/>
    </row>
    <row r="173" spans="1:16" x14ac:dyDescent="0.3">
      <c r="A173" s="1">
        <v>22</v>
      </c>
      <c r="B173" s="1" t="s">
        <v>508</v>
      </c>
      <c r="C173" s="1">
        <v>100.4</v>
      </c>
      <c r="D173" s="1">
        <v>104.8</v>
      </c>
      <c r="E173" s="1">
        <v>105.9</v>
      </c>
      <c r="P173" s="1"/>
    </row>
    <row r="174" spans="1:16" x14ac:dyDescent="0.3">
      <c r="A174" s="1">
        <v>23</v>
      </c>
      <c r="B174" s="1" t="s">
        <v>491</v>
      </c>
      <c r="C174" s="1">
        <v>100.7</v>
      </c>
      <c r="D174" s="1">
        <v>104.2</v>
      </c>
      <c r="E174" s="1">
        <v>106.5</v>
      </c>
      <c r="P174" s="1"/>
    </row>
    <row r="175" spans="1:16" x14ac:dyDescent="0.3">
      <c r="A175" s="1">
        <v>24</v>
      </c>
      <c r="B175" s="1" t="s">
        <v>513</v>
      </c>
      <c r="C175" s="1">
        <v>100.7</v>
      </c>
      <c r="D175" s="1">
        <v>103.8</v>
      </c>
      <c r="E175" s="1">
        <v>105</v>
      </c>
      <c r="P175" s="1"/>
    </row>
    <row r="176" spans="1:16" x14ac:dyDescent="0.3">
      <c r="A176" s="1">
        <v>25</v>
      </c>
      <c r="B176" s="1" t="s">
        <v>505</v>
      </c>
      <c r="C176" s="1">
        <v>98.8</v>
      </c>
      <c r="D176" s="1">
        <v>103.7</v>
      </c>
      <c r="E176" s="1">
        <v>114.3</v>
      </c>
      <c r="P176" s="1"/>
    </row>
    <row r="177" spans="1:16" x14ac:dyDescent="0.3">
      <c r="A177" s="1">
        <v>26</v>
      </c>
      <c r="B177" s="1" t="s">
        <v>507</v>
      </c>
      <c r="C177" s="1">
        <v>106.4</v>
      </c>
      <c r="D177" s="1">
        <v>103.6</v>
      </c>
      <c r="E177" s="1">
        <v>111</v>
      </c>
      <c r="P177" s="1"/>
    </row>
    <row r="178" spans="1:16" x14ac:dyDescent="0.3">
      <c r="A178" s="1">
        <v>27</v>
      </c>
      <c r="B178" s="1" t="s">
        <v>493</v>
      </c>
      <c r="C178" s="1">
        <v>102.5</v>
      </c>
      <c r="D178" s="1">
        <v>102.4</v>
      </c>
      <c r="E178" s="1">
        <v>111.9</v>
      </c>
      <c r="P178" s="1"/>
    </row>
    <row r="179" spans="1:16" x14ac:dyDescent="0.3">
      <c r="A179" s="1">
        <v>28</v>
      </c>
      <c r="B179" s="1" t="s">
        <v>556</v>
      </c>
      <c r="C179" s="1">
        <v>102.3</v>
      </c>
      <c r="D179" s="1">
        <v>102.2</v>
      </c>
      <c r="E179" s="1">
        <v>110.7</v>
      </c>
      <c r="P179" s="1"/>
    </row>
    <row r="180" spans="1:16" x14ac:dyDescent="0.3">
      <c r="A180" s="1">
        <v>29</v>
      </c>
      <c r="B180" s="1" t="s">
        <v>495</v>
      </c>
      <c r="C180" s="1">
        <v>97.8</v>
      </c>
      <c r="D180" s="1">
        <v>102.1</v>
      </c>
      <c r="E180" s="1">
        <v>105</v>
      </c>
      <c r="P180" s="1"/>
    </row>
    <row r="181" spans="1:16" x14ac:dyDescent="0.3">
      <c r="A181" s="1">
        <v>30</v>
      </c>
      <c r="B181" s="1" t="s">
        <v>499</v>
      </c>
      <c r="C181" s="1">
        <v>101.1</v>
      </c>
      <c r="D181" s="1">
        <v>101.2</v>
      </c>
      <c r="E181" s="1">
        <v>109.7</v>
      </c>
      <c r="P181" s="1"/>
    </row>
  </sheetData>
  <sortState ref="B2:R121">
    <sortCondition ref="C2:C121"/>
  </sortState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zoomScaleNormal="100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RowHeight="14.4" x14ac:dyDescent="0.3"/>
  <cols>
    <col min="1" max="1" width="6.21875" style="1" customWidth="1"/>
    <col min="2" max="2" width="23.6640625" style="1" customWidth="1"/>
    <col min="3" max="3" width="8.6640625" style="1" customWidth="1"/>
    <col min="4" max="4" width="10.44140625" style="1" customWidth="1"/>
    <col min="5" max="5" width="8.88671875" style="1" customWidth="1"/>
    <col min="6" max="6" width="9.109375" style="1" customWidth="1"/>
    <col min="7" max="7" width="8.88671875" style="1" customWidth="1"/>
    <col min="8" max="8" width="11.5546875" style="1" customWidth="1"/>
    <col min="9" max="11" width="8.88671875" style="1" customWidth="1"/>
    <col min="12" max="12" width="10.21875" style="1" customWidth="1"/>
    <col min="13" max="13" width="9.5546875" style="1" customWidth="1"/>
    <col min="14" max="14" width="8.88671875" style="1" customWidth="1"/>
    <col min="15" max="15" width="13.109375" style="1" customWidth="1"/>
    <col min="16" max="16" width="8.88671875" style="8" customWidth="1"/>
    <col min="17" max="17" width="10.88671875" style="1" customWidth="1"/>
    <col min="18" max="18" width="10.5546875" style="1" customWidth="1"/>
    <col min="19" max="16384" width="8.88671875" style="1"/>
  </cols>
  <sheetData>
    <row r="1" spans="1:18" x14ac:dyDescent="0.3">
      <c r="A1" s="6" t="s">
        <v>548</v>
      </c>
      <c r="B1" s="6" t="s">
        <v>522</v>
      </c>
      <c r="C1" s="6" t="s">
        <v>0</v>
      </c>
      <c r="D1" s="6" t="s">
        <v>552</v>
      </c>
      <c r="E1" s="6" t="s">
        <v>551</v>
      </c>
      <c r="F1" s="6" t="s">
        <v>1</v>
      </c>
      <c r="G1" s="6" t="s">
        <v>2</v>
      </c>
      <c r="H1" s="6" t="s">
        <v>531</v>
      </c>
      <c r="I1" s="6" t="s">
        <v>532</v>
      </c>
      <c r="J1" s="6" t="s">
        <v>560</v>
      </c>
      <c r="K1" s="6" t="s">
        <v>570</v>
      </c>
      <c r="L1" s="6" t="s">
        <v>569</v>
      </c>
      <c r="M1" s="6" t="s">
        <v>571</v>
      </c>
      <c r="N1" s="6" t="s">
        <v>501</v>
      </c>
      <c r="O1" s="6" t="s">
        <v>562</v>
      </c>
      <c r="P1" s="7" t="s">
        <v>502</v>
      </c>
      <c r="Q1" s="6" t="s">
        <v>503</v>
      </c>
      <c r="R1" s="6" t="s">
        <v>521</v>
      </c>
    </row>
    <row r="2" spans="1:18" x14ac:dyDescent="0.3">
      <c r="A2" s="1">
        <v>1</v>
      </c>
      <c r="B2" s="1" t="s">
        <v>190</v>
      </c>
      <c r="C2" s="1" t="s">
        <v>519</v>
      </c>
      <c r="D2" s="1" t="s">
        <v>545</v>
      </c>
      <c r="E2" s="1">
        <v>6400</v>
      </c>
      <c r="F2" s="1" t="s">
        <v>523</v>
      </c>
      <c r="G2" s="1">
        <v>32</v>
      </c>
      <c r="H2" s="1">
        <v>122.25</v>
      </c>
      <c r="I2" s="1">
        <v>19.350000000000001</v>
      </c>
      <c r="J2" s="3">
        <f t="shared" ref="J2:J33" si="0">VLOOKUP(C2,$B$151:$E$180,2,FALSE)</f>
        <v>101.7</v>
      </c>
      <c r="K2" s="3">
        <f t="shared" ref="K2:K33" si="1">VLOOKUP(F2,$B$151:$E$180,2,FALSE)</f>
        <v>104</v>
      </c>
      <c r="L2" s="3">
        <f t="shared" ref="L2:L33" si="2">VLOOKUP(C2,$B$151:$E$180,4,FALSE)</f>
        <v>103.6</v>
      </c>
      <c r="M2" s="3">
        <f t="shared" ref="M2:M33" si="3">VLOOKUP(F2,$B$151:$E$180,3,FALSE)</f>
        <v>108.2</v>
      </c>
      <c r="N2" s="3"/>
      <c r="P2" s="4">
        <f t="shared" ref="P2:P9" si="4">-87.868852+(LN(E2))*9.365713+G2*0.73241+I2*0.27241+H2*0.0924+((J2+K2)/2)*0.015315+((L2+M2)/2)*-0.032803</f>
        <v>32.318219187422834</v>
      </c>
      <c r="Q2" s="5">
        <f t="shared" ref="Q2:Q33" si="5">P2-O2</f>
        <v>32.318219187422834</v>
      </c>
      <c r="R2" s="5">
        <f t="shared" ref="R2:R33" si="6">P2/(E2/1000)</f>
        <v>5.0497217480348171</v>
      </c>
    </row>
    <row r="3" spans="1:18" x14ac:dyDescent="0.3">
      <c r="A3" s="1">
        <v>2</v>
      </c>
      <c r="B3" s="1" t="s">
        <v>58</v>
      </c>
      <c r="C3" s="1" t="s">
        <v>507</v>
      </c>
      <c r="D3" s="1" t="s">
        <v>542</v>
      </c>
      <c r="E3" s="1">
        <v>3200</v>
      </c>
      <c r="F3" s="3" t="s">
        <v>499</v>
      </c>
      <c r="G3" s="1">
        <v>17</v>
      </c>
      <c r="H3" s="3">
        <v>115.25</v>
      </c>
      <c r="I3" s="1">
        <v>22.24</v>
      </c>
      <c r="J3" s="3">
        <f t="shared" si="0"/>
        <v>106.4</v>
      </c>
      <c r="K3" s="3">
        <f t="shared" si="1"/>
        <v>101.1</v>
      </c>
      <c r="L3" s="3">
        <f t="shared" si="2"/>
        <v>111</v>
      </c>
      <c r="M3" s="3">
        <f t="shared" si="3"/>
        <v>101.2</v>
      </c>
      <c r="N3" s="3"/>
      <c r="P3" s="4">
        <f t="shared" si="4"/>
        <v>14.987939427539215</v>
      </c>
      <c r="Q3" s="5">
        <f t="shared" si="5"/>
        <v>14.987939427539215</v>
      </c>
      <c r="R3" s="5">
        <f t="shared" si="6"/>
        <v>4.6837310711060045</v>
      </c>
    </row>
    <row r="4" spans="1:18" x14ac:dyDescent="0.3">
      <c r="A4" s="1">
        <v>3</v>
      </c>
      <c r="B4" s="1" t="s">
        <v>61</v>
      </c>
      <c r="C4" s="1" t="s">
        <v>492</v>
      </c>
      <c r="D4" s="1" t="s">
        <v>546</v>
      </c>
      <c r="E4" s="1">
        <v>4300</v>
      </c>
      <c r="F4" s="1" t="s">
        <v>516</v>
      </c>
      <c r="G4" s="1">
        <v>29</v>
      </c>
      <c r="H4" s="1">
        <v>112.25</v>
      </c>
      <c r="I4" s="1">
        <v>12.82</v>
      </c>
      <c r="J4" s="3">
        <f t="shared" si="0"/>
        <v>101.8</v>
      </c>
      <c r="K4" s="3">
        <f t="shared" si="1"/>
        <v>102.7</v>
      </c>
      <c r="L4" s="3">
        <f t="shared" si="2"/>
        <v>107.8</v>
      </c>
      <c r="M4" s="3">
        <f t="shared" si="3"/>
        <v>110.5</v>
      </c>
      <c r="N4" s="3"/>
      <c r="P4" s="4">
        <f t="shared" si="4"/>
        <v>23.577768597273774</v>
      </c>
      <c r="Q4" s="5">
        <f t="shared" si="5"/>
        <v>23.577768597273774</v>
      </c>
      <c r="R4" s="5">
        <f t="shared" si="6"/>
        <v>5.4832019993659946</v>
      </c>
    </row>
    <row r="5" spans="1:18" x14ac:dyDescent="0.3">
      <c r="A5" s="1">
        <v>4</v>
      </c>
      <c r="B5" s="1" t="s">
        <v>225</v>
      </c>
      <c r="C5" s="1" t="s">
        <v>512</v>
      </c>
      <c r="D5" s="1" t="s">
        <v>544</v>
      </c>
      <c r="E5" s="1">
        <v>3600</v>
      </c>
      <c r="F5" s="1" t="s">
        <v>514</v>
      </c>
      <c r="G5" s="1">
        <v>22</v>
      </c>
      <c r="H5" s="1">
        <v>116</v>
      </c>
      <c r="I5" s="1">
        <v>16.690000000000001</v>
      </c>
      <c r="J5" s="3">
        <f t="shared" si="0"/>
        <v>102.8</v>
      </c>
      <c r="K5" s="3">
        <f t="shared" si="1"/>
        <v>101.4</v>
      </c>
      <c r="L5" s="3">
        <f t="shared" si="2"/>
        <v>107.9</v>
      </c>
      <c r="M5" s="3">
        <f t="shared" si="3"/>
        <v>108</v>
      </c>
      <c r="N5" s="3"/>
      <c r="P5" s="4">
        <f t="shared" si="4"/>
        <v>18.224580735765656</v>
      </c>
      <c r="Q5" s="5">
        <f t="shared" si="5"/>
        <v>18.224580735765656</v>
      </c>
      <c r="R5" s="5">
        <f t="shared" si="6"/>
        <v>5.062383537712682</v>
      </c>
    </row>
    <row r="6" spans="1:18" x14ac:dyDescent="0.3">
      <c r="A6" s="1">
        <v>5</v>
      </c>
      <c r="B6" s="1" t="s">
        <v>148</v>
      </c>
      <c r="C6" s="1" t="s">
        <v>564</v>
      </c>
      <c r="D6" s="1" t="s">
        <v>545</v>
      </c>
      <c r="E6" s="1">
        <v>6800</v>
      </c>
      <c r="F6" s="3" t="s">
        <v>493</v>
      </c>
      <c r="G6" s="1">
        <v>21</v>
      </c>
      <c r="H6" s="1">
        <v>121.5</v>
      </c>
      <c r="I6" s="1">
        <v>30.21</v>
      </c>
      <c r="J6" s="3">
        <f t="shared" si="0"/>
        <v>104.6</v>
      </c>
      <c r="K6" s="3">
        <f t="shared" si="1"/>
        <v>102.5</v>
      </c>
      <c r="L6" s="3">
        <f t="shared" si="2"/>
        <v>110</v>
      </c>
      <c r="M6" s="3">
        <f t="shared" si="3"/>
        <v>102.4</v>
      </c>
      <c r="N6" s="3"/>
      <c r="P6" s="4">
        <f t="shared" si="4"/>
        <v>27.719454196089096</v>
      </c>
      <c r="Q6" s="5">
        <f t="shared" si="5"/>
        <v>27.719454196089096</v>
      </c>
      <c r="R6" s="5">
        <f t="shared" si="6"/>
        <v>4.0763903229542793</v>
      </c>
    </row>
    <row r="7" spans="1:18" x14ac:dyDescent="0.3">
      <c r="A7" s="1">
        <v>6</v>
      </c>
      <c r="B7" s="1" t="s">
        <v>60</v>
      </c>
      <c r="C7" s="1" t="s">
        <v>514</v>
      </c>
      <c r="D7" s="1" t="s">
        <v>542</v>
      </c>
      <c r="E7" s="1">
        <v>3000</v>
      </c>
      <c r="F7" s="3" t="s">
        <v>512</v>
      </c>
      <c r="G7" s="1">
        <v>11</v>
      </c>
      <c r="H7" s="3">
        <v>113</v>
      </c>
      <c r="I7" s="1">
        <v>11.61</v>
      </c>
      <c r="J7" s="3">
        <f t="shared" si="0"/>
        <v>101.4</v>
      </c>
      <c r="K7" s="3">
        <f t="shared" si="1"/>
        <v>102.8</v>
      </c>
      <c r="L7" s="3">
        <f t="shared" si="2"/>
        <v>109.1</v>
      </c>
      <c r="M7" s="3">
        <f t="shared" si="3"/>
        <v>107.3</v>
      </c>
      <c r="N7" s="3"/>
      <c r="P7" s="4">
        <f t="shared" si="4"/>
        <v>6.7912558111202763</v>
      </c>
      <c r="Q7" s="5">
        <f t="shared" si="5"/>
        <v>6.7912558111202763</v>
      </c>
      <c r="R7" s="5">
        <f t="shared" si="6"/>
        <v>2.2637519370400923</v>
      </c>
    </row>
    <row r="8" spans="1:18" x14ac:dyDescent="0.3">
      <c r="A8" s="1">
        <v>7</v>
      </c>
      <c r="B8" s="1" t="s">
        <v>251</v>
      </c>
      <c r="C8" s="1" t="s">
        <v>523</v>
      </c>
      <c r="D8" s="1" t="s">
        <v>545</v>
      </c>
      <c r="E8" s="1">
        <v>6000</v>
      </c>
      <c r="F8" s="1" t="s">
        <v>519</v>
      </c>
      <c r="G8" s="1">
        <v>28</v>
      </c>
      <c r="H8" s="1">
        <v>112.25</v>
      </c>
      <c r="I8" s="1">
        <v>24.42</v>
      </c>
      <c r="J8" s="3">
        <f t="shared" si="0"/>
        <v>104</v>
      </c>
      <c r="K8" s="3">
        <f t="shared" si="1"/>
        <v>101.7</v>
      </c>
      <c r="L8" s="3">
        <f t="shared" si="2"/>
        <v>110.6</v>
      </c>
      <c r="M8" s="3">
        <f t="shared" si="3"/>
        <v>110.8</v>
      </c>
      <c r="P8" s="4">
        <f t="shared" si="4"/>
        <v>29.08379422100391</v>
      </c>
      <c r="Q8" s="5">
        <f t="shared" si="5"/>
        <v>29.08379422100391</v>
      </c>
      <c r="R8" s="5">
        <f t="shared" si="6"/>
        <v>4.8472990368339852</v>
      </c>
    </row>
    <row r="9" spans="1:18" x14ac:dyDescent="0.3">
      <c r="A9" s="1">
        <v>8</v>
      </c>
      <c r="B9" s="1" t="s">
        <v>475</v>
      </c>
      <c r="C9" s="1" t="s">
        <v>497</v>
      </c>
      <c r="D9" s="1" t="s">
        <v>544</v>
      </c>
      <c r="E9" s="1">
        <v>5400</v>
      </c>
      <c r="F9" s="1" t="s">
        <v>498</v>
      </c>
      <c r="G9" s="1">
        <v>33</v>
      </c>
      <c r="H9" s="1">
        <v>121</v>
      </c>
      <c r="I9" s="1">
        <v>24.42</v>
      </c>
      <c r="J9" s="3">
        <f t="shared" si="0"/>
        <v>105.7</v>
      </c>
      <c r="K9" s="3">
        <f t="shared" si="1"/>
        <v>103.6</v>
      </c>
      <c r="L9" s="3">
        <f t="shared" si="2"/>
        <v>107.8</v>
      </c>
      <c r="M9" s="3">
        <f t="shared" si="3"/>
        <v>109.2</v>
      </c>
      <c r="N9" s="3"/>
      <c r="P9" s="4">
        <f t="shared" si="4"/>
        <v>32.667301469820707</v>
      </c>
      <c r="Q9" s="5">
        <f t="shared" si="5"/>
        <v>32.667301469820707</v>
      </c>
      <c r="R9" s="5">
        <f t="shared" si="6"/>
        <v>6.049500272189019</v>
      </c>
    </row>
    <row r="10" spans="1:18" x14ac:dyDescent="0.3">
      <c r="A10" s="1">
        <v>9</v>
      </c>
      <c r="B10" s="1" t="s">
        <v>192</v>
      </c>
      <c r="C10" s="1" t="s">
        <v>523</v>
      </c>
      <c r="D10" s="1" t="s">
        <v>544</v>
      </c>
      <c r="E10" s="1">
        <v>8700</v>
      </c>
      <c r="F10" s="1" t="s">
        <v>519</v>
      </c>
      <c r="G10" s="1">
        <v>38</v>
      </c>
      <c r="H10" s="1">
        <v>112.25</v>
      </c>
      <c r="I10" s="1">
        <v>28.55</v>
      </c>
      <c r="J10" s="3">
        <f t="shared" si="0"/>
        <v>104</v>
      </c>
      <c r="K10" s="3">
        <f t="shared" si="1"/>
        <v>101.7</v>
      </c>
      <c r="L10" s="3">
        <f t="shared" si="2"/>
        <v>110.6</v>
      </c>
      <c r="M10" s="3">
        <f t="shared" si="3"/>
        <v>110.8</v>
      </c>
      <c r="P10" s="4">
        <v>45.114195666990852</v>
      </c>
      <c r="Q10" s="5">
        <f t="shared" si="5"/>
        <v>45.114195666990852</v>
      </c>
      <c r="R10" s="5">
        <f t="shared" si="6"/>
        <v>5.1855397318380296</v>
      </c>
    </row>
    <row r="11" spans="1:18" x14ac:dyDescent="0.3">
      <c r="A11" s="1">
        <v>10</v>
      </c>
      <c r="B11" s="1" t="s">
        <v>265</v>
      </c>
      <c r="C11" s="1" t="s">
        <v>517</v>
      </c>
      <c r="D11" s="1" t="s">
        <v>543</v>
      </c>
      <c r="E11" s="1">
        <v>6500</v>
      </c>
      <c r="F11" s="1" t="s">
        <v>485</v>
      </c>
      <c r="G11" s="1">
        <v>37</v>
      </c>
      <c r="H11" s="1">
        <v>116.5</v>
      </c>
      <c r="I11" s="1">
        <v>23.5</v>
      </c>
      <c r="J11" s="3">
        <f t="shared" si="0"/>
        <v>105.7</v>
      </c>
      <c r="K11" s="3">
        <f t="shared" si="1"/>
        <v>105</v>
      </c>
      <c r="L11" s="3">
        <f t="shared" si="2"/>
        <v>106.7</v>
      </c>
      <c r="M11" s="3">
        <f t="shared" si="3"/>
        <v>111</v>
      </c>
      <c r="N11" s="3"/>
      <c r="P11" s="4">
        <f t="shared" ref="P11:P20" si="7">-87.868852+(LN(E11))*9.365713+G11*0.73241+I11*0.27241+H11*0.0924+((J11+K11)/2)*0.015315+((L11+M11)/2)*-0.032803</f>
        <v>36.66619709881715</v>
      </c>
      <c r="Q11" s="5">
        <f t="shared" si="5"/>
        <v>36.66619709881715</v>
      </c>
      <c r="R11" s="5">
        <f t="shared" si="6"/>
        <v>5.6409533998180228</v>
      </c>
    </row>
    <row r="12" spans="1:18" x14ac:dyDescent="0.3">
      <c r="A12" s="1">
        <v>11</v>
      </c>
      <c r="B12" s="1" t="s">
        <v>281</v>
      </c>
      <c r="C12" s="1" t="s">
        <v>485</v>
      </c>
      <c r="D12" s="1" t="s">
        <v>542</v>
      </c>
      <c r="E12" s="1">
        <v>5000</v>
      </c>
      <c r="F12" s="1" t="s">
        <v>517</v>
      </c>
      <c r="G12" s="1">
        <v>30</v>
      </c>
      <c r="H12" s="3">
        <v>120.5</v>
      </c>
      <c r="I12" s="1">
        <v>16.579999999999998</v>
      </c>
      <c r="J12" s="3">
        <f t="shared" si="0"/>
        <v>105</v>
      </c>
      <c r="K12" s="3">
        <f t="shared" si="1"/>
        <v>105.7</v>
      </c>
      <c r="L12" s="3">
        <f t="shared" si="2"/>
        <v>101.6</v>
      </c>
      <c r="M12" s="3">
        <f t="shared" si="3"/>
        <v>105.3</v>
      </c>
      <c r="N12" s="3"/>
      <c r="P12" s="4">
        <f t="shared" si="7"/>
        <v>27.743757696358536</v>
      </c>
      <c r="Q12" s="5">
        <f t="shared" si="5"/>
        <v>27.743757696358536</v>
      </c>
      <c r="R12" s="5">
        <f t="shared" si="6"/>
        <v>5.5487515392717075</v>
      </c>
    </row>
    <row r="13" spans="1:18" x14ac:dyDescent="0.3">
      <c r="A13" s="1">
        <v>12</v>
      </c>
      <c r="B13" s="1" t="s">
        <v>202</v>
      </c>
      <c r="C13" s="1" t="s">
        <v>497</v>
      </c>
      <c r="D13" s="1" t="s">
        <v>544</v>
      </c>
      <c r="E13" s="1">
        <v>6800</v>
      </c>
      <c r="F13" s="1" t="s">
        <v>498</v>
      </c>
      <c r="G13" s="1">
        <v>34</v>
      </c>
      <c r="H13" s="1">
        <v>121</v>
      </c>
      <c r="I13" s="1">
        <v>25.34</v>
      </c>
      <c r="J13" s="3">
        <f t="shared" si="0"/>
        <v>105.7</v>
      </c>
      <c r="K13" s="3">
        <f t="shared" si="1"/>
        <v>103.6</v>
      </c>
      <c r="L13" s="3">
        <f t="shared" si="2"/>
        <v>107.8</v>
      </c>
      <c r="M13" s="3">
        <f t="shared" si="3"/>
        <v>109.2</v>
      </c>
      <c r="N13" s="3"/>
      <c r="P13" s="4">
        <f t="shared" si="7"/>
        <v>35.809347096089098</v>
      </c>
      <c r="Q13" s="5">
        <f t="shared" si="5"/>
        <v>35.809347096089098</v>
      </c>
      <c r="R13" s="5">
        <f t="shared" si="6"/>
        <v>5.2660804553072209</v>
      </c>
    </row>
    <row r="14" spans="1:18" x14ac:dyDescent="0.3">
      <c r="A14" s="1">
        <v>13</v>
      </c>
      <c r="B14" s="1" t="s">
        <v>54</v>
      </c>
      <c r="C14" s="1" t="s">
        <v>492</v>
      </c>
      <c r="D14" s="1" t="s">
        <v>543</v>
      </c>
      <c r="E14" s="1">
        <v>6200</v>
      </c>
      <c r="F14" s="3" t="s">
        <v>516</v>
      </c>
      <c r="G14" s="1">
        <v>36</v>
      </c>
      <c r="H14" s="3">
        <v>112.25</v>
      </c>
      <c r="I14" s="1">
        <v>25.54</v>
      </c>
      <c r="J14" s="3">
        <f t="shared" si="0"/>
        <v>101.8</v>
      </c>
      <c r="K14" s="3">
        <f t="shared" si="1"/>
        <v>102.7</v>
      </c>
      <c r="L14" s="3">
        <f t="shared" si="2"/>
        <v>107.8</v>
      </c>
      <c r="M14" s="3">
        <f t="shared" si="3"/>
        <v>110.5</v>
      </c>
      <c r="N14" s="3"/>
      <c r="P14" s="4">
        <f t="shared" si="7"/>
        <v>35.596929140884896</v>
      </c>
      <c r="Q14" s="5">
        <f t="shared" si="5"/>
        <v>35.596929140884896</v>
      </c>
      <c r="R14" s="5">
        <f t="shared" si="6"/>
        <v>5.741440184013693</v>
      </c>
    </row>
    <row r="15" spans="1:18" x14ac:dyDescent="0.3">
      <c r="A15" s="1">
        <v>14</v>
      </c>
      <c r="B15" s="1" t="s">
        <v>359</v>
      </c>
      <c r="C15" s="1" t="s">
        <v>512</v>
      </c>
      <c r="D15" s="1" t="s">
        <v>543</v>
      </c>
      <c r="E15" s="1">
        <v>5400</v>
      </c>
      <c r="F15" s="1" t="s">
        <v>514</v>
      </c>
      <c r="G15" s="1">
        <v>28</v>
      </c>
      <c r="H15" s="1">
        <v>116</v>
      </c>
      <c r="I15" s="1">
        <v>26.12</v>
      </c>
      <c r="J15" s="3">
        <f t="shared" si="0"/>
        <v>102.8</v>
      </c>
      <c r="K15" s="3">
        <f t="shared" si="1"/>
        <v>101.4</v>
      </c>
      <c r="L15" s="3">
        <f t="shared" si="2"/>
        <v>107.9</v>
      </c>
      <c r="M15" s="3">
        <f t="shared" si="3"/>
        <v>108</v>
      </c>
      <c r="N15" s="3"/>
      <c r="P15" s="4">
        <f t="shared" si="7"/>
        <v>28.985336869820713</v>
      </c>
      <c r="Q15" s="5">
        <f t="shared" si="5"/>
        <v>28.985336869820713</v>
      </c>
      <c r="R15" s="5">
        <f t="shared" si="6"/>
        <v>5.3676549758927248</v>
      </c>
    </row>
    <row r="16" spans="1:18" x14ac:dyDescent="0.3">
      <c r="A16" s="1">
        <v>15</v>
      </c>
      <c r="B16" s="1" t="s">
        <v>387</v>
      </c>
      <c r="C16" s="1" t="s">
        <v>523</v>
      </c>
      <c r="D16" s="1" t="s">
        <v>543</v>
      </c>
      <c r="E16" s="1">
        <v>3000</v>
      </c>
      <c r="F16" s="1" t="s">
        <v>519</v>
      </c>
      <c r="G16" s="1">
        <v>14</v>
      </c>
      <c r="H16" s="1">
        <v>112.25</v>
      </c>
      <c r="I16" s="1">
        <v>17.940000000000001</v>
      </c>
      <c r="J16" s="3">
        <f t="shared" si="0"/>
        <v>104</v>
      </c>
      <c r="K16" s="3">
        <f t="shared" si="1"/>
        <v>101.7</v>
      </c>
      <c r="L16" s="3">
        <f t="shared" si="2"/>
        <v>110.6</v>
      </c>
      <c r="M16" s="3">
        <f t="shared" si="3"/>
        <v>110.8</v>
      </c>
      <c r="P16" s="4">
        <f t="shared" si="7"/>
        <v>10.573019861120278</v>
      </c>
      <c r="Q16" s="5">
        <f t="shared" si="5"/>
        <v>10.573019861120278</v>
      </c>
      <c r="R16" s="5">
        <f t="shared" si="6"/>
        <v>3.5243399537067592</v>
      </c>
    </row>
    <row r="17" spans="1:18" x14ac:dyDescent="0.3">
      <c r="A17" s="1">
        <v>16</v>
      </c>
      <c r="B17" s="1" t="s">
        <v>417</v>
      </c>
      <c r="C17" s="1" t="s">
        <v>564</v>
      </c>
      <c r="D17" s="1" t="s">
        <v>545</v>
      </c>
      <c r="E17" s="1">
        <v>4100</v>
      </c>
      <c r="F17" s="3" t="s">
        <v>493</v>
      </c>
      <c r="G17" s="1">
        <v>18</v>
      </c>
      <c r="H17" s="1">
        <v>121.5</v>
      </c>
      <c r="I17" s="1">
        <v>15.74</v>
      </c>
      <c r="J17" s="3">
        <f t="shared" si="0"/>
        <v>104.6</v>
      </c>
      <c r="K17" s="3">
        <f t="shared" si="1"/>
        <v>102.5</v>
      </c>
      <c r="L17" s="3">
        <f t="shared" si="2"/>
        <v>110</v>
      </c>
      <c r="M17" s="3">
        <f t="shared" si="3"/>
        <v>102.4</v>
      </c>
      <c r="N17" s="3"/>
      <c r="P17" s="4">
        <f t="shared" si="7"/>
        <v>16.842003509690471</v>
      </c>
      <c r="Q17" s="5">
        <f t="shared" si="5"/>
        <v>16.842003509690471</v>
      </c>
      <c r="R17" s="5">
        <f t="shared" si="6"/>
        <v>4.1078057340708467</v>
      </c>
    </row>
    <row r="18" spans="1:18" x14ac:dyDescent="0.3">
      <c r="A18" s="1">
        <v>17</v>
      </c>
      <c r="B18" s="1" t="s">
        <v>238</v>
      </c>
      <c r="C18" s="1" t="s">
        <v>514</v>
      </c>
      <c r="D18" s="1" t="s">
        <v>542</v>
      </c>
      <c r="E18" s="1">
        <v>5800</v>
      </c>
      <c r="F18" s="1" t="s">
        <v>512</v>
      </c>
      <c r="G18" s="1">
        <v>33</v>
      </c>
      <c r="H18" s="1">
        <v>113</v>
      </c>
      <c r="I18" s="1">
        <v>15.84</v>
      </c>
      <c r="J18" s="3">
        <f t="shared" si="0"/>
        <v>101.4</v>
      </c>
      <c r="K18" s="3">
        <f t="shared" si="1"/>
        <v>102.8</v>
      </c>
      <c r="L18" s="3">
        <f t="shared" si="2"/>
        <v>109.1</v>
      </c>
      <c r="M18" s="3">
        <f t="shared" si="3"/>
        <v>107.3</v>
      </c>
      <c r="N18" s="3"/>
      <c r="P18" s="4">
        <f t="shared" si="7"/>
        <v>30.230875467754814</v>
      </c>
      <c r="Q18" s="5">
        <f t="shared" si="5"/>
        <v>30.230875467754814</v>
      </c>
      <c r="R18" s="5">
        <f t="shared" si="6"/>
        <v>5.2122199082335889</v>
      </c>
    </row>
    <row r="19" spans="1:18" x14ac:dyDescent="0.3">
      <c r="A19" s="1">
        <v>18</v>
      </c>
      <c r="B19" s="1" t="s">
        <v>554</v>
      </c>
      <c r="C19" s="1" t="s">
        <v>497</v>
      </c>
      <c r="D19" s="1" t="s">
        <v>544</v>
      </c>
      <c r="E19" s="1">
        <v>3000</v>
      </c>
      <c r="F19" s="1" t="s">
        <v>498</v>
      </c>
      <c r="G19" s="1">
        <v>18</v>
      </c>
      <c r="H19" s="1">
        <v>121</v>
      </c>
      <c r="I19" s="1">
        <v>18.940000000000001</v>
      </c>
      <c r="J19" s="3">
        <f t="shared" si="0"/>
        <v>105.7</v>
      </c>
      <c r="K19" s="3">
        <f t="shared" si="1"/>
        <v>103.6</v>
      </c>
      <c r="L19" s="3">
        <f t="shared" si="2"/>
        <v>107.8</v>
      </c>
      <c r="M19" s="3">
        <f t="shared" si="3"/>
        <v>109.2</v>
      </c>
      <c r="N19" s="3"/>
      <c r="P19" s="4">
        <f t="shared" si="7"/>
        <v>14.683303461120275</v>
      </c>
      <c r="Q19" s="5">
        <f t="shared" si="5"/>
        <v>14.683303461120275</v>
      </c>
      <c r="R19" s="5">
        <f t="shared" si="6"/>
        <v>4.8944344870400913</v>
      </c>
    </row>
    <row r="20" spans="1:18" x14ac:dyDescent="0.3">
      <c r="A20" s="1">
        <v>19</v>
      </c>
      <c r="B20" s="1" t="s">
        <v>15</v>
      </c>
      <c r="C20" s="1" t="s">
        <v>499</v>
      </c>
      <c r="D20" s="1" t="s">
        <v>542</v>
      </c>
      <c r="E20" s="1">
        <v>3000</v>
      </c>
      <c r="F20" s="1" t="s">
        <v>507</v>
      </c>
      <c r="G20" s="1">
        <v>12</v>
      </c>
      <c r="H20" s="1">
        <v>114.25</v>
      </c>
      <c r="I20" s="1">
        <v>13.49</v>
      </c>
      <c r="J20" s="3">
        <f t="shared" si="0"/>
        <v>101.1</v>
      </c>
      <c r="K20" s="3">
        <f t="shared" si="1"/>
        <v>106.4</v>
      </c>
      <c r="L20" s="3">
        <f t="shared" si="2"/>
        <v>109.7</v>
      </c>
      <c r="M20" s="3">
        <f t="shared" si="3"/>
        <v>103.6</v>
      </c>
      <c r="N20" s="3"/>
      <c r="P20" s="4">
        <f t="shared" si="7"/>
        <v>8.2274110111202781</v>
      </c>
      <c r="Q20" s="5">
        <f t="shared" si="5"/>
        <v>8.2274110111202781</v>
      </c>
      <c r="R20" s="5">
        <f t="shared" si="6"/>
        <v>2.7424703370400927</v>
      </c>
    </row>
    <row r="21" spans="1:18" x14ac:dyDescent="0.3">
      <c r="A21" s="1">
        <v>20</v>
      </c>
      <c r="B21" s="1" t="s">
        <v>330</v>
      </c>
      <c r="C21" s="1" t="s">
        <v>492</v>
      </c>
      <c r="D21" s="1" t="s">
        <v>543</v>
      </c>
      <c r="E21" s="1">
        <v>8400</v>
      </c>
      <c r="F21" s="1" t="s">
        <v>516</v>
      </c>
      <c r="G21" s="1">
        <v>36</v>
      </c>
      <c r="H21" s="1">
        <v>112.25</v>
      </c>
      <c r="I21" s="1">
        <v>30.54</v>
      </c>
      <c r="J21" s="3">
        <f t="shared" si="0"/>
        <v>101.8</v>
      </c>
      <c r="K21" s="3">
        <f t="shared" si="1"/>
        <v>102.7</v>
      </c>
      <c r="L21" s="3">
        <f t="shared" si="2"/>
        <v>107.8</v>
      </c>
      <c r="M21" s="3">
        <f t="shared" si="3"/>
        <v>110.5</v>
      </c>
      <c r="N21" s="3"/>
      <c r="P21" s="4">
        <v>43.783499618832906</v>
      </c>
      <c r="Q21" s="5">
        <f t="shared" si="5"/>
        <v>43.783499618832906</v>
      </c>
      <c r="R21" s="5">
        <f t="shared" si="6"/>
        <v>5.2123213831943938</v>
      </c>
    </row>
    <row r="22" spans="1:18" x14ac:dyDescent="0.3">
      <c r="A22" s="1">
        <v>21</v>
      </c>
      <c r="B22" s="1" t="s">
        <v>326</v>
      </c>
      <c r="C22" s="1" t="s">
        <v>512</v>
      </c>
      <c r="D22" s="1" t="s">
        <v>543</v>
      </c>
      <c r="E22" s="1">
        <v>8500</v>
      </c>
      <c r="F22" s="1" t="s">
        <v>514</v>
      </c>
      <c r="G22" s="1">
        <v>33</v>
      </c>
      <c r="H22" s="1">
        <v>116</v>
      </c>
      <c r="I22" s="1">
        <v>32.22</v>
      </c>
      <c r="J22" s="3">
        <f t="shared" si="0"/>
        <v>102.8</v>
      </c>
      <c r="K22" s="3">
        <f t="shared" si="1"/>
        <v>101.4</v>
      </c>
      <c r="L22" s="3">
        <f t="shared" si="2"/>
        <v>107.9</v>
      </c>
      <c r="M22" s="3">
        <f t="shared" si="3"/>
        <v>108</v>
      </c>
      <c r="N22" s="3"/>
      <c r="P22" s="4">
        <v>42.41380523104867</v>
      </c>
      <c r="Q22" s="5">
        <f t="shared" si="5"/>
        <v>42.41380523104867</v>
      </c>
      <c r="R22" s="5">
        <f t="shared" si="6"/>
        <v>4.989859438946902</v>
      </c>
    </row>
    <row r="23" spans="1:18" x14ac:dyDescent="0.3">
      <c r="A23" s="1">
        <v>22</v>
      </c>
      <c r="B23" s="1" t="s">
        <v>117</v>
      </c>
      <c r="C23" s="1" t="s">
        <v>519</v>
      </c>
      <c r="D23" s="1" t="s">
        <v>545</v>
      </c>
      <c r="E23" s="1">
        <v>3000</v>
      </c>
      <c r="F23" s="3" t="s">
        <v>523</v>
      </c>
      <c r="G23" s="1">
        <v>14</v>
      </c>
      <c r="H23" s="1">
        <v>122.25</v>
      </c>
      <c r="I23" s="1">
        <v>15.82</v>
      </c>
      <c r="J23" s="3">
        <f t="shared" si="0"/>
        <v>101.7</v>
      </c>
      <c r="K23" s="3">
        <f t="shared" si="1"/>
        <v>104</v>
      </c>
      <c r="L23" s="3">
        <f t="shared" si="2"/>
        <v>103.6</v>
      </c>
      <c r="M23" s="3">
        <f t="shared" si="3"/>
        <v>108.2</v>
      </c>
      <c r="N23" s="3"/>
      <c r="P23" s="4">
        <f t="shared" ref="P23:P31" si="8">-87.868852+(LN(E23))*9.365713+G23*0.73241+I23*0.27241+H23*0.0924+((J23+K23)/2)*0.015315+((L23+M23)/2)*-0.032803</f>
        <v>11.076965061120276</v>
      </c>
      <c r="Q23" s="5">
        <f t="shared" si="5"/>
        <v>11.076965061120276</v>
      </c>
      <c r="R23" s="5">
        <f t="shared" si="6"/>
        <v>3.6923216870400921</v>
      </c>
    </row>
    <row r="24" spans="1:18" x14ac:dyDescent="0.3">
      <c r="A24" s="1">
        <v>23</v>
      </c>
      <c r="B24" s="1" t="s">
        <v>308</v>
      </c>
      <c r="C24" s="1" t="s">
        <v>498</v>
      </c>
      <c r="D24" s="1" t="s">
        <v>546</v>
      </c>
      <c r="E24" s="1">
        <v>6100</v>
      </c>
      <c r="F24" s="1" t="s">
        <v>497</v>
      </c>
      <c r="G24" s="1">
        <v>31</v>
      </c>
      <c r="H24" s="1">
        <v>117</v>
      </c>
      <c r="I24" s="1">
        <v>22.68</v>
      </c>
      <c r="J24" s="3">
        <f t="shared" si="0"/>
        <v>103.6</v>
      </c>
      <c r="K24" s="3">
        <f t="shared" si="1"/>
        <v>105.7</v>
      </c>
      <c r="L24" s="3">
        <f t="shared" si="2"/>
        <v>109</v>
      </c>
      <c r="M24" s="3">
        <f t="shared" si="3"/>
        <v>107.6</v>
      </c>
      <c r="N24" s="3"/>
      <c r="P24" s="4">
        <f t="shared" si="8"/>
        <v>31.507033719169286</v>
      </c>
      <c r="Q24" s="5">
        <f t="shared" si="5"/>
        <v>31.507033719169286</v>
      </c>
      <c r="R24" s="5">
        <f t="shared" si="6"/>
        <v>5.1650874949457846</v>
      </c>
    </row>
    <row r="25" spans="1:18" x14ac:dyDescent="0.3">
      <c r="A25" s="1">
        <v>24</v>
      </c>
      <c r="B25" s="1" t="s">
        <v>187</v>
      </c>
      <c r="C25" s="1" t="s">
        <v>516</v>
      </c>
      <c r="D25" s="1" t="s">
        <v>544</v>
      </c>
      <c r="E25" s="1">
        <v>4000</v>
      </c>
      <c r="F25" s="1" t="s">
        <v>492</v>
      </c>
      <c r="G25" s="1">
        <v>30</v>
      </c>
      <c r="H25" s="1">
        <v>117.25</v>
      </c>
      <c r="I25" s="1">
        <v>13.45</v>
      </c>
      <c r="J25" s="3">
        <f t="shared" si="0"/>
        <v>102.7</v>
      </c>
      <c r="K25" s="3">
        <f t="shared" si="1"/>
        <v>101.8</v>
      </c>
      <c r="L25" s="3">
        <f t="shared" si="2"/>
        <v>104.7</v>
      </c>
      <c r="M25" s="3">
        <f t="shared" si="3"/>
        <v>110.2</v>
      </c>
      <c r="P25" s="4">
        <f t="shared" si="8"/>
        <v>24.322227436948872</v>
      </c>
      <c r="Q25" s="5">
        <f t="shared" si="5"/>
        <v>24.322227436948872</v>
      </c>
      <c r="R25" s="5">
        <f t="shared" si="6"/>
        <v>6.0805568592372179</v>
      </c>
    </row>
    <row r="26" spans="1:18" x14ac:dyDescent="0.3">
      <c r="A26" s="1">
        <v>25</v>
      </c>
      <c r="B26" s="1" t="s">
        <v>216</v>
      </c>
      <c r="C26" s="1" t="s">
        <v>564</v>
      </c>
      <c r="D26" s="1" t="s">
        <v>546</v>
      </c>
      <c r="E26" s="1">
        <v>3400</v>
      </c>
      <c r="F26" s="1" t="s">
        <v>493</v>
      </c>
      <c r="G26" s="1">
        <v>20</v>
      </c>
      <c r="H26" s="1">
        <v>121.5</v>
      </c>
      <c r="I26" s="1">
        <v>13.61</v>
      </c>
      <c r="J26" s="3">
        <f t="shared" si="0"/>
        <v>104.6</v>
      </c>
      <c r="K26" s="3">
        <f t="shared" si="1"/>
        <v>102.5</v>
      </c>
      <c r="L26" s="3">
        <f t="shared" si="2"/>
        <v>110</v>
      </c>
      <c r="M26" s="3">
        <f t="shared" si="3"/>
        <v>102.4</v>
      </c>
      <c r="N26" s="3"/>
      <c r="P26" s="4">
        <f t="shared" si="8"/>
        <v>15.973220636205468</v>
      </c>
      <c r="Q26" s="5">
        <f t="shared" si="5"/>
        <v>15.973220636205468</v>
      </c>
      <c r="R26" s="5">
        <f t="shared" si="6"/>
        <v>4.6980060694721963</v>
      </c>
    </row>
    <row r="27" spans="1:18" x14ac:dyDescent="0.3">
      <c r="A27" s="1">
        <v>26</v>
      </c>
      <c r="B27" s="1" t="s">
        <v>86</v>
      </c>
      <c r="C27" s="1" t="s">
        <v>497</v>
      </c>
      <c r="D27" s="1" t="s">
        <v>543</v>
      </c>
      <c r="E27" s="1">
        <v>7200</v>
      </c>
      <c r="F27" s="1" t="s">
        <v>498</v>
      </c>
      <c r="G27" s="1">
        <v>33</v>
      </c>
      <c r="H27" s="1">
        <v>121</v>
      </c>
      <c r="I27" s="1">
        <v>26.79</v>
      </c>
      <c r="J27" s="3">
        <f t="shared" si="0"/>
        <v>105.7</v>
      </c>
      <c r="K27" s="3">
        <f t="shared" si="1"/>
        <v>103.6</v>
      </c>
      <c r="L27" s="3">
        <f t="shared" si="2"/>
        <v>107.8</v>
      </c>
      <c r="M27" s="3">
        <f t="shared" si="3"/>
        <v>109.2</v>
      </c>
      <c r="N27" s="3"/>
      <c r="P27" s="4">
        <f t="shared" si="8"/>
        <v>36.007260895649281</v>
      </c>
      <c r="Q27" s="5">
        <f t="shared" si="5"/>
        <v>36.007260895649281</v>
      </c>
      <c r="R27" s="5">
        <f t="shared" si="6"/>
        <v>5.0010084577290668</v>
      </c>
    </row>
    <row r="28" spans="1:18" x14ac:dyDescent="0.3">
      <c r="A28" s="1">
        <v>27</v>
      </c>
      <c r="B28" s="1" t="s">
        <v>161</v>
      </c>
      <c r="C28" s="1" t="s">
        <v>493</v>
      </c>
      <c r="D28" s="1" t="s">
        <v>542</v>
      </c>
      <c r="E28" s="1">
        <v>6900</v>
      </c>
      <c r="F28" s="1" t="s">
        <v>564</v>
      </c>
      <c r="G28" s="1">
        <v>33</v>
      </c>
      <c r="H28" s="1">
        <v>117</v>
      </c>
      <c r="I28" s="1">
        <v>20.49</v>
      </c>
      <c r="J28" s="3">
        <f t="shared" si="0"/>
        <v>102.5</v>
      </c>
      <c r="K28" s="3">
        <f t="shared" si="1"/>
        <v>104.6</v>
      </c>
      <c r="L28" s="3">
        <f t="shared" si="2"/>
        <v>111.9</v>
      </c>
      <c r="M28" s="3">
        <f t="shared" si="3"/>
        <v>110.3</v>
      </c>
      <c r="N28" s="3"/>
      <c r="P28" s="4">
        <f t="shared" si="8"/>
        <v>33.420742461612186</v>
      </c>
      <c r="Q28" s="5">
        <f t="shared" si="5"/>
        <v>33.420742461612186</v>
      </c>
      <c r="R28" s="5">
        <f t="shared" si="6"/>
        <v>4.8435858640017662</v>
      </c>
    </row>
    <row r="29" spans="1:18" x14ac:dyDescent="0.3">
      <c r="A29" s="1">
        <v>28</v>
      </c>
      <c r="B29" s="1" t="s">
        <v>348</v>
      </c>
      <c r="C29" s="1" t="s">
        <v>507</v>
      </c>
      <c r="D29" s="1" t="s">
        <v>544</v>
      </c>
      <c r="E29" s="1">
        <v>3000</v>
      </c>
      <c r="F29" s="3" t="s">
        <v>499</v>
      </c>
      <c r="G29" s="1">
        <v>30</v>
      </c>
      <c r="H29" s="1">
        <v>115.25</v>
      </c>
      <c r="I29" s="1">
        <v>17.649999999999999</v>
      </c>
      <c r="J29" s="3">
        <f t="shared" si="0"/>
        <v>106.4</v>
      </c>
      <c r="K29" s="3">
        <f t="shared" si="1"/>
        <v>101.1</v>
      </c>
      <c r="L29" s="3">
        <f t="shared" si="2"/>
        <v>111</v>
      </c>
      <c r="M29" s="3">
        <f t="shared" si="3"/>
        <v>101.2</v>
      </c>
      <c r="N29" s="3"/>
      <c r="P29" s="4">
        <f t="shared" si="8"/>
        <v>22.654458261120279</v>
      </c>
      <c r="Q29" s="5">
        <f t="shared" si="5"/>
        <v>22.654458261120279</v>
      </c>
      <c r="R29" s="5">
        <f t="shared" si="6"/>
        <v>7.5514860870400931</v>
      </c>
    </row>
    <row r="30" spans="1:18" x14ac:dyDescent="0.3">
      <c r="A30" s="1">
        <v>29</v>
      </c>
      <c r="B30" s="1" t="s">
        <v>107</v>
      </c>
      <c r="C30" s="1" t="s">
        <v>493</v>
      </c>
      <c r="D30" s="1" t="s">
        <v>543</v>
      </c>
      <c r="E30" s="1">
        <v>3000</v>
      </c>
      <c r="F30" s="1" t="s">
        <v>564</v>
      </c>
      <c r="G30" s="1">
        <v>11</v>
      </c>
      <c r="H30" s="1">
        <v>117</v>
      </c>
      <c r="I30" s="1">
        <v>17.149999999999999</v>
      </c>
      <c r="J30" s="3">
        <f t="shared" si="0"/>
        <v>102.5</v>
      </c>
      <c r="K30" s="3">
        <f t="shared" si="1"/>
        <v>104.6</v>
      </c>
      <c r="L30" s="3">
        <f t="shared" si="2"/>
        <v>111.9</v>
      </c>
      <c r="M30" s="3">
        <f t="shared" si="3"/>
        <v>110.3</v>
      </c>
      <c r="N30" s="3"/>
      <c r="P30" s="4">
        <f t="shared" si="8"/>
        <v>8.5970852611202773</v>
      </c>
      <c r="Q30" s="5">
        <f t="shared" si="5"/>
        <v>8.5970852611202773</v>
      </c>
      <c r="R30" s="5">
        <f t="shared" si="6"/>
        <v>2.8656950870400926</v>
      </c>
    </row>
    <row r="31" spans="1:18" x14ac:dyDescent="0.3">
      <c r="A31" s="1">
        <v>30</v>
      </c>
      <c r="B31" s="1" t="s">
        <v>440</v>
      </c>
      <c r="C31" s="1" t="s">
        <v>512</v>
      </c>
      <c r="D31" s="1" t="s">
        <v>546</v>
      </c>
      <c r="E31" s="1">
        <v>3800</v>
      </c>
      <c r="F31" s="3" t="s">
        <v>514</v>
      </c>
      <c r="G31" s="1">
        <v>25</v>
      </c>
      <c r="H31" s="1">
        <v>116</v>
      </c>
      <c r="I31" s="1">
        <v>18.39</v>
      </c>
      <c r="J31" s="3">
        <f t="shared" si="0"/>
        <v>102.8</v>
      </c>
      <c r="K31" s="3">
        <f t="shared" si="1"/>
        <v>101.4</v>
      </c>
      <c r="L31" s="3">
        <f t="shared" si="2"/>
        <v>107.9</v>
      </c>
      <c r="M31" s="3">
        <f t="shared" si="3"/>
        <v>108</v>
      </c>
      <c r="N31" s="3"/>
      <c r="P31" s="4">
        <f t="shared" si="8"/>
        <v>21.391285812890565</v>
      </c>
      <c r="Q31" s="5">
        <f t="shared" si="5"/>
        <v>21.391285812890565</v>
      </c>
      <c r="R31" s="5">
        <f t="shared" si="6"/>
        <v>5.6292857402343595</v>
      </c>
    </row>
    <row r="32" spans="1:18" x14ac:dyDescent="0.3">
      <c r="A32" s="1">
        <v>31</v>
      </c>
      <c r="B32" s="1" t="s">
        <v>327</v>
      </c>
      <c r="C32" s="1" t="s">
        <v>493</v>
      </c>
      <c r="D32" s="1" t="s">
        <v>543</v>
      </c>
      <c r="E32" s="1">
        <v>8300</v>
      </c>
      <c r="F32" s="3" t="s">
        <v>564</v>
      </c>
      <c r="G32" s="1">
        <v>36</v>
      </c>
      <c r="H32" s="1">
        <v>117</v>
      </c>
      <c r="I32" s="1">
        <v>31.93</v>
      </c>
      <c r="J32" s="3">
        <f t="shared" si="0"/>
        <v>102.5</v>
      </c>
      <c r="K32" s="3">
        <f t="shared" si="1"/>
        <v>104.6</v>
      </c>
      <c r="L32" s="3">
        <f t="shared" si="2"/>
        <v>111.9</v>
      </c>
      <c r="M32" s="3">
        <f t="shared" si="3"/>
        <v>110.3</v>
      </c>
      <c r="N32" s="3"/>
      <c r="P32" s="4">
        <v>44.510960398838556</v>
      </c>
      <c r="Q32" s="5">
        <f t="shared" si="5"/>
        <v>44.510960398838556</v>
      </c>
      <c r="R32" s="5">
        <f t="shared" si="6"/>
        <v>5.3627663131130783</v>
      </c>
    </row>
    <row r="33" spans="1:18" x14ac:dyDescent="0.3">
      <c r="A33" s="1">
        <v>32</v>
      </c>
      <c r="B33" s="1" t="s">
        <v>470</v>
      </c>
      <c r="C33" s="1" t="s">
        <v>507</v>
      </c>
      <c r="D33" s="1" t="s">
        <v>545</v>
      </c>
      <c r="E33" s="1">
        <v>5500</v>
      </c>
      <c r="F33" s="1" t="s">
        <v>499</v>
      </c>
      <c r="G33" s="1">
        <v>26</v>
      </c>
      <c r="H33" s="1">
        <v>115.25</v>
      </c>
      <c r="I33" s="1">
        <v>17.29</v>
      </c>
      <c r="J33" s="3">
        <f t="shared" si="0"/>
        <v>106.4</v>
      </c>
      <c r="K33" s="3">
        <f t="shared" si="1"/>
        <v>101.1</v>
      </c>
      <c r="L33" s="3">
        <f t="shared" si="2"/>
        <v>111</v>
      </c>
      <c r="M33" s="3">
        <f t="shared" si="3"/>
        <v>101.2</v>
      </c>
      <c r="N33" s="3"/>
      <c r="P33" s="4">
        <f t="shared" ref="P33:P40" si="9">-87.868852+(LN(E33))*9.365713+G33*0.73241+I33*0.27241+H33*0.0924+((J33+K33)/2)*0.015315+((L33+M33)/2)*-0.032803</f>
        <v>25.303644636384245</v>
      </c>
      <c r="Q33" s="5">
        <f t="shared" si="5"/>
        <v>25.303644636384245</v>
      </c>
      <c r="R33" s="5">
        <f t="shared" si="6"/>
        <v>4.6006626611607722</v>
      </c>
    </row>
    <row r="34" spans="1:18" x14ac:dyDescent="0.3">
      <c r="A34" s="1">
        <v>33</v>
      </c>
      <c r="B34" s="1" t="s">
        <v>339</v>
      </c>
      <c r="C34" s="1" t="s">
        <v>512</v>
      </c>
      <c r="D34" s="1" t="s">
        <v>542</v>
      </c>
      <c r="E34" s="1">
        <v>3500</v>
      </c>
      <c r="F34" s="3" t="s">
        <v>514</v>
      </c>
      <c r="G34" s="1">
        <v>19</v>
      </c>
      <c r="H34" s="1">
        <v>116</v>
      </c>
      <c r="I34" s="1">
        <v>13</v>
      </c>
      <c r="J34" s="3">
        <f t="shared" ref="J34:J65" si="10">VLOOKUP(C34,$B$151:$E$180,2,FALSE)</f>
        <v>102.8</v>
      </c>
      <c r="K34" s="3">
        <f t="shared" ref="K34:K65" si="11">VLOOKUP(F34,$B$151:$E$180,2,FALSE)</f>
        <v>101.4</v>
      </c>
      <c r="L34" s="3">
        <f t="shared" ref="L34:L65" si="12">VLOOKUP(C34,$B$151:$E$180,4,FALSE)</f>
        <v>107.9</v>
      </c>
      <c r="M34" s="3">
        <f t="shared" ref="M34:M65" si="13">VLOOKUP(F34,$B$151:$E$180,3,FALSE)</f>
        <v>108</v>
      </c>
      <c r="N34" s="3"/>
      <c r="P34" s="4">
        <f t="shared" si="9"/>
        <v>14.75831748713728</v>
      </c>
      <c r="Q34" s="5">
        <f t="shared" ref="Q34:Q65" si="14">P34-O34</f>
        <v>14.75831748713728</v>
      </c>
      <c r="R34" s="5">
        <f t="shared" ref="R34:R65" si="15">P34/(E34/1000)</f>
        <v>4.2166621391820795</v>
      </c>
    </row>
    <row r="35" spans="1:18" x14ac:dyDescent="0.3">
      <c r="A35" s="1">
        <v>34</v>
      </c>
      <c r="B35" s="1" t="s">
        <v>120</v>
      </c>
      <c r="C35" s="1" t="s">
        <v>564</v>
      </c>
      <c r="D35" s="1" t="s">
        <v>543</v>
      </c>
      <c r="E35" s="1">
        <v>5600</v>
      </c>
      <c r="F35" s="1" t="s">
        <v>493</v>
      </c>
      <c r="G35" s="1">
        <v>30</v>
      </c>
      <c r="H35" s="3">
        <v>121.5</v>
      </c>
      <c r="I35" s="1">
        <v>21.02</v>
      </c>
      <c r="J35" s="3">
        <f t="shared" si="10"/>
        <v>104.6</v>
      </c>
      <c r="K35" s="3">
        <f t="shared" si="11"/>
        <v>102.5</v>
      </c>
      <c r="L35" s="3">
        <f t="shared" si="12"/>
        <v>110</v>
      </c>
      <c r="M35" s="3">
        <f t="shared" si="13"/>
        <v>102.4</v>
      </c>
      <c r="N35" s="3"/>
      <c r="P35" s="4">
        <f t="shared" si="9"/>
        <v>29.989286787611253</v>
      </c>
      <c r="Q35" s="5">
        <f t="shared" si="14"/>
        <v>29.989286787611253</v>
      </c>
      <c r="R35" s="5">
        <f t="shared" si="15"/>
        <v>5.3552297835020095</v>
      </c>
    </row>
    <row r="36" spans="1:18" x14ac:dyDescent="0.3">
      <c r="A36" s="1">
        <v>35</v>
      </c>
      <c r="B36" s="1" t="s">
        <v>467</v>
      </c>
      <c r="C36" s="1" t="s">
        <v>485</v>
      </c>
      <c r="D36" s="1" t="s">
        <v>543</v>
      </c>
      <c r="E36" s="1">
        <v>6700</v>
      </c>
      <c r="F36" s="3" t="s">
        <v>517</v>
      </c>
      <c r="G36" s="1">
        <v>31</v>
      </c>
      <c r="H36" s="1">
        <v>120.5</v>
      </c>
      <c r="I36" s="1">
        <v>23.82</v>
      </c>
      <c r="J36" s="3">
        <f t="shared" si="10"/>
        <v>105</v>
      </c>
      <c r="K36" s="3">
        <f t="shared" si="11"/>
        <v>105.7</v>
      </c>
      <c r="L36" s="3">
        <f t="shared" si="12"/>
        <v>101.6</v>
      </c>
      <c r="M36" s="3">
        <f t="shared" si="13"/>
        <v>105.3</v>
      </c>
      <c r="N36" s="3"/>
      <c r="P36" s="4">
        <f t="shared" si="9"/>
        <v>33.189475704555086</v>
      </c>
      <c r="Q36" s="5">
        <f t="shared" si="14"/>
        <v>33.189475704555086</v>
      </c>
      <c r="R36" s="5">
        <f t="shared" si="15"/>
        <v>4.9536530902321019</v>
      </c>
    </row>
    <row r="37" spans="1:18" x14ac:dyDescent="0.3">
      <c r="A37" s="1">
        <v>36</v>
      </c>
      <c r="B37" s="1" t="s">
        <v>257</v>
      </c>
      <c r="C37" s="1" t="s">
        <v>485</v>
      </c>
      <c r="D37" s="1" t="s">
        <v>545</v>
      </c>
      <c r="E37" s="1">
        <v>3100</v>
      </c>
      <c r="F37" s="1" t="s">
        <v>517</v>
      </c>
      <c r="G37" s="1">
        <v>15</v>
      </c>
      <c r="H37" s="1">
        <v>120.5</v>
      </c>
      <c r="I37" s="1">
        <v>15.73</v>
      </c>
      <c r="J37" s="3">
        <f t="shared" si="10"/>
        <v>105</v>
      </c>
      <c r="K37" s="3">
        <f t="shared" si="11"/>
        <v>105.7</v>
      </c>
      <c r="L37" s="3">
        <f t="shared" si="12"/>
        <v>101.6</v>
      </c>
      <c r="M37" s="3">
        <f t="shared" si="13"/>
        <v>105.3</v>
      </c>
      <c r="N37" s="3"/>
      <c r="P37" s="4">
        <f t="shared" si="9"/>
        <v>12.048913081001267</v>
      </c>
      <c r="Q37" s="5">
        <f t="shared" si="14"/>
        <v>12.048913081001267</v>
      </c>
      <c r="R37" s="5">
        <f t="shared" si="15"/>
        <v>3.8867461551616986</v>
      </c>
    </row>
    <row r="38" spans="1:18" x14ac:dyDescent="0.3">
      <c r="A38" s="1">
        <v>37</v>
      </c>
      <c r="B38" s="1" t="s">
        <v>365</v>
      </c>
      <c r="C38" s="1" t="s">
        <v>564</v>
      </c>
      <c r="D38" s="1" t="s">
        <v>544</v>
      </c>
      <c r="E38" s="1">
        <v>3100</v>
      </c>
      <c r="F38" s="1" t="s">
        <v>493</v>
      </c>
      <c r="G38" s="1">
        <v>20</v>
      </c>
      <c r="H38" s="1">
        <v>121.5</v>
      </c>
      <c r="I38" s="1">
        <v>17.72</v>
      </c>
      <c r="J38" s="3">
        <f t="shared" si="10"/>
        <v>104.6</v>
      </c>
      <c r="K38" s="3">
        <f t="shared" si="11"/>
        <v>102.5</v>
      </c>
      <c r="L38" s="3">
        <f t="shared" si="12"/>
        <v>110</v>
      </c>
      <c r="M38" s="3">
        <f t="shared" si="13"/>
        <v>102.4</v>
      </c>
      <c r="N38" s="3"/>
      <c r="P38" s="4">
        <f t="shared" si="9"/>
        <v>16.227683731001264</v>
      </c>
      <c r="Q38" s="5">
        <f t="shared" si="14"/>
        <v>16.227683731001264</v>
      </c>
      <c r="R38" s="5">
        <f t="shared" si="15"/>
        <v>5.2347366874197627</v>
      </c>
    </row>
    <row r="39" spans="1:18" x14ac:dyDescent="0.3">
      <c r="A39" s="1">
        <v>38</v>
      </c>
      <c r="B39" s="1" t="s">
        <v>336</v>
      </c>
      <c r="C39" s="1" t="s">
        <v>564</v>
      </c>
      <c r="D39" s="1" t="s">
        <v>543</v>
      </c>
      <c r="E39" s="1">
        <v>3100</v>
      </c>
      <c r="F39" s="1" t="s">
        <v>493</v>
      </c>
      <c r="G39" s="1">
        <v>21</v>
      </c>
      <c r="H39" s="1">
        <v>121.5</v>
      </c>
      <c r="I39" s="1">
        <v>17.690000000000001</v>
      </c>
      <c r="J39" s="3">
        <f t="shared" si="10"/>
        <v>104.6</v>
      </c>
      <c r="K39" s="3">
        <f t="shared" si="11"/>
        <v>102.5</v>
      </c>
      <c r="L39" s="3">
        <f t="shared" si="12"/>
        <v>110</v>
      </c>
      <c r="M39" s="3">
        <f t="shared" si="13"/>
        <v>102.4</v>
      </c>
      <c r="N39" s="3"/>
      <c r="P39" s="4">
        <f t="shared" si="9"/>
        <v>16.951921431001267</v>
      </c>
      <c r="Q39" s="5">
        <f t="shared" si="14"/>
        <v>16.951921431001267</v>
      </c>
      <c r="R39" s="5">
        <f t="shared" si="15"/>
        <v>5.4683617519358929</v>
      </c>
    </row>
    <row r="40" spans="1:18" x14ac:dyDescent="0.3">
      <c r="A40" s="1">
        <v>39</v>
      </c>
      <c r="B40" s="1" t="s">
        <v>243</v>
      </c>
      <c r="C40" s="1" t="s">
        <v>498</v>
      </c>
      <c r="D40" s="1" t="s">
        <v>544</v>
      </c>
      <c r="E40" s="1">
        <v>3000</v>
      </c>
      <c r="F40" s="3" t="s">
        <v>497</v>
      </c>
      <c r="G40" s="1">
        <v>20</v>
      </c>
      <c r="H40" s="1">
        <v>117</v>
      </c>
      <c r="I40" s="1">
        <v>12.85</v>
      </c>
      <c r="J40" s="3">
        <f t="shared" si="10"/>
        <v>103.6</v>
      </c>
      <c r="K40" s="3">
        <f t="shared" si="11"/>
        <v>105.7</v>
      </c>
      <c r="L40" s="3">
        <f t="shared" si="12"/>
        <v>109</v>
      </c>
      <c r="M40" s="3">
        <f t="shared" si="13"/>
        <v>107.6</v>
      </c>
      <c r="N40" s="3"/>
      <c r="P40" s="4">
        <f t="shared" si="9"/>
        <v>14.126107161120277</v>
      </c>
      <c r="Q40" s="5">
        <f t="shared" si="14"/>
        <v>14.126107161120277</v>
      </c>
      <c r="R40" s="5">
        <f t="shared" si="15"/>
        <v>4.7087023870400921</v>
      </c>
    </row>
    <row r="41" spans="1:18" x14ac:dyDescent="0.3">
      <c r="A41" s="1">
        <v>40</v>
      </c>
      <c r="B41" s="1" t="s">
        <v>363</v>
      </c>
      <c r="C41" s="1" t="s">
        <v>485</v>
      </c>
      <c r="D41" s="1" t="s">
        <v>546</v>
      </c>
      <c r="E41" s="1">
        <v>11600</v>
      </c>
      <c r="F41" s="3" t="s">
        <v>517</v>
      </c>
      <c r="G41" s="1">
        <v>29</v>
      </c>
      <c r="H41" s="1">
        <v>120.5</v>
      </c>
      <c r="I41" s="1">
        <v>32.68</v>
      </c>
      <c r="J41" s="3">
        <f t="shared" si="10"/>
        <v>105</v>
      </c>
      <c r="K41" s="3">
        <f t="shared" si="11"/>
        <v>105.7</v>
      </c>
      <c r="L41" s="3">
        <f t="shared" si="12"/>
        <v>101.6</v>
      </c>
      <c r="M41" s="3">
        <f t="shared" si="13"/>
        <v>105.3</v>
      </c>
      <c r="N41" s="3"/>
      <c r="P41" s="4">
        <v>54.990635598693807</v>
      </c>
      <c r="Q41" s="5">
        <f t="shared" si="14"/>
        <v>54.990635598693807</v>
      </c>
      <c r="R41" s="5">
        <f t="shared" si="15"/>
        <v>4.7405720343701558</v>
      </c>
    </row>
    <row r="42" spans="1:18" x14ac:dyDescent="0.3">
      <c r="A42" s="1">
        <v>41</v>
      </c>
      <c r="B42" s="1" t="s">
        <v>93</v>
      </c>
      <c r="C42" s="1" t="s">
        <v>519</v>
      </c>
      <c r="D42" s="1" t="s">
        <v>546</v>
      </c>
      <c r="E42" s="1">
        <v>4100</v>
      </c>
      <c r="F42" s="1" t="s">
        <v>523</v>
      </c>
      <c r="G42" s="1">
        <v>25</v>
      </c>
      <c r="H42" s="1">
        <v>122.25</v>
      </c>
      <c r="I42" s="1">
        <v>19.329999999999998</v>
      </c>
      <c r="J42" s="3">
        <f t="shared" si="10"/>
        <v>101.7</v>
      </c>
      <c r="K42" s="3">
        <f t="shared" si="11"/>
        <v>104</v>
      </c>
      <c r="L42" s="3">
        <f t="shared" si="12"/>
        <v>103.6</v>
      </c>
      <c r="M42" s="3">
        <f t="shared" si="13"/>
        <v>108.2</v>
      </c>
      <c r="N42" s="3"/>
      <c r="P42" s="4">
        <f t="shared" ref="P42:P62" si="16">-87.868852+(LN(E42))*9.365713+G42*0.73241+I42*0.27241+H42*0.0924+((J42+K42)/2)*0.015315+((L42+M42)/2)*-0.032803</f>
        <v>23.015245809690473</v>
      </c>
      <c r="Q42" s="5">
        <f t="shared" si="14"/>
        <v>23.015245809690473</v>
      </c>
      <c r="R42" s="5">
        <f t="shared" si="15"/>
        <v>5.6134745877293843</v>
      </c>
    </row>
    <row r="43" spans="1:18" x14ac:dyDescent="0.3">
      <c r="A43" s="1">
        <v>42</v>
      </c>
      <c r="B43" s="1" t="s">
        <v>341</v>
      </c>
      <c r="C43" s="1" t="s">
        <v>497</v>
      </c>
      <c r="D43" s="1" t="s">
        <v>546</v>
      </c>
      <c r="E43" s="1">
        <v>5100</v>
      </c>
      <c r="F43" s="3" t="s">
        <v>498</v>
      </c>
      <c r="G43" s="1">
        <v>35</v>
      </c>
      <c r="H43" s="3">
        <v>121</v>
      </c>
      <c r="I43" s="1">
        <v>21.56</v>
      </c>
      <c r="J43" s="3">
        <f t="shared" si="10"/>
        <v>105.7</v>
      </c>
      <c r="K43" s="3">
        <f t="shared" si="11"/>
        <v>103.6</v>
      </c>
      <c r="L43" s="3">
        <f t="shared" si="12"/>
        <v>107.8</v>
      </c>
      <c r="M43" s="3">
        <f t="shared" si="13"/>
        <v>109.2</v>
      </c>
      <c r="N43" s="3"/>
      <c r="P43" s="4">
        <f t="shared" si="16"/>
        <v>32.817699570260515</v>
      </c>
      <c r="Q43" s="5">
        <f t="shared" si="14"/>
        <v>32.817699570260515</v>
      </c>
      <c r="R43" s="5">
        <f t="shared" si="15"/>
        <v>6.4348430529922584</v>
      </c>
    </row>
    <row r="44" spans="1:18" x14ac:dyDescent="0.3">
      <c r="A44" s="1">
        <v>43</v>
      </c>
      <c r="B44" s="1" t="s">
        <v>26</v>
      </c>
      <c r="C44" s="1" t="s">
        <v>497</v>
      </c>
      <c r="D44" s="1" t="s">
        <v>545</v>
      </c>
      <c r="E44" s="1">
        <v>3100</v>
      </c>
      <c r="F44" s="1" t="s">
        <v>498</v>
      </c>
      <c r="G44" s="1">
        <v>20</v>
      </c>
      <c r="H44" s="3">
        <v>121</v>
      </c>
      <c r="I44" s="1">
        <v>23.57</v>
      </c>
      <c r="J44" s="3">
        <f t="shared" si="10"/>
        <v>105.7</v>
      </c>
      <c r="K44" s="3">
        <f t="shared" si="11"/>
        <v>103.6</v>
      </c>
      <c r="L44" s="3">
        <f t="shared" si="12"/>
        <v>107.8</v>
      </c>
      <c r="M44" s="3">
        <f t="shared" si="13"/>
        <v>109.2</v>
      </c>
      <c r="N44" s="3"/>
      <c r="P44" s="4">
        <f t="shared" si="16"/>
        <v>17.716481831001264</v>
      </c>
      <c r="Q44" s="5">
        <f t="shared" si="14"/>
        <v>17.716481831001264</v>
      </c>
      <c r="R44" s="5">
        <f t="shared" si="15"/>
        <v>5.7149941390326653</v>
      </c>
    </row>
    <row r="45" spans="1:18" x14ac:dyDescent="0.3">
      <c r="A45" s="1">
        <v>44</v>
      </c>
      <c r="B45" s="1" t="s">
        <v>347</v>
      </c>
      <c r="C45" s="1" t="s">
        <v>498</v>
      </c>
      <c r="D45" s="1" t="s">
        <v>542</v>
      </c>
      <c r="E45" s="1">
        <v>4000</v>
      </c>
      <c r="F45" s="1" t="s">
        <v>497</v>
      </c>
      <c r="G45" s="1">
        <v>20</v>
      </c>
      <c r="H45" s="1">
        <v>117</v>
      </c>
      <c r="I45" s="1">
        <v>20.38</v>
      </c>
      <c r="J45" s="3">
        <f t="shared" si="10"/>
        <v>103.6</v>
      </c>
      <c r="K45" s="3">
        <f t="shared" si="11"/>
        <v>105.7</v>
      </c>
      <c r="L45" s="3">
        <f t="shared" si="12"/>
        <v>109</v>
      </c>
      <c r="M45" s="3">
        <f t="shared" si="13"/>
        <v>107.6</v>
      </c>
      <c r="N45" s="3"/>
      <c r="P45" s="4">
        <f t="shared" si="16"/>
        <v>18.87170218694887</v>
      </c>
      <c r="Q45" s="5">
        <f t="shared" si="14"/>
        <v>18.87170218694887</v>
      </c>
      <c r="R45" s="5">
        <f t="shared" si="15"/>
        <v>4.7179255467372174</v>
      </c>
    </row>
    <row r="46" spans="1:18" x14ac:dyDescent="0.3">
      <c r="A46" s="1">
        <v>45</v>
      </c>
      <c r="B46" s="1" t="s">
        <v>469</v>
      </c>
      <c r="C46" s="1" t="s">
        <v>523</v>
      </c>
      <c r="D46" s="1" t="s">
        <v>546</v>
      </c>
      <c r="E46" s="1">
        <v>4700</v>
      </c>
      <c r="F46" s="1" t="s">
        <v>519</v>
      </c>
      <c r="G46" s="1">
        <v>26</v>
      </c>
      <c r="H46" s="1">
        <v>112.25</v>
      </c>
      <c r="I46" s="1">
        <v>23.62</v>
      </c>
      <c r="J46" s="3">
        <f t="shared" si="10"/>
        <v>104</v>
      </c>
      <c r="K46" s="3">
        <f t="shared" si="11"/>
        <v>101.7</v>
      </c>
      <c r="L46" s="3">
        <f t="shared" si="12"/>
        <v>110.6</v>
      </c>
      <c r="M46" s="3">
        <f t="shared" si="13"/>
        <v>110.8</v>
      </c>
      <c r="P46" s="4">
        <f t="shared" si="16"/>
        <v>25.113967573375785</v>
      </c>
      <c r="Q46" s="5">
        <f t="shared" si="14"/>
        <v>25.113967573375785</v>
      </c>
      <c r="R46" s="5">
        <f t="shared" si="15"/>
        <v>5.3433973560374008</v>
      </c>
    </row>
    <row r="47" spans="1:18" x14ac:dyDescent="0.3">
      <c r="A47" s="1">
        <v>46</v>
      </c>
      <c r="B47" s="1" t="s">
        <v>38</v>
      </c>
      <c r="C47" s="1" t="s">
        <v>564</v>
      </c>
      <c r="D47" s="1" t="s">
        <v>542</v>
      </c>
      <c r="E47" s="1">
        <v>3800</v>
      </c>
      <c r="F47" s="1" t="s">
        <v>493</v>
      </c>
      <c r="G47" s="1">
        <v>16</v>
      </c>
      <c r="H47" s="3">
        <v>121.5</v>
      </c>
      <c r="I47" s="1">
        <v>19.5</v>
      </c>
      <c r="J47" s="3">
        <f t="shared" si="10"/>
        <v>104.6</v>
      </c>
      <c r="K47" s="3">
        <f t="shared" si="11"/>
        <v>102.5</v>
      </c>
      <c r="L47" s="3">
        <f t="shared" si="12"/>
        <v>110</v>
      </c>
      <c r="M47" s="3">
        <f t="shared" si="13"/>
        <v>102.4</v>
      </c>
      <c r="N47" s="3"/>
      <c r="P47" s="4">
        <f t="shared" si="16"/>
        <v>15.689782912890564</v>
      </c>
      <c r="Q47" s="5">
        <f t="shared" si="14"/>
        <v>15.689782912890564</v>
      </c>
      <c r="R47" s="5">
        <f t="shared" si="15"/>
        <v>4.1288902402343588</v>
      </c>
    </row>
    <row r="48" spans="1:18" x14ac:dyDescent="0.3">
      <c r="A48" s="1">
        <v>47</v>
      </c>
      <c r="B48" s="1" t="s">
        <v>239</v>
      </c>
      <c r="C48" s="1" t="s">
        <v>492</v>
      </c>
      <c r="D48" s="1" t="s">
        <v>546</v>
      </c>
      <c r="E48" s="1">
        <v>3600</v>
      </c>
      <c r="F48" s="3" t="s">
        <v>516</v>
      </c>
      <c r="G48" s="1">
        <v>20</v>
      </c>
      <c r="H48" s="1">
        <v>112.25</v>
      </c>
      <c r="I48" s="1">
        <v>15.63</v>
      </c>
      <c r="J48" s="3">
        <f t="shared" si="10"/>
        <v>101.8</v>
      </c>
      <c r="K48" s="3">
        <f t="shared" si="11"/>
        <v>102.7</v>
      </c>
      <c r="L48" s="3">
        <f t="shared" si="12"/>
        <v>107.8</v>
      </c>
      <c r="M48" s="3">
        <f t="shared" si="13"/>
        <v>110.5</v>
      </c>
      <c r="N48" s="3"/>
      <c r="P48" s="4">
        <f t="shared" si="16"/>
        <v>16.08743978576566</v>
      </c>
      <c r="Q48" s="5">
        <f t="shared" si="14"/>
        <v>16.08743978576566</v>
      </c>
      <c r="R48" s="5">
        <f t="shared" si="15"/>
        <v>4.4687332738237941</v>
      </c>
    </row>
    <row r="49" spans="1:18" x14ac:dyDescent="0.3">
      <c r="A49" s="1">
        <v>48</v>
      </c>
      <c r="B49" s="1" t="s">
        <v>65</v>
      </c>
      <c r="C49" s="1" t="s">
        <v>493</v>
      </c>
      <c r="D49" s="1" t="s">
        <v>543</v>
      </c>
      <c r="E49" s="1">
        <v>3000</v>
      </c>
      <c r="F49" s="3" t="s">
        <v>564</v>
      </c>
      <c r="G49" s="1">
        <v>13</v>
      </c>
      <c r="H49" s="3">
        <v>117</v>
      </c>
      <c r="I49" s="1">
        <v>21.13</v>
      </c>
      <c r="J49" s="3">
        <f t="shared" si="10"/>
        <v>102.5</v>
      </c>
      <c r="K49" s="3">
        <f t="shared" si="11"/>
        <v>104.6</v>
      </c>
      <c r="L49" s="3">
        <f t="shared" si="12"/>
        <v>111.9</v>
      </c>
      <c r="M49" s="3">
        <f t="shared" si="13"/>
        <v>110.3</v>
      </c>
      <c r="N49" s="3"/>
      <c r="P49" s="4">
        <f t="shared" si="16"/>
        <v>11.14609706112028</v>
      </c>
      <c r="Q49" s="5">
        <f t="shared" si="14"/>
        <v>11.14609706112028</v>
      </c>
      <c r="R49" s="5">
        <f t="shared" si="15"/>
        <v>3.7153656870400931</v>
      </c>
    </row>
    <row r="50" spans="1:18" x14ac:dyDescent="0.3">
      <c r="A50" s="1">
        <v>49</v>
      </c>
      <c r="B50" s="1" t="s">
        <v>209</v>
      </c>
      <c r="C50" s="1" t="s">
        <v>498</v>
      </c>
      <c r="D50" s="1" t="s">
        <v>546</v>
      </c>
      <c r="E50" s="1">
        <v>3700</v>
      </c>
      <c r="F50" s="1" t="s">
        <v>497</v>
      </c>
      <c r="G50" s="1">
        <v>21</v>
      </c>
      <c r="H50" s="1">
        <v>117</v>
      </c>
      <c r="I50" s="1">
        <v>18.559999999999999</v>
      </c>
      <c r="J50" s="3">
        <f t="shared" si="10"/>
        <v>103.6</v>
      </c>
      <c r="K50" s="3">
        <f t="shared" si="11"/>
        <v>105.7</v>
      </c>
      <c r="L50" s="3">
        <f t="shared" si="12"/>
        <v>109</v>
      </c>
      <c r="M50" s="3">
        <f t="shared" si="13"/>
        <v>107.6</v>
      </c>
      <c r="N50" s="3"/>
      <c r="P50" s="4">
        <f t="shared" si="16"/>
        <v>18.378160564505947</v>
      </c>
      <c r="Q50" s="5">
        <f t="shared" si="14"/>
        <v>18.378160564505947</v>
      </c>
      <c r="R50" s="5">
        <f t="shared" si="15"/>
        <v>4.9670704228394449</v>
      </c>
    </row>
    <row r="51" spans="1:18" x14ac:dyDescent="0.3">
      <c r="A51" s="1">
        <v>50</v>
      </c>
      <c r="B51" s="1" t="s">
        <v>303</v>
      </c>
      <c r="C51" s="1" t="s">
        <v>512</v>
      </c>
      <c r="D51" s="1" t="s">
        <v>542</v>
      </c>
      <c r="E51" s="1">
        <v>5300</v>
      </c>
      <c r="F51" s="1" t="s">
        <v>514</v>
      </c>
      <c r="G51" s="1">
        <v>27</v>
      </c>
      <c r="H51" s="1">
        <v>116</v>
      </c>
      <c r="I51" s="1">
        <v>16.100000000000001</v>
      </c>
      <c r="J51" s="3">
        <f t="shared" si="10"/>
        <v>102.8</v>
      </c>
      <c r="K51" s="3">
        <f t="shared" si="11"/>
        <v>101.4</v>
      </c>
      <c r="L51" s="3">
        <f t="shared" si="12"/>
        <v>107.9</v>
      </c>
      <c r="M51" s="3">
        <f t="shared" si="13"/>
        <v>108</v>
      </c>
      <c r="N51" s="3"/>
      <c r="P51" s="4">
        <f t="shared" si="16"/>
        <v>25.348313516671048</v>
      </c>
      <c r="Q51" s="5">
        <f t="shared" si="14"/>
        <v>25.348313516671048</v>
      </c>
      <c r="R51" s="5">
        <f t="shared" si="15"/>
        <v>4.7827006635228395</v>
      </c>
    </row>
    <row r="52" spans="1:18" x14ac:dyDescent="0.3">
      <c r="A52" s="1">
        <v>51</v>
      </c>
      <c r="B52" s="1" t="s">
        <v>188</v>
      </c>
      <c r="C52" s="1" t="s">
        <v>517</v>
      </c>
      <c r="D52" s="1" t="s">
        <v>542</v>
      </c>
      <c r="E52" s="1">
        <v>3900</v>
      </c>
      <c r="F52" s="1" t="s">
        <v>485</v>
      </c>
      <c r="G52" s="1">
        <v>15</v>
      </c>
      <c r="H52" s="1">
        <v>116.5</v>
      </c>
      <c r="I52" s="1">
        <v>19.82</v>
      </c>
      <c r="J52" s="3">
        <f t="shared" si="10"/>
        <v>105.7</v>
      </c>
      <c r="K52" s="3">
        <f t="shared" si="11"/>
        <v>105</v>
      </c>
      <c r="L52" s="3">
        <f t="shared" si="12"/>
        <v>106.7</v>
      </c>
      <c r="M52" s="3">
        <f t="shared" si="13"/>
        <v>111</v>
      </c>
      <c r="N52" s="3"/>
      <c r="P52" s="4">
        <f t="shared" si="16"/>
        <v>14.766462113578902</v>
      </c>
      <c r="Q52" s="5">
        <f t="shared" si="14"/>
        <v>14.766462113578902</v>
      </c>
      <c r="R52" s="5">
        <f t="shared" si="15"/>
        <v>3.7862723368151032</v>
      </c>
    </row>
    <row r="53" spans="1:18" x14ac:dyDescent="0.3">
      <c r="A53" s="1">
        <v>52</v>
      </c>
      <c r="B53" s="1" t="s">
        <v>205</v>
      </c>
      <c r="C53" s="1" t="s">
        <v>507</v>
      </c>
      <c r="D53" s="1" t="s">
        <v>543</v>
      </c>
      <c r="E53" s="1">
        <v>3000</v>
      </c>
      <c r="F53" s="1" t="s">
        <v>499</v>
      </c>
      <c r="G53" s="1">
        <v>14</v>
      </c>
      <c r="H53" s="1">
        <v>115.25</v>
      </c>
      <c r="I53" s="1">
        <v>12.98</v>
      </c>
      <c r="J53" s="3">
        <f t="shared" si="10"/>
        <v>106.4</v>
      </c>
      <c r="K53" s="3">
        <f t="shared" si="11"/>
        <v>101.1</v>
      </c>
      <c r="L53" s="3">
        <f t="shared" si="12"/>
        <v>111</v>
      </c>
      <c r="M53" s="3">
        <f t="shared" si="13"/>
        <v>101.2</v>
      </c>
      <c r="N53" s="3"/>
      <c r="P53" s="4">
        <f t="shared" si="16"/>
        <v>9.6637435611202775</v>
      </c>
      <c r="Q53" s="5">
        <f t="shared" si="14"/>
        <v>9.6637435611202775</v>
      </c>
      <c r="R53" s="5">
        <f t="shared" si="15"/>
        <v>3.221247853706759</v>
      </c>
    </row>
    <row r="54" spans="1:18" x14ac:dyDescent="0.3">
      <c r="A54" s="1">
        <v>53</v>
      </c>
      <c r="B54" s="1" t="s">
        <v>450</v>
      </c>
      <c r="C54" s="1" t="s">
        <v>519</v>
      </c>
      <c r="D54" s="1" t="s">
        <v>544</v>
      </c>
      <c r="E54" s="1">
        <v>4500</v>
      </c>
      <c r="F54" s="1" t="s">
        <v>523</v>
      </c>
      <c r="G54" s="1">
        <v>23</v>
      </c>
      <c r="H54" s="1">
        <v>122.25</v>
      </c>
      <c r="I54" s="1">
        <v>21.23</v>
      </c>
      <c r="J54" s="3">
        <f t="shared" si="10"/>
        <v>101.7</v>
      </c>
      <c r="K54" s="3">
        <f t="shared" si="11"/>
        <v>104</v>
      </c>
      <c r="L54" s="3">
        <f t="shared" si="12"/>
        <v>103.6</v>
      </c>
      <c r="M54" s="3">
        <f t="shared" si="13"/>
        <v>108.2</v>
      </c>
      <c r="N54" s="3"/>
      <c r="P54" s="4">
        <f t="shared" si="16"/>
        <v>22.939862995175325</v>
      </c>
      <c r="Q54" s="5">
        <f t="shared" si="14"/>
        <v>22.939862995175325</v>
      </c>
      <c r="R54" s="5">
        <f t="shared" si="15"/>
        <v>5.097747332261183</v>
      </c>
    </row>
    <row r="55" spans="1:18" x14ac:dyDescent="0.3">
      <c r="A55" s="1">
        <v>54</v>
      </c>
      <c r="B55" s="1" t="s">
        <v>129</v>
      </c>
      <c r="C55" s="1" t="s">
        <v>519</v>
      </c>
      <c r="D55" s="1" t="s">
        <v>546</v>
      </c>
      <c r="E55" s="1">
        <v>5900</v>
      </c>
      <c r="F55" s="1" t="s">
        <v>523</v>
      </c>
      <c r="G55" s="1">
        <v>32</v>
      </c>
      <c r="H55" s="1">
        <v>122.25</v>
      </c>
      <c r="I55" s="1">
        <v>21.63</v>
      </c>
      <c r="J55" s="3">
        <f t="shared" si="10"/>
        <v>101.7</v>
      </c>
      <c r="K55" s="3">
        <f t="shared" si="11"/>
        <v>104</v>
      </c>
      <c r="L55" s="3">
        <f t="shared" si="12"/>
        <v>103.6</v>
      </c>
      <c r="M55" s="3">
        <f t="shared" si="13"/>
        <v>108.2</v>
      </c>
      <c r="N55" s="3"/>
      <c r="P55" s="4">
        <f t="shared" si="16"/>
        <v>32.177454074495635</v>
      </c>
      <c r="Q55" s="5">
        <f t="shared" si="14"/>
        <v>32.177454074495635</v>
      </c>
      <c r="R55" s="5">
        <f t="shared" si="15"/>
        <v>5.4538057753382434</v>
      </c>
    </row>
    <row r="56" spans="1:18" x14ac:dyDescent="0.3">
      <c r="A56" s="1">
        <v>55</v>
      </c>
      <c r="B56" s="1" t="s">
        <v>48</v>
      </c>
      <c r="C56" s="1" t="s">
        <v>523</v>
      </c>
      <c r="D56" s="1" t="s">
        <v>545</v>
      </c>
      <c r="E56" s="1">
        <v>4500</v>
      </c>
      <c r="F56" s="1" t="s">
        <v>519</v>
      </c>
      <c r="G56" s="1">
        <v>28</v>
      </c>
      <c r="H56" s="1">
        <v>112.25</v>
      </c>
      <c r="I56" s="1">
        <v>17.559999999999999</v>
      </c>
      <c r="J56" s="3">
        <f t="shared" si="10"/>
        <v>104</v>
      </c>
      <c r="K56" s="3">
        <f t="shared" si="11"/>
        <v>101.7</v>
      </c>
      <c r="L56" s="3">
        <f t="shared" si="12"/>
        <v>110.6</v>
      </c>
      <c r="M56" s="3">
        <f t="shared" si="13"/>
        <v>110.8</v>
      </c>
      <c r="P56" s="4">
        <f t="shared" si="16"/>
        <v>24.520713895175327</v>
      </c>
      <c r="Q56" s="5">
        <f t="shared" si="14"/>
        <v>24.520713895175327</v>
      </c>
      <c r="R56" s="5">
        <f t="shared" si="15"/>
        <v>5.4490475322611838</v>
      </c>
    </row>
    <row r="57" spans="1:18" x14ac:dyDescent="0.3">
      <c r="A57" s="1">
        <v>56</v>
      </c>
      <c r="B57" s="1" t="s">
        <v>52</v>
      </c>
      <c r="C57" s="1" t="s">
        <v>514</v>
      </c>
      <c r="D57" s="1" t="s">
        <v>544</v>
      </c>
      <c r="E57" s="1">
        <v>5300</v>
      </c>
      <c r="F57" s="3" t="s">
        <v>512</v>
      </c>
      <c r="G57" s="1">
        <v>31</v>
      </c>
      <c r="H57" s="1">
        <v>113</v>
      </c>
      <c r="I57" s="1">
        <v>21.85</v>
      </c>
      <c r="J57" s="3">
        <f t="shared" si="10"/>
        <v>101.4</v>
      </c>
      <c r="K57" s="3">
        <f t="shared" si="11"/>
        <v>102.8</v>
      </c>
      <c r="L57" s="3">
        <f t="shared" si="12"/>
        <v>109.1</v>
      </c>
      <c r="M57" s="3">
        <f t="shared" si="13"/>
        <v>107.3</v>
      </c>
      <c r="N57" s="3"/>
      <c r="P57" s="4">
        <f t="shared" si="16"/>
        <v>29.558910266671049</v>
      </c>
      <c r="Q57" s="5">
        <f t="shared" si="14"/>
        <v>29.558910266671049</v>
      </c>
      <c r="R57" s="5">
        <f t="shared" si="15"/>
        <v>5.5771528805039718</v>
      </c>
    </row>
    <row r="58" spans="1:18" x14ac:dyDescent="0.3">
      <c r="A58" s="1">
        <v>57</v>
      </c>
      <c r="B58" s="1" t="s">
        <v>310</v>
      </c>
      <c r="C58" s="1" t="s">
        <v>516</v>
      </c>
      <c r="D58" s="1" t="s">
        <v>543</v>
      </c>
      <c r="E58" s="1">
        <v>4200</v>
      </c>
      <c r="F58" s="1" t="s">
        <v>492</v>
      </c>
      <c r="G58" s="1">
        <v>20</v>
      </c>
      <c r="H58" s="1">
        <v>117.25</v>
      </c>
      <c r="I58" s="1">
        <v>24.47</v>
      </c>
      <c r="J58" s="3">
        <f t="shared" si="10"/>
        <v>102.7</v>
      </c>
      <c r="K58" s="3">
        <f t="shared" si="11"/>
        <v>101.8</v>
      </c>
      <c r="L58" s="3">
        <f t="shared" si="12"/>
        <v>104.7</v>
      </c>
      <c r="M58" s="3">
        <f t="shared" si="13"/>
        <v>110.2</v>
      </c>
      <c r="P58" s="4">
        <f t="shared" si="16"/>
        <v>20.457040311782663</v>
      </c>
      <c r="Q58" s="5">
        <f t="shared" si="14"/>
        <v>20.457040311782663</v>
      </c>
      <c r="R58" s="5">
        <f t="shared" si="15"/>
        <v>4.8707238837577771</v>
      </c>
    </row>
    <row r="59" spans="1:18" x14ac:dyDescent="0.3">
      <c r="A59" s="1">
        <v>58</v>
      </c>
      <c r="B59" s="1" t="s">
        <v>262</v>
      </c>
      <c r="C59" s="1" t="s">
        <v>512</v>
      </c>
      <c r="D59" s="1" t="s">
        <v>544</v>
      </c>
      <c r="E59" s="1">
        <v>4400</v>
      </c>
      <c r="F59" s="1" t="s">
        <v>514</v>
      </c>
      <c r="G59" s="1">
        <v>31</v>
      </c>
      <c r="H59" s="1">
        <v>116</v>
      </c>
      <c r="I59" s="1">
        <v>17.34</v>
      </c>
      <c r="J59" s="3">
        <f t="shared" si="10"/>
        <v>102.8</v>
      </c>
      <c r="K59" s="3">
        <f t="shared" si="11"/>
        <v>101.4</v>
      </c>
      <c r="L59" s="3">
        <f t="shared" si="12"/>
        <v>107.9</v>
      </c>
      <c r="M59" s="3">
        <f t="shared" si="13"/>
        <v>108</v>
      </c>
      <c r="N59" s="3"/>
      <c r="P59" s="4">
        <f t="shared" si="16"/>
        <v>26.872761376974587</v>
      </c>
      <c r="Q59" s="5">
        <f t="shared" si="14"/>
        <v>26.872761376974587</v>
      </c>
      <c r="R59" s="5">
        <f t="shared" si="15"/>
        <v>6.107445767494224</v>
      </c>
    </row>
    <row r="60" spans="1:18" x14ac:dyDescent="0.3">
      <c r="A60" s="1">
        <v>59</v>
      </c>
      <c r="B60" s="1" t="s">
        <v>222</v>
      </c>
      <c r="C60" s="1" t="s">
        <v>517</v>
      </c>
      <c r="D60" s="1" t="s">
        <v>544</v>
      </c>
      <c r="E60" s="1">
        <v>3000</v>
      </c>
      <c r="F60" s="3" t="s">
        <v>485</v>
      </c>
      <c r="G60" s="1">
        <v>12</v>
      </c>
      <c r="H60" s="3">
        <v>116.5</v>
      </c>
      <c r="I60" s="1">
        <v>14.14</v>
      </c>
      <c r="J60" s="3">
        <f t="shared" si="10"/>
        <v>105.7</v>
      </c>
      <c r="K60" s="3">
        <f t="shared" si="11"/>
        <v>105</v>
      </c>
      <c r="L60" s="3">
        <f t="shared" si="12"/>
        <v>106.7</v>
      </c>
      <c r="M60" s="3">
        <f t="shared" si="13"/>
        <v>111</v>
      </c>
      <c r="N60" s="3"/>
      <c r="P60" s="4">
        <f t="shared" si="16"/>
        <v>8.5647149111202783</v>
      </c>
      <c r="Q60" s="5">
        <f t="shared" si="14"/>
        <v>8.5647149111202783</v>
      </c>
      <c r="R60" s="5">
        <f t="shared" si="15"/>
        <v>2.8549049703734259</v>
      </c>
    </row>
    <row r="61" spans="1:18" x14ac:dyDescent="0.3">
      <c r="A61" s="1">
        <v>60</v>
      </c>
      <c r="B61" s="1" t="s">
        <v>482</v>
      </c>
      <c r="C61" s="1" t="s">
        <v>493</v>
      </c>
      <c r="D61" s="1" t="s">
        <v>546</v>
      </c>
      <c r="E61" s="1">
        <v>5000</v>
      </c>
      <c r="F61" s="1" t="s">
        <v>564</v>
      </c>
      <c r="G61" s="1">
        <v>26</v>
      </c>
      <c r="H61" s="1">
        <v>117</v>
      </c>
      <c r="I61" s="1">
        <v>24.09</v>
      </c>
      <c r="J61" s="3">
        <f t="shared" si="10"/>
        <v>102.5</v>
      </c>
      <c r="K61" s="3">
        <f t="shared" si="11"/>
        <v>104.6</v>
      </c>
      <c r="L61" s="3">
        <f t="shared" si="12"/>
        <v>111.9</v>
      </c>
      <c r="M61" s="3">
        <f t="shared" si="13"/>
        <v>110.3</v>
      </c>
      <c r="N61" s="3"/>
      <c r="P61" s="4">
        <f t="shared" si="16"/>
        <v>26.258006846358541</v>
      </c>
      <c r="Q61" s="5">
        <f t="shared" si="14"/>
        <v>26.258006846358541</v>
      </c>
      <c r="R61" s="5">
        <f t="shared" si="15"/>
        <v>5.2516013692717083</v>
      </c>
    </row>
    <row r="62" spans="1:18" x14ac:dyDescent="0.3">
      <c r="A62" s="1">
        <v>61</v>
      </c>
      <c r="B62" s="1" t="s">
        <v>19</v>
      </c>
      <c r="C62" s="1" t="s">
        <v>564</v>
      </c>
      <c r="D62" s="1" t="s">
        <v>543</v>
      </c>
      <c r="E62" s="1">
        <v>7900</v>
      </c>
      <c r="F62" s="3" t="s">
        <v>493</v>
      </c>
      <c r="G62" s="1">
        <v>34</v>
      </c>
      <c r="H62" s="1">
        <v>121.5</v>
      </c>
      <c r="I62" s="1">
        <v>27.4</v>
      </c>
      <c r="J62" s="3">
        <f t="shared" si="10"/>
        <v>104.6</v>
      </c>
      <c r="K62" s="3">
        <f t="shared" si="11"/>
        <v>102.5</v>
      </c>
      <c r="L62" s="3">
        <f t="shared" si="12"/>
        <v>110</v>
      </c>
      <c r="M62" s="3">
        <f t="shared" si="13"/>
        <v>102.4</v>
      </c>
      <c r="N62" s="3"/>
      <c r="P62" s="4">
        <f t="shared" si="16"/>
        <v>37.879608482793543</v>
      </c>
      <c r="Q62" s="5">
        <f t="shared" si="14"/>
        <v>37.879608482793543</v>
      </c>
      <c r="R62" s="5">
        <f t="shared" si="15"/>
        <v>4.7948871497207017</v>
      </c>
    </row>
    <row r="63" spans="1:18" x14ac:dyDescent="0.3">
      <c r="A63" s="1">
        <v>62</v>
      </c>
      <c r="B63" s="1" t="s">
        <v>250</v>
      </c>
      <c r="C63" s="1" t="s">
        <v>564</v>
      </c>
      <c r="D63" s="1" t="s">
        <v>545</v>
      </c>
      <c r="E63" s="1">
        <v>8000</v>
      </c>
      <c r="F63" s="1" t="s">
        <v>493</v>
      </c>
      <c r="G63" s="1">
        <v>34</v>
      </c>
      <c r="H63" s="1">
        <v>121.5</v>
      </c>
      <c r="I63" s="1">
        <v>27.19</v>
      </c>
      <c r="J63" s="3">
        <f t="shared" si="10"/>
        <v>104.6</v>
      </c>
      <c r="K63" s="3">
        <f t="shared" si="11"/>
        <v>102.5</v>
      </c>
      <c r="L63" s="3">
        <f t="shared" si="12"/>
        <v>110</v>
      </c>
      <c r="M63" s="3">
        <f t="shared" si="13"/>
        <v>102.4</v>
      </c>
      <c r="N63" s="3"/>
      <c r="P63" s="4">
        <v>41.734232811515746</v>
      </c>
      <c r="Q63" s="5">
        <f t="shared" si="14"/>
        <v>41.734232811515746</v>
      </c>
      <c r="R63" s="5">
        <f t="shared" si="15"/>
        <v>5.2167791014394682</v>
      </c>
    </row>
    <row r="64" spans="1:18" x14ac:dyDescent="0.3">
      <c r="A64" s="1">
        <v>63</v>
      </c>
      <c r="B64" s="1" t="s">
        <v>294</v>
      </c>
      <c r="C64" s="1" t="s">
        <v>492</v>
      </c>
      <c r="D64" s="1" t="s">
        <v>542</v>
      </c>
      <c r="E64" s="1">
        <v>7300</v>
      </c>
      <c r="F64" s="1" t="s">
        <v>516</v>
      </c>
      <c r="G64" s="1">
        <v>30</v>
      </c>
      <c r="H64" s="1">
        <v>112.25</v>
      </c>
      <c r="I64" s="1">
        <v>24.6</v>
      </c>
      <c r="J64" s="3">
        <f t="shared" si="10"/>
        <v>101.8</v>
      </c>
      <c r="K64" s="3">
        <f t="shared" si="11"/>
        <v>102.7</v>
      </c>
      <c r="L64" s="3">
        <f t="shared" si="12"/>
        <v>107.8</v>
      </c>
      <c r="M64" s="3">
        <f t="shared" si="13"/>
        <v>110.5</v>
      </c>
      <c r="N64" s="3"/>
      <c r="P64" s="4">
        <f>-87.868852+(LN(E64))*9.365713+G64*0.73241+I64*0.27241+H64*0.0924+((J64+K64)/2)*0.015315+((L64+M64)/2)*-0.032803</f>
        <v>32.476059342057297</v>
      </c>
      <c r="Q64" s="5">
        <f t="shared" si="14"/>
        <v>32.476059342057297</v>
      </c>
      <c r="R64" s="5">
        <f t="shared" si="15"/>
        <v>4.448775252336616</v>
      </c>
    </row>
    <row r="65" spans="1:18" x14ac:dyDescent="0.3">
      <c r="A65" s="1">
        <v>64</v>
      </c>
      <c r="B65" s="1" t="s">
        <v>317</v>
      </c>
      <c r="C65" s="1" t="s">
        <v>516</v>
      </c>
      <c r="D65" s="1" t="s">
        <v>546</v>
      </c>
      <c r="E65" s="1">
        <v>8800</v>
      </c>
      <c r="F65" s="1" t="s">
        <v>492</v>
      </c>
      <c r="G65" s="1">
        <v>35</v>
      </c>
      <c r="H65" s="1">
        <v>117.25</v>
      </c>
      <c r="I65" s="1">
        <v>29.36</v>
      </c>
      <c r="J65" s="3">
        <f t="shared" si="10"/>
        <v>102.7</v>
      </c>
      <c r="K65" s="3">
        <f t="shared" si="11"/>
        <v>101.8</v>
      </c>
      <c r="L65" s="3">
        <f t="shared" si="12"/>
        <v>104.7</v>
      </c>
      <c r="M65" s="3">
        <f t="shared" si="13"/>
        <v>110.2</v>
      </c>
      <c r="N65" s="3"/>
      <c r="P65" s="4">
        <v>43.673064475544045</v>
      </c>
      <c r="Q65" s="5">
        <f t="shared" si="14"/>
        <v>43.673064475544045</v>
      </c>
      <c r="R65" s="5">
        <f t="shared" si="15"/>
        <v>4.9628482358572779</v>
      </c>
    </row>
    <row r="66" spans="1:18" x14ac:dyDescent="0.3">
      <c r="A66" s="1">
        <v>65</v>
      </c>
      <c r="B66" s="1" t="s">
        <v>123</v>
      </c>
      <c r="C66" s="1" t="s">
        <v>493</v>
      </c>
      <c r="D66" s="1" t="s">
        <v>544</v>
      </c>
      <c r="E66" s="1">
        <v>6200</v>
      </c>
      <c r="F66" s="1" t="s">
        <v>564</v>
      </c>
      <c r="G66" s="1">
        <v>34</v>
      </c>
      <c r="H66" s="1">
        <v>117</v>
      </c>
      <c r="I66" s="1">
        <v>21.65</v>
      </c>
      <c r="J66" s="3">
        <f t="shared" ref="J66:J97" si="17">VLOOKUP(C66,$B$151:$E$180,2,FALSE)</f>
        <v>102.5</v>
      </c>
      <c r="K66" s="3">
        <f t="shared" ref="K66:K97" si="18">VLOOKUP(F66,$B$151:$E$180,2,FALSE)</f>
        <v>104.6</v>
      </c>
      <c r="L66" s="3">
        <f t="shared" ref="L66:L97" si="19">VLOOKUP(C66,$B$151:$E$180,4,FALSE)</f>
        <v>111.9</v>
      </c>
      <c r="M66" s="3">
        <f t="shared" ref="M66:M97" si="20">VLOOKUP(F66,$B$151:$E$180,3,FALSE)</f>
        <v>110.3</v>
      </c>
      <c r="N66" s="3"/>
      <c r="P66" s="4">
        <f>-87.868852+(LN(E66))*9.365713+G66*0.73241+I66*0.27241+H66*0.0924+((J66+K66)/2)*0.015315+((L66+M66)/2)*-0.032803</f>
        <v>33.467277890884894</v>
      </c>
      <c r="Q66" s="5">
        <f t="shared" ref="Q66:Q97" si="21">P66-O66</f>
        <v>33.467277890884894</v>
      </c>
      <c r="R66" s="5">
        <f t="shared" ref="R66:R97" si="22">P66/(E66/1000)</f>
        <v>5.3979480469169179</v>
      </c>
    </row>
    <row r="67" spans="1:18" x14ac:dyDescent="0.3">
      <c r="A67" s="1">
        <v>66</v>
      </c>
      <c r="B67" s="1" t="s">
        <v>319</v>
      </c>
      <c r="C67" s="1" t="s">
        <v>514</v>
      </c>
      <c r="D67" s="1" t="s">
        <v>543</v>
      </c>
      <c r="E67" s="1">
        <v>8200</v>
      </c>
      <c r="F67" s="3" t="s">
        <v>512</v>
      </c>
      <c r="G67" s="1">
        <v>37</v>
      </c>
      <c r="H67" s="1">
        <v>113</v>
      </c>
      <c r="I67" s="1">
        <v>31.14</v>
      </c>
      <c r="J67" s="3">
        <f t="shared" si="17"/>
        <v>101.4</v>
      </c>
      <c r="K67" s="3">
        <f t="shared" si="18"/>
        <v>102.8</v>
      </c>
      <c r="L67" s="3">
        <f t="shared" si="19"/>
        <v>109.1</v>
      </c>
      <c r="M67" s="3">
        <f t="shared" si="20"/>
        <v>107.3</v>
      </c>
      <c r="N67" s="3"/>
      <c r="P67" s="4">
        <v>44.628663551531517</v>
      </c>
      <c r="Q67" s="5">
        <f t="shared" si="21"/>
        <v>44.628663551531517</v>
      </c>
      <c r="R67" s="5">
        <f t="shared" si="22"/>
        <v>5.4425199453087219</v>
      </c>
    </row>
    <row r="68" spans="1:18" x14ac:dyDescent="0.3">
      <c r="A68" s="1">
        <v>67</v>
      </c>
      <c r="B68" s="1" t="s">
        <v>242</v>
      </c>
      <c r="C68" s="1" t="s">
        <v>564</v>
      </c>
      <c r="D68" s="1" t="s">
        <v>546</v>
      </c>
      <c r="E68" s="1">
        <v>4800</v>
      </c>
      <c r="F68" s="3" t="s">
        <v>493</v>
      </c>
      <c r="G68" s="1">
        <v>26</v>
      </c>
      <c r="H68" s="1">
        <v>121.5</v>
      </c>
      <c r="I68" s="1">
        <v>13.68</v>
      </c>
      <c r="J68" s="3">
        <f t="shared" si="17"/>
        <v>104.6</v>
      </c>
      <c r="K68" s="3">
        <f t="shared" si="18"/>
        <v>102.5</v>
      </c>
      <c r="L68" s="3">
        <f t="shared" si="19"/>
        <v>110</v>
      </c>
      <c r="M68" s="3">
        <f t="shared" si="20"/>
        <v>102.4</v>
      </c>
      <c r="N68" s="3"/>
      <c r="P68" s="4">
        <f t="shared" ref="P68:P75" si="23">-87.868852+(LN(E68))*9.365713+G68*0.73241+I68*0.27241+H68*0.0924+((J68+K68)/2)*0.015315+((L68+M68)/2)*-0.032803</f>
        <v>23.61642636159425</v>
      </c>
      <c r="Q68" s="5">
        <f t="shared" si="21"/>
        <v>23.61642636159425</v>
      </c>
      <c r="R68" s="5">
        <f t="shared" si="22"/>
        <v>4.9200888253321358</v>
      </c>
    </row>
    <row r="69" spans="1:18" x14ac:dyDescent="0.3">
      <c r="A69" s="1">
        <v>68</v>
      </c>
      <c r="B69" s="1" t="s">
        <v>43</v>
      </c>
      <c r="C69" s="1" t="s">
        <v>507</v>
      </c>
      <c r="D69" s="1" t="s">
        <v>544</v>
      </c>
      <c r="E69" s="1">
        <v>5000</v>
      </c>
      <c r="F69" s="1" t="s">
        <v>499</v>
      </c>
      <c r="G69" s="1">
        <v>19</v>
      </c>
      <c r="H69" s="1">
        <v>115.25</v>
      </c>
      <c r="I69" s="1">
        <v>23.38</v>
      </c>
      <c r="J69" s="3">
        <f t="shared" si="17"/>
        <v>106.4</v>
      </c>
      <c r="K69" s="3">
        <f t="shared" si="18"/>
        <v>101.1</v>
      </c>
      <c r="L69" s="3">
        <f t="shared" si="19"/>
        <v>111</v>
      </c>
      <c r="M69" s="3">
        <f t="shared" si="20"/>
        <v>101.2</v>
      </c>
      <c r="N69" s="3"/>
      <c r="P69" s="4">
        <f t="shared" si="23"/>
        <v>20.943103746358535</v>
      </c>
      <c r="Q69" s="5">
        <f t="shared" si="21"/>
        <v>20.943103746358535</v>
      </c>
      <c r="R69" s="5">
        <f t="shared" si="22"/>
        <v>4.1886207492717071</v>
      </c>
    </row>
    <row r="70" spans="1:18" x14ac:dyDescent="0.3">
      <c r="A70" s="1">
        <v>69</v>
      </c>
      <c r="B70" s="1" t="s">
        <v>448</v>
      </c>
      <c r="C70" s="1" t="s">
        <v>517</v>
      </c>
      <c r="D70" s="1" t="s">
        <v>544</v>
      </c>
      <c r="E70" s="1">
        <v>3000</v>
      </c>
      <c r="F70" s="3" t="s">
        <v>485</v>
      </c>
      <c r="G70" s="1">
        <v>17</v>
      </c>
      <c r="H70" s="1">
        <v>116.5</v>
      </c>
      <c r="I70" s="1">
        <v>16.64</v>
      </c>
      <c r="J70" s="3">
        <f t="shared" si="17"/>
        <v>105.7</v>
      </c>
      <c r="K70" s="3">
        <f t="shared" si="18"/>
        <v>105</v>
      </c>
      <c r="L70" s="3">
        <f t="shared" si="19"/>
        <v>106.7</v>
      </c>
      <c r="M70" s="3">
        <f t="shared" si="20"/>
        <v>111</v>
      </c>
      <c r="N70" s="3"/>
      <c r="P70" s="4">
        <f t="shared" si="23"/>
        <v>12.907789911120277</v>
      </c>
      <c r="Q70" s="5">
        <f t="shared" si="21"/>
        <v>12.907789911120277</v>
      </c>
      <c r="R70" s="5">
        <f t="shared" si="22"/>
        <v>4.3025966370400921</v>
      </c>
    </row>
    <row r="71" spans="1:18" x14ac:dyDescent="0.3">
      <c r="A71" s="1">
        <v>70</v>
      </c>
      <c r="B71" s="1" t="s">
        <v>204</v>
      </c>
      <c r="C71" s="1" t="s">
        <v>507</v>
      </c>
      <c r="D71" s="1" t="s">
        <v>544</v>
      </c>
      <c r="E71" s="1">
        <v>3500</v>
      </c>
      <c r="F71" s="1" t="s">
        <v>499</v>
      </c>
      <c r="G71" s="1">
        <v>30</v>
      </c>
      <c r="H71" s="1">
        <v>115.25</v>
      </c>
      <c r="I71" s="1">
        <v>16.14</v>
      </c>
      <c r="J71" s="3">
        <f t="shared" si="17"/>
        <v>106.4</v>
      </c>
      <c r="K71" s="3">
        <f t="shared" si="18"/>
        <v>101.1</v>
      </c>
      <c r="L71" s="3">
        <f t="shared" si="19"/>
        <v>111</v>
      </c>
      <c r="M71" s="3">
        <f t="shared" si="20"/>
        <v>101.2</v>
      </c>
      <c r="N71" s="3"/>
      <c r="P71" s="4">
        <f t="shared" si="23"/>
        <v>23.686850187137285</v>
      </c>
      <c r="Q71" s="5">
        <f t="shared" si="21"/>
        <v>23.686850187137285</v>
      </c>
      <c r="R71" s="5">
        <f t="shared" si="22"/>
        <v>6.7676714820392245</v>
      </c>
    </row>
    <row r="72" spans="1:18" x14ac:dyDescent="0.3">
      <c r="A72" s="1">
        <v>71</v>
      </c>
      <c r="B72" s="1" t="s">
        <v>388</v>
      </c>
      <c r="C72" s="1" t="s">
        <v>485</v>
      </c>
      <c r="D72" s="1" t="s">
        <v>544</v>
      </c>
      <c r="E72" s="1">
        <v>6600</v>
      </c>
      <c r="F72" s="3" t="s">
        <v>517</v>
      </c>
      <c r="G72" s="1">
        <v>33</v>
      </c>
      <c r="H72" s="3">
        <v>120.5</v>
      </c>
      <c r="I72" s="1">
        <v>24.84</v>
      </c>
      <c r="J72" s="3">
        <f t="shared" si="17"/>
        <v>105</v>
      </c>
      <c r="K72" s="3">
        <f t="shared" si="18"/>
        <v>105.7</v>
      </c>
      <c r="L72" s="3">
        <f t="shared" si="19"/>
        <v>101.6</v>
      </c>
      <c r="M72" s="3">
        <f t="shared" si="20"/>
        <v>105.3</v>
      </c>
      <c r="N72" s="3"/>
      <c r="P72" s="4">
        <f t="shared" si="23"/>
        <v>34.79131346102961</v>
      </c>
      <c r="Q72" s="5">
        <f t="shared" si="21"/>
        <v>34.79131346102961</v>
      </c>
      <c r="R72" s="5">
        <f t="shared" si="22"/>
        <v>5.2714111304590316</v>
      </c>
    </row>
    <row r="73" spans="1:18" x14ac:dyDescent="0.3">
      <c r="A73" s="1">
        <v>72</v>
      </c>
      <c r="B73" s="1" t="s">
        <v>429</v>
      </c>
      <c r="C73" s="1" t="s">
        <v>499</v>
      </c>
      <c r="D73" s="1" t="s">
        <v>543</v>
      </c>
      <c r="E73" s="1">
        <v>5500</v>
      </c>
      <c r="F73" s="3" t="s">
        <v>507</v>
      </c>
      <c r="G73" s="1">
        <v>30</v>
      </c>
      <c r="H73" s="1">
        <v>114.25</v>
      </c>
      <c r="I73" s="1">
        <v>20.83</v>
      </c>
      <c r="J73" s="3">
        <f t="shared" si="17"/>
        <v>101.1</v>
      </c>
      <c r="K73" s="3">
        <f t="shared" si="18"/>
        <v>106.4</v>
      </c>
      <c r="L73" s="3">
        <f t="shared" si="19"/>
        <v>109.7</v>
      </c>
      <c r="M73" s="3">
        <f t="shared" si="20"/>
        <v>103.6</v>
      </c>
      <c r="N73" s="3"/>
      <c r="P73" s="4">
        <f t="shared" si="23"/>
        <v>29.087174386384241</v>
      </c>
      <c r="Q73" s="5">
        <f t="shared" si="21"/>
        <v>29.087174386384241</v>
      </c>
      <c r="R73" s="5">
        <f t="shared" si="22"/>
        <v>5.288577161160771</v>
      </c>
    </row>
    <row r="74" spans="1:18" x14ac:dyDescent="0.3">
      <c r="A74" s="1">
        <v>73</v>
      </c>
      <c r="B74" s="1" t="s">
        <v>133</v>
      </c>
      <c r="C74" s="1" t="s">
        <v>517</v>
      </c>
      <c r="D74" s="1" t="s">
        <v>546</v>
      </c>
      <c r="E74" s="1">
        <v>6300</v>
      </c>
      <c r="F74" s="1" t="s">
        <v>485</v>
      </c>
      <c r="G74" s="1">
        <v>34</v>
      </c>
      <c r="H74" s="1">
        <v>116.5</v>
      </c>
      <c r="I74" s="1">
        <v>24.46</v>
      </c>
      <c r="J74" s="3">
        <f t="shared" si="17"/>
        <v>105.7</v>
      </c>
      <c r="K74" s="3">
        <f t="shared" si="18"/>
        <v>105</v>
      </c>
      <c r="L74" s="3">
        <f t="shared" si="19"/>
        <v>106.7</v>
      </c>
      <c r="M74" s="3">
        <f t="shared" si="20"/>
        <v>111</v>
      </c>
      <c r="N74" s="3"/>
      <c r="P74" s="4">
        <f t="shared" si="23"/>
        <v>34.437778345837685</v>
      </c>
      <c r="Q74" s="5">
        <f t="shared" si="21"/>
        <v>34.437778345837685</v>
      </c>
      <c r="R74" s="5">
        <f t="shared" si="22"/>
        <v>5.466314023148839</v>
      </c>
    </row>
    <row r="75" spans="1:18" x14ac:dyDescent="0.3">
      <c r="A75" s="1">
        <v>74</v>
      </c>
      <c r="B75" s="1" t="s">
        <v>392</v>
      </c>
      <c r="C75" s="1" t="s">
        <v>516</v>
      </c>
      <c r="D75" s="1" t="s">
        <v>543</v>
      </c>
      <c r="E75" s="1">
        <v>7200</v>
      </c>
      <c r="F75" s="3" t="s">
        <v>492</v>
      </c>
      <c r="G75" s="1">
        <v>35</v>
      </c>
      <c r="H75" s="1">
        <v>117.25</v>
      </c>
      <c r="I75" s="1">
        <v>21.61</v>
      </c>
      <c r="J75" s="3">
        <f t="shared" si="17"/>
        <v>102.7</v>
      </c>
      <c r="K75" s="3">
        <f t="shared" si="18"/>
        <v>101.8</v>
      </c>
      <c r="L75" s="3">
        <f t="shared" si="19"/>
        <v>104.7</v>
      </c>
      <c r="M75" s="3">
        <f t="shared" si="20"/>
        <v>110.2</v>
      </c>
      <c r="N75" s="3"/>
      <c r="P75" s="4">
        <f t="shared" si="23"/>
        <v>35.71218424564929</v>
      </c>
      <c r="Q75" s="5">
        <f t="shared" si="21"/>
        <v>35.71218424564929</v>
      </c>
      <c r="R75" s="5">
        <f t="shared" si="22"/>
        <v>4.9600255896735126</v>
      </c>
    </row>
    <row r="76" spans="1:18" x14ac:dyDescent="0.3">
      <c r="A76" s="1">
        <v>75</v>
      </c>
      <c r="B76" s="1" t="s">
        <v>7</v>
      </c>
      <c r="C76" s="1" t="s">
        <v>519</v>
      </c>
      <c r="D76" s="1" t="s">
        <v>543</v>
      </c>
      <c r="E76" s="1">
        <v>8900</v>
      </c>
      <c r="F76" s="1" t="s">
        <v>523</v>
      </c>
      <c r="G76" s="1">
        <v>36</v>
      </c>
      <c r="H76" s="1">
        <v>122.25</v>
      </c>
      <c r="I76" s="1">
        <v>29.98</v>
      </c>
      <c r="J76" s="3">
        <f t="shared" si="17"/>
        <v>101.7</v>
      </c>
      <c r="K76" s="3">
        <f t="shared" si="18"/>
        <v>104</v>
      </c>
      <c r="L76" s="3">
        <f t="shared" si="19"/>
        <v>103.6</v>
      </c>
      <c r="M76" s="3">
        <f t="shared" si="20"/>
        <v>108.2</v>
      </c>
      <c r="N76" s="3"/>
      <c r="P76" s="4">
        <v>45.355147341233604</v>
      </c>
      <c r="Q76" s="5">
        <f t="shared" si="21"/>
        <v>45.355147341233604</v>
      </c>
      <c r="R76" s="5">
        <f t="shared" si="22"/>
        <v>5.0960839709251236</v>
      </c>
    </row>
    <row r="77" spans="1:18" x14ac:dyDescent="0.3">
      <c r="A77" s="1">
        <v>76</v>
      </c>
      <c r="B77" s="1" t="s">
        <v>175</v>
      </c>
      <c r="C77" s="1" t="s">
        <v>498</v>
      </c>
      <c r="D77" s="1" t="s">
        <v>544</v>
      </c>
      <c r="E77" s="1">
        <v>3500</v>
      </c>
      <c r="F77" s="3" t="s">
        <v>497</v>
      </c>
      <c r="G77" s="1">
        <v>29</v>
      </c>
      <c r="H77" s="1">
        <v>117</v>
      </c>
      <c r="I77" s="1">
        <v>15.01</v>
      </c>
      <c r="J77" s="3">
        <f t="shared" si="17"/>
        <v>103.6</v>
      </c>
      <c r="K77" s="3">
        <f t="shared" si="18"/>
        <v>105.7</v>
      </c>
      <c r="L77" s="3">
        <f t="shared" si="19"/>
        <v>109</v>
      </c>
      <c r="M77" s="3">
        <f t="shared" si="20"/>
        <v>107.6</v>
      </c>
      <c r="N77" s="3"/>
      <c r="P77" s="4">
        <f>-87.868852+(LN(E77))*9.365713+G77*0.73241+I77*0.27241+H77*0.0924+((J77+K77)/2)*0.015315+((L77+M77)/2)*-0.032803</f>
        <v>22.749933787137284</v>
      </c>
      <c r="Q77" s="5">
        <f t="shared" si="21"/>
        <v>22.749933787137284</v>
      </c>
      <c r="R77" s="5">
        <f t="shared" si="22"/>
        <v>6.4999810820392243</v>
      </c>
    </row>
    <row r="78" spans="1:18" x14ac:dyDescent="0.3">
      <c r="A78" s="1">
        <v>77</v>
      </c>
      <c r="B78" s="1" t="s">
        <v>74</v>
      </c>
      <c r="C78" s="1" t="s">
        <v>499</v>
      </c>
      <c r="D78" s="1" t="s">
        <v>545</v>
      </c>
      <c r="E78" s="1">
        <v>8600</v>
      </c>
      <c r="F78" s="3" t="s">
        <v>507</v>
      </c>
      <c r="G78" s="1">
        <v>35</v>
      </c>
      <c r="H78" s="1">
        <v>114.25</v>
      </c>
      <c r="I78" s="1">
        <v>23.6</v>
      </c>
      <c r="J78" s="3">
        <f t="shared" si="17"/>
        <v>101.1</v>
      </c>
      <c r="K78" s="3">
        <f t="shared" si="18"/>
        <v>106.4</v>
      </c>
      <c r="L78" s="3">
        <f t="shared" si="19"/>
        <v>109.7</v>
      </c>
      <c r="M78" s="3">
        <f t="shared" si="20"/>
        <v>103.6</v>
      </c>
      <c r="N78" s="3"/>
      <c r="P78" s="4">
        <v>41.459446552873153</v>
      </c>
      <c r="Q78" s="5">
        <f t="shared" si="21"/>
        <v>41.459446552873153</v>
      </c>
      <c r="R78" s="5">
        <f t="shared" si="22"/>
        <v>4.8208658782410643</v>
      </c>
    </row>
    <row r="79" spans="1:18" x14ac:dyDescent="0.3">
      <c r="A79" s="1">
        <v>78</v>
      </c>
      <c r="B79" s="1" t="s">
        <v>35</v>
      </c>
      <c r="C79" s="1" t="s">
        <v>517</v>
      </c>
      <c r="D79" s="1" t="s">
        <v>546</v>
      </c>
      <c r="E79" s="1">
        <v>11400</v>
      </c>
      <c r="F79" s="3" t="s">
        <v>485</v>
      </c>
      <c r="G79" s="1">
        <v>38</v>
      </c>
      <c r="H79" s="1">
        <v>116.5</v>
      </c>
      <c r="I79" s="1">
        <v>32.56</v>
      </c>
      <c r="J79" s="3">
        <f t="shared" si="17"/>
        <v>105.7</v>
      </c>
      <c r="K79" s="3">
        <f t="shared" si="18"/>
        <v>105</v>
      </c>
      <c r="L79" s="3">
        <f t="shared" si="19"/>
        <v>106.7</v>
      </c>
      <c r="M79" s="3">
        <f t="shared" si="20"/>
        <v>111</v>
      </c>
      <c r="N79" s="3"/>
      <c r="P79" s="4">
        <v>63.179765539560918</v>
      </c>
      <c r="Q79" s="5">
        <f t="shared" si="21"/>
        <v>63.179765539560918</v>
      </c>
      <c r="R79" s="5">
        <f t="shared" si="22"/>
        <v>5.5420846964527124</v>
      </c>
    </row>
    <row r="80" spans="1:18" x14ac:dyDescent="0.3">
      <c r="A80" s="1">
        <v>79</v>
      </c>
      <c r="B80" s="1" t="s">
        <v>537</v>
      </c>
      <c r="C80" s="1" t="s">
        <v>498</v>
      </c>
      <c r="D80" s="1" t="s">
        <v>543</v>
      </c>
      <c r="E80" s="1">
        <v>7100</v>
      </c>
      <c r="F80" s="3" t="s">
        <v>497</v>
      </c>
      <c r="G80" s="1">
        <v>31</v>
      </c>
      <c r="H80" s="3">
        <v>117</v>
      </c>
      <c r="I80" s="1">
        <v>33.5</v>
      </c>
      <c r="J80" s="3">
        <f t="shared" si="17"/>
        <v>103.6</v>
      </c>
      <c r="K80" s="3">
        <f t="shared" si="18"/>
        <v>105.7</v>
      </c>
      <c r="L80" s="3">
        <f t="shared" si="19"/>
        <v>109</v>
      </c>
      <c r="M80" s="3">
        <f t="shared" si="20"/>
        <v>107.6</v>
      </c>
      <c r="N80" s="3"/>
      <c r="P80" s="4">
        <f t="shared" ref="P80:P121" si="24">-87.868852+(LN(E80))*9.365713+G80*0.73241+I80*0.27241+H80*0.0924+((J80+K80)/2)*0.015315+((L80+M80)/2)*-0.032803</f>
        <v>35.876281467365317</v>
      </c>
      <c r="Q80" s="5">
        <f t="shared" si="21"/>
        <v>35.876281467365317</v>
      </c>
      <c r="R80" s="5">
        <f t="shared" si="22"/>
        <v>5.0529973897697635</v>
      </c>
    </row>
    <row r="81" spans="1:18" x14ac:dyDescent="0.3">
      <c r="A81" s="1">
        <v>80</v>
      </c>
      <c r="B81" s="1" t="s">
        <v>297</v>
      </c>
      <c r="C81" s="1" t="s">
        <v>485</v>
      </c>
      <c r="D81" s="1" t="s">
        <v>543</v>
      </c>
      <c r="E81" s="1">
        <v>5600</v>
      </c>
      <c r="F81" s="3" t="s">
        <v>517</v>
      </c>
      <c r="G81" s="1">
        <v>31</v>
      </c>
      <c r="H81" s="1">
        <v>120.5</v>
      </c>
      <c r="I81" s="1">
        <v>21.25</v>
      </c>
      <c r="J81" s="3">
        <f t="shared" si="17"/>
        <v>105</v>
      </c>
      <c r="K81" s="3">
        <f t="shared" si="18"/>
        <v>105.7</v>
      </c>
      <c r="L81" s="3">
        <f t="shared" si="19"/>
        <v>101.6</v>
      </c>
      <c r="M81" s="3">
        <f t="shared" si="20"/>
        <v>105.3</v>
      </c>
      <c r="N81" s="3"/>
      <c r="P81" s="4">
        <f t="shared" si="24"/>
        <v>30.809726337611259</v>
      </c>
      <c r="Q81" s="5">
        <f t="shared" si="21"/>
        <v>30.809726337611259</v>
      </c>
      <c r="R81" s="5">
        <f t="shared" si="22"/>
        <v>5.5017368460020109</v>
      </c>
    </row>
    <row r="82" spans="1:18" x14ac:dyDescent="0.3">
      <c r="A82" s="1">
        <v>81</v>
      </c>
      <c r="B82" s="1" t="s">
        <v>398</v>
      </c>
      <c r="C82" s="1" t="s">
        <v>514</v>
      </c>
      <c r="D82" s="1" t="s">
        <v>543</v>
      </c>
      <c r="E82" s="1">
        <v>3000</v>
      </c>
      <c r="F82" s="3" t="s">
        <v>512</v>
      </c>
      <c r="G82" s="1">
        <v>6</v>
      </c>
      <c r="H82" s="1">
        <v>113</v>
      </c>
      <c r="I82" s="1">
        <v>25.19</v>
      </c>
      <c r="J82" s="3">
        <f t="shared" si="17"/>
        <v>101.4</v>
      </c>
      <c r="K82" s="3">
        <f t="shared" si="18"/>
        <v>102.8</v>
      </c>
      <c r="L82" s="3">
        <f t="shared" si="19"/>
        <v>109.1</v>
      </c>
      <c r="M82" s="3">
        <f t="shared" si="20"/>
        <v>107.3</v>
      </c>
      <c r="N82" s="3"/>
      <c r="P82" s="4">
        <f t="shared" si="24"/>
        <v>6.8285336111202781</v>
      </c>
      <c r="Q82" s="5">
        <f t="shared" si="21"/>
        <v>6.8285336111202781</v>
      </c>
      <c r="R82" s="5">
        <f t="shared" si="22"/>
        <v>2.2761778703734259</v>
      </c>
    </row>
    <row r="83" spans="1:18" x14ac:dyDescent="0.3">
      <c r="A83" s="1">
        <v>82</v>
      </c>
      <c r="B83" s="1" t="s">
        <v>227</v>
      </c>
      <c r="C83" s="1" t="s">
        <v>516</v>
      </c>
      <c r="D83" s="1" t="s">
        <v>542</v>
      </c>
      <c r="E83" s="1">
        <v>5200</v>
      </c>
      <c r="F83" s="1" t="s">
        <v>492</v>
      </c>
      <c r="G83" s="1">
        <v>25</v>
      </c>
      <c r="H83" s="1">
        <v>117.25</v>
      </c>
      <c r="I83" s="1">
        <v>21.8</v>
      </c>
      <c r="J83" s="3">
        <f t="shared" si="17"/>
        <v>102.7</v>
      </c>
      <c r="K83" s="3">
        <f t="shared" si="18"/>
        <v>101.8</v>
      </c>
      <c r="L83" s="3">
        <f t="shared" si="19"/>
        <v>104.7</v>
      </c>
      <c r="M83" s="3">
        <f t="shared" si="20"/>
        <v>110.2</v>
      </c>
      <c r="P83" s="4">
        <f t="shared" si="24"/>
        <v>25.392029339407497</v>
      </c>
      <c r="Q83" s="5">
        <f t="shared" si="21"/>
        <v>25.392029339407497</v>
      </c>
      <c r="R83" s="5">
        <f t="shared" si="22"/>
        <v>4.883082565270672</v>
      </c>
    </row>
    <row r="84" spans="1:18" x14ac:dyDescent="0.3">
      <c r="A84" s="1">
        <v>83</v>
      </c>
      <c r="B84" s="1" t="s">
        <v>104</v>
      </c>
      <c r="C84" s="1" t="s">
        <v>519</v>
      </c>
      <c r="D84" s="1" t="s">
        <v>546</v>
      </c>
      <c r="E84" s="1">
        <v>4600</v>
      </c>
      <c r="F84" s="1" t="s">
        <v>523</v>
      </c>
      <c r="G84" s="1">
        <v>29</v>
      </c>
      <c r="H84" s="1">
        <v>122.25</v>
      </c>
      <c r="I84" s="1">
        <v>19.97</v>
      </c>
      <c r="J84" s="3">
        <f t="shared" si="17"/>
        <v>101.7</v>
      </c>
      <c r="K84" s="3">
        <f t="shared" si="18"/>
        <v>104</v>
      </c>
      <c r="L84" s="3">
        <f t="shared" si="19"/>
        <v>103.6</v>
      </c>
      <c r="M84" s="3">
        <f t="shared" si="20"/>
        <v>108.2</v>
      </c>
      <c r="N84" s="3"/>
      <c r="P84" s="4">
        <f t="shared" si="24"/>
        <v>27.196934527557154</v>
      </c>
      <c r="Q84" s="5">
        <f t="shared" si="21"/>
        <v>27.196934527557154</v>
      </c>
      <c r="R84" s="5">
        <f t="shared" si="22"/>
        <v>5.9123770712080779</v>
      </c>
    </row>
    <row r="85" spans="1:18" x14ac:dyDescent="0.3">
      <c r="A85" s="1">
        <v>84</v>
      </c>
      <c r="B85" s="1" t="s">
        <v>194</v>
      </c>
      <c r="C85" s="1" t="s">
        <v>519</v>
      </c>
      <c r="D85" s="1" t="s">
        <v>543</v>
      </c>
      <c r="E85" s="1">
        <v>4400</v>
      </c>
      <c r="F85" s="3" t="s">
        <v>523</v>
      </c>
      <c r="G85" s="1">
        <v>30</v>
      </c>
      <c r="H85" s="3">
        <v>122.25</v>
      </c>
      <c r="I85" s="1">
        <v>15.19</v>
      </c>
      <c r="J85" s="3">
        <f t="shared" si="17"/>
        <v>101.7</v>
      </c>
      <c r="K85" s="3">
        <f t="shared" si="18"/>
        <v>104</v>
      </c>
      <c r="L85" s="3">
        <f t="shared" si="19"/>
        <v>103.6</v>
      </c>
      <c r="M85" s="3">
        <f t="shared" si="20"/>
        <v>108.2</v>
      </c>
      <c r="N85" s="3"/>
      <c r="P85" s="4">
        <f t="shared" si="24"/>
        <v>26.210902276974586</v>
      </c>
      <c r="Q85" s="5">
        <f t="shared" si="21"/>
        <v>26.210902276974586</v>
      </c>
      <c r="R85" s="5">
        <f t="shared" si="22"/>
        <v>5.9570232447669511</v>
      </c>
    </row>
    <row r="86" spans="1:18" x14ac:dyDescent="0.3">
      <c r="A86" s="1">
        <v>85</v>
      </c>
      <c r="B86" s="1" t="s">
        <v>430</v>
      </c>
      <c r="C86" s="1" t="s">
        <v>514</v>
      </c>
      <c r="D86" s="1" t="s">
        <v>546</v>
      </c>
      <c r="E86" s="1">
        <v>4400</v>
      </c>
      <c r="F86" s="1" t="s">
        <v>512</v>
      </c>
      <c r="G86" s="1">
        <v>31</v>
      </c>
      <c r="H86" s="1">
        <v>113</v>
      </c>
      <c r="I86" s="1">
        <v>14.44</v>
      </c>
      <c r="J86" s="3">
        <f t="shared" si="17"/>
        <v>101.4</v>
      </c>
      <c r="K86" s="3">
        <f t="shared" si="18"/>
        <v>102.8</v>
      </c>
      <c r="L86" s="3">
        <f t="shared" si="19"/>
        <v>109.1</v>
      </c>
      <c r="M86" s="3">
        <f t="shared" si="20"/>
        <v>107.3</v>
      </c>
      <c r="N86" s="3"/>
      <c r="P86" s="4">
        <f t="shared" si="24"/>
        <v>25.797371626974584</v>
      </c>
      <c r="Q86" s="5">
        <f t="shared" si="21"/>
        <v>25.797371626974584</v>
      </c>
      <c r="R86" s="5">
        <f t="shared" si="22"/>
        <v>5.8630390061305873</v>
      </c>
    </row>
    <row r="87" spans="1:18" x14ac:dyDescent="0.3">
      <c r="A87" s="1">
        <v>86</v>
      </c>
      <c r="B87" s="1" t="s">
        <v>306</v>
      </c>
      <c r="C87" s="1" t="s">
        <v>492</v>
      </c>
      <c r="D87" s="1" t="s">
        <v>546</v>
      </c>
      <c r="E87" s="1">
        <v>3800</v>
      </c>
      <c r="F87" s="1" t="s">
        <v>516</v>
      </c>
      <c r="G87" s="1">
        <v>32</v>
      </c>
      <c r="H87" s="3">
        <v>112.25</v>
      </c>
      <c r="I87" s="1">
        <v>13.09</v>
      </c>
      <c r="J87" s="3">
        <f t="shared" si="17"/>
        <v>101.8</v>
      </c>
      <c r="K87" s="3">
        <f t="shared" si="18"/>
        <v>102.7</v>
      </c>
      <c r="L87" s="3">
        <f t="shared" si="19"/>
        <v>107.8</v>
      </c>
      <c r="M87" s="3">
        <f t="shared" si="20"/>
        <v>110.5</v>
      </c>
      <c r="N87" s="3"/>
      <c r="P87" s="4">
        <f t="shared" si="24"/>
        <v>24.690816462890567</v>
      </c>
      <c r="Q87" s="5">
        <f t="shared" si="21"/>
        <v>24.690816462890567</v>
      </c>
      <c r="R87" s="5">
        <f t="shared" si="22"/>
        <v>6.4975832797080439</v>
      </c>
    </row>
    <row r="88" spans="1:18" x14ac:dyDescent="0.3">
      <c r="A88" s="1">
        <v>87</v>
      </c>
      <c r="B88" s="1" t="s">
        <v>436</v>
      </c>
      <c r="C88" s="1" t="s">
        <v>514</v>
      </c>
      <c r="D88" s="1" t="s">
        <v>546</v>
      </c>
      <c r="E88" s="1">
        <v>3000</v>
      </c>
      <c r="F88" s="3" t="s">
        <v>512</v>
      </c>
      <c r="G88" s="1">
        <v>14</v>
      </c>
      <c r="H88" s="1">
        <v>113</v>
      </c>
      <c r="I88" s="1">
        <v>15.78</v>
      </c>
      <c r="J88" s="3">
        <f t="shared" si="17"/>
        <v>101.4</v>
      </c>
      <c r="K88" s="3">
        <f t="shared" si="18"/>
        <v>102.8</v>
      </c>
      <c r="L88" s="3">
        <f t="shared" si="19"/>
        <v>109.1</v>
      </c>
      <c r="M88" s="3">
        <f t="shared" si="20"/>
        <v>107.3</v>
      </c>
      <c r="N88" s="3"/>
      <c r="P88" s="4">
        <f t="shared" si="24"/>
        <v>10.124435511120277</v>
      </c>
      <c r="Q88" s="5">
        <f t="shared" si="21"/>
        <v>10.124435511120277</v>
      </c>
      <c r="R88" s="5">
        <f t="shared" si="22"/>
        <v>3.3748118370400921</v>
      </c>
    </row>
    <row r="89" spans="1:18" x14ac:dyDescent="0.3">
      <c r="A89" s="1">
        <v>88</v>
      </c>
      <c r="B89" s="1" t="s">
        <v>369</v>
      </c>
      <c r="C89" s="1" t="s">
        <v>493</v>
      </c>
      <c r="D89" s="1" t="s">
        <v>544</v>
      </c>
      <c r="E89" s="1">
        <v>4000</v>
      </c>
      <c r="F89" s="3" t="s">
        <v>564</v>
      </c>
      <c r="G89" s="1">
        <v>30</v>
      </c>
      <c r="H89" s="3">
        <v>117</v>
      </c>
      <c r="I89" s="1">
        <v>12.52</v>
      </c>
      <c r="J89" s="3">
        <f t="shared" si="17"/>
        <v>102.5</v>
      </c>
      <c r="K89" s="3">
        <f t="shared" si="18"/>
        <v>104.6</v>
      </c>
      <c r="L89" s="3">
        <f t="shared" si="19"/>
        <v>111.9</v>
      </c>
      <c r="M89" s="3">
        <f t="shared" si="20"/>
        <v>110.3</v>
      </c>
      <c r="N89" s="3"/>
      <c r="P89" s="4">
        <f t="shared" si="24"/>
        <v>23.945964686948869</v>
      </c>
      <c r="Q89" s="5">
        <f t="shared" si="21"/>
        <v>23.945964686948869</v>
      </c>
      <c r="R89" s="5">
        <f t="shared" si="22"/>
        <v>5.9864911717372173</v>
      </c>
    </row>
    <row r="90" spans="1:18" x14ac:dyDescent="0.3">
      <c r="A90" s="1">
        <v>89</v>
      </c>
      <c r="B90" s="1" t="s">
        <v>389</v>
      </c>
      <c r="C90" s="1" t="s">
        <v>517</v>
      </c>
      <c r="D90" s="1" t="s">
        <v>545</v>
      </c>
      <c r="E90" s="1">
        <v>3000</v>
      </c>
      <c r="F90" s="1" t="s">
        <v>485</v>
      </c>
      <c r="G90" s="1">
        <v>2</v>
      </c>
      <c r="H90" s="1">
        <v>116.5</v>
      </c>
      <c r="I90" s="1">
        <v>14.53</v>
      </c>
      <c r="J90" s="3">
        <f t="shared" si="17"/>
        <v>105.7</v>
      </c>
      <c r="K90" s="3">
        <f t="shared" si="18"/>
        <v>105</v>
      </c>
      <c r="L90" s="3">
        <f t="shared" si="19"/>
        <v>106.7</v>
      </c>
      <c r="M90" s="3">
        <f t="shared" si="20"/>
        <v>111</v>
      </c>
      <c r="N90" s="3"/>
      <c r="P90" s="4">
        <f t="shared" si="24"/>
        <v>1.3468548111202767</v>
      </c>
      <c r="Q90" s="5">
        <f t="shared" si="21"/>
        <v>1.3468548111202767</v>
      </c>
      <c r="R90" s="5">
        <f t="shared" si="22"/>
        <v>0.44895160370675891</v>
      </c>
    </row>
    <row r="91" spans="1:18" x14ac:dyDescent="0.3">
      <c r="A91" s="1">
        <v>90</v>
      </c>
      <c r="B91" s="1" t="s">
        <v>479</v>
      </c>
      <c r="C91" s="1" t="s">
        <v>514</v>
      </c>
      <c r="D91" s="1" t="s">
        <v>546</v>
      </c>
      <c r="E91" s="1">
        <v>3200</v>
      </c>
      <c r="F91" s="1" t="s">
        <v>512</v>
      </c>
      <c r="G91" s="1">
        <v>24</v>
      </c>
      <c r="H91" s="1">
        <v>113</v>
      </c>
      <c r="I91" s="1">
        <v>14.98</v>
      </c>
      <c r="J91" s="3">
        <f t="shared" si="17"/>
        <v>101.4</v>
      </c>
      <c r="K91" s="3">
        <f t="shared" si="18"/>
        <v>102.8</v>
      </c>
      <c r="L91" s="3">
        <f t="shared" si="19"/>
        <v>109.1</v>
      </c>
      <c r="M91" s="3">
        <f t="shared" si="20"/>
        <v>107.3</v>
      </c>
      <c r="N91" s="3"/>
      <c r="P91" s="4">
        <f t="shared" si="24"/>
        <v>17.835056777539219</v>
      </c>
      <c r="Q91" s="5">
        <f t="shared" si="21"/>
        <v>17.835056777539219</v>
      </c>
      <c r="R91" s="5">
        <f t="shared" si="22"/>
        <v>5.5734552429810051</v>
      </c>
    </row>
    <row r="92" spans="1:18" x14ac:dyDescent="0.3">
      <c r="A92" s="1">
        <v>91</v>
      </c>
      <c r="B92" s="1" t="s">
        <v>124</v>
      </c>
      <c r="C92" s="1" t="s">
        <v>498</v>
      </c>
      <c r="D92" s="1" t="s">
        <v>545</v>
      </c>
      <c r="E92" s="1">
        <v>6400</v>
      </c>
      <c r="F92" s="3" t="s">
        <v>497</v>
      </c>
      <c r="G92" s="1">
        <v>28</v>
      </c>
      <c r="H92" s="1">
        <v>117</v>
      </c>
      <c r="I92" s="1">
        <v>22.29</v>
      </c>
      <c r="J92" s="3">
        <f t="shared" si="17"/>
        <v>103.6</v>
      </c>
      <c r="K92" s="3">
        <f t="shared" si="18"/>
        <v>105.7</v>
      </c>
      <c r="L92" s="3">
        <f t="shared" si="19"/>
        <v>109</v>
      </c>
      <c r="M92" s="3">
        <f t="shared" si="20"/>
        <v>107.6</v>
      </c>
      <c r="N92" s="3"/>
      <c r="P92" s="4">
        <f t="shared" si="24"/>
        <v>29.653204387422832</v>
      </c>
      <c r="Q92" s="5">
        <f t="shared" si="21"/>
        <v>29.653204387422832</v>
      </c>
      <c r="R92" s="5">
        <f t="shared" si="22"/>
        <v>4.6333131855348171</v>
      </c>
    </row>
    <row r="93" spans="1:18" x14ac:dyDescent="0.3">
      <c r="A93" s="1">
        <v>92</v>
      </c>
      <c r="B93" s="1" t="s">
        <v>72</v>
      </c>
      <c r="C93" s="1" t="s">
        <v>497</v>
      </c>
      <c r="D93" s="1" t="s">
        <v>545</v>
      </c>
      <c r="E93" s="1">
        <v>3800</v>
      </c>
      <c r="F93" s="1" t="s">
        <v>498</v>
      </c>
      <c r="G93" s="1">
        <v>17</v>
      </c>
      <c r="H93" s="1">
        <v>121</v>
      </c>
      <c r="I93" s="1">
        <v>17.5</v>
      </c>
      <c r="J93" s="3">
        <f t="shared" si="17"/>
        <v>105.7</v>
      </c>
      <c r="K93" s="3">
        <f t="shared" si="18"/>
        <v>103.6</v>
      </c>
      <c r="L93" s="3">
        <f t="shared" si="19"/>
        <v>107.8</v>
      </c>
      <c r="M93" s="3">
        <f t="shared" si="20"/>
        <v>109.2</v>
      </c>
      <c r="N93" s="3"/>
      <c r="P93" s="4">
        <f t="shared" si="24"/>
        <v>15.772572512890566</v>
      </c>
      <c r="Q93" s="5">
        <f t="shared" si="21"/>
        <v>15.772572512890566</v>
      </c>
      <c r="R93" s="5">
        <f t="shared" si="22"/>
        <v>4.1506769770764649</v>
      </c>
    </row>
    <row r="94" spans="1:18" x14ac:dyDescent="0.3">
      <c r="A94" s="1">
        <v>93</v>
      </c>
      <c r="B94" s="1" t="s">
        <v>36</v>
      </c>
      <c r="C94" s="1" t="s">
        <v>514</v>
      </c>
      <c r="D94" s="1" t="s">
        <v>544</v>
      </c>
      <c r="E94" s="1">
        <v>5200</v>
      </c>
      <c r="F94" s="1" t="s">
        <v>512</v>
      </c>
      <c r="G94" s="1">
        <v>37</v>
      </c>
      <c r="H94" s="1">
        <v>113</v>
      </c>
      <c r="I94" s="1">
        <v>13.88</v>
      </c>
      <c r="J94" s="3">
        <f t="shared" si="17"/>
        <v>101.4</v>
      </c>
      <c r="K94" s="3">
        <f t="shared" si="18"/>
        <v>102.8</v>
      </c>
      <c r="L94" s="3">
        <f t="shared" si="19"/>
        <v>109.1</v>
      </c>
      <c r="M94" s="3">
        <f t="shared" si="20"/>
        <v>107.3</v>
      </c>
      <c r="N94" s="3"/>
      <c r="P94" s="4">
        <f t="shared" si="24"/>
        <v>31.603862639407495</v>
      </c>
      <c r="Q94" s="5">
        <f t="shared" si="21"/>
        <v>31.603862639407495</v>
      </c>
      <c r="R94" s="5">
        <f t="shared" si="22"/>
        <v>6.0776658921937488</v>
      </c>
    </row>
    <row r="95" spans="1:18" x14ac:dyDescent="0.3">
      <c r="A95" s="1">
        <v>94</v>
      </c>
      <c r="B95" s="1" t="s">
        <v>414</v>
      </c>
      <c r="C95" s="1" t="s">
        <v>485</v>
      </c>
      <c r="D95" s="1" t="s">
        <v>545</v>
      </c>
      <c r="E95" s="1">
        <v>4800</v>
      </c>
      <c r="F95" s="1" t="s">
        <v>517</v>
      </c>
      <c r="G95" s="1">
        <v>24</v>
      </c>
      <c r="H95" s="1">
        <v>120.5</v>
      </c>
      <c r="I95" s="1">
        <v>21.69</v>
      </c>
      <c r="J95" s="3">
        <f t="shared" si="17"/>
        <v>105</v>
      </c>
      <c r="K95" s="3">
        <f t="shared" si="18"/>
        <v>105.7</v>
      </c>
      <c r="L95" s="3">
        <f t="shared" si="19"/>
        <v>101.6</v>
      </c>
      <c r="M95" s="3">
        <f t="shared" si="20"/>
        <v>105.3</v>
      </c>
      <c r="N95" s="3"/>
      <c r="P95" s="4">
        <f t="shared" si="24"/>
        <v>24.358985711594251</v>
      </c>
      <c r="Q95" s="5">
        <f t="shared" si="21"/>
        <v>24.358985711594251</v>
      </c>
      <c r="R95" s="5">
        <f t="shared" si="22"/>
        <v>5.0747886899154695</v>
      </c>
    </row>
    <row r="96" spans="1:18" x14ac:dyDescent="0.3">
      <c r="A96" s="1">
        <v>95</v>
      </c>
      <c r="B96" s="1" t="s">
        <v>416</v>
      </c>
      <c r="C96" s="1" t="s">
        <v>516</v>
      </c>
      <c r="D96" s="1" t="s">
        <v>544</v>
      </c>
      <c r="E96" s="1">
        <v>3100</v>
      </c>
      <c r="F96" s="1" t="s">
        <v>492</v>
      </c>
      <c r="G96" s="1">
        <v>17</v>
      </c>
      <c r="H96" s="1">
        <v>117.25</v>
      </c>
      <c r="I96" s="1">
        <v>18.18</v>
      </c>
      <c r="J96" s="3">
        <f t="shared" si="17"/>
        <v>102.7</v>
      </c>
      <c r="K96" s="3">
        <f t="shared" si="18"/>
        <v>101.8</v>
      </c>
      <c r="L96" s="3">
        <f t="shared" si="19"/>
        <v>104.7</v>
      </c>
      <c r="M96" s="3">
        <f t="shared" si="20"/>
        <v>110.2</v>
      </c>
      <c r="P96" s="4">
        <f t="shared" si="24"/>
        <v>13.702149081001266</v>
      </c>
      <c r="Q96" s="5">
        <f t="shared" si="21"/>
        <v>13.702149081001266</v>
      </c>
      <c r="R96" s="5">
        <f t="shared" si="22"/>
        <v>4.4200480906455697</v>
      </c>
    </row>
    <row r="97" spans="1:18" x14ac:dyDescent="0.3">
      <c r="A97" s="1">
        <v>96</v>
      </c>
      <c r="B97" s="1" t="s">
        <v>366</v>
      </c>
      <c r="C97" s="1" t="s">
        <v>516</v>
      </c>
      <c r="D97" s="1" t="s">
        <v>546</v>
      </c>
      <c r="E97" s="1">
        <v>3100</v>
      </c>
      <c r="F97" s="1" t="s">
        <v>492</v>
      </c>
      <c r="G97" s="1">
        <v>15</v>
      </c>
      <c r="H97" s="1">
        <v>117.25</v>
      </c>
      <c r="I97" s="1">
        <v>15.07</v>
      </c>
      <c r="J97" s="3">
        <f t="shared" si="17"/>
        <v>102.7</v>
      </c>
      <c r="K97" s="3">
        <f t="shared" si="18"/>
        <v>101.8</v>
      </c>
      <c r="L97" s="3">
        <f t="shared" si="19"/>
        <v>104.7</v>
      </c>
      <c r="M97" s="3">
        <f t="shared" si="20"/>
        <v>110.2</v>
      </c>
      <c r="P97" s="4">
        <f t="shared" si="24"/>
        <v>11.390133981001267</v>
      </c>
      <c r="Q97" s="5">
        <f t="shared" si="21"/>
        <v>11.390133981001267</v>
      </c>
      <c r="R97" s="5">
        <f t="shared" si="22"/>
        <v>3.6742367680649246</v>
      </c>
    </row>
    <row r="98" spans="1:18" x14ac:dyDescent="0.3">
      <c r="A98" s="1">
        <v>97</v>
      </c>
      <c r="B98" s="1" t="s">
        <v>481</v>
      </c>
      <c r="C98" s="1" t="s">
        <v>507</v>
      </c>
      <c r="D98" s="1" t="s">
        <v>545</v>
      </c>
      <c r="E98" s="1">
        <v>3100</v>
      </c>
      <c r="F98" s="3" t="s">
        <v>499</v>
      </c>
      <c r="G98" s="1">
        <v>26</v>
      </c>
      <c r="H98" s="1">
        <v>115.25</v>
      </c>
      <c r="I98" s="1">
        <v>15.26</v>
      </c>
      <c r="J98" s="3">
        <f t="shared" ref="J98:J134" si="25">VLOOKUP(C98,$B$151:$E$180,2,FALSE)</f>
        <v>106.4</v>
      </c>
      <c r="K98" s="3">
        <f t="shared" ref="K98:K134" si="26">VLOOKUP(F98,$B$151:$E$180,2,FALSE)</f>
        <v>101.1</v>
      </c>
      <c r="L98" s="3">
        <f t="shared" ref="L98:L134" si="27">VLOOKUP(C98,$B$151:$E$180,4,FALSE)</f>
        <v>111</v>
      </c>
      <c r="M98" s="3">
        <f t="shared" ref="M98:M134" si="28">VLOOKUP(F98,$B$151:$E$180,3,FALSE)</f>
        <v>101.2</v>
      </c>
      <c r="N98" s="3"/>
      <c r="P98" s="4">
        <f t="shared" si="24"/>
        <v>19.380858431001268</v>
      </c>
      <c r="Q98" s="5">
        <f t="shared" ref="Q98:Q129" si="29">P98-O98</f>
        <v>19.380858431001268</v>
      </c>
      <c r="R98" s="5">
        <f t="shared" ref="R98:R134" si="30">P98/(E98/1000)</f>
        <v>6.2518898164520218</v>
      </c>
    </row>
    <row r="99" spans="1:18" x14ac:dyDescent="0.3">
      <c r="A99" s="1">
        <v>98</v>
      </c>
      <c r="B99" s="1" t="s">
        <v>274</v>
      </c>
      <c r="C99" s="1" t="s">
        <v>499</v>
      </c>
      <c r="D99" s="1" t="s">
        <v>546</v>
      </c>
      <c r="E99" s="1">
        <v>6300</v>
      </c>
      <c r="F99" s="3" t="s">
        <v>507</v>
      </c>
      <c r="G99" s="1">
        <v>35</v>
      </c>
      <c r="H99" s="1">
        <v>114.25</v>
      </c>
      <c r="I99" s="1">
        <v>18.420000000000002</v>
      </c>
      <c r="J99" s="3">
        <f t="shared" si="25"/>
        <v>101.1</v>
      </c>
      <c r="K99" s="3">
        <f t="shared" si="26"/>
        <v>106.4</v>
      </c>
      <c r="L99" s="3">
        <f t="shared" si="27"/>
        <v>109.7</v>
      </c>
      <c r="M99" s="3">
        <f t="shared" si="28"/>
        <v>103.6</v>
      </c>
      <c r="N99" s="3"/>
      <c r="P99" s="4">
        <f t="shared" si="24"/>
        <v>33.36459454583769</v>
      </c>
      <c r="Q99" s="5">
        <f t="shared" si="29"/>
        <v>33.36459454583769</v>
      </c>
      <c r="R99" s="5">
        <f t="shared" si="30"/>
        <v>5.2959673882282052</v>
      </c>
    </row>
    <row r="100" spans="1:18" x14ac:dyDescent="0.3">
      <c r="A100" s="1">
        <v>99</v>
      </c>
      <c r="B100" s="1" t="s">
        <v>291</v>
      </c>
      <c r="C100" s="1" t="s">
        <v>516</v>
      </c>
      <c r="D100" s="1" t="s">
        <v>545</v>
      </c>
      <c r="E100" s="1">
        <v>7000</v>
      </c>
      <c r="F100" s="1" t="s">
        <v>492</v>
      </c>
      <c r="G100" s="1">
        <v>34</v>
      </c>
      <c r="H100" s="3">
        <v>117.25</v>
      </c>
      <c r="I100" s="1">
        <v>19.760000000000002</v>
      </c>
      <c r="J100" s="3">
        <f t="shared" si="25"/>
        <v>102.7</v>
      </c>
      <c r="K100" s="3">
        <f t="shared" si="26"/>
        <v>101.8</v>
      </c>
      <c r="L100" s="3">
        <f t="shared" si="27"/>
        <v>104.7</v>
      </c>
      <c r="M100" s="3">
        <f t="shared" si="28"/>
        <v>110.2</v>
      </c>
      <c r="N100" s="3"/>
      <c r="P100" s="4">
        <f t="shared" si="24"/>
        <v>34.211975397020908</v>
      </c>
      <c r="Q100" s="5">
        <f t="shared" si="29"/>
        <v>34.211975397020908</v>
      </c>
      <c r="R100" s="5">
        <f t="shared" si="30"/>
        <v>4.8874250567172721</v>
      </c>
    </row>
    <row r="101" spans="1:18" x14ac:dyDescent="0.3">
      <c r="A101" s="1">
        <v>100</v>
      </c>
      <c r="B101" s="1" t="s">
        <v>110</v>
      </c>
      <c r="C101" s="1" t="s">
        <v>485</v>
      </c>
      <c r="D101" s="1" t="s">
        <v>544</v>
      </c>
      <c r="E101" s="1">
        <v>3000</v>
      </c>
      <c r="F101" s="3" t="s">
        <v>517</v>
      </c>
      <c r="G101" s="1">
        <v>24</v>
      </c>
      <c r="H101" s="1">
        <v>120.5</v>
      </c>
      <c r="I101" s="1">
        <v>15.43</v>
      </c>
      <c r="J101" s="3">
        <f t="shared" si="25"/>
        <v>105</v>
      </c>
      <c r="K101" s="3">
        <f t="shared" si="26"/>
        <v>105.7</v>
      </c>
      <c r="L101" s="3">
        <f t="shared" si="27"/>
        <v>101.6</v>
      </c>
      <c r="M101" s="3">
        <f t="shared" si="28"/>
        <v>105.3</v>
      </c>
      <c r="N101" s="3"/>
      <c r="P101" s="4">
        <f t="shared" si="24"/>
        <v>18.251780011120275</v>
      </c>
      <c r="Q101" s="5">
        <f t="shared" si="29"/>
        <v>18.251780011120275</v>
      </c>
      <c r="R101" s="5">
        <f t="shared" si="30"/>
        <v>6.0839266703734252</v>
      </c>
    </row>
    <row r="102" spans="1:18" x14ac:dyDescent="0.3">
      <c r="A102" s="1">
        <v>101</v>
      </c>
      <c r="B102" s="1" t="s">
        <v>140</v>
      </c>
      <c r="C102" s="1" t="s">
        <v>498</v>
      </c>
      <c r="D102" s="1" t="s">
        <v>543</v>
      </c>
      <c r="E102" s="1">
        <v>4900</v>
      </c>
      <c r="F102" s="3" t="s">
        <v>497</v>
      </c>
      <c r="G102" s="1">
        <v>33</v>
      </c>
      <c r="H102" s="1">
        <v>117</v>
      </c>
      <c r="I102" s="1">
        <v>13.17</v>
      </c>
      <c r="J102" s="3">
        <f t="shared" si="25"/>
        <v>103.6</v>
      </c>
      <c r="K102" s="3">
        <f t="shared" si="26"/>
        <v>105.7</v>
      </c>
      <c r="L102" s="3">
        <f t="shared" si="27"/>
        <v>109</v>
      </c>
      <c r="M102" s="3">
        <f t="shared" si="28"/>
        <v>107.6</v>
      </c>
      <c r="N102" s="3"/>
      <c r="P102" s="4">
        <f t="shared" si="24"/>
        <v>28.329641787799659</v>
      </c>
      <c r="Q102" s="5">
        <f t="shared" si="29"/>
        <v>28.329641787799659</v>
      </c>
      <c r="R102" s="5">
        <f t="shared" si="30"/>
        <v>5.7815595485305424</v>
      </c>
    </row>
    <row r="103" spans="1:18" x14ac:dyDescent="0.3">
      <c r="A103" s="1">
        <v>102</v>
      </c>
      <c r="B103" s="1" t="s">
        <v>84</v>
      </c>
      <c r="C103" s="1" t="s">
        <v>517</v>
      </c>
      <c r="D103" s="1" t="s">
        <v>543</v>
      </c>
      <c r="E103" s="1">
        <v>5000</v>
      </c>
      <c r="F103" s="3" t="s">
        <v>485</v>
      </c>
      <c r="G103" s="1">
        <v>31</v>
      </c>
      <c r="H103" s="1">
        <v>116.5</v>
      </c>
      <c r="I103" s="1">
        <v>19.93</v>
      </c>
      <c r="J103" s="3">
        <f t="shared" si="25"/>
        <v>105.7</v>
      </c>
      <c r="K103" s="3">
        <f t="shared" si="26"/>
        <v>105</v>
      </c>
      <c r="L103" s="3">
        <f t="shared" si="27"/>
        <v>106.7</v>
      </c>
      <c r="M103" s="3">
        <f t="shared" si="28"/>
        <v>111</v>
      </c>
      <c r="N103" s="3"/>
      <c r="P103" s="4">
        <f t="shared" si="24"/>
        <v>28.84200499635854</v>
      </c>
      <c r="Q103" s="5">
        <f t="shared" si="29"/>
        <v>28.84200499635854</v>
      </c>
      <c r="R103" s="5">
        <f t="shared" si="30"/>
        <v>5.7684009992717078</v>
      </c>
    </row>
    <row r="104" spans="1:18" x14ac:dyDescent="0.3">
      <c r="A104" s="1">
        <v>103</v>
      </c>
      <c r="B104" s="1" t="s">
        <v>260</v>
      </c>
      <c r="C104" s="1" t="s">
        <v>517</v>
      </c>
      <c r="D104" s="1" t="s">
        <v>544</v>
      </c>
      <c r="E104" s="1">
        <v>4700</v>
      </c>
      <c r="F104" s="1" t="s">
        <v>485</v>
      </c>
      <c r="G104" s="1">
        <v>34</v>
      </c>
      <c r="H104" s="1">
        <v>116.5</v>
      </c>
      <c r="I104" s="1">
        <v>15.96</v>
      </c>
      <c r="J104" s="3">
        <f t="shared" si="25"/>
        <v>105.7</v>
      </c>
      <c r="K104" s="3">
        <f t="shared" si="26"/>
        <v>105</v>
      </c>
      <c r="L104" s="3">
        <f t="shared" si="27"/>
        <v>106.7</v>
      </c>
      <c r="M104" s="3">
        <f t="shared" si="28"/>
        <v>111</v>
      </c>
      <c r="N104" s="3"/>
      <c r="P104" s="4">
        <f t="shared" si="24"/>
        <v>29.378260023375788</v>
      </c>
      <c r="Q104" s="5">
        <f t="shared" si="29"/>
        <v>29.378260023375788</v>
      </c>
      <c r="R104" s="5">
        <f t="shared" si="30"/>
        <v>6.2506936219948486</v>
      </c>
    </row>
    <row r="105" spans="1:18" x14ac:dyDescent="0.3">
      <c r="A105" s="1">
        <v>104</v>
      </c>
      <c r="B105" s="1" t="s">
        <v>174</v>
      </c>
      <c r="C105" s="1" t="s">
        <v>493</v>
      </c>
      <c r="D105" s="1" t="s">
        <v>545</v>
      </c>
      <c r="E105" s="1">
        <v>3400</v>
      </c>
      <c r="F105" s="1" t="s">
        <v>564</v>
      </c>
      <c r="G105" s="1">
        <v>16</v>
      </c>
      <c r="H105" s="1">
        <v>117</v>
      </c>
      <c r="I105" s="1">
        <v>16.73</v>
      </c>
      <c r="J105" s="3">
        <f t="shared" si="25"/>
        <v>102.5</v>
      </c>
      <c r="K105" s="3">
        <f t="shared" si="26"/>
        <v>104.6</v>
      </c>
      <c r="L105" s="3">
        <f t="shared" si="27"/>
        <v>111.9</v>
      </c>
      <c r="M105" s="3">
        <f t="shared" si="28"/>
        <v>110.3</v>
      </c>
      <c r="N105" s="3"/>
      <c r="P105" s="4">
        <f t="shared" si="24"/>
        <v>13.316965136205472</v>
      </c>
      <c r="Q105" s="5">
        <f t="shared" si="29"/>
        <v>13.316965136205472</v>
      </c>
      <c r="R105" s="5">
        <f t="shared" si="30"/>
        <v>3.9167544518251387</v>
      </c>
    </row>
    <row r="106" spans="1:18" x14ac:dyDescent="0.3">
      <c r="A106" s="1">
        <v>105</v>
      </c>
      <c r="B106" s="1" t="s">
        <v>13</v>
      </c>
      <c r="C106" s="1" t="s">
        <v>499</v>
      </c>
      <c r="D106" s="1" t="s">
        <v>542</v>
      </c>
      <c r="E106" s="1">
        <v>4900</v>
      </c>
      <c r="F106" s="3" t="s">
        <v>507</v>
      </c>
      <c r="G106" s="1">
        <v>30</v>
      </c>
      <c r="H106" s="1">
        <v>114.25</v>
      </c>
      <c r="I106" s="1">
        <v>17.43</v>
      </c>
      <c r="J106" s="3">
        <f t="shared" si="25"/>
        <v>101.1</v>
      </c>
      <c r="K106" s="3">
        <f t="shared" si="26"/>
        <v>106.4</v>
      </c>
      <c r="L106" s="3">
        <f t="shared" si="27"/>
        <v>109.7</v>
      </c>
      <c r="M106" s="3">
        <f t="shared" si="28"/>
        <v>103.6</v>
      </c>
      <c r="N106" s="3"/>
      <c r="P106" s="4">
        <f t="shared" si="24"/>
        <v>27.079119837799659</v>
      </c>
      <c r="Q106" s="5">
        <f t="shared" si="29"/>
        <v>27.079119837799659</v>
      </c>
      <c r="R106" s="5">
        <f t="shared" si="30"/>
        <v>5.5263509873060528</v>
      </c>
    </row>
    <row r="107" spans="1:18" x14ac:dyDescent="0.3">
      <c r="A107" s="1">
        <v>106</v>
      </c>
      <c r="B107" s="1" t="s">
        <v>255</v>
      </c>
      <c r="C107" s="1" t="s">
        <v>512</v>
      </c>
      <c r="D107" s="1" t="s">
        <v>546</v>
      </c>
      <c r="E107" s="1">
        <v>3000</v>
      </c>
      <c r="F107" s="3" t="s">
        <v>514</v>
      </c>
      <c r="G107" s="1">
        <v>12</v>
      </c>
      <c r="H107" s="3">
        <v>116</v>
      </c>
      <c r="I107" s="1">
        <v>18.3</v>
      </c>
      <c r="J107" s="3">
        <f t="shared" si="25"/>
        <v>102.8</v>
      </c>
      <c r="K107" s="3">
        <f t="shared" si="26"/>
        <v>101.4</v>
      </c>
      <c r="L107" s="3">
        <f t="shared" si="27"/>
        <v>107.9</v>
      </c>
      <c r="M107" s="3">
        <f t="shared" si="28"/>
        <v>108</v>
      </c>
      <c r="N107" s="3"/>
      <c r="P107" s="4">
        <f t="shared" si="24"/>
        <v>9.6314894611202764</v>
      </c>
      <c r="Q107" s="5">
        <f t="shared" si="29"/>
        <v>9.6314894611202764</v>
      </c>
      <c r="R107" s="5">
        <f t="shared" si="30"/>
        <v>3.2104964870400923</v>
      </c>
    </row>
    <row r="108" spans="1:18" x14ac:dyDescent="0.3">
      <c r="A108" s="1">
        <v>107</v>
      </c>
      <c r="B108" s="1" t="s">
        <v>280</v>
      </c>
      <c r="C108" s="1" t="s">
        <v>492</v>
      </c>
      <c r="D108" s="1" t="s">
        <v>544</v>
      </c>
      <c r="E108" s="1">
        <v>3100</v>
      </c>
      <c r="F108" s="3" t="s">
        <v>516</v>
      </c>
      <c r="G108" s="1">
        <v>20</v>
      </c>
      <c r="H108" s="3">
        <v>112.25</v>
      </c>
      <c r="I108" s="1">
        <v>17.809999999999999</v>
      </c>
      <c r="J108" s="3">
        <f t="shared" si="25"/>
        <v>101.8</v>
      </c>
      <c r="K108" s="3">
        <f t="shared" si="26"/>
        <v>102.7</v>
      </c>
      <c r="L108" s="3">
        <f t="shared" si="27"/>
        <v>107.8</v>
      </c>
      <c r="M108" s="3">
        <f t="shared" si="28"/>
        <v>110.5</v>
      </c>
      <c r="N108" s="3"/>
      <c r="P108" s="4">
        <f t="shared" si="24"/>
        <v>15.280822281001265</v>
      </c>
      <c r="Q108" s="5">
        <f t="shared" si="29"/>
        <v>15.280822281001265</v>
      </c>
      <c r="R108" s="5">
        <f t="shared" si="30"/>
        <v>4.9292975100004082</v>
      </c>
    </row>
    <row r="109" spans="1:18" x14ac:dyDescent="0.3">
      <c r="A109" s="1">
        <v>108</v>
      </c>
      <c r="B109" s="1" t="s">
        <v>230</v>
      </c>
      <c r="C109" s="1" t="s">
        <v>499</v>
      </c>
      <c r="D109" s="1" t="s">
        <v>543</v>
      </c>
      <c r="E109" s="1">
        <v>3700</v>
      </c>
      <c r="F109" s="1" t="s">
        <v>507</v>
      </c>
      <c r="G109" s="1">
        <v>21</v>
      </c>
      <c r="H109" s="1">
        <v>114.25</v>
      </c>
      <c r="I109" s="1">
        <v>11.24</v>
      </c>
      <c r="J109" s="3">
        <f t="shared" si="25"/>
        <v>101.1</v>
      </c>
      <c r="K109" s="3">
        <f t="shared" si="26"/>
        <v>106.4</v>
      </c>
      <c r="L109" s="3">
        <f t="shared" si="27"/>
        <v>109.7</v>
      </c>
      <c r="M109" s="3">
        <f t="shared" si="28"/>
        <v>103.6</v>
      </c>
      <c r="N109" s="3"/>
      <c r="P109" s="4">
        <f t="shared" si="24"/>
        <v>16.170360814505948</v>
      </c>
      <c r="Q109" s="5">
        <f t="shared" si="29"/>
        <v>16.170360814505948</v>
      </c>
      <c r="R109" s="5">
        <f t="shared" si="30"/>
        <v>4.3703677877043097</v>
      </c>
    </row>
    <row r="110" spans="1:18" x14ac:dyDescent="0.3">
      <c r="A110" s="1">
        <v>109</v>
      </c>
      <c r="B110" s="1" t="s">
        <v>154</v>
      </c>
      <c r="C110" s="1" t="s">
        <v>516</v>
      </c>
      <c r="D110" s="1" t="s">
        <v>545</v>
      </c>
      <c r="E110" s="1">
        <v>5700</v>
      </c>
      <c r="F110" s="1" t="s">
        <v>492</v>
      </c>
      <c r="G110" s="1">
        <v>23</v>
      </c>
      <c r="H110" s="1">
        <v>117.25</v>
      </c>
      <c r="I110" s="1">
        <v>22.17</v>
      </c>
      <c r="J110" s="3">
        <f t="shared" si="25"/>
        <v>102.7</v>
      </c>
      <c r="K110" s="3">
        <f t="shared" si="26"/>
        <v>101.8</v>
      </c>
      <c r="L110" s="3">
        <f t="shared" si="27"/>
        <v>104.7</v>
      </c>
      <c r="M110" s="3">
        <f t="shared" si="28"/>
        <v>110.2</v>
      </c>
      <c r="N110" s="3"/>
      <c r="P110" s="4">
        <f t="shared" si="24"/>
        <v>24.887844196945604</v>
      </c>
      <c r="Q110" s="5">
        <f t="shared" si="29"/>
        <v>24.887844196945604</v>
      </c>
      <c r="R110" s="5">
        <f t="shared" si="30"/>
        <v>4.3662884556044919</v>
      </c>
    </row>
    <row r="111" spans="1:18" x14ac:dyDescent="0.3">
      <c r="A111" s="1">
        <v>110</v>
      </c>
      <c r="B111" s="1" t="s">
        <v>10</v>
      </c>
      <c r="C111" s="1" t="s">
        <v>492</v>
      </c>
      <c r="D111" s="1" t="s">
        <v>543</v>
      </c>
      <c r="E111" s="1">
        <v>3000</v>
      </c>
      <c r="F111" s="1" t="s">
        <v>516</v>
      </c>
      <c r="G111" s="1">
        <v>19</v>
      </c>
      <c r="H111" s="3">
        <v>112.25</v>
      </c>
      <c r="I111" s="1">
        <v>14.82</v>
      </c>
      <c r="J111" s="3">
        <f t="shared" si="25"/>
        <v>101.8</v>
      </c>
      <c r="K111" s="3">
        <f t="shared" si="26"/>
        <v>102.7</v>
      </c>
      <c r="L111" s="3">
        <f t="shared" si="27"/>
        <v>107.8</v>
      </c>
      <c r="M111" s="3">
        <f t="shared" si="28"/>
        <v>110.5</v>
      </c>
      <c r="N111" s="3"/>
      <c r="P111" s="4">
        <f t="shared" si="24"/>
        <v>13.426806311120275</v>
      </c>
      <c r="Q111" s="5">
        <f t="shared" si="29"/>
        <v>13.426806311120275</v>
      </c>
      <c r="R111" s="5">
        <f t="shared" si="30"/>
        <v>4.4756021037067582</v>
      </c>
    </row>
    <row r="112" spans="1:18" x14ac:dyDescent="0.3">
      <c r="A112" s="1">
        <v>111</v>
      </c>
      <c r="B112" s="1" t="s">
        <v>378</v>
      </c>
      <c r="C112" s="1" t="s">
        <v>498</v>
      </c>
      <c r="D112" s="1" t="s">
        <v>543</v>
      </c>
      <c r="E112" s="1">
        <v>3500</v>
      </c>
      <c r="F112" s="1" t="s">
        <v>497</v>
      </c>
      <c r="G112" s="1">
        <v>21</v>
      </c>
      <c r="H112" s="1">
        <v>117</v>
      </c>
      <c r="I112" s="1">
        <v>18.88</v>
      </c>
      <c r="J112" s="3">
        <f t="shared" si="25"/>
        <v>103.6</v>
      </c>
      <c r="K112" s="3">
        <f t="shared" si="26"/>
        <v>105.7</v>
      </c>
      <c r="L112" s="3">
        <f t="shared" si="27"/>
        <v>109</v>
      </c>
      <c r="M112" s="3">
        <f t="shared" si="28"/>
        <v>107.6</v>
      </c>
      <c r="N112" s="3"/>
      <c r="P112" s="4">
        <f t="shared" si="24"/>
        <v>17.944880487137283</v>
      </c>
      <c r="Q112" s="5">
        <f t="shared" si="29"/>
        <v>17.944880487137283</v>
      </c>
      <c r="R112" s="5">
        <f t="shared" si="30"/>
        <v>5.1271087106106519</v>
      </c>
    </row>
    <row r="113" spans="1:18" x14ac:dyDescent="0.3">
      <c r="A113" s="1">
        <v>112</v>
      </c>
      <c r="B113" s="1" t="s">
        <v>374</v>
      </c>
      <c r="C113" s="1" t="s">
        <v>499</v>
      </c>
      <c r="D113" s="1" t="s">
        <v>543</v>
      </c>
      <c r="E113" s="1">
        <v>3000</v>
      </c>
      <c r="F113" s="3" t="s">
        <v>507</v>
      </c>
      <c r="G113" s="1">
        <v>14</v>
      </c>
      <c r="H113" s="1">
        <v>114.25</v>
      </c>
      <c r="I113" s="1">
        <v>15.73</v>
      </c>
      <c r="J113" s="3">
        <f t="shared" si="25"/>
        <v>101.1</v>
      </c>
      <c r="K113" s="3">
        <f t="shared" si="26"/>
        <v>106.4</v>
      </c>
      <c r="L113" s="3">
        <f t="shared" si="27"/>
        <v>109.7</v>
      </c>
      <c r="M113" s="3">
        <f t="shared" si="28"/>
        <v>103.6</v>
      </c>
      <c r="N113" s="3"/>
      <c r="P113" s="4">
        <f t="shared" si="24"/>
        <v>10.302429411120276</v>
      </c>
      <c r="Q113" s="5">
        <f t="shared" si="29"/>
        <v>10.302429411120276</v>
      </c>
      <c r="R113" s="5">
        <f t="shared" si="30"/>
        <v>3.4341431370400919</v>
      </c>
    </row>
    <row r="114" spans="1:18" x14ac:dyDescent="0.3">
      <c r="A114" s="1">
        <v>113</v>
      </c>
      <c r="B114" s="1" t="s">
        <v>111</v>
      </c>
      <c r="C114" s="1" t="s">
        <v>512</v>
      </c>
      <c r="D114" s="1" t="s">
        <v>543</v>
      </c>
      <c r="E114" s="1">
        <v>5900</v>
      </c>
      <c r="F114" s="3" t="s">
        <v>514</v>
      </c>
      <c r="G114" s="1">
        <v>26</v>
      </c>
      <c r="H114" s="1">
        <v>116</v>
      </c>
      <c r="I114" s="1">
        <v>25.73</v>
      </c>
      <c r="J114" s="3">
        <f t="shared" si="25"/>
        <v>102.8</v>
      </c>
      <c r="K114" s="3">
        <f t="shared" si="26"/>
        <v>101.4</v>
      </c>
      <c r="L114" s="3">
        <f t="shared" si="27"/>
        <v>107.9</v>
      </c>
      <c r="M114" s="3">
        <f t="shared" si="28"/>
        <v>108</v>
      </c>
      <c r="N114" s="3"/>
      <c r="P114" s="4">
        <f t="shared" si="24"/>
        <v>28.243642674495636</v>
      </c>
      <c r="Q114" s="5">
        <f t="shared" si="29"/>
        <v>28.243642674495636</v>
      </c>
      <c r="R114" s="5">
        <f t="shared" si="30"/>
        <v>4.7870580804229892</v>
      </c>
    </row>
    <row r="115" spans="1:18" x14ac:dyDescent="0.3">
      <c r="A115" s="1">
        <v>114</v>
      </c>
      <c r="B115" s="1" t="s">
        <v>166</v>
      </c>
      <c r="C115" s="1" t="s">
        <v>507</v>
      </c>
      <c r="D115" s="1" t="s">
        <v>546</v>
      </c>
      <c r="E115" s="1">
        <v>4500</v>
      </c>
      <c r="F115" s="1" t="s">
        <v>499</v>
      </c>
      <c r="G115" s="1">
        <v>30</v>
      </c>
      <c r="H115" s="1">
        <v>115.25</v>
      </c>
      <c r="I115" s="1">
        <v>20.6</v>
      </c>
      <c r="J115" s="3">
        <f t="shared" si="25"/>
        <v>106.4</v>
      </c>
      <c r="K115" s="3">
        <f t="shared" si="26"/>
        <v>101.1</v>
      </c>
      <c r="L115" s="3">
        <f t="shared" si="27"/>
        <v>111</v>
      </c>
      <c r="M115" s="3">
        <f t="shared" si="28"/>
        <v>101.2</v>
      </c>
      <c r="N115" s="3"/>
      <c r="P115" s="4">
        <f t="shared" si="24"/>
        <v>27.25553759517533</v>
      </c>
      <c r="Q115" s="5">
        <f t="shared" si="29"/>
        <v>27.25553759517533</v>
      </c>
      <c r="R115" s="5">
        <f t="shared" si="30"/>
        <v>6.056786132261184</v>
      </c>
    </row>
    <row r="116" spans="1:18" x14ac:dyDescent="0.3">
      <c r="A116" s="1">
        <v>115</v>
      </c>
      <c r="B116" s="1" t="s">
        <v>315</v>
      </c>
      <c r="C116" s="1" t="s">
        <v>519</v>
      </c>
      <c r="D116" s="1" t="s">
        <v>543</v>
      </c>
      <c r="E116" s="1">
        <v>5000</v>
      </c>
      <c r="F116" s="1" t="s">
        <v>523</v>
      </c>
      <c r="G116" s="1">
        <v>19</v>
      </c>
      <c r="H116" s="1">
        <v>122.25</v>
      </c>
      <c r="I116" s="1">
        <v>18.899999999999999</v>
      </c>
      <c r="J116" s="3">
        <f t="shared" si="25"/>
        <v>101.7</v>
      </c>
      <c r="K116" s="3">
        <f t="shared" si="26"/>
        <v>104</v>
      </c>
      <c r="L116" s="3">
        <f t="shared" si="27"/>
        <v>103.6</v>
      </c>
      <c r="M116" s="3">
        <f t="shared" si="28"/>
        <v>108.2</v>
      </c>
      <c r="N116" s="3"/>
      <c r="P116" s="4">
        <f t="shared" si="24"/>
        <v>20.362284046358536</v>
      </c>
      <c r="Q116" s="5">
        <f t="shared" si="29"/>
        <v>20.362284046358536</v>
      </c>
      <c r="R116" s="5">
        <f t="shared" si="30"/>
        <v>4.0724568092717073</v>
      </c>
    </row>
    <row r="117" spans="1:18" x14ac:dyDescent="0.3">
      <c r="A117" s="1">
        <v>116</v>
      </c>
      <c r="B117" s="1" t="s">
        <v>165</v>
      </c>
      <c r="C117" s="1" t="s">
        <v>523</v>
      </c>
      <c r="D117" s="1" t="s">
        <v>545</v>
      </c>
      <c r="E117" s="1">
        <v>4400</v>
      </c>
      <c r="F117" s="1" t="s">
        <v>519</v>
      </c>
      <c r="G117" s="1">
        <v>20</v>
      </c>
      <c r="H117" s="1">
        <v>112.25</v>
      </c>
      <c r="I117" s="1">
        <v>17.399999999999999</v>
      </c>
      <c r="J117" s="3">
        <f t="shared" si="25"/>
        <v>104</v>
      </c>
      <c r="K117" s="3">
        <f t="shared" si="26"/>
        <v>101.7</v>
      </c>
      <c r="L117" s="3">
        <f t="shared" si="27"/>
        <v>110.6</v>
      </c>
      <c r="M117" s="3">
        <f t="shared" si="28"/>
        <v>110.8</v>
      </c>
      <c r="P117" s="4">
        <f t="shared" si="24"/>
        <v>18.407373976974586</v>
      </c>
      <c r="Q117" s="5">
        <f t="shared" si="29"/>
        <v>18.407373976974586</v>
      </c>
      <c r="R117" s="5">
        <f t="shared" si="30"/>
        <v>4.1834940856760419</v>
      </c>
    </row>
    <row r="118" spans="1:18" x14ac:dyDescent="0.3">
      <c r="A118" s="1">
        <v>117</v>
      </c>
      <c r="B118" s="1" t="s">
        <v>555</v>
      </c>
      <c r="C118" s="1" t="s">
        <v>499</v>
      </c>
      <c r="D118" s="1" t="s">
        <v>544</v>
      </c>
      <c r="E118" s="1">
        <v>3000</v>
      </c>
      <c r="F118" s="1" t="s">
        <v>507</v>
      </c>
      <c r="G118" s="1">
        <v>8</v>
      </c>
      <c r="H118" s="1">
        <v>114.25</v>
      </c>
      <c r="I118" s="1">
        <v>17.32</v>
      </c>
      <c r="J118" s="3">
        <f t="shared" si="25"/>
        <v>101.1</v>
      </c>
      <c r="K118" s="3">
        <f t="shared" si="26"/>
        <v>106.4</v>
      </c>
      <c r="L118" s="3">
        <f t="shared" si="27"/>
        <v>109.7</v>
      </c>
      <c r="M118" s="3">
        <f t="shared" si="28"/>
        <v>103.6</v>
      </c>
      <c r="N118" s="3"/>
      <c r="P118" s="4">
        <f t="shared" si="24"/>
        <v>6.3411013111202763</v>
      </c>
      <c r="Q118" s="5">
        <f t="shared" si="29"/>
        <v>6.3411013111202763</v>
      </c>
      <c r="R118" s="5">
        <f t="shared" si="30"/>
        <v>2.1137004370400923</v>
      </c>
    </row>
    <row r="119" spans="1:18" x14ac:dyDescent="0.3">
      <c r="A119" s="1">
        <v>118</v>
      </c>
      <c r="B119" s="1" t="s">
        <v>33</v>
      </c>
      <c r="C119" s="1" t="s">
        <v>523</v>
      </c>
      <c r="D119" s="1" t="s">
        <v>543</v>
      </c>
      <c r="E119" s="1">
        <v>4900</v>
      </c>
      <c r="F119" s="1" t="s">
        <v>519</v>
      </c>
      <c r="G119" s="1">
        <v>32</v>
      </c>
      <c r="H119" s="1">
        <v>112.25</v>
      </c>
      <c r="I119" s="1">
        <v>15.43</v>
      </c>
      <c r="J119" s="3">
        <f t="shared" si="25"/>
        <v>104</v>
      </c>
      <c r="K119" s="3">
        <f t="shared" si="26"/>
        <v>101.7</v>
      </c>
      <c r="L119" s="3">
        <f t="shared" si="27"/>
        <v>110.6</v>
      </c>
      <c r="M119" s="3">
        <f t="shared" si="28"/>
        <v>110.8</v>
      </c>
      <c r="P119" s="4">
        <f t="shared" si="24"/>
        <v>27.667684187799654</v>
      </c>
      <c r="Q119" s="5">
        <f t="shared" si="29"/>
        <v>27.667684187799654</v>
      </c>
      <c r="R119" s="5">
        <f t="shared" si="30"/>
        <v>5.6464661607754394</v>
      </c>
    </row>
    <row r="120" spans="1:18" x14ac:dyDescent="0.3">
      <c r="A120" s="1">
        <v>119</v>
      </c>
      <c r="B120" s="1" t="s">
        <v>228</v>
      </c>
      <c r="C120" s="1" t="s">
        <v>514</v>
      </c>
      <c r="D120" s="1" t="s">
        <v>543</v>
      </c>
      <c r="E120" s="1">
        <v>3000</v>
      </c>
      <c r="F120" s="1" t="s">
        <v>512</v>
      </c>
      <c r="G120" s="1">
        <v>16</v>
      </c>
      <c r="H120" s="1">
        <v>113</v>
      </c>
      <c r="I120" s="1">
        <v>26.31</v>
      </c>
      <c r="J120" s="3">
        <f t="shared" si="25"/>
        <v>101.4</v>
      </c>
      <c r="K120" s="3">
        <f t="shared" si="26"/>
        <v>102.8</v>
      </c>
      <c r="L120" s="3">
        <f t="shared" si="27"/>
        <v>109.1</v>
      </c>
      <c r="M120" s="3">
        <f t="shared" si="28"/>
        <v>107.3</v>
      </c>
      <c r="N120" s="3"/>
      <c r="P120" s="4">
        <f t="shared" si="24"/>
        <v>14.457732811120277</v>
      </c>
      <c r="Q120" s="5">
        <f t="shared" si="29"/>
        <v>14.457732811120277</v>
      </c>
      <c r="R120" s="5">
        <f t="shared" si="30"/>
        <v>4.8192442703734253</v>
      </c>
    </row>
    <row r="121" spans="1:18" x14ac:dyDescent="0.3">
      <c r="A121" s="1">
        <v>120</v>
      </c>
      <c r="B121" s="3" t="s">
        <v>409</v>
      </c>
      <c r="C121" s="3" t="s">
        <v>485</v>
      </c>
      <c r="D121" s="3" t="s">
        <v>544</v>
      </c>
      <c r="E121" s="3">
        <v>3000</v>
      </c>
      <c r="F121" s="1" t="s">
        <v>517</v>
      </c>
      <c r="G121" s="3">
        <v>17</v>
      </c>
      <c r="H121" s="3">
        <v>120.5</v>
      </c>
      <c r="I121" s="3">
        <v>13.2</v>
      </c>
      <c r="J121" s="3">
        <f t="shared" si="25"/>
        <v>105</v>
      </c>
      <c r="K121" s="3">
        <f t="shared" si="26"/>
        <v>105.7</v>
      </c>
      <c r="L121" s="3">
        <f t="shared" si="27"/>
        <v>101.6</v>
      </c>
      <c r="M121" s="3">
        <f t="shared" si="28"/>
        <v>105.3</v>
      </c>
      <c r="N121" s="3"/>
      <c r="O121" s="3"/>
      <c r="P121" s="4">
        <f t="shared" si="24"/>
        <v>12.517435711120278</v>
      </c>
      <c r="Q121" s="5">
        <f t="shared" si="29"/>
        <v>12.517435711120278</v>
      </c>
      <c r="R121" s="5">
        <f t="shared" si="30"/>
        <v>4.1724785703734257</v>
      </c>
    </row>
    <row r="122" spans="1:18" x14ac:dyDescent="0.3">
      <c r="A122" s="1">
        <v>121</v>
      </c>
      <c r="B122" s="1" t="s">
        <v>106</v>
      </c>
      <c r="C122" s="1" t="s">
        <v>507</v>
      </c>
      <c r="D122" s="1" t="s">
        <v>543</v>
      </c>
      <c r="E122" s="1">
        <v>8100</v>
      </c>
      <c r="F122" s="3" t="s">
        <v>499</v>
      </c>
      <c r="G122" s="1">
        <v>35</v>
      </c>
      <c r="H122" s="3">
        <v>115.25</v>
      </c>
      <c r="I122" s="1">
        <v>30.57</v>
      </c>
      <c r="J122" s="3">
        <f t="shared" si="25"/>
        <v>106.4</v>
      </c>
      <c r="K122" s="3">
        <f t="shared" si="26"/>
        <v>101.1</v>
      </c>
      <c r="L122" s="3">
        <f t="shared" si="27"/>
        <v>111</v>
      </c>
      <c r="M122" s="3">
        <f t="shared" si="28"/>
        <v>101.2</v>
      </c>
      <c r="N122" s="3"/>
      <c r="P122" s="4">
        <v>43.052412154263322</v>
      </c>
      <c r="Q122" s="5">
        <f t="shared" si="29"/>
        <v>43.052412154263322</v>
      </c>
      <c r="R122" s="5">
        <f t="shared" si="30"/>
        <v>5.3151126116374474</v>
      </c>
    </row>
    <row r="123" spans="1:18" x14ac:dyDescent="0.3">
      <c r="A123" s="1">
        <v>122</v>
      </c>
      <c r="B123" s="1" t="s">
        <v>413</v>
      </c>
      <c r="C123" s="1" t="s">
        <v>512</v>
      </c>
      <c r="D123" s="1" t="s">
        <v>546</v>
      </c>
      <c r="E123" s="1">
        <v>3000</v>
      </c>
      <c r="F123" s="1" t="s">
        <v>514</v>
      </c>
      <c r="G123" s="1">
        <v>17</v>
      </c>
      <c r="H123" s="1">
        <v>116</v>
      </c>
      <c r="I123" s="1">
        <v>12.46</v>
      </c>
      <c r="J123" s="3">
        <f t="shared" si="25"/>
        <v>102.8</v>
      </c>
      <c r="K123" s="3">
        <f t="shared" si="26"/>
        <v>101.4</v>
      </c>
      <c r="L123" s="3">
        <f t="shared" si="27"/>
        <v>107.9</v>
      </c>
      <c r="M123" s="3">
        <f t="shared" si="28"/>
        <v>108</v>
      </c>
      <c r="N123" s="3"/>
      <c r="P123" s="4">
        <f t="shared" ref="P123:P134" si="31">-87.868852+(LN(E123))*9.365713+G123*0.73241+I123*0.27241+H123*0.0924+((J123+K123)/2)*0.015315+((L123+M123)/2)*-0.032803</f>
        <v>11.702665061120276</v>
      </c>
      <c r="Q123" s="5">
        <f t="shared" si="29"/>
        <v>11.702665061120276</v>
      </c>
      <c r="R123" s="5">
        <f t="shared" si="30"/>
        <v>3.9008883537067587</v>
      </c>
    </row>
    <row r="124" spans="1:18" x14ac:dyDescent="0.3">
      <c r="A124" s="1">
        <v>123</v>
      </c>
      <c r="B124" s="1" t="s">
        <v>141</v>
      </c>
      <c r="C124" s="1" t="s">
        <v>523</v>
      </c>
      <c r="D124" s="1" t="s">
        <v>546</v>
      </c>
      <c r="E124" s="1">
        <v>5800</v>
      </c>
      <c r="F124" s="1" t="s">
        <v>519</v>
      </c>
      <c r="G124" s="1">
        <v>35</v>
      </c>
      <c r="H124" s="1">
        <v>112.25</v>
      </c>
      <c r="I124" s="1">
        <v>16.89</v>
      </c>
      <c r="J124" s="3">
        <f t="shared" si="25"/>
        <v>104</v>
      </c>
      <c r="K124" s="3">
        <f t="shared" si="26"/>
        <v>101.7</v>
      </c>
      <c r="L124" s="3">
        <f t="shared" si="27"/>
        <v>110.6</v>
      </c>
      <c r="M124" s="3">
        <f t="shared" si="28"/>
        <v>110.8</v>
      </c>
      <c r="P124" s="4">
        <f t="shared" si="31"/>
        <v>31.841904717754812</v>
      </c>
      <c r="Q124" s="5">
        <f t="shared" si="29"/>
        <v>31.841904717754812</v>
      </c>
      <c r="R124" s="5">
        <f t="shared" si="30"/>
        <v>5.4899835720266914</v>
      </c>
    </row>
    <row r="125" spans="1:18" x14ac:dyDescent="0.3">
      <c r="A125" s="1">
        <v>124</v>
      </c>
      <c r="B125" s="1" t="s">
        <v>474</v>
      </c>
      <c r="C125" s="1" t="s">
        <v>493</v>
      </c>
      <c r="D125" s="1" t="s">
        <v>544</v>
      </c>
      <c r="E125" s="1">
        <v>3000</v>
      </c>
      <c r="F125" s="1" t="s">
        <v>564</v>
      </c>
      <c r="G125" s="1">
        <v>9</v>
      </c>
      <c r="H125" s="1">
        <v>117</v>
      </c>
      <c r="I125" s="1">
        <v>17.8</v>
      </c>
      <c r="J125" s="3">
        <f t="shared" si="25"/>
        <v>102.5</v>
      </c>
      <c r="K125" s="3">
        <f t="shared" si="26"/>
        <v>104.6</v>
      </c>
      <c r="L125" s="3">
        <f t="shared" si="27"/>
        <v>111.9</v>
      </c>
      <c r="M125" s="3">
        <f t="shared" si="28"/>
        <v>110.3</v>
      </c>
      <c r="N125" s="3"/>
      <c r="P125" s="4">
        <f t="shared" si="31"/>
        <v>7.3093317611202782</v>
      </c>
      <c r="Q125" s="5">
        <f t="shared" si="29"/>
        <v>7.3093317611202782</v>
      </c>
      <c r="R125" s="5">
        <f t="shared" si="30"/>
        <v>2.4364439203734261</v>
      </c>
    </row>
    <row r="126" spans="1:18" x14ac:dyDescent="0.3">
      <c r="A126" s="1">
        <v>125</v>
      </c>
      <c r="B126" s="1" t="s">
        <v>105</v>
      </c>
      <c r="C126" s="1" t="s">
        <v>493</v>
      </c>
      <c r="D126" s="1" t="s">
        <v>543</v>
      </c>
      <c r="E126" s="1">
        <v>5000</v>
      </c>
      <c r="F126" s="3" t="s">
        <v>564</v>
      </c>
      <c r="G126" s="1">
        <v>32</v>
      </c>
      <c r="H126" s="1">
        <v>117</v>
      </c>
      <c r="I126" s="1">
        <v>19.010000000000002</v>
      </c>
      <c r="J126" s="3">
        <f t="shared" si="25"/>
        <v>102.5</v>
      </c>
      <c r="K126" s="3">
        <f t="shared" si="26"/>
        <v>104.6</v>
      </c>
      <c r="L126" s="3">
        <f t="shared" si="27"/>
        <v>111.9</v>
      </c>
      <c r="M126" s="3">
        <f t="shared" si="28"/>
        <v>110.3</v>
      </c>
      <c r="N126" s="3"/>
      <c r="P126" s="4">
        <f t="shared" si="31"/>
        <v>29.268624046358536</v>
      </c>
      <c r="Q126" s="5">
        <f t="shared" si="29"/>
        <v>29.268624046358536</v>
      </c>
      <c r="R126" s="5">
        <f t="shared" si="30"/>
        <v>5.8537248092717071</v>
      </c>
    </row>
    <row r="127" spans="1:18" x14ac:dyDescent="0.3">
      <c r="A127" s="1">
        <v>126</v>
      </c>
      <c r="B127" s="1" t="s">
        <v>263</v>
      </c>
      <c r="C127" s="1" t="s">
        <v>498</v>
      </c>
      <c r="D127" s="1" t="s">
        <v>543</v>
      </c>
      <c r="E127" s="1">
        <v>3000</v>
      </c>
      <c r="F127" s="3" t="s">
        <v>497</v>
      </c>
      <c r="G127" s="1">
        <v>6</v>
      </c>
      <c r="H127" s="3">
        <v>117</v>
      </c>
      <c r="I127" s="1">
        <v>18.600000000000001</v>
      </c>
      <c r="J127" s="3">
        <f t="shared" si="25"/>
        <v>103.6</v>
      </c>
      <c r="K127" s="3">
        <f t="shared" si="26"/>
        <v>105.7</v>
      </c>
      <c r="L127" s="3">
        <f t="shared" si="27"/>
        <v>109</v>
      </c>
      <c r="M127" s="3">
        <f t="shared" si="28"/>
        <v>107.6</v>
      </c>
      <c r="N127" s="3"/>
      <c r="P127" s="4">
        <f t="shared" si="31"/>
        <v>5.4387246611202773</v>
      </c>
      <c r="Q127" s="5">
        <f t="shared" si="29"/>
        <v>5.4387246611202773</v>
      </c>
      <c r="R127" s="5">
        <f t="shared" si="30"/>
        <v>1.8129082203734257</v>
      </c>
    </row>
    <row r="128" spans="1:18" x14ac:dyDescent="0.3">
      <c r="A128" s="1">
        <v>127</v>
      </c>
      <c r="B128" s="1" t="s">
        <v>248</v>
      </c>
      <c r="C128" s="1" t="s">
        <v>517</v>
      </c>
      <c r="D128" s="1" t="s">
        <v>542</v>
      </c>
      <c r="E128" s="1">
        <v>3000</v>
      </c>
      <c r="F128" s="3" t="s">
        <v>485</v>
      </c>
      <c r="G128" s="1">
        <v>5</v>
      </c>
      <c r="H128" s="3">
        <v>116.5</v>
      </c>
      <c r="I128" s="1">
        <v>8.83</v>
      </c>
      <c r="J128" s="3">
        <f t="shared" si="25"/>
        <v>105.7</v>
      </c>
      <c r="K128" s="3">
        <f t="shared" si="26"/>
        <v>105</v>
      </c>
      <c r="L128" s="3">
        <f t="shared" si="27"/>
        <v>106.7</v>
      </c>
      <c r="M128" s="3">
        <f t="shared" si="28"/>
        <v>111</v>
      </c>
      <c r="N128" s="3"/>
      <c r="P128" s="4">
        <f t="shared" si="31"/>
        <v>1.9913478111202783</v>
      </c>
      <c r="Q128" s="5">
        <f t="shared" si="29"/>
        <v>1.9913478111202783</v>
      </c>
      <c r="R128" s="5">
        <f t="shared" si="30"/>
        <v>0.66378260370675946</v>
      </c>
    </row>
    <row r="129" spans="1:18" x14ac:dyDescent="0.3">
      <c r="A129" s="1">
        <v>128</v>
      </c>
      <c r="B129" s="1" t="s">
        <v>176</v>
      </c>
      <c r="C129" s="1" t="s">
        <v>499</v>
      </c>
      <c r="D129" s="1" t="s">
        <v>544</v>
      </c>
      <c r="E129" s="1">
        <v>3100</v>
      </c>
      <c r="F129" s="3" t="s">
        <v>507</v>
      </c>
      <c r="G129" s="1">
        <v>20</v>
      </c>
      <c r="H129" s="1">
        <v>114.25</v>
      </c>
      <c r="I129" s="1">
        <v>17.02</v>
      </c>
      <c r="J129" s="3">
        <f t="shared" si="25"/>
        <v>101.1</v>
      </c>
      <c r="K129" s="3">
        <f t="shared" si="26"/>
        <v>106.4</v>
      </c>
      <c r="L129" s="3">
        <f t="shared" si="27"/>
        <v>109.7</v>
      </c>
      <c r="M129" s="3">
        <f t="shared" si="28"/>
        <v>103.6</v>
      </c>
      <c r="N129" s="3"/>
      <c r="P129" s="4">
        <f t="shared" si="31"/>
        <v>15.355398381001264</v>
      </c>
      <c r="Q129" s="5">
        <f t="shared" si="29"/>
        <v>15.355398381001264</v>
      </c>
      <c r="R129" s="5">
        <f t="shared" si="30"/>
        <v>4.9533543164520202</v>
      </c>
    </row>
    <row r="130" spans="1:18" x14ac:dyDescent="0.3">
      <c r="A130" s="1">
        <v>129</v>
      </c>
      <c r="B130" s="1" t="s">
        <v>328</v>
      </c>
      <c r="C130" s="1" t="s">
        <v>523</v>
      </c>
      <c r="D130" s="1" t="s">
        <v>544</v>
      </c>
      <c r="E130" s="1">
        <v>3000</v>
      </c>
      <c r="F130" s="1" t="s">
        <v>519</v>
      </c>
      <c r="G130" s="1">
        <v>13</v>
      </c>
      <c r="H130" s="1">
        <v>112.25</v>
      </c>
      <c r="I130" s="1">
        <v>11.65</v>
      </c>
      <c r="J130" s="3">
        <f t="shared" si="25"/>
        <v>104</v>
      </c>
      <c r="K130" s="3">
        <f t="shared" si="26"/>
        <v>101.7</v>
      </c>
      <c r="L130" s="3">
        <f t="shared" si="27"/>
        <v>110.6</v>
      </c>
      <c r="M130" s="3">
        <f t="shared" si="28"/>
        <v>110.8</v>
      </c>
      <c r="P130" s="4">
        <f t="shared" si="31"/>
        <v>8.127150961120277</v>
      </c>
      <c r="Q130" s="5">
        <f t="shared" ref="Q130:Q134" si="32">P130-O130</f>
        <v>8.127150961120277</v>
      </c>
      <c r="R130" s="5">
        <f t="shared" si="30"/>
        <v>2.7090503203734255</v>
      </c>
    </row>
    <row r="131" spans="1:18" x14ac:dyDescent="0.3">
      <c r="A131" s="1">
        <v>130</v>
      </c>
      <c r="B131" s="1" t="s">
        <v>483</v>
      </c>
      <c r="C131" s="1" t="s">
        <v>497</v>
      </c>
      <c r="D131" s="1" t="s">
        <v>542</v>
      </c>
      <c r="E131" s="1">
        <v>4500</v>
      </c>
      <c r="F131" s="3" t="s">
        <v>498</v>
      </c>
      <c r="G131" s="1">
        <v>29</v>
      </c>
      <c r="H131" s="3">
        <v>121</v>
      </c>
      <c r="I131" s="1">
        <v>19.079999999999998</v>
      </c>
      <c r="J131" s="3">
        <f t="shared" si="25"/>
        <v>105.7</v>
      </c>
      <c r="K131" s="3">
        <f t="shared" si="26"/>
        <v>103.6</v>
      </c>
      <c r="L131" s="3">
        <f t="shared" si="27"/>
        <v>107.8</v>
      </c>
      <c r="M131" s="3">
        <f t="shared" si="28"/>
        <v>109.2</v>
      </c>
      <c r="N131" s="3"/>
      <c r="P131" s="4">
        <f t="shared" si="31"/>
        <v>26.575420695175325</v>
      </c>
      <c r="Q131" s="5">
        <f t="shared" si="32"/>
        <v>26.575420695175325</v>
      </c>
      <c r="R131" s="5">
        <f t="shared" si="30"/>
        <v>5.9056490433722946</v>
      </c>
    </row>
    <row r="132" spans="1:18" x14ac:dyDescent="0.3">
      <c r="A132" s="1">
        <v>131</v>
      </c>
      <c r="B132" s="1" t="s">
        <v>459</v>
      </c>
      <c r="C132" s="1" t="s">
        <v>497</v>
      </c>
      <c r="D132" s="1" t="s">
        <v>543</v>
      </c>
      <c r="E132" s="1">
        <v>3000</v>
      </c>
      <c r="F132" s="1" t="s">
        <v>498</v>
      </c>
      <c r="G132" s="1">
        <v>16</v>
      </c>
      <c r="H132" s="1">
        <v>121</v>
      </c>
      <c r="I132" s="1">
        <v>17.32</v>
      </c>
      <c r="J132" s="3">
        <f t="shared" si="25"/>
        <v>105.7</v>
      </c>
      <c r="K132" s="3">
        <f t="shared" si="26"/>
        <v>103.6</v>
      </c>
      <c r="L132" s="3">
        <f t="shared" si="27"/>
        <v>107.8</v>
      </c>
      <c r="M132" s="3">
        <f t="shared" si="28"/>
        <v>109.2</v>
      </c>
      <c r="N132" s="3"/>
      <c r="P132" s="4">
        <f t="shared" si="31"/>
        <v>12.777179261120274</v>
      </c>
      <c r="Q132" s="5">
        <f t="shared" si="32"/>
        <v>12.777179261120274</v>
      </c>
      <c r="R132" s="5">
        <f t="shared" si="30"/>
        <v>4.259059753706758</v>
      </c>
    </row>
    <row r="133" spans="1:18" x14ac:dyDescent="0.3">
      <c r="A133" s="1">
        <v>132</v>
      </c>
      <c r="B133" s="1" t="s">
        <v>125</v>
      </c>
      <c r="C133" s="1" t="s">
        <v>492</v>
      </c>
      <c r="D133" s="1" t="s">
        <v>545</v>
      </c>
      <c r="E133" s="1">
        <v>3000</v>
      </c>
      <c r="F133" s="1" t="s">
        <v>516</v>
      </c>
      <c r="G133" s="1">
        <v>18</v>
      </c>
      <c r="H133" s="1">
        <v>112.25</v>
      </c>
      <c r="I133" s="1">
        <v>16.07</v>
      </c>
      <c r="J133" s="3">
        <f t="shared" si="25"/>
        <v>101.8</v>
      </c>
      <c r="K133" s="3">
        <f t="shared" si="26"/>
        <v>102.7</v>
      </c>
      <c r="L133" s="3">
        <f t="shared" si="27"/>
        <v>107.8</v>
      </c>
      <c r="M133" s="3">
        <f t="shared" si="28"/>
        <v>110.5</v>
      </c>
      <c r="N133" s="3"/>
      <c r="P133" s="4">
        <f t="shared" si="31"/>
        <v>13.034908811120276</v>
      </c>
      <c r="Q133" s="5">
        <f t="shared" si="32"/>
        <v>13.034908811120276</v>
      </c>
      <c r="R133" s="5">
        <f t="shared" si="30"/>
        <v>4.3449696037067591</v>
      </c>
    </row>
    <row r="134" spans="1:18" x14ac:dyDescent="0.3">
      <c r="A134" s="1">
        <v>133</v>
      </c>
      <c r="B134" s="1" t="s">
        <v>299</v>
      </c>
      <c r="C134" s="1" t="s">
        <v>499</v>
      </c>
      <c r="D134" s="1" t="s">
        <v>543</v>
      </c>
      <c r="E134" s="1">
        <v>7700</v>
      </c>
      <c r="F134" s="3" t="s">
        <v>507</v>
      </c>
      <c r="G134" s="1">
        <v>35</v>
      </c>
      <c r="H134" s="3">
        <v>114.25</v>
      </c>
      <c r="I134" s="1">
        <v>29.31</v>
      </c>
      <c r="J134" s="3">
        <f t="shared" si="25"/>
        <v>101.1</v>
      </c>
      <c r="K134" s="3">
        <f t="shared" si="26"/>
        <v>106.4</v>
      </c>
      <c r="L134" s="3">
        <f t="shared" si="27"/>
        <v>109.7</v>
      </c>
      <c r="M134" s="3">
        <f t="shared" si="28"/>
        <v>103.6</v>
      </c>
      <c r="N134" s="3"/>
      <c r="P134" s="4">
        <f t="shared" si="31"/>
        <v>38.210563587046622</v>
      </c>
      <c r="Q134" s="5">
        <f t="shared" si="32"/>
        <v>38.210563587046622</v>
      </c>
      <c r="R134" s="5">
        <f t="shared" si="30"/>
        <v>4.9624108554606003</v>
      </c>
    </row>
    <row r="149" spans="1:16" x14ac:dyDescent="0.3">
      <c r="A149" s="1" t="s">
        <v>565</v>
      </c>
    </row>
    <row r="150" spans="1:16" x14ac:dyDescent="0.3">
      <c r="A150" s="1" t="s">
        <v>509</v>
      </c>
      <c r="B150" s="1" t="s">
        <v>510</v>
      </c>
      <c r="C150" s="1" t="s">
        <v>566</v>
      </c>
      <c r="D150" s="1" t="s">
        <v>567</v>
      </c>
      <c r="E150" s="1" t="s">
        <v>568</v>
      </c>
      <c r="P150" s="1"/>
    </row>
    <row r="151" spans="1:16" x14ac:dyDescent="0.3">
      <c r="A151" s="1">
        <v>1</v>
      </c>
      <c r="B151" s="1" t="s">
        <v>549</v>
      </c>
      <c r="C151" s="1">
        <v>103.2</v>
      </c>
      <c r="D151" s="1">
        <v>115</v>
      </c>
      <c r="E151" s="1">
        <v>106.8</v>
      </c>
      <c r="P151" s="1"/>
    </row>
    <row r="152" spans="1:16" x14ac:dyDescent="0.3">
      <c r="A152" s="1">
        <v>2</v>
      </c>
      <c r="B152" s="1" t="s">
        <v>487</v>
      </c>
      <c r="C152" s="1">
        <v>100.3</v>
      </c>
      <c r="D152" s="1">
        <v>111.8</v>
      </c>
      <c r="E152" s="1">
        <v>109.6</v>
      </c>
      <c r="P152" s="1"/>
    </row>
    <row r="153" spans="1:16" x14ac:dyDescent="0.3">
      <c r="A153" s="1">
        <v>3</v>
      </c>
      <c r="B153" s="1" t="s">
        <v>557</v>
      </c>
      <c r="C153" s="1">
        <v>100.7</v>
      </c>
      <c r="D153" s="1">
        <v>111.3</v>
      </c>
      <c r="E153" s="1">
        <v>109.3</v>
      </c>
      <c r="P153" s="1"/>
    </row>
    <row r="154" spans="1:16" x14ac:dyDescent="0.3">
      <c r="A154" s="1">
        <v>4</v>
      </c>
      <c r="B154" s="1" t="s">
        <v>520</v>
      </c>
      <c r="C154" s="1">
        <v>99.9</v>
      </c>
      <c r="D154" s="1">
        <v>111.2</v>
      </c>
      <c r="E154" s="1">
        <v>107.3</v>
      </c>
      <c r="P154" s="1"/>
    </row>
    <row r="155" spans="1:16" x14ac:dyDescent="0.3">
      <c r="A155" s="1">
        <v>5</v>
      </c>
      <c r="B155" s="1" t="s">
        <v>485</v>
      </c>
      <c r="C155" s="1">
        <v>105</v>
      </c>
      <c r="D155" s="1">
        <v>111</v>
      </c>
      <c r="E155" s="1">
        <v>101.6</v>
      </c>
      <c r="P155" s="1"/>
    </row>
    <row r="156" spans="1:16" x14ac:dyDescent="0.3">
      <c r="A156" s="1">
        <v>6</v>
      </c>
      <c r="B156" s="1" t="s">
        <v>519</v>
      </c>
      <c r="C156" s="1">
        <v>101.7</v>
      </c>
      <c r="D156" s="1">
        <v>110.8</v>
      </c>
      <c r="E156" s="1">
        <v>103.6</v>
      </c>
      <c r="P156" s="1"/>
    </row>
    <row r="157" spans="1:16" x14ac:dyDescent="0.3">
      <c r="A157" s="1">
        <v>7</v>
      </c>
      <c r="B157" s="1" t="s">
        <v>488</v>
      </c>
      <c r="C157" s="1">
        <v>104.2</v>
      </c>
      <c r="D157" s="1">
        <v>110.7</v>
      </c>
      <c r="E157" s="1">
        <v>106.3</v>
      </c>
      <c r="P157" s="1"/>
    </row>
    <row r="158" spans="1:16" x14ac:dyDescent="0.3">
      <c r="A158" s="1">
        <v>8</v>
      </c>
      <c r="B158" s="1" t="s">
        <v>516</v>
      </c>
      <c r="C158" s="1">
        <v>102.7</v>
      </c>
      <c r="D158" s="1">
        <v>110.5</v>
      </c>
      <c r="E158" s="1">
        <v>104.7</v>
      </c>
      <c r="P158" s="1"/>
    </row>
    <row r="159" spans="1:16" x14ac:dyDescent="0.3">
      <c r="A159" s="1">
        <v>9</v>
      </c>
      <c r="B159" s="1" t="s">
        <v>564</v>
      </c>
      <c r="C159" s="1">
        <v>104.6</v>
      </c>
      <c r="D159" s="1">
        <v>110.3</v>
      </c>
      <c r="E159" s="1">
        <v>110</v>
      </c>
      <c r="P159" s="1"/>
    </row>
    <row r="160" spans="1:16" x14ac:dyDescent="0.3">
      <c r="A160" s="1">
        <v>10</v>
      </c>
      <c r="B160" s="1" t="s">
        <v>492</v>
      </c>
      <c r="C160" s="1">
        <v>101.8</v>
      </c>
      <c r="D160" s="1">
        <v>110.2</v>
      </c>
      <c r="E160" s="1">
        <v>107.8</v>
      </c>
      <c r="P160" s="1"/>
    </row>
    <row r="161" spans="1:16" x14ac:dyDescent="0.3">
      <c r="A161" s="1">
        <v>11</v>
      </c>
      <c r="B161" s="1" t="s">
        <v>498</v>
      </c>
      <c r="C161" s="1">
        <v>103.6</v>
      </c>
      <c r="D161" s="1">
        <v>109.2</v>
      </c>
      <c r="E161" s="1">
        <v>109</v>
      </c>
      <c r="P161" s="1"/>
    </row>
    <row r="162" spans="1:16" x14ac:dyDescent="0.3">
      <c r="A162" s="1">
        <v>12</v>
      </c>
      <c r="B162" s="1" t="s">
        <v>486</v>
      </c>
      <c r="C162" s="1">
        <v>105.8</v>
      </c>
      <c r="D162" s="1">
        <v>108.4</v>
      </c>
      <c r="E162" s="1">
        <v>103.6</v>
      </c>
      <c r="P162" s="1"/>
    </row>
    <row r="163" spans="1:16" x14ac:dyDescent="0.3">
      <c r="A163" s="1">
        <v>13</v>
      </c>
      <c r="B163" s="1" t="s">
        <v>489</v>
      </c>
      <c r="C163" s="1">
        <v>102.5</v>
      </c>
      <c r="D163" s="1">
        <v>108.3</v>
      </c>
      <c r="E163" s="1">
        <v>108.7</v>
      </c>
      <c r="P163" s="1"/>
    </row>
    <row r="164" spans="1:16" x14ac:dyDescent="0.3">
      <c r="A164" s="1">
        <v>14</v>
      </c>
      <c r="B164" s="1" t="s">
        <v>523</v>
      </c>
      <c r="C164" s="1">
        <v>104</v>
      </c>
      <c r="D164" s="1">
        <v>108.2</v>
      </c>
      <c r="E164" s="1">
        <v>110.6</v>
      </c>
      <c r="P164" s="1"/>
    </row>
    <row r="165" spans="1:16" x14ac:dyDescent="0.3">
      <c r="A165" s="1">
        <v>15</v>
      </c>
      <c r="B165" s="1" t="s">
        <v>514</v>
      </c>
      <c r="C165" s="1">
        <v>101.4</v>
      </c>
      <c r="D165" s="1">
        <v>108</v>
      </c>
      <c r="E165" s="1">
        <v>109.1</v>
      </c>
      <c r="P165" s="1"/>
    </row>
    <row r="166" spans="1:16" x14ac:dyDescent="0.3">
      <c r="A166" s="1">
        <v>16</v>
      </c>
      <c r="B166" s="1" t="s">
        <v>497</v>
      </c>
      <c r="C166" s="1">
        <v>105.7</v>
      </c>
      <c r="D166" s="1">
        <v>107.6</v>
      </c>
      <c r="E166" s="1">
        <v>107.8</v>
      </c>
      <c r="P166" s="1"/>
    </row>
    <row r="167" spans="1:16" x14ac:dyDescent="0.3">
      <c r="A167" s="1">
        <v>17</v>
      </c>
      <c r="B167" s="1" t="s">
        <v>512</v>
      </c>
      <c r="C167" s="1">
        <v>102.8</v>
      </c>
      <c r="D167" s="1">
        <v>107.3</v>
      </c>
      <c r="E167" s="1">
        <v>107.9</v>
      </c>
      <c r="P167" s="1"/>
    </row>
    <row r="168" spans="1:16" x14ac:dyDescent="0.3">
      <c r="A168" s="1">
        <v>18</v>
      </c>
      <c r="B168" s="1" t="s">
        <v>506</v>
      </c>
      <c r="C168" s="1">
        <v>100.5</v>
      </c>
      <c r="D168" s="1">
        <v>107.2</v>
      </c>
      <c r="E168" s="1">
        <v>102.4</v>
      </c>
      <c r="P168" s="1"/>
    </row>
    <row r="169" spans="1:16" x14ac:dyDescent="0.3">
      <c r="A169" s="1">
        <v>19</v>
      </c>
      <c r="B169" s="1" t="s">
        <v>496</v>
      </c>
      <c r="C169" s="1">
        <v>102.4</v>
      </c>
      <c r="D169" s="1">
        <v>106.7</v>
      </c>
      <c r="E169" s="1">
        <v>103.4</v>
      </c>
      <c r="P169" s="1"/>
    </row>
    <row r="170" spans="1:16" x14ac:dyDescent="0.3">
      <c r="A170" s="1">
        <v>20</v>
      </c>
      <c r="B170" s="1" t="s">
        <v>518</v>
      </c>
      <c r="C170" s="1">
        <v>101.8</v>
      </c>
      <c r="D170" s="1">
        <v>106</v>
      </c>
      <c r="E170" s="1">
        <v>106.8</v>
      </c>
      <c r="P170" s="1"/>
    </row>
    <row r="171" spans="1:16" x14ac:dyDescent="0.3">
      <c r="A171" s="1">
        <v>21</v>
      </c>
      <c r="B171" s="1" t="s">
        <v>517</v>
      </c>
      <c r="C171" s="1">
        <v>105.7</v>
      </c>
      <c r="D171" s="1">
        <v>105.3</v>
      </c>
      <c r="E171" s="1">
        <v>106.7</v>
      </c>
      <c r="P171" s="1"/>
    </row>
    <row r="172" spans="1:16" x14ac:dyDescent="0.3">
      <c r="A172" s="1">
        <v>22</v>
      </c>
      <c r="B172" s="1" t="s">
        <v>508</v>
      </c>
      <c r="C172" s="1">
        <v>100.4</v>
      </c>
      <c r="D172" s="1">
        <v>104.8</v>
      </c>
      <c r="E172" s="1">
        <v>105.9</v>
      </c>
      <c r="P172" s="1"/>
    </row>
    <row r="173" spans="1:16" x14ac:dyDescent="0.3">
      <c r="A173" s="1">
        <v>23</v>
      </c>
      <c r="B173" s="1" t="s">
        <v>491</v>
      </c>
      <c r="C173" s="1">
        <v>100.7</v>
      </c>
      <c r="D173" s="1">
        <v>104.2</v>
      </c>
      <c r="E173" s="1">
        <v>106.5</v>
      </c>
      <c r="P173" s="1"/>
    </row>
    <row r="174" spans="1:16" x14ac:dyDescent="0.3">
      <c r="A174" s="1">
        <v>24</v>
      </c>
      <c r="B174" s="1" t="s">
        <v>513</v>
      </c>
      <c r="C174" s="1">
        <v>100.7</v>
      </c>
      <c r="D174" s="1">
        <v>103.8</v>
      </c>
      <c r="E174" s="1">
        <v>105</v>
      </c>
      <c r="P174" s="1"/>
    </row>
    <row r="175" spans="1:16" x14ac:dyDescent="0.3">
      <c r="A175" s="1">
        <v>25</v>
      </c>
      <c r="B175" s="1" t="s">
        <v>505</v>
      </c>
      <c r="C175" s="1">
        <v>98.8</v>
      </c>
      <c r="D175" s="1">
        <v>103.7</v>
      </c>
      <c r="E175" s="1">
        <v>114.3</v>
      </c>
      <c r="P175" s="1"/>
    </row>
    <row r="176" spans="1:16" x14ac:dyDescent="0.3">
      <c r="A176" s="1">
        <v>26</v>
      </c>
      <c r="B176" s="1" t="s">
        <v>507</v>
      </c>
      <c r="C176" s="1">
        <v>106.4</v>
      </c>
      <c r="D176" s="1">
        <v>103.6</v>
      </c>
      <c r="E176" s="1">
        <v>111</v>
      </c>
      <c r="P176" s="1"/>
    </row>
    <row r="177" spans="1:16" x14ac:dyDescent="0.3">
      <c r="A177" s="1">
        <v>27</v>
      </c>
      <c r="B177" s="1" t="s">
        <v>493</v>
      </c>
      <c r="C177" s="1">
        <v>102.5</v>
      </c>
      <c r="D177" s="1">
        <v>102.4</v>
      </c>
      <c r="E177" s="1">
        <v>111.9</v>
      </c>
      <c r="P177" s="1"/>
    </row>
    <row r="178" spans="1:16" x14ac:dyDescent="0.3">
      <c r="A178" s="1">
        <v>28</v>
      </c>
      <c r="B178" s="1" t="s">
        <v>556</v>
      </c>
      <c r="C178" s="1">
        <v>102.3</v>
      </c>
      <c r="D178" s="1">
        <v>102.2</v>
      </c>
      <c r="E178" s="1">
        <v>110.7</v>
      </c>
      <c r="P178" s="1"/>
    </row>
    <row r="179" spans="1:16" x14ac:dyDescent="0.3">
      <c r="A179" s="1">
        <v>29</v>
      </c>
      <c r="B179" s="1" t="s">
        <v>495</v>
      </c>
      <c r="C179" s="1">
        <v>97.8</v>
      </c>
      <c r="D179" s="1">
        <v>102.1</v>
      </c>
      <c r="E179" s="1">
        <v>105</v>
      </c>
      <c r="P179" s="1"/>
    </row>
    <row r="180" spans="1:16" x14ac:dyDescent="0.3">
      <c r="A180" s="1">
        <v>30</v>
      </c>
      <c r="B180" s="1" t="s">
        <v>499</v>
      </c>
      <c r="C180" s="1">
        <v>101.1</v>
      </c>
      <c r="D180" s="1">
        <v>101.2</v>
      </c>
      <c r="E180" s="1">
        <v>109.7</v>
      </c>
      <c r="P180" s="1"/>
    </row>
  </sheetData>
  <sortState ref="B2:R134">
    <sortCondition ref="B2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Feb 21</vt:lpstr>
      <vt:lpstr>Feb 22</vt:lpstr>
      <vt:lpstr>Feb 23</vt:lpstr>
      <vt:lpstr>Feb 24</vt:lpstr>
      <vt:lpstr>Feb 25</vt:lpstr>
      <vt:lpstr>Feb 26</vt:lpstr>
      <vt:lpstr>Feb 27</vt:lpstr>
      <vt:lpstr>Feb 28</vt:lpstr>
      <vt:lpstr>Mar 1</vt:lpstr>
      <vt:lpstr>Mar 2</vt:lpstr>
      <vt:lpstr>Mar 3</vt:lpstr>
      <vt:lpstr>Mar 4</vt:lpstr>
      <vt:lpstr>Mar 5</vt:lpstr>
      <vt:lpstr>Mar 6</vt:lpstr>
      <vt:lpstr>Mar 7</vt:lpstr>
      <vt:lpstr>Mar 8</vt:lpstr>
      <vt:lpstr>Mar 9</vt:lpstr>
      <vt:lpstr>Mar 10a</vt:lpstr>
      <vt:lpstr>Mar 10b</vt:lpstr>
      <vt:lpstr>Mar 11</vt:lpstr>
      <vt:lpstr>Mar 24</vt:lpstr>
      <vt:lpstr>Mar 27</vt:lpstr>
      <vt:lpstr>Mar 31</vt:lpstr>
      <vt:lpstr>Apr 2</vt:lpstr>
      <vt:lpstr>Apr 3</vt:lpstr>
      <vt:lpstr>Apr 13</vt:lpstr>
      <vt:lpstr>Apr 14</vt:lpstr>
      <vt:lpstr>Apr 15</vt:lpstr>
      <vt:lpstr>Apr 16</vt:lpstr>
      <vt:lpstr>Apr 17</vt:lpstr>
      <vt:lpstr>Apr 17a</vt:lpstr>
      <vt:lpstr>Apr 19</vt:lpstr>
      <vt:lpstr>Apr 20</vt:lpstr>
      <vt:lpstr>Apr 21</vt:lpstr>
      <vt:lpstr>Apr 22</vt:lpstr>
      <vt:lpstr>Apr 23</vt:lpstr>
      <vt:lpstr>Apr 24</vt:lpstr>
      <vt:lpstr>Apr 27</vt:lpstr>
      <vt:lpstr>Apr 28</vt:lpstr>
      <vt:lpstr>Apr 29</vt:lpstr>
      <vt:lpstr>Apr 30</vt:lpstr>
      <vt:lpstr>May 03</vt:lpstr>
      <vt:lpstr>May 05</vt:lpstr>
      <vt:lpstr>May 06</vt:lpstr>
      <vt:lpstr>May 07</vt:lpstr>
      <vt:lpstr>May 08</vt:lpstr>
      <vt:lpstr>May 09</vt:lpstr>
      <vt:lpstr>May 12</vt:lpstr>
      <vt:lpstr>Oct 22</vt:lpstr>
      <vt:lpstr>Oct 23</vt:lpstr>
      <vt:lpstr>Oct 24</vt:lpstr>
      <vt:lpstr>Oct 25</vt:lpstr>
      <vt:lpstr>Oct 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2018-12-17T07:08:11Z</dcterms:created>
  <dcterms:modified xsi:type="dcterms:W3CDTF">2019-10-26T23:58:16Z</dcterms:modified>
</cp:coreProperties>
</file>