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3"/>
  </bookViews>
  <sheets>
    <sheet name="QB Data" sheetId="1" r:id="rId1"/>
    <sheet name="QB Summary" sheetId="4" r:id="rId2"/>
    <sheet name="RB Data" sheetId="5" r:id="rId3"/>
    <sheet name="RB Summary" sheetId="6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G6" i="4" l="1"/>
  <c r="F6" i="4"/>
  <c r="G6" i="6"/>
  <c r="F6" i="6"/>
  <c r="G14" i="6"/>
  <c r="G13" i="6"/>
  <c r="G12" i="6"/>
  <c r="F14" i="6"/>
  <c r="F13" i="6"/>
  <c r="F12" i="6"/>
  <c r="G11" i="6"/>
  <c r="F11" i="6"/>
  <c r="G10" i="6"/>
  <c r="F10" i="6"/>
  <c r="E10" i="6"/>
  <c r="E11" i="6"/>
  <c r="E12" i="6"/>
  <c r="E13" i="6"/>
  <c r="E14" i="6"/>
  <c r="D14" i="6"/>
  <c r="D13" i="6"/>
  <c r="D12" i="6"/>
  <c r="D11" i="6"/>
  <c r="D10" i="6"/>
  <c r="G9" i="6"/>
  <c r="F9" i="6"/>
  <c r="E9" i="6"/>
  <c r="D9" i="6"/>
  <c r="G8" i="6"/>
  <c r="F8" i="6"/>
  <c r="E8" i="6"/>
  <c r="D8" i="6"/>
  <c r="G7" i="6"/>
  <c r="F7" i="6"/>
  <c r="E7" i="6"/>
  <c r="D7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G2" i="6"/>
  <c r="F2" i="6"/>
  <c r="E2" i="6"/>
  <c r="D2" i="6"/>
  <c r="D2" i="4"/>
  <c r="D3" i="4"/>
  <c r="D4" i="4"/>
  <c r="D5" i="4"/>
  <c r="D6" i="4"/>
  <c r="D7" i="4"/>
  <c r="D8" i="4"/>
  <c r="D9" i="4"/>
  <c r="E9" i="4"/>
  <c r="G5" i="4"/>
  <c r="F5" i="4"/>
  <c r="E5" i="4"/>
  <c r="G9" i="4"/>
  <c r="F9" i="4"/>
  <c r="G8" i="4"/>
  <c r="F8" i="4"/>
  <c r="E8" i="4"/>
  <c r="G7" i="4"/>
  <c r="F7" i="4"/>
  <c r="E7" i="4"/>
  <c r="E6" i="4"/>
  <c r="G4" i="4"/>
  <c r="F4" i="4"/>
  <c r="E4" i="4"/>
  <c r="G3" i="4"/>
  <c r="F3" i="4"/>
  <c r="E3" i="4"/>
  <c r="G2" i="4"/>
  <c r="F2" i="4"/>
  <c r="E2" i="4"/>
  <c r="B51" i="5" l="1"/>
  <c r="B52" i="5" s="1"/>
  <c r="B47" i="5"/>
  <c r="B48" i="5" s="1"/>
  <c r="B43" i="5"/>
  <c r="B44" i="5" s="1"/>
  <c r="B39" i="5"/>
  <c r="B40" i="5" s="1"/>
  <c r="B35" i="5"/>
  <c r="B36" i="5" s="1"/>
  <c r="B31" i="5"/>
  <c r="B32" i="5" s="1"/>
  <c r="B27" i="5"/>
  <c r="B28" i="5" s="1"/>
  <c r="B23" i="5"/>
  <c r="B24" i="5" s="1"/>
  <c r="B19" i="5"/>
  <c r="B20" i="5" s="1"/>
  <c r="B15" i="5"/>
  <c r="B16" i="5" s="1"/>
  <c r="B11" i="5"/>
  <c r="B12" i="5" s="1"/>
  <c r="B7" i="5"/>
  <c r="B8" i="5" s="1"/>
  <c r="B31" i="1"/>
  <c r="B27" i="1"/>
  <c r="B23" i="1"/>
  <c r="B19" i="1"/>
  <c r="B15" i="1"/>
  <c r="B11" i="1"/>
  <c r="B7" i="1"/>
  <c r="B3" i="1"/>
  <c r="B32" i="1" l="1"/>
  <c r="B28" i="1"/>
  <c r="B24" i="1"/>
  <c r="B20" i="1"/>
  <c r="B16" i="1"/>
  <c r="B12" i="1"/>
  <c r="C18" i="5" l="1"/>
  <c r="C50" i="5" l="1"/>
  <c r="C46" i="5"/>
  <c r="C42" i="5"/>
  <c r="C38" i="5"/>
  <c r="C34" i="5"/>
  <c r="C30" i="5"/>
  <c r="C26" i="5"/>
  <c r="C22" i="5"/>
  <c r="C10" i="5"/>
  <c r="C6" i="5"/>
  <c r="C2" i="5"/>
  <c r="B3" i="5" s="1"/>
  <c r="B4" i="5" l="1"/>
  <c r="C14" i="5"/>
  <c r="C2" i="1" l="1"/>
  <c r="B4" i="1" s="1"/>
  <c r="C30" i="1" l="1"/>
  <c r="C26" i="1"/>
  <c r="C22" i="1"/>
  <c r="C18" i="1"/>
  <c r="C14" i="1"/>
  <c r="C10" i="1"/>
  <c r="C6" i="1" l="1"/>
  <c r="B8" i="1" s="1"/>
</calcChain>
</file>

<file path=xl/sharedStrings.xml><?xml version="1.0" encoding="utf-8"?>
<sst xmlns="http://schemas.openxmlformats.org/spreadsheetml/2006/main" count="189" uniqueCount="51">
  <si>
    <t>QB</t>
  </si>
  <si>
    <t>DK Salary</t>
  </si>
  <si>
    <t>Log DK Salary</t>
  </si>
  <si>
    <t>Andrew Luck</t>
  </si>
  <si>
    <t>Prediction</t>
  </si>
  <si>
    <t>Dak Prescott</t>
  </si>
  <si>
    <t>Nick Foles</t>
  </si>
  <si>
    <t>Philip Rivers</t>
  </si>
  <si>
    <t>Patrick Mahomes</t>
  </si>
  <si>
    <t>Jared Goff</t>
  </si>
  <si>
    <t>Drew Brees</t>
  </si>
  <si>
    <t>Tom Brady</t>
  </si>
  <si>
    <t>FirstD</t>
  </si>
  <si>
    <t>PointTotal</t>
  </si>
  <si>
    <t>PassPct</t>
  </si>
  <si>
    <t>Turnovers</t>
  </si>
  <si>
    <t>3DPct</t>
  </si>
  <si>
    <t>FirstDOpp</t>
  </si>
  <si>
    <t>3DPctOpp</t>
  </si>
  <si>
    <t>PassPctOpp</t>
  </si>
  <si>
    <t>TurnoversOpp</t>
  </si>
  <si>
    <t>Ratio</t>
  </si>
  <si>
    <t>RB</t>
  </si>
  <si>
    <t>Marlon Mack</t>
  </si>
  <si>
    <t>Damian Williams</t>
  </si>
  <si>
    <t>Ezekiel Elliott</t>
  </si>
  <si>
    <t>Todd Gurley</t>
  </si>
  <si>
    <t>Melvin Gordon</t>
  </si>
  <si>
    <t>Austin Ekeler</t>
  </si>
  <si>
    <t>Sony Michel</t>
  </si>
  <si>
    <t>James White</t>
  </si>
  <si>
    <t>Darren Sproles</t>
  </si>
  <si>
    <t>Wendell Smallwood</t>
  </si>
  <si>
    <t>Josh Adams</t>
  </si>
  <si>
    <t>Alvin Kamara</t>
  </si>
  <si>
    <t>Mark Ingram</t>
  </si>
  <si>
    <t>Sqrt DK Salary</t>
  </si>
  <si>
    <t>CompPct</t>
  </si>
  <si>
    <t>CompPctOpp</t>
  </si>
  <si>
    <t>Venue</t>
  </si>
  <si>
    <t>Sacked</t>
  </si>
  <si>
    <t>RunPct</t>
  </si>
  <si>
    <t>RunPctOpp</t>
  </si>
  <si>
    <t>Games</t>
  </si>
  <si>
    <t>SnapTotal</t>
  </si>
  <si>
    <t>Road</t>
  </si>
  <si>
    <t>SackedOpp</t>
  </si>
  <si>
    <t>Home</t>
  </si>
  <si>
    <t>Player</t>
  </si>
  <si>
    <t>Salary</t>
  </si>
  <si>
    <t>DK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</si>
</sst>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A1:B32"/>
    </sheetView>
  </sheetViews>
  <sheetFormatPr defaultRowHeight="14.4" x14ac:dyDescent="0.3"/>
  <cols>
    <col min="1" max="1" width="17.88671875" customWidth="1"/>
    <col min="2" max="3" width="12.77734375" style="1" customWidth="1"/>
    <col min="4" max="4" width="8" style="1" customWidth="1"/>
    <col min="5" max="5" width="7.5546875" style="1" customWidth="1"/>
    <col min="6" max="6" width="9.44140625" style="1" customWidth="1"/>
    <col min="7" max="7" width="10.5546875" style="1" customWidth="1"/>
    <col min="8" max="8" width="8.33203125" style="1" customWidth="1"/>
    <col min="9" max="9" width="11.44140625" style="1" customWidth="1"/>
    <col min="10" max="10" width="10.6640625" style="1" customWidth="1"/>
    <col min="11" max="11" width="12.77734375" style="1" customWidth="1"/>
    <col min="12" max="12" width="10" style="1" customWidth="1"/>
    <col min="13" max="13" width="10.21875" style="1" customWidth="1"/>
    <col min="14" max="14" width="9.21875" customWidth="1"/>
    <col min="15" max="15" width="12.109375" customWidth="1"/>
    <col min="17" max="17" width="9.77734375" customWidth="1"/>
  </cols>
  <sheetData>
    <row r="1" spans="1:17" x14ac:dyDescent="0.3">
      <c r="A1" t="s">
        <v>0</v>
      </c>
      <c r="B1" s="1" t="s">
        <v>1</v>
      </c>
      <c r="C1" s="1" t="s">
        <v>2</v>
      </c>
      <c r="D1" s="1" t="s">
        <v>39</v>
      </c>
      <c r="E1" s="1" t="s">
        <v>12</v>
      </c>
      <c r="F1" s="1" t="s">
        <v>17</v>
      </c>
      <c r="G1" s="1" t="s">
        <v>13</v>
      </c>
      <c r="H1" s="1" t="s">
        <v>14</v>
      </c>
      <c r="I1" s="1" t="s">
        <v>19</v>
      </c>
      <c r="J1" s="1" t="s">
        <v>15</v>
      </c>
      <c r="K1" s="1" t="s">
        <v>20</v>
      </c>
      <c r="L1" s="1" t="s">
        <v>16</v>
      </c>
      <c r="M1" s="1" t="s">
        <v>18</v>
      </c>
      <c r="N1" s="1" t="s">
        <v>37</v>
      </c>
      <c r="O1" s="1" t="s">
        <v>38</v>
      </c>
      <c r="P1" s="1" t="s">
        <v>40</v>
      </c>
      <c r="Q1" s="1" t="s">
        <v>46</v>
      </c>
    </row>
    <row r="2" spans="1:17" x14ac:dyDescent="0.3">
      <c r="A2" t="s">
        <v>3</v>
      </c>
      <c r="B2" s="1">
        <v>6200</v>
      </c>
      <c r="C2" s="1">
        <f>LN(B2)</f>
        <v>8.7323045710331826</v>
      </c>
      <c r="D2" s="1" t="s">
        <v>45</v>
      </c>
      <c r="E2" s="1">
        <v>23.4</v>
      </c>
      <c r="F2" s="1">
        <v>26.2</v>
      </c>
      <c r="G2" s="1">
        <v>52.489296000000003</v>
      </c>
      <c r="H2" s="1">
        <v>61.04</v>
      </c>
      <c r="I2" s="1">
        <v>61.68</v>
      </c>
      <c r="J2" s="1">
        <v>24</v>
      </c>
      <c r="K2" s="1">
        <v>27</v>
      </c>
      <c r="L2" s="1">
        <v>49.56</v>
      </c>
      <c r="M2" s="1">
        <v>41.45</v>
      </c>
      <c r="N2" s="1">
        <v>67.3</v>
      </c>
      <c r="O2" s="1">
        <v>64.2</v>
      </c>
      <c r="P2" s="1">
        <v>18</v>
      </c>
      <c r="Q2" s="1">
        <v>52</v>
      </c>
    </row>
    <row r="3" spans="1:17" x14ac:dyDescent="0.3">
      <c r="A3" t="s">
        <v>4</v>
      </c>
      <c r="B3" s="1">
        <f>-195.2+21.55*C2-0.5725*IF(D2="Road",1,0)+0.3938*((E2+F2)/2)+0.1747*G2+0.1054*((H2+I2)/2)-0.6011*((J2+K2)/32)+0.05368*((L2+M2)/2)+0.04573*((N2+O2)/2)-0.1156*((P2+Q2)/32)</f>
        <v>22.050705291965095</v>
      </c>
    </row>
    <row r="4" spans="1:17" x14ac:dyDescent="0.3">
      <c r="A4" t="s">
        <v>21</v>
      </c>
      <c r="B4" s="1">
        <f>B3/(B2/1000)</f>
        <v>3.5565653696717892</v>
      </c>
    </row>
    <row r="6" spans="1:17" x14ac:dyDescent="0.3">
      <c r="A6" t="s">
        <v>8</v>
      </c>
      <c r="B6" s="1">
        <v>7000</v>
      </c>
      <c r="C6" s="1">
        <f>LN(B6)</f>
        <v>8.8536654280374503</v>
      </c>
      <c r="D6" s="1" t="s">
        <v>47</v>
      </c>
      <c r="E6" s="1">
        <v>24</v>
      </c>
      <c r="F6" s="1">
        <v>19.7</v>
      </c>
      <c r="G6" s="1">
        <v>52.489296000000003</v>
      </c>
      <c r="H6" s="1">
        <v>61.14</v>
      </c>
      <c r="I6" s="1">
        <v>59.45</v>
      </c>
      <c r="J6" s="1">
        <v>18</v>
      </c>
      <c r="K6" s="1">
        <v>26</v>
      </c>
      <c r="L6" s="1">
        <v>47.16</v>
      </c>
      <c r="M6" s="1">
        <v>39.909999999999997</v>
      </c>
      <c r="N6" s="1">
        <v>66</v>
      </c>
      <c r="O6" s="1">
        <v>70.8</v>
      </c>
      <c r="P6" s="1">
        <v>26</v>
      </c>
      <c r="Q6" s="1">
        <v>38</v>
      </c>
    </row>
    <row r="7" spans="1:17" x14ac:dyDescent="0.3">
      <c r="A7" t="s">
        <v>4</v>
      </c>
      <c r="B7" s="1">
        <f>-195.2+21.55*C6-0.5725*IF(D6="Road",1,0)+0.3938*((E6+F6)/2)+0.1747*G6+0.1054*((H6+I6)/2)-0.6011*((J6+K6)/32)+0.05368*((L6+M6)/2)+0.04573*((N6+O6)/2)-0.1156*((P6+Q6)/32)</f>
        <v>24.133171285407059</v>
      </c>
    </row>
    <row r="8" spans="1:17" x14ac:dyDescent="0.3">
      <c r="A8" t="s">
        <v>21</v>
      </c>
      <c r="B8" s="1">
        <f>B7/(B6/1000)</f>
        <v>3.4475958979152943</v>
      </c>
    </row>
    <row r="10" spans="1:17" x14ac:dyDescent="0.3">
      <c r="A10" t="s">
        <v>5</v>
      </c>
      <c r="B10" s="1">
        <v>5200</v>
      </c>
      <c r="C10" s="1">
        <f>LN(B10)</f>
        <v>8.5564139045695189</v>
      </c>
      <c r="D10" s="1" t="s">
        <v>45</v>
      </c>
      <c r="E10" s="1">
        <v>20.3</v>
      </c>
      <c r="F10" s="1">
        <v>20.100000000000001</v>
      </c>
      <c r="G10" s="1">
        <v>48.351248000000005</v>
      </c>
      <c r="H10" s="1">
        <v>56.61</v>
      </c>
      <c r="I10" s="1">
        <v>59.79</v>
      </c>
      <c r="J10" s="1">
        <v>17</v>
      </c>
      <c r="K10" s="1">
        <v>30</v>
      </c>
      <c r="L10" s="1">
        <v>41.15</v>
      </c>
      <c r="M10" s="1">
        <v>37.229999999999997</v>
      </c>
      <c r="N10" s="1">
        <v>67.7</v>
      </c>
      <c r="O10" s="1">
        <v>65.099999999999994</v>
      </c>
      <c r="P10" s="1">
        <v>56</v>
      </c>
      <c r="Q10" s="1">
        <v>41</v>
      </c>
    </row>
    <row r="11" spans="1:17" x14ac:dyDescent="0.3">
      <c r="A11" t="s">
        <v>4</v>
      </c>
      <c r="B11" s="1">
        <f>-195.2+21.55*C10-0.5725*IF(D10="Road",1,0)+0.3938*((E10+F10)/2)+0.1747*G10+0.1054*((H10+I10)/2)-0.6011*((J10+K10)/32)+0.05368*((L10+M10)/2)+0.04573*((N10+O10)/2)-0.1156*((P10+Q10)/32)</f>
        <v>15.061135744073161</v>
      </c>
    </row>
    <row r="12" spans="1:17" x14ac:dyDescent="0.3">
      <c r="A12" t="s">
        <v>21</v>
      </c>
      <c r="B12" s="1">
        <f>B11/(B10/1000)</f>
        <v>2.8963722584756075</v>
      </c>
    </row>
    <row r="14" spans="1:17" x14ac:dyDescent="0.3">
      <c r="A14" t="s">
        <v>9</v>
      </c>
      <c r="B14" s="1">
        <v>5500</v>
      </c>
      <c r="C14" s="1">
        <f>LN(B14)</f>
        <v>8.6125033712205621</v>
      </c>
      <c r="D14" s="1" t="s">
        <v>47</v>
      </c>
      <c r="E14" s="1">
        <v>25.1</v>
      </c>
      <c r="F14" s="1">
        <v>18.8</v>
      </c>
      <c r="G14" s="1">
        <v>48.351248000000005</v>
      </c>
      <c r="H14" s="1">
        <v>56.7</v>
      </c>
      <c r="I14" s="1">
        <v>58.95</v>
      </c>
      <c r="J14" s="1">
        <v>19</v>
      </c>
      <c r="K14" s="1">
        <v>20</v>
      </c>
      <c r="L14" s="1">
        <v>45.03</v>
      </c>
      <c r="M14" s="1">
        <v>40.65</v>
      </c>
      <c r="N14" s="1">
        <v>64.900000000000006</v>
      </c>
      <c r="O14" s="1">
        <v>67.7</v>
      </c>
      <c r="P14" s="1">
        <v>33</v>
      </c>
      <c r="Q14" s="1">
        <v>39</v>
      </c>
    </row>
    <row r="15" spans="1:17" x14ac:dyDescent="0.3">
      <c r="A15" t="s">
        <v>4</v>
      </c>
      <c r="B15" s="1">
        <f>-195.2+21.55*C14-0.5725*IF(D14="Road",1,0)+0.3938*((E14+F14)/2)+0.1747*G14+0.1054*((H14+I14)/2)-0.6011*((J14+K14)/32)+0.05368*((L14+M14)/2)+0.04573*((N14+O14)/2)-0.1156*((P14+Q14)/32)</f>
        <v>17.923935250403133</v>
      </c>
    </row>
    <row r="16" spans="1:17" x14ac:dyDescent="0.3">
      <c r="A16" t="s">
        <v>21</v>
      </c>
      <c r="B16" s="1">
        <f>B15/(B14/1000)</f>
        <v>3.2588973182551153</v>
      </c>
    </row>
    <row r="18" spans="1:17" x14ac:dyDescent="0.3">
      <c r="A18" t="s">
        <v>7</v>
      </c>
      <c r="B18" s="1">
        <v>5700</v>
      </c>
      <c r="C18" s="1">
        <f>LN(B18)</f>
        <v>8.6482214538226412</v>
      </c>
      <c r="D18" s="1" t="s">
        <v>45</v>
      </c>
      <c r="E18" s="1">
        <v>20.7</v>
      </c>
      <c r="F18" s="1">
        <v>20.100000000000001</v>
      </c>
      <c r="G18" s="1">
        <v>50.474720000000005</v>
      </c>
      <c r="H18" s="1">
        <v>57.27</v>
      </c>
      <c r="I18" s="1">
        <v>63.37</v>
      </c>
      <c r="J18" s="1">
        <v>19</v>
      </c>
      <c r="K18" s="1">
        <v>28</v>
      </c>
      <c r="L18" s="1">
        <v>39.18</v>
      </c>
      <c r="M18" s="1">
        <v>38.58</v>
      </c>
      <c r="N18" s="1">
        <v>68.3</v>
      </c>
      <c r="O18" s="1">
        <v>61.2</v>
      </c>
      <c r="P18" s="1">
        <v>32</v>
      </c>
      <c r="Q18" s="1">
        <v>30</v>
      </c>
    </row>
    <row r="19" spans="1:17" x14ac:dyDescent="0.3">
      <c r="A19" t="s">
        <v>4</v>
      </c>
      <c r="B19" s="1">
        <f>-195.2+21.55*C18-0.5725*IF(D18="Road",1,0)+0.3938*((E18+F18)/2)+0.1747*G18+0.1054*((H18+I18)/2)-0.6011*((J18+K18)/32)+0.05368*((L18+M18)/2)+0.04573*((N18+O18)/2)-0.1156*((P18+Q18)/32)</f>
        <v>17.747109188877939</v>
      </c>
    </row>
    <row r="20" spans="1:17" x14ac:dyDescent="0.3">
      <c r="A20" t="s">
        <v>21</v>
      </c>
      <c r="B20" s="1">
        <f>B19/(B18/1000)</f>
        <v>3.1135279278733226</v>
      </c>
    </row>
    <row r="22" spans="1:17" x14ac:dyDescent="0.3">
      <c r="A22" t="s">
        <v>11</v>
      </c>
      <c r="B22" s="1">
        <v>5600</v>
      </c>
      <c r="C22" s="1">
        <f>LN(B22)</f>
        <v>8.6305218767232414</v>
      </c>
      <c r="D22" s="1" t="s">
        <v>47</v>
      </c>
      <c r="E22" s="1">
        <v>22.8</v>
      </c>
      <c r="F22" s="1">
        <v>18.899999999999999</v>
      </c>
      <c r="G22" s="1">
        <v>50.474720000000005</v>
      </c>
      <c r="H22" s="1">
        <v>55.45</v>
      </c>
      <c r="I22" s="1">
        <v>59.81</v>
      </c>
      <c r="J22" s="1">
        <v>18</v>
      </c>
      <c r="K22" s="1">
        <v>20</v>
      </c>
      <c r="L22" s="1">
        <v>40.799999999999997</v>
      </c>
      <c r="M22" s="1">
        <v>38.71</v>
      </c>
      <c r="N22" s="1">
        <v>65.8</v>
      </c>
      <c r="O22" s="1">
        <v>64.099999999999994</v>
      </c>
      <c r="P22" s="1">
        <v>21</v>
      </c>
      <c r="Q22" s="1">
        <v>38</v>
      </c>
    </row>
    <row r="23" spans="1:17" x14ac:dyDescent="0.3">
      <c r="A23" t="s">
        <v>4</v>
      </c>
      <c r="B23" s="1">
        <f>-195.2+21.55*C22-0.5725*IF(D22="Road",1,0)+0.3938*((E22+F22)/2)+0.1747*G22+0.1054*((H22+I22)/2)-0.6011*((J22+K22)/32)+0.05368*((L22+M22)/2)+0.04573*((N22+O22)/2)-0.1156*((P22+Q22)/32)</f>
        <v>18.067880177385884</v>
      </c>
    </row>
    <row r="24" spans="1:17" x14ac:dyDescent="0.3">
      <c r="A24" t="s">
        <v>21</v>
      </c>
      <c r="B24" s="1">
        <f>B23/(B22/1000)</f>
        <v>3.2264071745331937</v>
      </c>
    </row>
    <row r="26" spans="1:17" x14ac:dyDescent="0.3">
      <c r="A26" t="s">
        <v>6</v>
      </c>
      <c r="B26" s="1">
        <v>5400</v>
      </c>
      <c r="C26" s="1">
        <f>LN(B26)</f>
        <v>8.5941542325523663</v>
      </c>
      <c r="D26" s="1" t="s">
        <v>45</v>
      </c>
      <c r="E26" s="1">
        <v>21.6</v>
      </c>
      <c r="F26" s="1">
        <v>20.8</v>
      </c>
      <c r="G26" s="1">
        <v>47.956500000000005</v>
      </c>
      <c r="H26" s="1">
        <v>61.76</v>
      </c>
      <c r="I26" s="1">
        <v>63.6</v>
      </c>
      <c r="J26" s="1">
        <v>23</v>
      </c>
      <c r="K26" s="1">
        <v>24</v>
      </c>
      <c r="L26" s="1">
        <v>41.28</v>
      </c>
      <c r="M26" s="1">
        <v>41.27</v>
      </c>
      <c r="N26" s="1">
        <v>72.3</v>
      </c>
      <c r="O26" s="1">
        <v>67</v>
      </c>
      <c r="P26" s="1">
        <v>40</v>
      </c>
      <c r="Q26" s="1">
        <v>49</v>
      </c>
    </row>
    <row r="27" spans="1:17" x14ac:dyDescent="0.3">
      <c r="A27" t="s">
        <v>4</v>
      </c>
      <c r="B27" s="1">
        <f>-195.2+21.55*C26-0.5725*IF(D26="Road",1,0)+0.3938*((E26+F26)/2)+0.1747*G26+0.1054*((H26+I26)/2)-0.6011*((J26+K26)/32)+0.05368*((L26+M26)/2)+0.04573*((N26+O26)/2)-0.1156*((P26+Q26)/32)</f>
        <v>16.960914636503521</v>
      </c>
    </row>
    <row r="28" spans="1:17" x14ac:dyDescent="0.3">
      <c r="A28" t="s">
        <v>21</v>
      </c>
      <c r="B28" s="1">
        <f>B27/(B26/1000)</f>
        <v>3.1409101178710221</v>
      </c>
    </row>
    <row r="30" spans="1:17" x14ac:dyDescent="0.3">
      <c r="A30" t="s">
        <v>10</v>
      </c>
      <c r="B30" s="1">
        <v>6700</v>
      </c>
      <c r="C30" s="1">
        <f>LN(B30)</f>
        <v>8.8098628053790566</v>
      </c>
      <c r="D30" s="1" t="s">
        <v>47</v>
      </c>
      <c r="E30" s="1">
        <v>23.6</v>
      </c>
      <c r="F30" s="1">
        <v>19.100000000000001</v>
      </c>
      <c r="G30" s="1">
        <v>47.956500000000005</v>
      </c>
      <c r="H30" s="1">
        <v>53.37</v>
      </c>
      <c r="I30" s="1">
        <v>67.14</v>
      </c>
      <c r="J30" s="1">
        <v>16</v>
      </c>
      <c r="K30" s="1">
        <v>17</v>
      </c>
      <c r="L30" s="1">
        <v>44.57</v>
      </c>
      <c r="M30" s="1">
        <v>35.020000000000003</v>
      </c>
      <c r="N30" s="1">
        <v>74.400000000000006</v>
      </c>
      <c r="O30" s="1">
        <v>66.599999999999994</v>
      </c>
      <c r="P30" s="1">
        <v>20</v>
      </c>
      <c r="Q30" s="1">
        <v>44</v>
      </c>
    </row>
    <row r="31" spans="1:17" x14ac:dyDescent="0.3">
      <c r="A31" t="s">
        <v>4</v>
      </c>
      <c r="B31" s="1">
        <f>-195.2+21.55*C30-0.5725*IF(D30="Road",1,0)+0.3938*((E30+F30)/2)+0.1747*G30+0.1054*((H30+I30)/2)-0.6011*((J30+K30)/32)+0.05368*((L30+M30)/2)+0.04573*((N30+O30)/2)-0.1156*((P30+Q30)/32)</f>
        <v>22.298127230918674</v>
      </c>
    </row>
    <row r="32" spans="1:17" x14ac:dyDescent="0.3">
      <c r="A32" t="s">
        <v>21</v>
      </c>
      <c r="B32" s="1">
        <f>B31/(B30/1000)</f>
        <v>3.3280786911818914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4.4" x14ac:dyDescent="0.3"/>
  <cols>
    <col min="1" max="1" width="17.88671875" customWidth="1"/>
    <col min="2" max="3" width="12.77734375" customWidth="1"/>
    <col min="4" max="4" width="15.21875" customWidth="1"/>
    <col min="5" max="5" width="11.33203125" customWidth="1"/>
  </cols>
  <sheetData>
    <row r="1" spans="1:7" x14ac:dyDescent="0.3">
      <c r="A1" t="s">
        <v>0</v>
      </c>
      <c r="B1" t="s">
        <v>1</v>
      </c>
      <c r="D1" t="s">
        <v>48</v>
      </c>
      <c r="E1" t="s">
        <v>49</v>
      </c>
      <c r="F1" t="s">
        <v>50</v>
      </c>
      <c r="G1" t="s">
        <v>21</v>
      </c>
    </row>
    <row r="2" spans="1:7" x14ac:dyDescent="0.3">
      <c r="A2" t="s">
        <v>3</v>
      </c>
      <c r="B2">
        <v>6200</v>
      </c>
      <c r="D2" s="2" t="str">
        <f>A2</f>
        <v>Andrew Luck</v>
      </c>
      <c r="E2" s="2">
        <f>B2</f>
        <v>6200</v>
      </c>
      <c r="F2" s="2">
        <f>B3</f>
        <v>22.050705291965095</v>
      </c>
      <c r="G2" s="2">
        <f>B4</f>
        <v>3.5565653696717892</v>
      </c>
    </row>
    <row r="3" spans="1:7" x14ac:dyDescent="0.3">
      <c r="A3" t="s">
        <v>4</v>
      </c>
      <c r="B3">
        <v>22.050705291965095</v>
      </c>
      <c r="D3" t="str">
        <f>A6</f>
        <v>Patrick Mahomes</v>
      </c>
      <c r="E3">
        <f>B6</f>
        <v>7000</v>
      </c>
      <c r="F3">
        <f>B7</f>
        <v>24.133171285407059</v>
      </c>
      <c r="G3">
        <f>B8</f>
        <v>3.4475958979152943</v>
      </c>
    </row>
    <row r="4" spans="1:7" x14ac:dyDescent="0.3">
      <c r="A4" t="s">
        <v>21</v>
      </c>
      <c r="B4">
        <v>3.5565653696717892</v>
      </c>
      <c r="D4" t="str">
        <f>A10</f>
        <v>Dak Prescott</v>
      </c>
      <c r="E4">
        <f>B10</f>
        <v>5200</v>
      </c>
      <c r="F4">
        <f>B11</f>
        <v>15.061135744073161</v>
      </c>
      <c r="G4">
        <f>B12</f>
        <v>2.8963722584756075</v>
      </c>
    </row>
    <row r="5" spans="1:7" x14ac:dyDescent="0.3">
      <c r="D5" t="str">
        <f>A14</f>
        <v>Jared Goff</v>
      </c>
      <c r="E5">
        <f>B14</f>
        <v>5500</v>
      </c>
      <c r="F5">
        <f>B15</f>
        <v>17.923935250403133</v>
      </c>
      <c r="G5">
        <f>B16</f>
        <v>3.2588973182551153</v>
      </c>
    </row>
    <row r="6" spans="1:7" x14ac:dyDescent="0.3">
      <c r="A6" t="s">
        <v>8</v>
      </c>
      <c r="B6">
        <v>7000</v>
      </c>
      <c r="D6" t="str">
        <f>A18</f>
        <v>Philip Rivers</v>
      </c>
      <c r="E6">
        <f>B18</f>
        <v>5700</v>
      </c>
      <c r="F6">
        <f>B19</f>
        <v>17.747109188877939</v>
      </c>
      <c r="G6">
        <f>B20</f>
        <v>3.1135279278733226</v>
      </c>
    </row>
    <row r="7" spans="1:7" x14ac:dyDescent="0.3">
      <c r="A7" t="s">
        <v>4</v>
      </c>
      <c r="B7">
        <v>24.133171285407059</v>
      </c>
      <c r="D7" t="str">
        <f>A22</f>
        <v>Tom Brady</v>
      </c>
      <c r="E7">
        <f>B22</f>
        <v>5600</v>
      </c>
      <c r="F7">
        <f>B23</f>
        <v>18.067880177385884</v>
      </c>
      <c r="G7">
        <f>B24</f>
        <v>3.2264071745331937</v>
      </c>
    </row>
    <row r="8" spans="1:7" x14ac:dyDescent="0.3">
      <c r="A8" t="s">
        <v>21</v>
      </c>
      <c r="B8">
        <v>3.4475958979152943</v>
      </c>
      <c r="D8" t="str">
        <f>A26</f>
        <v>Nick Foles</v>
      </c>
      <c r="E8">
        <f>B26</f>
        <v>5400</v>
      </c>
      <c r="F8">
        <f>B27</f>
        <v>16.960914636503521</v>
      </c>
      <c r="G8">
        <f>B28</f>
        <v>3.1409101178710221</v>
      </c>
    </row>
    <row r="9" spans="1:7" x14ac:dyDescent="0.3">
      <c r="D9" t="str">
        <f>A30</f>
        <v>Drew Brees</v>
      </c>
      <c r="E9">
        <f>B30</f>
        <v>6700</v>
      </c>
      <c r="F9">
        <f>B31</f>
        <v>22.298127230918674</v>
      </c>
      <c r="G9">
        <f>B32</f>
        <v>3.3280786911818914</v>
      </c>
    </row>
    <row r="10" spans="1:7" x14ac:dyDescent="0.3">
      <c r="A10" t="s">
        <v>5</v>
      </c>
      <c r="B10">
        <v>5200</v>
      </c>
    </row>
    <row r="11" spans="1:7" x14ac:dyDescent="0.3">
      <c r="A11" t="s">
        <v>4</v>
      </c>
      <c r="B11">
        <v>15.061135744073161</v>
      </c>
    </row>
    <row r="12" spans="1:7" x14ac:dyDescent="0.3">
      <c r="A12" t="s">
        <v>21</v>
      </c>
      <c r="B12">
        <v>2.8963722584756075</v>
      </c>
    </row>
    <row r="14" spans="1:7" x14ac:dyDescent="0.3">
      <c r="A14" t="s">
        <v>9</v>
      </c>
      <c r="B14">
        <v>5500</v>
      </c>
    </row>
    <row r="15" spans="1:7" x14ac:dyDescent="0.3">
      <c r="A15" t="s">
        <v>4</v>
      </c>
      <c r="B15">
        <v>17.923935250403133</v>
      </c>
    </row>
    <row r="16" spans="1:7" x14ac:dyDescent="0.3">
      <c r="A16" t="s">
        <v>21</v>
      </c>
      <c r="B16">
        <v>3.2588973182551153</v>
      </c>
    </row>
    <row r="18" spans="1:2" x14ac:dyDescent="0.3">
      <c r="A18" t="s">
        <v>7</v>
      </c>
      <c r="B18">
        <v>5700</v>
      </c>
    </row>
    <row r="19" spans="1:2" x14ac:dyDescent="0.3">
      <c r="A19" t="s">
        <v>4</v>
      </c>
      <c r="B19">
        <v>17.747109188877939</v>
      </c>
    </row>
    <row r="20" spans="1:2" x14ac:dyDescent="0.3">
      <c r="A20" t="s">
        <v>21</v>
      </c>
      <c r="B20">
        <v>3.1135279278733226</v>
      </c>
    </row>
    <row r="22" spans="1:2" x14ac:dyDescent="0.3">
      <c r="A22" t="s">
        <v>11</v>
      </c>
      <c r="B22">
        <v>5600</v>
      </c>
    </row>
    <row r="23" spans="1:2" x14ac:dyDescent="0.3">
      <c r="A23" t="s">
        <v>4</v>
      </c>
      <c r="B23">
        <v>18.067880177385884</v>
      </c>
    </row>
    <row r="24" spans="1:2" x14ac:dyDescent="0.3">
      <c r="A24" t="s">
        <v>21</v>
      </c>
      <c r="B24">
        <v>3.2264071745331937</v>
      </c>
    </row>
    <row r="26" spans="1:2" x14ac:dyDescent="0.3">
      <c r="A26" t="s">
        <v>6</v>
      </c>
      <c r="B26">
        <v>5400</v>
      </c>
    </row>
    <row r="27" spans="1:2" x14ac:dyDescent="0.3">
      <c r="A27" t="s">
        <v>4</v>
      </c>
      <c r="B27">
        <v>16.960914636503521</v>
      </c>
    </row>
    <row r="28" spans="1:2" x14ac:dyDescent="0.3">
      <c r="A28" t="s">
        <v>21</v>
      </c>
      <c r="B28">
        <v>3.1409101178710221</v>
      </c>
    </row>
    <row r="30" spans="1:2" x14ac:dyDescent="0.3">
      <c r="A30" t="s">
        <v>10</v>
      </c>
      <c r="B30">
        <v>6700</v>
      </c>
    </row>
    <row r="31" spans="1:2" x14ac:dyDescent="0.3">
      <c r="A31" t="s">
        <v>4</v>
      </c>
      <c r="B31">
        <v>22.298127230918674</v>
      </c>
    </row>
    <row r="32" spans="1:2" x14ac:dyDescent="0.3">
      <c r="A32" t="s">
        <v>21</v>
      </c>
      <c r="B32">
        <v>3.3280786911818914</v>
      </c>
    </row>
  </sheetData>
  <sortState ref="D2:E9">
    <sortCondition descending="1" ref="E2:E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sqref="A1:B52"/>
    </sheetView>
  </sheetViews>
  <sheetFormatPr defaultRowHeight="14.4" x14ac:dyDescent="0.3"/>
  <cols>
    <col min="1" max="1" width="17.88671875" customWidth="1"/>
    <col min="2" max="13" width="12.77734375" style="1" customWidth="1"/>
  </cols>
  <sheetData>
    <row r="1" spans="1:13" x14ac:dyDescent="0.3">
      <c r="A1" t="s">
        <v>22</v>
      </c>
      <c r="B1" s="1" t="s">
        <v>1</v>
      </c>
      <c r="C1" s="1" t="s">
        <v>36</v>
      </c>
      <c r="D1" s="1" t="s">
        <v>43</v>
      </c>
      <c r="E1" s="1" t="s">
        <v>44</v>
      </c>
      <c r="F1" s="1" t="s">
        <v>37</v>
      </c>
      <c r="G1" s="1" t="s">
        <v>38</v>
      </c>
      <c r="H1" s="1" t="s">
        <v>13</v>
      </c>
      <c r="I1" s="1" t="s">
        <v>39</v>
      </c>
      <c r="J1" s="1" t="s">
        <v>40</v>
      </c>
      <c r="K1" s="1" t="s">
        <v>46</v>
      </c>
      <c r="L1" s="1" t="s">
        <v>41</v>
      </c>
      <c r="M1" s="1" t="s">
        <v>42</v>
      </c>
    </row>
    <row r="2" spans="1:13" x14ac:dyDescent="0.3">
      <c r="A2" t="s">
        <v>23</v>
      </c>
      <c r="B2" s="1">
        <v>5800</v>
      </c>
      <c r="C2" s="1">
        <f>SQRT(B2)</f>
        <v>76.157731058639087</v>
      </c>
      <c r="D2" s="1">
        <v>10</v>
      </c>
      <c r="E2" s="1">
        <v>445</v>
      </c>
      <c r="F2" s="1">
        <v>67.3</v>
      </c>
      <c r="G2" s="1">
        <v>64.2</v>
      </c>
      <c r="H2" s="1">
        <v>22.465192000000002</v>
      </c>
      <c r="I2" s="1" t="s">
        <v>45</v>
      </c>
      <c r="J2" s="1">
        <v>18</v>
      </c>
      <c r="K2" s="1">
        <v>52</v>
      </c>
      <c r="L2" s="1">
        <v>38.96</v>
      </c>
      <c r="M2" s="1">
        <v>38.32</v>
      </c>
    </row>
    <row r="3" spans="1:13" x14ac:dyDescent="0.3">
      <c r="A3" t="s">
        <v>4</v>
      </c>
      <c r="B3" s="1">
        <f>-10.099824+0.109493*C2+0.28615*(E2/D2)+0.034902*((F2+G2)/2)+0.012506*H2-0.345557*IF(I2="Road",1,0)-0.097606*((J2+K2)/32)+0.015135*((L2+M2)/2)</f>
        <v>13.574091912955568</v>
      </c>
    </row>
    <row r="4" spans="1:13" x14ac:dyDescent="0.3">
      <c r="A4" t="s">
        <v>21</v>
      </c>
      <c r="B4" s="1">
        <f>B3/(B2/1000)</f>
        <v>2.3403606746475116</v>
      </c>
    </row>
    <row r="6" spans="1:13" x14ac:dyDescent="0.3">
      <c r="A6" t="s">
        <v>24</v>
      </c>
      <c r="B6" s="1">
        <v>5100</v>
      </c>
      <c r="C6" s="1">
        <f>SQRT(B6)</f>
        <v>71.414284285428494</v>
      </c>
      <c r="D6" s="1">
        <v>5</v>
      </c>
      <c r="E6" s="1">
        <v>207</v>
      </c>
      <c r="F6" s="1">
        <v>66</v>
      </c>
      <c r="G6" s="1">
        <v>70.8</v>
      </c>
      <c r="H6" s="1">
        <v>30.024104000000001</v>
      </c>
      <c r="I6" s="1" t="s">
        <v>47</v>
      </c>
      <c r="J6" s="1">
        <v>26</v>
      </c>
      <c r="K6" s="1">
        <v>38</v>
      </c>
      <c r="L6" s="1">
        <v>38.86</v>
      </c>
      <c r="M6" s="1">
        <v>40.549999999999997</v>
      </c>
    </row>
    <row r="7" spans="1:13" x14ac:dyDescent="0.3">
      <c r="A7" t="s">
        <v>4</v>
      </c>
      <c r="B7" s="1">
        <f>-10.099824+0.109493*C6+0.28615*(E6/D6)+0.034902*((F6+G6)/2)+0.012506*H6-0.345557*IF(I6="Road",1,0)-0.097606*((J6+K6)/32)+0.015135*((L6+M6)/2)</f>
        <v>12.734651648888425</v>
      </c>
    </row>
    <row r="8" spans="1:13" x14ac:dyDescent="0.3">
      <c r="A8" t="s">
        <v>21</v>
      </c>
      <c r="B8" s="1">
        <f>B7/(B6/1000)</f>
        <v>2.4969905193898874</v>
      </c>
    </row>
    <row r="10" spans="1:13" x14ac:dyDescent="0.3">
      <c r="A10" t="s">
        <v>25</v>
      </c>
      <c r="B10" s="1">
        <v>8200</v>
      </c>
      <c r="C10" s="1">
        <f>SQRT(B10)</f>
        <v>90.553851381374173</v>
      </c>
      <c r="D10" s="1">
        <v>15</v>
      </c>
      <c r="E10" s="1">
        <v>895</v>
      </c>
      <c r="F10" s="1">
        <v>67.7</v>
      </c>
      <c r="G10" s="1">
        <v>65.099999999999994</v>
      </c>
      <c r="H10" s="1">
        <v>18.792728000000004</v>
      </c>
      <c r="I10" s="1" t="s">
        <v>45</v>
      </c>
      <c r="J10" s="1">
        <v>56</v>
      </c>
      <c r="K10" s="1">
        <v>41</v>
      </c>
      <c r="L10" s="1">
        <v>43.39</v>
      </c>
      <c r="M10" s="1">
        <v>40.21</v>
      </c>
    </row>
    <row r="11" spans="1:13" x14ac:dyDescent="0.3">
      <c r="A11" t="s">
        <v>4</v>
      </c>
      <c r="B11" s="1">
        <f>-10.099824+0.109493*C10+0.28615*(E10/D10)+0.034902*((F10+G10)/2)+0.012506*H10-0.345557*IF(I10="Road",1,0)-0.097606*((J10+K10)/32)+0.015135*((L10+M10)/2)</f>
        <v>19.43253798483547</v>
      </c>
    </row>
    <row r="12" spans="1:13" x14ac:dyDescent="0.3">
      <c r="A12" t="s">
        <v>21</v>
      </c>
      <c r="B12" s="1">
        <f>B11/(B10/1000)</f>
        <v>2.3698217054677406</v>
      </c>
    </row>
    <row r="14" spans="1:13" x14ac:dyDescent="0.3">
      <c r="A14" t="s">
        <v>26</v>
      </c>
      <c r="B14" s="1">
        <v>8000</v>
      </c>
      <c r="C14" s="1">
        <f>SQRT(B14)</f>
        <v>89.442719099991592</v>
      </c>
      <c r="D14" s="1">
        <v>14</v>
      </c>
      <c r="E14" s="1">
        <v>825</v>
      </c>
      <c r="F14" s="1">
        <v>64.900000000000006</v>
      </c>
      <c r="G14" s="1">
        <v>67.7</v>
      </c>
      <c r="H14" s="1">
        <v>29.558520000000001</v>
      </c>
      <c r="I14" s="1" t="s">
        <v>47</v>
      </c>
      <c r="J14" s="1">
        <v>33</v>
      </c>
      <c r="K14" s="1">
        <v>39</v>
      </c>
      <c r="L14" s="1">
        <v>43.3</v>
      </c>
      <c r="M14" s="1">
        <v>41.05</v>
      </c>
    </row>
    <row r="15" spans="1:13" x14ac:dyDescent="0.3">
      <c r="A15" t="s">
        <v>4</v>
      </c>
      <c r="B15" s="1">
        <f>-10.099824+0.109493*C14+0.28615*(E14/D14)+0.034902*((F14+G14)/2)+0.012506*H14-0.345557*IF(I14="Road",1,0)-0.097606*((J14+K14)/32)+0.015135*((L14+M14)/2)</f>
        <v>19.658304932821096</v>
      </c>
    </row>
    <row r="16" spans="1:13" x14ac:dyDescent="0.3">
      <c r="A16" t="s">
        <v>21</v>
      </c>
      <c r="B16" s="1">
        <f>B15/(B14/1000)</f>
        <v>2.457288116602637</v>
      </c>
    </row>
    <row r="18" spans="1:13" x14ac:dyDescent="0.3">
      <c r="A18" t="s">
        <v>27</v>
      </c>
      <c r="B18" s="1">
        <v>6200</v>
      </c>
      <c r="C18" s="1">
        <f>SQRT(B18)</f>
        <v>78.740078740118108</v>
      </c>
      <c r="D18" s="1">
        <v>12</v>
      </c>
      <c r="E18" s="1">
        <v>524</v>
      </c>
      <c r="F18" s="1">
        <v>68.3</v>
      </c>
      <c r="G18" s="1">
        <v>61.2</v>
      </c>
      <c r="H18" s="1">
        <v>26.909600000000005</v>
      </c>
      <c r="I18" s="1" t="s">
        <v>45</v>
      </c>
      <c r="J18" s="1">
        <v>32</v>
      </c>
      <c r="K18" s="1">
        <v>30</v>
      </c>
      <c r="L18" s="1">
        <v>42.73</v>
      </c>
      <c r="M18" s="1">
        <v>36.630000000000003</v>
      </c>
    </row>
    <row r="19" spans="1:13" x14ac:dyDescent="0.3">
      <c r="A19" t="s">
        <v>4</v>
      </c>
      <c r="B19" s="1">
        <f>-10.099824+0.109493*C18+0.28615*(E18/D18)+0.034902*((F18+G18)/2)+0.012506*H18-0.345557*IF(I18="Road",1,0)-0.097606*((J18+K18)/32)+0.015135*((L18+M18)/2)</f>
        <v>13.679204240758418</v>
      </c>
    </row>
    <row r="20" spans="1:13" x14ac:dyDescent="0.3">
      <c r="A20" t="s">
        <v>21</v>
      </c>
      <c r="B20" s="1">
        <f>B19/(B18/1000)</f>
        <v>2.2063232646384545</v>
      </c>
    </row>
    <row r="22" spans="1:13" x14ac:dyDescent="0.3">
      <c r="A22" t="s">
        <v>28</v>
      </c>
      <c r="B22" s="1">
        <v>4500</v>
      </c>
      <c r="C22" s="1">
        <f>SQRT(B22)</f>
        <v>67.082039324993687</v>
      </c>
      <c r="D22" s="1">
        <v>12</v>
      </c>
      <c r="E22" s="1">
        <v>348</v>
      </c>
      <c r="F22" s="1">
        <v>68.3</v>
      </c>
      <c r="G22" s="1">
        <v>61.2</v>
      </c>
      <c r="H22" s="1">
        <v>26.909600000000005</v>
      </c>
      <c r="I22" s="1" t="s">
        <v>45</v>
      </c>
      <c r="J22" s="1">
        <v>32</v>
      </c>
      <c r="K22" s="1">
        <v>30</v>
      </c>
      <c r="L22" s="1">
        <v>42.73</v>
      </c>
      <c r="M22" s="1">
        <v>36.630000000000003</v>
      </c>
    </row>
    <row r="23" spans="1:13" x14ac:dyDescent="0.3">
      <c r="A23" t="s">
        <v>4</v>
      </c>
      <c r="B23" s="1">
        <f>-10.099824+0.109493*C22+0.28615*(E22/D22)+0.034902*((F22+G22)/2)+0.012506*H22-0.345557*IF(I22="Road",1,0)-0.097606*((J22+K22)/32)+0.015135*((L22+M22)/2)</f>
        <v>8.2058638644115334</v>
      </c>
    </row>
    <row r="24" spans="1:13" x14ac:dyDescent="0.3">
      <c r="A24" t="s">
        <v>21</v>
      </c>
      <c r="B24" s="1">
        <f>B23/(B22/1000)</f>
        <v>1.8235253032025629</v>
      </c>
    </row>
    <row r="26" spans="1:13" x14ac:dyDescent="0.3">
      <c r="A26" t="s">
        <v>29</v>
      </c>
      <c r="B26" s="1">
        <v>4700</v>
      </c>
      <c r="C26" s="1">
        <f>SQRT(B26)</f>
        <v>68.556546004010443</v>
      </c>
      <c r="D26" s="1">
        <v>8</v>
      </c>
      <c r="E26" s="1">
        <v>320</v>
      </c>
      <c r="F26" s="1">
        <v>65.8</v>
      </c>
      <c r="G26" s="1">
        <v>64.099999999999994</v>
      </c>
      <c r="H26" s="1">
        <v>23.56512</v>
      </c>
      <c r="I26" s="1" t="s">
        <v>47</v>
      </c>
      <c r="J26" s="1">
        <v>21</v>
      </c>
      <c r="K26" s="1">
        <v>38</v>
      </c>
      <c r="L26" s="1">
        <v>44.55</v>
      </c>
      <c r="M26" s="1">
        <v>40.19</v>
      </c>
    </row>
    <row r="27" spans="1:13" x14ac:dyDescent="0.3">
      <c r="A27" t="s">
        <v>4</v>
      </c>
      <c r="B27" s="1">
        <f>-10.099824+0.109493*C26+0.28615*(E26/D26)+0.034902*((F26+G26)/2)+0.012506*H26-0.345557*IF(I26="Road",1,0)-0.097606*((J26+K26)/32)+0.015135*((L26+M26)/2)</f>
        <v>11.875537069837119</v>
      </c>
    </row>
    <row r="28" spans="1:13" x14ac:dyDescent="0.3">
      <c r="A28" t="s">
        <v>21</v>
      </c>
      <c r="B28" s="1">
        <f>B27/(B26/1000)</f>
        <v>2.5267100148589612</v>
      </c>
    </row>
    <row r="30" spans="1:13" x14ac:dyDescent="0.3">
      <c r="A30" t="s">
        <v>30</v>
      </c>
      <c r="B30" s="1">
        <v>4900</v>
      </c>
      <c r="C30" s="1">
        <f>SQRT(B30)</f>
        <v>70</v>
      </c>
      <c r="D30" s="1">
        <v>16</v>
      </c>
      <c r="E30" s="1">
        <v>600</v>
      </c>
      <c r="F30" s="1">
        <v>65.8</v>
      </c>
      <c r="G30" s="1">
        <v>64.099999999999994</v>
      </c>
      <c r="H30" s="1">
        <v>23.56512</v>
      </c>
      <c r="I30" s="1" t="s">
        <v>47</v>
      </c>
      <c r="J30" s="1">
        <v>21</v>
      </c>
      <c r="K30" s="1">
        <v>38</v>
      </c>
      <c r="L30" s="1">
        <v>44.55</v>
      </c>
      <c r="M30" s="1">
        <v>40.19</v>
      </c>
    </row>
    <row r="31" spans="1:13" x14ac:dyDescent="0.3">
      <c r="A31" t="s">
        <v>4</v>
      </c>
      <c r="B31" s="1">
        <f>-10.099824+0.109493*C30+0.28615*(E30/D30)+0.034902*((F30+G30)/2)+0.012506*H30-0.345557*IF(I30="Road",1,0)-0.097606*((J30+K30)/32)+0.015135*((L30+M30)/2)</f>
        <v>11.318210178219999</v>
      </c>
    </row>
    <row r="32" spans="1:13" x14ac:dyDescent="0.3">
      <c r="A32" t="s">
        <v>21</v>
      </c>
      <c r="B32" s="1">
        <f>B31/(B30/1000)</f>
        <v>2.3098388118816322</v>
      </c>
    </row>
    <row r="34" spans="1:13" x14ac:dyDescent="0.3">
      <c r="A34" t="s">
        <v>31</v>
      </c>
      <c r="B34" s="1">
        <v>4400</v>
      </c>
      <c r="C34" s="1">
        <f>SQRT(B34)</f>
        <v>66.332495807108003</v>
      </c>
      <c r="D34" s="1">
        <v>6</v>
      </c>
      <c r="E34" s="1">
        <v>175</v>
      </c>
      <c r="F34" s="1">
        <v>72.3</v>
      </c>
      <c r="G34" s="1">
        <v>67</v>
      </c>
      <c r="H34" s="1">
        <v>20.142202000000005</v>
      </c>
      <c r="I34" s="1" t="s">
        <v>45</v>
      </c>
      <c r="J34" s="1">
        <v>40</v>
      </c>
      <c r="K34" s="1">
        <v>49</v>
      </c>
      <c r="L34" s="1">
        <v>38.24</v>
      </c>
      <c r="M34" s="1">
        <v>36.4</v>
      </c>
    </row>
    <row r="35" spans="1:13" x14ac:dyDescent="0.3">
      <c r="A35" t="s">
        <v>4</v>
      </c>
      <c r="B35" s="1">
        <f>-10.099824+0.109493*C34+0.28615*(E34/D34)+0.034902*((F34+G34)/2)+0.012506*H34-0.345557*IF(I34="Road",1,0)-0.097606*((J34+K34)/32)+0.015135*((L34+M34)/2)</f>
        <v>8.1397988207863428</v>
      </c>
    </row>
    <row r="36" spans="1:13" x14ac:dyDescent="0.3">
      <c r="A36" t="s">
        <v>21</v>
      </c>
      <c r="B36" s="1">
        <f>B35/(B34/1000)</f>
        <v>1.8499542774514415</v>
      </c>
    </row>
    <row r="38" spans="1:13" x14ac:dyDescent="0.3">
      <c r="A38" t="s">
        <v>32</v>
      </c>
      <c r="B38" s="1">
        <v>3900</v>
      </c>
      <c r="C38" s="1">
        <f>SQRT(B38)</f>
        <v>62.44997998398398</v>
      </c>
      <c r="D38" s="1">
        <v>16</v>
      </c>
      <c r="E38" s="1">
        <v>324</v>
      </c>
      <c r="F38" s="1">
        <v>72.3</v>
      </c>
      <c r="G38" s="1">
        <v>67</v>
      </c>
      <c r="H38" s="1">
        <v>20.142202000000005</v>
      </c>
      <c r="I38" s="1" t="s">
        <v>45</v>
      </c>
      <c r="J38" s="1">
        <v>40</v>
      </c>
      <c r="K38" s="1">
        <v>49</v>
      </c>
      <c r="L38" s="1">
        <v>38.24</v>
      </c>
      <c r="M38" s="1">
        <v>36.4</v>
      </c>
    </row>
    <row r="39" spans="1:13" x14ac:dyDescent="0.3">
      <c r="A39" t="s">
        <v>4</v>
      </c>
      <c r="B39" s="1">
        <f>-10.099824+0.109493*C38+0.28615*(E38/D38)+0.034902*((F38+G38)/2)+0.012506*H38-0.345557*IF(I38="Road",1,0)-0.097606*((J38+K38)/32)+0.015135*((L38+M38)/2)</f>
        <v>5.1631863490983578</v>
      </c>
    </row>
    <row r="40" spans="1:13" x14ac:dyDescent="0.3">
      <c r="A40" t="s">
        <v>21</v>
      </c>
      <c r="B40" s="1">
        <f>B39/(B38/1000)</f>
        <v>1.3238939356662456</v>
      </c>
    </row>
    <row r="42" spans="1:13" x14ac:dyDescent="0.3">
      <c r="A42" t="s">
        <v>33</v>
      </c>
      <c r="B42" s="1">
        <v>3200</v>
      </c>
      <c r="C42" s="1">
        <f>SQRT(B42)</f>
        <v>56.568542494923804</v>
      </c>
      <c r="D42" s="1">
        <v>12</v>
      </c>
      <c r="E42" s="1">
        <v>252</v>
      </c>
      <c r="F42" s="1">
        <v>72.3</v>
      </c>
      <c r="G42" s="1">
        <v>67</v>
      </c>
      <c r="H42" s="1">
        <v>20.142202000000005</v>
      </c>
      <c r="I42" s="1" t="s">
        <v>45</v>
      </c>
      <c r="J42" s="1">
        <v>40</v>
      </c>
      <c r="K42" s="1">
        <v>49</v>
      </c>
      <c r="L42" s="1">
        <v>38.24</v>
      </c>
      <c r="M42" s="1">
        <v>36.4</v>
      </c>
    </row>
    <row r="43" spans="1:13" x14ac:dyDescent="0.3">
      <c r="A43" t="s">
        <v>4</v>
      </c>
      <c r="B43" s="1">
        <f>-10.099824+0.109493*C42+0.28615*(E42/D42)+0.034902*((F42+G42)/2)+0.012506*H42-0.345557*IF(I42="Road",1,0)-0.097606*((J42+K42)/32)+0.015135*((L42+M42)/2)</f>
        <v>4.7338226141086919</v>
      </c>
    </row>
    <row r="44" spans="1:13" x14ac:dyDescent="0.3">
      <c r="A44" t="s">
        <v>21</v>
      </c>
      <c r="B44" s="1">
        <f>B43/(B42/1000)</f>
        <v>1.479319566908966</v>
      </c>
    </row>
    <row r="46" spans="1:13" x14ac:dyDescent="0.3">
      <c r="A46" t="s">
        <v>34</v>
      </c>
      <c r="B46" s="1">
        <v>7300</v>
      </c>
      <c r="C46" s="1">
        <f>SQRT(B46)</f>
        <v>85.440037453175307</v>
      </c>
      <c r="D46" s="1">
        <v>15</v>
      </c>
      <c r="E46" s="1">
        <v>657</v>
      </c>
      <c r="F46" s="1">
        <v>74.400000000000006</v>
      </c>
      <c r="G46" s="1">
        <v>66.599999999999994</v>
      </c>
      <c r="H46" s="1">
        <v>27.814298000000001</v>
      </c>
      <c r="I46" s="1" t="s">
        <v>47</v>
      </c>
      <c r="J46" s="1">
        <v>20</v>
      </c>
      <c r="K46" s="1">
        <v>44</v>
      </c>
      <c r="L46" s="1">
        <v>46.63</v>
      </c>
      <c r="M46" s="1">
        <v>32.86</v>
      </c>
    </row>
    <row r="47" spans="1:13" x14ac:dyDescent="0.3">
      <c r="A47" t="s">
        <v>4</v>
      </c>
      <c r="B47" s="1">
        <f>-10.099824+0.109493*C46+0.28615*(E46/D46)+0.034902*((F46+G46)/2)+0.012506*H46-0.345557*IF(I46="Road",1,0)-0.097606*((J46+K46)/32)+0.015135*((L46+M46)/2)</f>
        <v>15.003397206648522</v>
      </c>
    </row>
    <row r="48" spans="1:13" x14ac:dyDescent="0.3">
      <c r="A48" t="s">
        <v>21</v>
      </c>
      <c r="B48" s="1">
        <f>B47/(B46/1000)</f>
        <v>2.0552598913217155</v>
      </c>
    </row>
    <row r="50" spans="1:13" x14ac:dyDescent="0.3">
      <c r="A50" t="s">
        <v>35</v>
      </c>
      <c r="B50" s="1">
        <v>5200</v>
      </c>
      <c r="C50" s="1">
        <f>SQRT(B50)</f>
        <v>72.111025509279784</v>
      </c>
      <c r="D50" s="1">
        <v>12</v>
      </c>
      <c r="E50" s="1">
        <v>350</v>
      </c>
      <c r="F50" s="1">
        <v>74.400000000000006</v>
      </c>
      <c r="G50" s="1">
        <v>66.599999999999994</v>
      </c>
      <c r="H50" s="1">
        <v>27.814298000000001</v>
      </c>
      <c r="I50" s="1" t="s">
        <v>47</v>
      </c>
      <c r="J50" s="1">
        <v>20</v>
      </c>
      <c r="K50" s="1">
        <v>44</v>
      </c>
      <c r="L50" s="1">
        <v>46.63</v>
      </c>
      <c r="M50" s="1">
        <v>32.86</v>
      </c>
    </row>
    <row r="51" spans="1:13" x14ac:dyDescent="0.3">
      <c r="A51" t="s">
        <v>4</v>
      </c>
      <c r="B51" s="1">
        <f>-10.099824+0.109493*C50+0.28615*(E50/D50)+0.034902*((F50+G50)/2)+0.012506*H50-0.345557*IF(I50="Road",1,0)-0.097606*((J50+K50)/32)+0.015135*((L50+M50)/2)</f>
        <v>9.3566353685422392</v>
      </c>
    </row>
    <row r="52" spans="1:13" x14ac:dyDescent="0.3">
      <c r="A52" t="s">
        <v>21</v>
      </c>
      <c r="B52" s="1">
        <f>B51/(B50/1000)</f>
        <v>1.7993529554888921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RowHeight="14.4" x14ac:dyDescent="0.3"/>
  <cols>
    <col min="1" max="1" width="17.88671875" customWidth="1"/>
    <col min="2" max="3" width="12.77734375" customWidth="1"/>
    <col min="4" max="4" width="18.21875" customWidth="1"/>
    <col min="5" max="5" width="11.33203125" customWidth="1"/>
  </cols>
  <sheetData>
    <row r="1" spans="1:7" x14ac:dyDescent="0.3">
      <c r="A1" t="s">
        <v>22</v>
      </c>
      <c r="B1" t="s">
        <v>1</v>
      </c>
      <c r="D1" t="s">
        <v>48</v>
      </c>
      <c r="E1" t="s">
        <v>49</v>
      </c>
      <c r="F1" t="s">
        <v>50</v>
      </c>
      <c r="G1" t="s">
        <v>21</v>
      </c>
    </row>
    <row r="2" spans="1:7" x14ac:dyDescent="0.3">
      <c r="A2" t="s">
        <v>23</v>
      </c>
      <c r="B2">
        <v>5800</v>
      </c>
      <c r="D2" t="str">
        <f>A2</f>
        <v>Marlon Mack</v>
      </c>
      <c r="E2">
        <f>B2</f>
        <v>5800</v>
      </c>
      <c r="F2">
        <f>B3</f>
        <v>13.574091912955568</v>
      </c>
      <c r="G2">
        <f>B4</f>
        <v>2.3403606746475116</v>
      </c>
    </row>
    <row r="3" spans="1:7" x14ac:dyDescent="0.3">
      <c r="A3" t="s">
        <v>4</v>
      </c>
      <c r="B3">
        <v>13.574091912955568</v>
      </c>
      <c r="D3" s="2" t="str">
        <f>A6</f>
        <v>Damian Williams</v>
      </c>
      <c r="E3" s="2">
        <f>B6</f>
        <v>5100</v>
      </c>
      <c r="F3" s="2">
        <f>B7</f>
        <v>12.734651648888425</v>
      </c>
      <c r="G3" s="2">
        <f>B8</f>
        <v>2.4969905193898874</v>
      </c>
    </row>
    <row r="4" spans="1:7" x14ac:dyDescent="0.3">
      <c r="A4" t="s">
        <v>21</v>
      </c>
      <c r="B4">
        <v>2.3403606746475116</v>
      </c>
      <c r="D4" t="str">
        <f>A10</f>
        <v>Ezekiel Elliott</v>
      </c>
      <c r="E4">
        <f>B10</f>
        <v>8200</v>
      </c>
      <c r="F4">
        <f>B11</f>
        <v>19.43253798483547</v>
      </c>
      <c r="G4">
        <f>B12</f>
        <v>2.3698217054677406</v>
      </c>
    </row>
    <row r="5" spans="1:7" x14ac:dyDescent="0.3">
      <c r="D5" s="2" t="str">
        <f>A14</f>
        <v>Todd Gurley</v>
      </c>
      <c r="E5" s="2">
        <f>B14</f>
        <v>8000</v>
      </c>
      <c r="F5" s="2">
        <f>B15</f>
        <v>19.658304932821096</v>
      </c>
      <c r="G5" s="2">
        <f>B16</f>
        <v>2.457288116602637</v>
      </c>
    </row>
    <row r="6" spans="1:7" x14ac:dyDescent="0.3">
      <c r="A6" t="s">
        <v>24</v>
      </c>
      <c r="B6">
        <v>5100</v>
      </c>
      <c r="D6" t="str">
        <f>A18</f>
        <v>Melvin Gordon</v>
      </c>
      <c r="E6">
        <f>B18</f>
        <v>6200</v>
      </c>
      <c r="F6">
        <f>B19</f>
        <v>13.679204240758418</v>
      </c>
      <c r="G6">
        <f>B20</f>
        <v>2.2063232646384545</v>
      </c>
    </row>
    <row r="7" spans="1:7" x14ac:dyDescent="0.3">
      <c r="A7" t="s">
        <v>4</v>
      </c>
      <c r="B7">
        <v>12.734651648888425</v>
      </c>
      <c r="D7" t="str">
        <f>A22</f>
        <v>Austin Ekeler</v>
      </c>
      <c r="E7">
        <f>B22</f>
        <v>4500</v>
      </c>
      <c r="F7">
        <f>B23</f>
        <v>8.2058638644115334</v>
      </c>
      <c r="G7">
        <f>B24</f>
        <v>1.8235253032025629</v>
      </c>
    </row>
    <row r="8" spans="1:7" x14ac:dyDescent="0.3">
      <c r="A8" t="s">
        <v>21</v>
      </c>
      <c r="B8">
        <v>2.4969905193898874</v>
      </c>
      <c r="D8" s="2" t="str">
        <f>A26</f>
        <v>Sony Michel</v>
      </c>
      <c r="E8" s="2">
        <f>B26</f>
        <v>4700</v>
      </c>
      <c r="F8" s="2">
        <f>B27</f>
        <v>11.875537069837119</v>
      </c>
      <c r="G8" s="2">
        <f>B28</f>
        <v>2.5267100148589612</v>
      </c>
    </row>
    <row r="9" spans="1:7" x14ac:dyDescent="0.3">
      <c r="D9" t="str">
        <f>A30</f>
        <v>James White</v>
      </c>
      <c r="E9">
        <f>B30</f>
        <v>4900</v>
      </c>
      <c r="F9">
        <f>B31</f>
        <v>11.318210178219999</v>
      </c>
      <c r="G9">
        <f>B32</f>
        <v>2.3098388118816322</v>
      </c>
    </row>
    <row r="10" spans="1:7" x14ac:dyDescent="0.3">
      <c r="A10" t="s">
        <v>25</v>
      </c>
      <c r="B10">
        <v>8200</v>
      </c>
      <c r="D10" t="str">
        <f>A34</f>
        <v>Darren Sproles</v>
      </c>
      <c r="E10">
        <f>B34</f>
        <v>4400</v>
      </c>
      <c r="F10">
        <f>B35</f>
        <v>8.1397988207863428</v>
      </c>
      <c r="G10">
        <f>B36</f>
        <v>1.8499542774514415</v>
      </c>
    </row>
    <row r="11" spans="1:7" x14ac:dyDescent="0.3">
      <c r="A11" t="s">
        <v>4</v>
      </c>
      <c r="B11">
        <v>19.43253798483547</v>
      </c>
      <c r="D11" t="str">
        <f>A38</f>
        <v>Wendell Smallwood</v>
      </c>
      <c r="E11">
        <f>B38</f>
        <v>3900</v>
      </c>
      <c r="F11">
        <f>B39</f>
        <v>5.1631863490983578</v>
      </c>
      <c r="G11">
        <f>B40</f>
        <v>1.3238939356662456</v>
      </c>
    </row>
    <row r="12" spans="1:7" x14ac:dyDescent="0.3">
      <c r="A12" t="s">
        <v>21</v>
      </c>
      <c r="B12">
        <v>2.3698217054677406</v>
      </c>
      <c r="D12" t="str">
        <f>A42</f>
        <v>Josh Adams</v>
      </c>
      <c r="E12">
        <f>B42</f>
        <v>3200</v>
      </c>
      <c r="F12">
        <f>B43</f>
        <v>4.7338226141086919</v>
      </c>
      <c r="G12">
        <f>B44</f>
        <v>1.479319566908966</v>
      </c>
    </row>
    <row r="13" spans="1:7" x14ac:dyDescent="0.3">
      <c r="D13" t="str">
        <f>A46</f>
        <v>Alvin Kamara</v>
      </c>
      <c r="E13">
        <f>B46</f>
        <v>7300</v>
      </c>
      <c r="F13">
        <f>B47</f>
        <v>15.003397206648522</v>
      </c>
      <c r="G13">
        <f>B48</f>
        <v>2.0552598913217155</v>
      </c>
    </row>
    <row r="14" spans="1:7" x14ac:dyDescent="0.3">
      <c r="A14" t="s">
        <v>26</v>
      </c>
      <c r="B14">
        <v>8000</v>
      </c>
      <c r="D14" t="str">
        <f>A50</f>
        <v>Mark Ingram</v>
      </c>
      <c r="E14">
        <f>B50</f>
        <v>5200</v>
      </c>
      <c r="F14">
        <f>B51</f>
        <v>9.3566353685422392</v>
      </c>
      <c r="G14">
        <f>B52</f>
        <v>1.7993529554888921</v>
      </c>
    </row>
    <row r="15" spans="1:7" x14ac:dyDescent="0.3">
      <c r="A15" t="s">
        <v>4</v>
      </c>
      <c r="B15">
        <v>19.658304932821096</v>
      </c>
    </row>
    <row r="16" spans="1:7" x14ac:dyDescent="0.3">
      <c r="A16" t="s">
        <v>21</v>
      </c>
      <c r="B16">
        <v>2.457288116602637</v>
      </c>
    </row>
    <row r="18" spans="1:2" x14ac:dyDescent="0.3">
      <c r="A18" t="s">
        <v>27</v>
      </c>
      <c r="B18">
        <v>6200</v>
      </c>
    </row>
    <row r="19" spans="1:2" x14ac:dyDescent="0.3">
      <c r="A19" t="s">
        <v>4</v>
      </c>
      <c r="B19">
        <v>13.679204240758418</v>
      </c>
    </row>
    <row r="20" spans="1:2" x14ac:dyDescent="0.3">
      <c r="A20" t="s">
        <v>21</v>
      </c>
      <c r="B20">
        <v>2.2063232646384545</v>
      </c>
    </row>
    <row r="22" spans="1:2" x14ac:dyDescent="0.3">
      <c r="A22" t="s">
        <v>28</v>
      </c>
      <c r="B22">
        <v>4500</v>
      </c>
    </row>
    <row r="23" spans="1:2" x14ac:dyDescent="0.3">
      <c r="A23" t="s">
        <v>4</v>
      </c>
      <c r="B23">
        <v>8.2058638644115334</v>
      </c>
    </row>
    <row r="24" spans="1:2" x14ac:dyDescent="0.3">
      <c r="A24" t="s">
        <v>21</v>
      </c>
      <c r="B24">
        <v>1.8235253032025629</v>
      </c>
    </row>
    <row r="26" spans="1:2" x14ac:dyDescent="0.3">
      <c r="A26" t="s">
        <v>29</v>
      </c>
      <c r="B26">
        <v>4700</v>
      </c>
    </row>
    <row r="27" spans="1:2" x14ac:dyDescent="0.3">
      <c r="A27" t="s">
        <v>4</v>
      </c>
      <c r="B27">
        <v>11.875537069837119</v>
      </c>
    </row>
    <row r="28" spans="1:2" x14ac:dyDescent="0.3">
      <c r="A28" t="s">
        <v>21</v>
      </c>
      <c r="B28">
        <v>2.5267100148589612</v>
      </c>
    </row>
    <row r="30" spans="1:2" x14ac:dyDescent="0.3">
      <c r="A30" t="s">
        <v>30</v>
      </c>
      <c r="B30">
        <v>4900</v>
      </c>
    </row>
    <row r="31" spans="1:2" x14ac:dyDescent="0.3">
      <c r="A31" t="s">
        <v>4</v>
      </c>
      <c r="B31">
        <v>11.318210178219999</v>
      </c>
    </row>
    <row r="32" spans="1:2" x14ac:dyDescent="0.3">
      <c r="A32" t="s">
        <v>21</v>
      </c>
      <c r="B32">
        <v>2.3098388118816322</v>
      </c>
    </row>
    <row r="34" spans="1:2" x14ac:dyDescent="0.3">
      <c r="A34" t="s">
        <v>31</v>
      </c>
      <c r="B34">
        <v>4400</v>
      </c>
    </row>
    <row r="35" spans="1:2" x14ac:dyDescent="0.3">
      <c r="A35" t="s">
        <v>4</v>
      </c>
      <c r="B35">
        <v>8.1397988207863428</v>
      </c>
    </row>
    <row r="36" spans="1:2" x14ac:dyDescent="0.3">
      <c r="A36" t="s">
        <v>21</v>
      </c>
      <c r="B36">
        <v>1.8499542774514415</v>
      </c>
    </row>
    <row r="38" spans="1:2" x14ac:dyDescent="0.3">
      <c r="A38" t="s">
        <v>32</v>
      </c>
      <c r="B38">
        <v>3900</v>
      </c>
    </row>
    <row r="39" spans="1:2" x14ac:dyDescent="0.3">
      <c r="A39" t="s">
        <v>4</v>
      </c>
      <c r="B39">
        <v>5.1631863490983578</v>
      </c>
    </row>
    <row r="40" spans="1:2" x14ac:dyDescent="0.3">
      <c r="A40" t="s">
        <v>21</v>
      </c>
      <c r="B40">
        <v>1.3238939356662456</v>
      </c>
    </row>
    <row r="42" spans="1:2" x14ac:dyDescent="0.3">
      <c r="A42" t="s">
        <v>33</v>
      </c>
      <c r="B42">
        <v>3200</v>
      </c>
    </row>
    <row r="43" spans="1:2" x14ac:dyDescent="0.3">
      <c r="A43" t="s">
        <v>4</v>
      </c>
      <c r="B43">
        <v>4.7338226141086919</v>
      </c>
    </row>
    <row r="44" spans="1:2" x14ac:dyDescent="0.3">
      <c r="A44" t="s">
        <v>21</v>
      </c>
      <c r="B44">
        <v>1.479319566908966</v>
      </c>
    </row>
    <row r="46" spans="1:2" x14ac:dyDescent="0.3">
      <c r="A46" t="s">
        <v>34</v>
      </c>
      <c r="B46">
        <v>7300</v>
      </c>
    </row>
    <row r="47" spans="1:2" x14ac:dyDescent="0.3">
      <c r="A47" t="s">
        <v>4</v>
      </c>
      <c r="B47">
        <v>15.003397206648522</v>
      </c>
    </row>
    <row r="48" spans="1:2" x14ac:dyDescent="0.3">
      <c r="A48" t="s">
        <v>21</v>
      </c>
      <c r="B48">
        <v>2.0552598913217155</v>
      </c>
    </row>
    <row r="50" spans="1:2" x14ac:dyDescent="0.3">
      <c r="A50" t="s">
        <v>35</v>
      </c>
      <c r="B50">
        <v>5200</v>
      </c>
    </row>
    <row r="51" spans="1:2" x14ac:dyDescent="0.3">
      <c r="A51" t="s">
        <v>4</v>
      </c>
      <c r="B51">
        <v>9.3566353685422392</v>
      </c>
    </row>
    <row r="52" spans="1:2" x14ac:dyDescent="0.3">
      <c r="A52" t="s">
        <v>21</v>
      </c>
      <c r="B52">
        <v>1.7993529554888921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QB Data</vt:lpstr>
      <vt:lpstr>QB Summary</vt:lpstr>
      <vt:lpstr>RB Data</vt:lpstr>
      <vt:lpstr>RB Summary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2019-01-05T07:35:26Z</dcterms:created>
  <dcterms:modified xsi:type="dcterms:W3CDTF">2019-01-12T14:58:42Z</dcterms:modified>
</cp:coreProperties>
</file>