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QB Data" sheetId="1" r:id="rId1"/>
    <sheet name="RB Data" sheetId="5" r:id="rId2"/>
    <sheet name="Rankings" sheetId="2" r:id="rId3"/>
  </sheets>
  <calcPr calcId="145621"/>
</workbook>
</file>

<file path=xl/calcChain.xml><?xml version="1.0" encoding="utf-8"?>
<calcChain xmlns="http://schemas.openxmlformats.org/spreadsheetml/2006/main">
  <c r="C10" i="5" l="1"/>
  <c r="B11" i="5" s="1"/>
  <c r="B12" i="5" s="1"/>
  <c r="C26" i="5" l="1"/>
  <c r="B27" i="5" s="1"/>
  <c r="B28" i="5" s="1"/>
  <c r="C22" i="5"/>
  <c r="B23" i="5" s="1"/>
  <c r="B24" i="5" s="1"/>
  <c r="C18" i="5"/>
  <c r="B19" i="5" s="1"/>
  <c r="B20" i="5" s="1"/>
  <c r="C14" i="5"/>
  <c r="B15" i="5" s="1"/>
  <c r="B16" i="5" s="1"/>
  <c r="C2" i="5"/>
  <c r="B3" i="5" s="1"/>
  <c r="B4" i="5" s="1"/>
  <c r="C6" i="5" l="1"/>
  <c r="B7" i="5" s="1"/>
  <c r="B8" i="5" s="1"/>
  <c r="C14" i="1" l="1"/>
  <c r="B15" i="1" s="1"/>
  <c r="B16" i="1" s="1"/>
  <c r="C10" i="1"/>
  <c r="B11" i="1" s="1"/>
  <c r="B12" i="1" s="1"/>
  <c r="C6" i="1"/>
  <c r="B7" i="1" s="1"/>
  <c r="B8" i="1" s="1"/>
  <c r="C2" i="1" l="1"/>
  <c r="B3" i="1" l="1"/>
  <c r="B4" i="1" s="1"/>
</calcChain>
</file>

<file path=xl/sharedStrings.xml><?xml version="1.0" encoding="utf-8"?>
<sst xmlns="http://schemas.openxmlformats.org/spreadsheetml/2006/main" count="182" uniqueCount="81">
  <si>
    <t>QB</t>
  </si>
  <si>
    <t>DK Salary</t>
  </si>
  <si>
    <t>Log DK Salary</t>
  </si>
  <si>
    <t>Prediction</t>
  </si>
  <si>
    <t>Patrick Mahomes</t>
  </si>
  <si>
    <t>Jared Goff</t>
  </si>
  <si>
    <t>Drew Brees</t>
  </si>
  <si>
    <t>Tom Brady</t>
  </si>
  <si>
    <t>FirstD</t>
  </si>
  <si>
    <t>PointTotal</t>
  </si>
  <si>
    <t>PassPct</t>
  </si>
  <si>
    <t>Turnovers</t>
  </si>
  <si>
    <t>3DPct</t>
  </si>
  <si>
    <t>FirstDOpp</t>
  </si>
  <si>
    <t>3DPctOpp</t>
  </si>
  <si>
    <t>PassPctOpp</t>
  </si>
  <si>
    <t>TurnoversOpp</t>
  </si>
  <si>
    <t>Ratio</t>
  </si>
  <si>
    <t>RB</t>
  </si>
  <si>
    <t>Damian Williams</t>
  </si>
  <si>
    <t>Todd Gurley</t>
  </si>
  <si>
    <t>Sony Michel</t>
  </si>
  <si>
    <t>James White</t>
  </si>
  <si>
    <t>Alvin Kamara</t>
  </si>
  <si>
    <t>Mark Ingram</t>
  </si>
  <si>
    <t>Sqrt DK Salary</t>
  </si>
  <si>
    <t>CompPct</t>
  </si>
  <si>
    <t>CompPctOpp</t>
  </si>
  <si>
    <t>Venue</t>
  </si>
  <si>
    <t>Sacked</t>
  </si>
  <si>
    <t>RunPct</t>
  </si>
  <si>
    <t>RunPctOpp</t>
  </si>
  <si>
    <t>Games</t>
  </si>
  <si>
    <t>SnapTotal</t>
  </si>
  <si>
    <t>Road</t>
  </si>
  <si>
    <t>SackedOpp</t>
  </si>
  <si>
    <t>Home</t>
  </si>
  <si>
    <t>CJ Anderson</t>
  </si>
  <si>
    <t>Patrick Mahomes QB</t>
  </si>
  <si>
    <t>Drew Brees QB</t>
  </si>
  <si>
    <t>Alvin Kamara RB</t>
  </si>
  <si>
    <t>Michael Thomas WR</t>
  </si>
  <si>
    <t>Tom Brady QB</t>
  </si>
  <si>
    <t>Todd Gurley RB</t>
  </si>
  <si>
    <t>Damien Williams RB</t>
  </si>
  <si>
    <t>Travis Kelce TE</t>
  </si>
  <si>
    <t>James White RB</t>
  </si>
  <si>
    <t>Tyreek Hill WR</t>
  </si>
  <si>
    <t>Jared Goff QB</t>
  </si>
  <si>
    <t>Julian Edelman WR</t>
  </si>
  <si>
    <t>Robert Woods WR</t>
  </si>
  <si>
    <t>Sony Michel RB</t>
  </si>
  <si>
    <t>Brandin Cooks WR</t>
  </si>
  <si>
    <t>Mark Ingram RB</t>
  </si>
  <si>
    <t>Sammy Watkins WR</t>
  </si>
  <si>
    <t>Ted Ginn Jr. WR</t>
  </si>
  <si>
    <t>Phillip Dorsett WR</t>
  </si>
  <si>
    <t>Josh Reynolds WR</t>
  </si>
  <si>
    <t>C.J. Anderson RB</t>
  </si>
  <si>
    <t>Rob Gronkowski TE</t>
  </si>
  <si>
    <t>Chris Hogan WR</t>
  </si>
  <si>
    <t>Keith Kirkwood WR</t>
  </si>
  <si>
    <t>Benjamin Watson TE</t>
  </si>
  <si>
    <t>Tre'Quan Smith WR</t>
  </si>
  <si>
    <t>Chris Conley WR</t>
  </si>
  <si>
    <t>Cordarrelle Patterson WR</t>
  </si>
  <si>
    <t>Josh Hill TE</t>
  </si>
  <si>
    <t>Tyler Higbee TE</t>
  </si>
  <si>
    <t>Demarcus Robinson WR</t>
  </si>
  <si>
    <t>Gerald Everett TE</t>
  </si>
  <si>
    <t>TE</t>
  </si>
  <si>
    <t>WR</t>
  </si>
  <si>
    <t>LAR</t>
  </si>
  <si>
    <t>NO</t>
  </si>
  <si>
    <t>NE</t>
  </si>
  <si>
    <t>KC</t>
  </si>
  <si>
    <t>LA Rams</t>
  </si>
  <si>
    <t>New England</t>
  </si>
  <si>
    <t>Kansas City</t>
  </si>
  <si>
    <t>New Orleans</t>
  </si>
  <si>
    <t>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</si>
</sst>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4.4" x14ac:dyDescent="0.3"/>
  <cols>
    <col min="1" max="1" width="17.88671875" customWidth="1"/>
    <col min="2" max="3" width="12.77734375" style="1" customWidth="1"/>
    <col min="4" max="4" width="8" style="1" customWidth="1"/>
    <col min="5" max="5" width="7.5546875" style="1" customWidth="1"/>
    <col min="6" max="6" width="9.44140625" style="1" customWidth="1"/>
    <col min="7" max="7" width="10.5546875" style="1" customWidth="1"/>
    <col min="8" max="8" width="8.33203125" style="1" customWidth="1"/>
    <col min="9" max="9" width="11.44140625" style="1" customWidth="1"/>
    <col min="10" max="10" width="10.6640625" style="1" customWidth="1"/>
    <col min="11" max="11" width="12.77734375" style="1" customWidth="1"/>
    <col min="12" max="12" width="10" style="1" customWidth="1"/>
    <col min="13" max="13" width="10.21875" style="1" customWidth="1"/>
    <col min="14" max="14" width="9.21875" customWidth="1"/>
    <col min="15" max="15" width="12.109375" customWidth="1"/>
    <col min="17" max="17" width="9.77734375" customWidth="1"/>
  </cols>
  <sheetData>
    <row r="1" spans="1:17" x14ac:dyDescent="0.3">
      <c r="A1" t="s">
        <v>0</v>
      </c>
      <c r="B1" s="1" t="s">
        <v>1</v>
      </c>
      <c r="C1" s="1" t="s">
        <v>2</v>
      </c>
      <c r="D1" s="1" t="s">
        <v>28</v>
      </c>
      <c r="E1" s="1" t="s">
        <v>8</v>
      </c>
      <c r="F1" s="1" t="s">
        <v>13</v>
      </c>
      <c r="G1" s="1" t="s">
        <v>9</v>
      </c>
      <c r="H1" s="1" t="s">
        <v>10</v>
      </c>
      <c r="I1" s="1" t="s">
        <v>15</v>
      </c>
      <c r="J1" s="1" t="s">
        <v>11</v>
      </c>
      <c r="K1" s="1" t="s">
        <v>16</v>
      </c>
      <c r="L1" s="1" t="s">
        <v>12</v>
      </c>
      <c r="M1" s="1" t="s">
        <v>14</v>
      </c>
      <c r="N1" s="1" t="s">
        <v>26</v>
      </c>
      <c r="O1" s="1" t="s">
        <v>27</v>
      </c>
      <c r="P1" s="1" t="s">
        <v>29</v>
      </c>
      <c r="Q1" s="1" t="s">
        <v>35</v>
      </c>
    </row>
    <row r="2" spans="1:17" x14ac:dyDescent="0.3">
      <c r="A2" t="s">
        <v>4</v>
      </c>
      <c r="B2" s="1">
        <v>6600</v>
      </c>
      <c r="C2" s="1">
        <f>LN(B2)</f>
        <v>8.794824928014517</v>
      </c>
      <c r="D2" s="1" t="s">
        <v>36</v>
      </c>
      <c r="E2" s="1">
        <v>24</v>
      </c>
      <c r="F2" s="1">
        <v>19.7</v>
      </c>
      <c r="G2" s="1">
        <v>30.409686000000001</v>
      </c>
      <c r="H2" s="1">
        <v>61.14</v>
      </c>
      <c r="I2" s="1">
        <v>63.37</v>
      </c>
      <c r="J2" s="1">
        <v>18</v>
      </c>
      <c r="K2" s="1">
        <v>28</v>
      </c>
      <c r="L2" s="1">
        <v>47.16</v>
      </c>
      <c r="M2" s="1">
        <v>38.58</v>
      </c>
      <c r="N2" s="1">
        <v>66</v>
      </c>
      <c r="O2" s="1">
        <v>61.2</v>
      </c>
      <c r="P2" s="1">
        <v>26</v>
      </c>
      <c r="Q2" s="1">
        <v>30</v>
      </c>
    </row>
    <row r="3" spans="1:17" x14ac:dyDescent="0.3">
      <c r="A3" t="s">
        <v>3</v>
      </c>
      <c r="B3" s="1">
        <f>-195.2+21.55*C2-0.5725*IF(D2="Road",1,0)+0.3938*((E2+F2)/2)+0.1747*G2+0.1054*((H2+I2)/2)-0.6011*((J2+K2)/32)+0.05368*((L2+M2)/2)+0.04573*((N2+O2)/2)-0.1156*((P2+Q2)/32)</f>
        <v>18.950564692912845</v>
      </c>
    </row>
    <row r="4" spans="1:17" x14ac:dyDescent="0.3">
      <c r="A4" t="s">
        <v>17</v>
      </c>
      <c r="B4" s="1">
        <f>B3/(B2/1000)</f>
        <v>2.8712976807443709</v>
      </c>
    </row>
    <row r="6" spans="1:17" x14ac:dyDescent="0.3">
      <c r="A6" t="s">
        <v>5</v>
      </c>
      <c r="B6" s="1">
        <v>5400</v>
      </c>
      <c r="C6" s="1">
        <f>LN(B6)</f>
        <v>8.5941542325523663</v>
      </c>
      <c r="D6" s="1" t="s">
        <v>34</v>
      </c>
      <c r="E6" s="1">
        <v>25.1</v>
      </c>
      <c r="F6" s="1">
        <v>18.8</v>
      </c>
      <c r="G6" s="1">
        <v>26.362112000000003</v>
      </c>
      <c r="H6" s="1">
        <v>56.7</v>
      </c>
      <c r="I6" s="1">
        <v>63.6</v>
      </c>
      <c r="J6" s="1">
        <v>19</v>
      </c>
      <c r="K6" s="1">
        <v>24</v>
      </c>
      <c r="L6" s="1">
        <v>45.03</v>
      </c>
      <c r="M6" s="1">
        <v>41.27</v>
      </c>
      <c r="N6" s="1">
        <v>64.900000000000006</v>
      </c>
      <c r="O6" s="1">
        <v>67</v>
      </c>
      <c r="P6" s="1">
        <v>33</v>
      </c>
      <c r="Q6" s="1">
        <v>49</v>
      </c>
    </row>
    <row r="7" spans="1:17" x14ac:dyDescent="0.3">
      <c r="A7" t="s">
        <v>3</v>
      </c>
      <c r="B7" s="1">
        <f>-195.2+21.55*C6-0.5725*IF(D6="Road",1,0)+0.3938*((E6+F6)/2)+0.1747*G6+0.1054*((H6+I6)/2)-0.6011*((J6+K6)/32)+0.05368*((L6+M6)/2)+0.04573*((N6+O6)/2)-0.1156*((P6+Q6)/32)</f>
        <v>13.248937052903523</v>
      </c>
    </row>
    <row r="8" spans="1:17" x14ac:dyDescent="0.3">
      <c r="A8" t="s">
        <v>17</v>
      </c>
      <c r="B8" s="1">
        <f>B7/(B6/1000)</f>
        <v>2.4535068616488003</v>
      </c>
    </row>
    <row r="10" spans="1:17" x14ac:dyDescent="0.3">
      <c r="A10" t="s">
        <v>7</v>
      </c>
      <c r="B10" s="1">
        <v>5800</v>
      </c>
      <c r="C10" s="1">
        <f>LN(B10)</f>
        <v>8.66561319653451</v>
      </c>
      <c r="D10" s="1" t="s">
        <v>34</v>
      </c>
      <c r="E10" s="1">
        <v>22.8</v>
      </c>
      <c r="F10" s="1">
        <v>18.899999999999999</v>
      </c>
      <c r="G10" s="1">
        <v>23.454422000000001</v>
      </c>
      <c r="H10" s="1">
        <v>55.45</v>
      </c>
      <c r="I10" s="1">
        <v>61.68</v>
      </c>
      <c r="J10" s="1">
        <v>18</v>
      </c>
      <c r="K10" s="1">
        <v>27</v>
      </c>
      <c r="L10" s="1">
        <v>40.799999999999997</v>
      </c>
      <c r="M10" s="1">
        <v>41.45</v>
      </c>
      <c r="N10" s="1">
        <v>65.8</v>
      </c>
      <c r="O10" s="1">
        <v>64.2</v>
      </c>
      <c r="P10" s="1">
        <v>21</v>
      </c>
      <c r="Q10" s="1">
        <v>52</v>
      </c>
    </row>
    <row r="11" spans="1:17" x14ac:dyDescent="0.3">
      <c r="A11" t="s">
        <v>3</v>
      </c>
      <c r="B11" s="1">
        <f>-195.2+21.55*C10-0.5725*IF(D10="Road",1,0)+0.3938*((E10+F10)/2)+0.1747*G10+0.1054*((H10+I10)/2)-0.6011*((J10+K10)/32)+0.05368*((L10+M10)/2)+0.04573*((N10+O10)/2)-0.1156*((P10+Q10)/32)</f>
        <v>13.523463533718701</v>
      </c>
    </row>
    <row r="12" spans="1:17" x14ac:dyDescent="0.3">
      <c r="A12" t="s">
        <v>17</v>
      </c>
      <c r="B12" s="1">
        <f>B11/(B10/1000)</f>
        <v>2.3316316437446036</v>
      </c>
    </row>
    <row r="14" spans="1:17" x14ac:dyDescent="0.3">
      <c r="A14" t="s">
        <v>6</v>
      </c>
      <c r="B14" s="1">
        <v>5900</v>
      </c>
      <c r="C14" s="1">
        <f>LN(B14)</f>
        <v>8.6827076298938106</v>
      </c>
      <c r="D14" s="1" t="s">
        <v>36</v>
      </c>
      <c r="E14" s="1">
        <v>23.6</v>
      </c>
      <c r="F14" s="1">
        <v>19.100000000000001</v>
      </c>
      <c r="G14" s="1">
        <v>25.092672</v>
      </c>
      <c r="H14" s="1">
        <v>53.37</v>
      </c>
      <c r="I14" s="1">
        <v>58.95</v>
      </c>
      <c r="J14" s="1">
        <v>16</v>
      </c>
      <c r="K14" s="1">
        <v>20</v>
      </c>
      <c r="L14" s="1">
        <v>44.57</v>
      </c>
      <c r="M14" s="1">
        <v>40.65</v>
      </c>
      <c r="N14" s="1">
        <v>74.400000000000006</v>
      </c>
      <c r="O14" s="1">
        <v>67.7</v>
      </c>
      <c r="P14" s="1">
        <v>20</v>
      </c>
      <c r="Q14" s="1">
        <v>39</v>
      </c>
    </row>
    <row r="15" spans="1:17" x14ac:dyDescent="0.3">
      <c r="A15" t="s">
        <v>3</v>
      </c>
      <c r="B15" s="1">
        <f>-195.2+21.55*C14-0.5725*IF(D14="Road",1,0)+0.3938*((E14+F14)/2)+0.1747*G14+0.1054*((H14+I14)/2)-0.6011*((J14+K14)/32)+0.05368*((L14+M14)/2)+0.04573*((N14+O14)/2)-0.1156*((P14+Q14)/32)</f>
        <v>15.26997952261164</v>
      </c>
    </row>
    <row r="16" spans="1:17" x14ac:dyDescent="0.3">
      <c r="A16" t="s">
        <v>17</v>
      </c>
      <c r="B16" s="1">
        <f>B15/(B14/1000)</f>
        <v>2.5881321224765492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defaultRowHeight="14.4" x14ac:dyDescent="0.3"/>
  <cols>
    <col min="1" max="1" width="17.88671875" customWidth="1"/>
    <col min="2" max="13" width="12.77734375" style="1" customWidth="1"/>
  </cols>
  <sheetData>
    <row r="1" spans="1:13" x14ac:dyDescent="0.3">
      <c r="A1" t="s">
        <v>18</v>
      </c>
      <c r="B1" s="1" t="s">
        <v>1</v>
      </c>
      <c r="C1" s="1" t="s">
        <v>25</v>
      </c>
      <c r="D1" s="1" t="s">
        <v>32</v>
      </c>
      <c r="E1" s="1" t="s">
        <v>33</v>
      </c>
      <c r="F1" s="1" t="s">
        <v>26</v>
      </c>
      <c r="G1" s="1" t="s">
        <v>27</v>
      </c>
      <c r="H1" s="1" t="s">
        <v>9</v>
      </c>
      <c r="I1" s="1" t="s">
        <v>28</v>
      </c>
      <c r="J1" s="1" t="s">
        <v>29</v>
      </c>
      <c r="K1" s="1" t="s">
        <v>35</v>
      </c>
      <c r="L1" s="1" t="s">
        <v>30</v>
      </c>
      <c r="M1" s="1" t="s">
        <v>31</v>
      </c>
    </row>
    <row r="2" spans="1:13" x14ac:dyDescent="0.3">
      <c r="A2" t="s">
        <v>19</v>
      </c>
      <c r="B2" s="1">
        <v>6400</v>
      </c>
      <c r="C2" s="1">
        <f>SQRT(B2)</f>
        <v>80</v>
      </c>
      <c r="D2" s="1">
        <v>5</v>
      </c>
      <c r="E2" s="1">
        <v>207</v>
      </c>
      <c r="F2" s="1">
        <v>66</v>
      </c>
      <c r="G2" s="1">
        <v>61.2</v>
      </c>
      <c r="H2" s="1">
        <v>30.409686000000001</v>
      </c>
      <c r="I2" s="1" t="s">
        <v>36</v>
      </c>
      <c r="J2" s="1">
        <v>26</v>
      </c>
      <c r="K2" s="1">
        <v>30</v>
      </c>
      <c r="L2" s="1">
        <v>38.86</v>
      </c>
      <c r="M2" s="1">
        <v>36.630000000000003</v>
      </c>
    </row>
    <row r="3" spans="1:13" x14ac:dyDescent="0.3">
      <c r="A3" t="s">
        <v>3</v>
      </c>
      <c r="B3" s="1">
        <f>-10.099824+0.109493*C2+0.28615*(E2/D2)+0.034902*((F2+G2)/2)+0.012506*H2-0.345557*IF(I2="Road",1,0)-0.097606*((J2+K2)/32)+0.015135*((L2+M2)/2)</f>
        <v>13.506756808116</v>
      </c>
    </row>
    <row r="4" spans="1:13" x14ac:dyDescent="0.3">
      <c r="A4" t="s">
        <v>17</v>
      </c>
      <c r="B4" s="1">
        <f>B3/(B2/1000)</f>
        <v>2.1104307512681251</v>
      </c>
    </row>
    <row r="6" spans="1:13" x14ac:dyDescent="0.3">
      <c r="A6" t="s">
        <v>20</v>
      </c>
      <c r="B6" s="1">
        <v>7500</v>
      </c>
      <c r="C6" s="1">
        <f>SQRT(B6)</f>
        <v>86.602540378443862</v>
      </c>
      <c r="D6" s="1">
        <v>14</v>
      </c>
      <c r="E6" s="1">
        <v>630</v>
      </c>
      <c r="F6" s="1">
        <v>64.900000000000006</v>
      </c>
      <c r="G6" s="1">
        <v>67</v>
      </c>
      <c r="H6" s="1">
        <v>26.362112000000003</v>
      </c>
      <c r="I6" s="1" t="s">
        <v>34</v>
      </c>
      <c r="J6" s="1">
        <v>33</v>
      </c>
      <c r="K6" s="1">
        <v>49</v>
      </c>
      <c r="L6" s="1">
        <v>43.3</v>
      </c>
      <c r="M6" s="1">
        <v>36.4</v>
      </c>
    </row>
    <row r="7" spans="1:13" x14ac:dyDescent="0.3">
      <c r="A7" t="s">
        <v>3</v>
      </c>
      <c r="B7" s="1">
        <f>-10.099824+0.109493*C6+0.28615*(E6/D6)+0.034902*((F6+G6)/2)+0.012506*H6-0.345557*IF(I6="Road",1,0)-0.097606*((J6+K6)/32)+0.015135*((L6+M6)/2)</f>
        <v>14.898226801328956</v>
      </c>
    </row>
    <row r="8" spans="1:13" x14ac:dyDescent="0.3">
      <c r="A8" t="s">
        <v>17</v>
      </c>
      <c r="B8" s="1">
        <f>B7/(B6/1000)</f>
        <v>1.9864302401771943</v>
      </c>
    </row>
    <row r="10" spans="1:13" x14ac:dyDescent="0.3">
      <c r="A10" t="s">
        <v>37</v>
      </c>
      <c r="B10" s="1">
        <v>5000</v>
      </c>
      <c r="C10" s="1">
        <f>SQRT(B10)</f>
        <v>70.710678118654755</v>
      </c>
      <c r="D10" s="1">
        <v>10</v>
      </c>
      <c r="E10" s="1">
        <v>350</v>
      </c>
      <c r="F10" s="1">
        <v>64.900000000000006</v>
      </c>
      <c r="G10" s="1">
        <v>67</v>
      </c>
      <c r="H10" s="1">
        <v>26.362112000000003</v>
      </c>
      <c r="I10" s="1" t="s">
        <v>34</v>
      </c>
      <c r="J10" s="1">
        <v>33</v>
      </c>
      <c r="K10" s="1">
        <v>49</v>
      </c>
      <c r="L10" s="1">
        <v>43.3</v>
      </c>
      <c r="M10" s="1">
        <v>36.4</v>
      </c>
    </row>
    <row r="11" spans="1:13" x14ac:dyDescent="0.3">
      <c r="A11" t="s">
        <v>3</v>
      </c>
      <c r="B11" s="1">
        <f>-10.099824+0.109493*C10+0.28615*(E10/D10)+0.034902*((F10+G10)/2)+0.012506*H10-0.345557*IF(I10="Road",1,0)-0.097606*((J10+K10)/32)+0.015135*((L10+M10)/2)</f>
        <v>10.296679126917866</v>
      </c>
    </row>
    <row r="12" spans="1:13" x14ac:dyDescent="0.3">
      <c r="A12" t="s">
        <v>17</v>
      </c>
      <c r="B12" s="1">
        <f>B11/(B10/1000)</f>
        <v>2.059335825383573</v>
      </c>
    </row>
    <row r="14" spans="1:13" x14ac:dyDescent="0.3">
      <c r="A14" t="s">
        <v>21</v>
      </c>
      <c r="B14" s="1">
        <v>5600</v>
      </c>
      <c r="C14" s="1">
        <f>SQRT(B14)</f>
        <v>74.833147735478832</v>
      </c>
      <c r="D14" s="1">
        <v>8</v>
      </c>
      <c r="E14" s="1">
        <v>320</v>
      </c>
      <c r="F14" s="1">
        <v>65.8</v>
      </c>
      <c r="G14" s="1">
        <v>64.2</v>
      </c>
      <c r="H14" s="1">
        <v>23.454422000000001</v>
      </c>
      <c r="I14" s="1" t="s">
        <v>34</v>
      </c>
      <c r="J14" s="1">
        <v>21</v>
      </c>
      <c r="K14" s="1">
        <v>52</v>
      </c>
      <c r="L14" s="1">
        <v>44.55</v>
      </c>
      <c r="M14" s="1">
        <v>38.32</v>
      </c>
    </row>
    <row r="15" spans="1:13" x14ac:dyDescent="0.3">
      <c r="A15" t="s">
        <v>3</v>
      </c>
      <c r="B15" s="1">
        <f>-10.099824+0.109493*C14+0.28615*(E14/D14)+0.034902*((F14+G14)/2)+0.012506*H14-0.345557*IF(I14="Road",1,0)-0.097606*((J14+K14)/32)+0.015135*((L14+M14)/2)</f>
        <v>12.160730884032786</v>
      </c>
    </row>
    <row r="16" spans="1:13" x14ac:dyDescent="0.3">
      <c r="A16" t="s">
        <v>17</v>
      </c>
      <c r="B16" s="1">
        <f>B15/(B14/1000)</f>
        <v>2.1715590864344261</v>
      </c>
    </row>
    <row r="18" spans="1:13" x14ac:dyDescent="0.3">
      <c r="A18" t="s">
        <v>22</v>
      </c>
      <c r="B18" s="1">
        <v>5400</v>
      </c>
      <c r="C18" s="1">
        <f>SQRT(B18)</f>
        <v>73.484692283495349</v>
      </c>
      <c r="D18" s="1">
        <v>16</v>
      </c>
      <c r="E18" s="1">
        <v>600</v>
      </c>
      <c r="F18" s="1">
        <v>65.8</v>
      </c>
      <c r="G18" s="1">
        <v>64.2</v>
      </c>
      <c r="H18" s="1">
        <v>23.454422000000001</v>
      </c>
      <c r="I18" s="1" t="s">
        <v>34</v>
      </c>
      <c r="J18" s="1">
        <v>21</v>
      </c>
      <c r="K18" s="1">
        <v>52</v>
      </c>
      <c r="L18" s="1">
        <v>44.55</v>
      </c>
      <c r="M18" s="1">
        <v>38.32</v>
      </c>
    </row>
    <row r="19" spans="1:13" x14ac:dyDescent="0.3">
      <c r="A19" t="s">
        <v>3</v>
      </c>
      <c r="B19" s="1">
        <f>-10.099824+0.109493*C18+0.28615*(E18/D18)+0.034902*((F18+G18)/2)+0.012506*H18-0.345557*IF(I18="Road",1,0)-0.097606*((J18+K18)/32)+0.015135*((L18+M18)/2)</f>
        <v>11.297709451228757</v>
      </c>
    </row>
    <row r="20" spans="1:13" x14ac:dyDescent="0.3">
      <c r="A20" t="s">
        <v>17</v>
      </c>
      <c r="B20" s="1">
        <f>B19/(B18/1000)</f>
        <v>2.0921684168942143</v>
      </c>
    </row>
    <row r="22" spans="1:13" x14ac:dyDescent="0.3">
      <c r="A22" t="s">
        <v>23</v>
      </c>
      <c r="B22" s="1">
        <v>6500</v>
      </c>
      <c r="C22" s="1">
        <f>SQRT(B22)</f>
        <v>80.622577482985491</v>
      </c>
      <c r="D22" s="1">
        <v>15</v>
      </c>
      <c r="E22" s="1">
        <v>657</v>
      </c>
      <c r="F22" s="1">
        <v>74.400000000000006</v>
      </c>
      <c r="G22" s="1">
        <v>65.099999999999994</v>
      </c>
      <c r="H22" s="1">
        <v>25.092672</v>
      </c>
      <c r="I22" s="1" t="s">
        <v>36</v>
      </c>
      <c r="J22" s="1">
        <v>20</v>
      </c>
      <c r="K22" s="1">
        <v>41</v>
      </c>
      <c r="L22" s="1">
        <v>46.63</v>
      </c>
      <c r="M22" s="1">
        <v>40.21</v>
      </c>
    </row>
    <row r="23" spans="1:13" x14ac:dyDescent="0.3">
      <c r="A23" t="s">
        <v>3</v>
      </c>
      <c r="B23" s="1">
        <f>-10.099824+0.109493*C22+0.28615*(E22/D22)+0.034902*((F22+G22)/2)+0.012506*H22-0.345557*IF(I22="Road",1,0)-0.097606*((J22+K22)/32)+0.015135*((L22+M22)/2)</f>
        <v>14.480477594876531</v>
      </c>
    </row>
    <row r="24" spans="1:13" x14ac:dyDescent="0.3">
      <c r="A24" t="s">
        <v>17</v>
      </c>
      <c r="B24" s="1">
        <f>B23/(B22/1000)</f>
        <v>2.2277657838271585</v>
      </c>
    </row>
    <row r="26" spans="1:13" x14ac:dyDescent="0.3">
      <c r="A26" t="s">
        <v>24</v>
      </c>
      <c r="B26" s="1">
        <v>4600</v>
      </c>
      <c r="C26" s="1">
        <f>SQRT(B26)</f>
        <v>67.823299831252683</v>
      </c>
      <c r="D26" s="1">
        <v>12</v>
      </c>
      <c r="E26" s="1">
        <v>350</v>
      </c>
      <c r="F26" s="1">
        <v>74.400000000000006</v>
      </c>
      <c r="G26" s="1">
        <v>65.099999999999994</v>
      </c>
      <c r="H26" s="1">
        <v>25.092672</v>
      </c>
      <c r="I26" s="1" t="s">
        <v>36</v>
      </c>
      <c r="J26" s="1">
        <v>20</v>
      </c>
      <c r="K26" s="1">
        <v>41</v>
      </c>
      <c r="L26" s="1">
        <v>46.63</v>
      </c>
      <c r="M26" s="1">
        <v>40.21</v>
      </c>
    </row>
    <row r="27" spans="1:13" x14ac:dyDescent="0.3">
      <c r="A27" t="s">
        <v>3</v>
      </c>
      <c r="B27" s="1">
        <f>-10.099824+0.109493*C26+0.28615*(E26/D26)+0.034902*((F26+G26)/2)+0.012506*H26-0.345557*IF(I26="Road",1,0)-0.097606*((J26+K26)/32)+0.015135*((L26+M26)/2)</f>
        <v>8.8917179536220186</v>
      </c>
    </row>
    <row r="28" spans="1:13" x14ac:dyDescent="0.3">
      <c r="A28" t="s">
        <v>17</v>
      </c>
      <c r="B28" s="1">
        <f>B27/(B26/1000)</f>
        <v>1.9329821638308737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0" workbookViewId="0">
      <selection activeCell="B40" sqref="B40"/>
    </sheetView>
  </sheetViews>
  <sheetFormatPr defaultRowHeight="14.4" x14ac:dyDescent="0.3"/>
  <cols>
    <col min="1" max="1" width="27.44140625" customWidth="1"/>
    <col min="2" max="3" width="9.109375" customWidth="1"/>
  </cols>
  <sheetData>
    <row r="1" spans="1:5" x14ac:dyDescent="0.3">
      <c r="A1" t="s">
        <v>38</v>
      </c>
      <c r="B1" t="s">
        <v>0</v>
      </c>
      <c r="C1" t="s">
        <v>75</v>
      </c>
      <c r="D1">
        <v>18.950564692912845</v>
      </c>
      <c r="E1" s="2">
        <v>6600</v>
      </c>
    </row>
    <row r="2" spans="1:5" x14ac:dyDescent="0.3">
      <c r="A2" t="s">
        <v>39</v>
      </c>
      <c r="B2" t="s">
        <v>0</v>
      </c>
      <c r="C2" t="s">
        <v>73</v>
      </c>
      <c r="D2">
        <v>15.26997952261164</v>
      </c>
      <c r="E2" s="2">
        <v>5900</v>
      </c>
    </row>
    <row r="3" spans="1:5" x14ac:dyDescent="0.3">
      <c r="A3" t="s">
        <v>42</v>
      </c>
      <c r="B3" t="s">
        <v>0</v>
      </c>
      <c r="C3" t="s">
        <v>74</v>
      </c>
      <c r="D3">
        <v>13.523463533718701</v>
      </c>
      <c r="E3" s="2">
        <v>5800</v>
      </c>
    </row>
    <row r="4" spans="1:5" x14ac:dyDescent="0.3">
      <c r="A4" t="s">
        <v>48</v>
      </c>
      <c r="B4" t="s">
        <v>0</v>
      </c>
      <c r="C4" t="s">
        <v>72</v>
      </c>
      <c r="D4">
        <v>13.248937052903523</v>
      </c>
      <c r="E4" s="2">
        <v>5400</v>
      </c>
    </row>
    <row r="5" spans="1:5" x14ac:dyDescent="0.3">
      <c r="A5" t="s">
        <v>43</v>
      </c>
      <c r="B5" t="s">
        <v>18</v>
      </c>
      <c r="C5" t="s">
        <v>72</v>
      </c>
      <c r="D5">
        <v>14.898226801328956</v>
      </c>
      <c r="E5" s="2">
        <v>7500</v>
      </c>
    </row>
    <row r="6" spans="1:5" x14ac:dyDescent="0.3">
      <c r="A6" t="s">
        <v>40</v>
      </c>
      <c r="B6" t="s">
        <v>18</v>
      </c>
      <c r="C6" t="s">
        <v>73</v>
      </c>
      <c r="D6">
        <v>14.480477594876531</v>
      </c>
      <c r="E6" s="2">
        <v>6500</v>
      </c>
    </row>
    <row r="7" spans="1:5" x14ac:dyDescent="0.3">
      <c r="A7" t="s">
        <v>44</v>
      </c>
      <c r="B7" t="s">
        <v>18</v>
      </c>
      <c r="C7" t="s">
        <v>75</v>
      </c>
      <c r="D7">
        <v>13.506756808116</v>
      </c>
      <c r="E7" s="2">
        <v>6400</v>
      </c>
    </row>
    <row r="8" spans="1:5" x14ac:dyDescent="0.3">
      <c r="A8" t="s">
        <v>51</v>
      </c>
      <c r="B8" t="s">
        <v>18</v>
      </c>
      <c r="C8" t="s">
        <v>74</v>
      </c>
      <c r="D8">
        <v>12.160730884032786</v>
      </c>
      <c r="E8" s="2">
        <v>5600</v>
      </c>
    </row>
    <row r="9" spans="1:5" x14ac:dyDescent="0.3">
      <c r="A9" t="s">
        <v>46</v>
      </c>
      <c r="B9" t="s">
        <v>18</v>
      </c>
      <c r="C9" t="s">
        <v>74</v>
      </c>
      <c r="D9">
        <v>11.297709451228757</v>
      </c>
      <c r="E9" s="2">
        <v>5400</v>
      </c>
    </row>
    <row r="10" spans="1:5" x14ac:dyDescent="0.3">
      <c r="A10" t="s">
        <v>58</v>
      </c>
      <c r="B10" t="s">
        <v>18</v>
      </c>
      <c r="C10" t="s">
        <v>72</v>
      </c>
      <c r="D10">
        <v>10.296679126917866</v>
      </c>
      <c r="E10" s="2">
        <v>5000</v>
      </c>
    </row>
    <row r="11" spans="1:5" x14ac:dyDescent="0.3">
      <c r="A11" t="s">
        <v>53</v>
      </c>
      <c r="B11" t="s">
        <v>18</v>
      </c>
      <c r="C11" t="s">
        <v>73</v>
      </c>
      <c r="D11">
        <v>8.8917179536220186</v>
      </c>
      <c r="E11" s="2">
        <v>4600</v>
      </c>
    </row>
    <row r="12" spans="1:5" x14ac:dyDescent="0.3">
      <c r="A12" t="s">
        <v>45</v>
      </c>
      <c r="B12" t="s">
        <v>70</v>
      </c>
      <c r="C12" t="s">
        <v>75</v>
      </c>
      <c r="D12">
        <v>13.424999999999999</v>
      </c>
      <c r="E12" s="2">
        <v>7100</v>
      </c>
    </row>
    <row r="13" spans="1:5" x14ac:dyDescent="0.3">
      <c r="A13" t="s">
        <v>59</v>
      </c>
      <c r="B13" t="s">
        <v>70</v>
      </c>
      <c r="C13" t="s">
        <v>74</v>
      </c>
      <c r="D13">
        <v>5.7750000000000004</v>
      </c>
      <c r="E13" s="2">
        <v>4100</v>
      </c>
    </row>
    <row r="14" spans="1:5" x14ac:dyDescent="0.3">
      <c r="A14" t="s">
        <v>69</v>
      </c>
      <c r="B14" t="s">
        <v>70</v>
      </c>
      <c r="C14" t="s">
        <v>72</v>
      </c>
      <c r="D14">
        <v>2.4000000000000004</v>
      </c>
      <c r="E14" s="2">
        <v>2700</v>
      </c>
    </row>
    <row r="15" spans="1:5" x14ac:dyDescent="0.3">
      <c r="A15" t="s">
        <v>62</v>
      </c>
      <c r="B15" t="s">
        <v>70</v>
      </c>
      <c r="C15" t="s">
        <v>73</v>
      </c>
      <c r="D15">
        <v>3.375</v>
      </c>
      <c r="E15" s="2">
        <v>2600</v>
      </c>
    </row>
    <row r="16" spans="1:5" x14ac:dyDescent="0.3">
      <c r="A16" t="s">
        <v>67</v>
      </c>
      <c r="B16" t="s">
        <v>70</v>
      </c>
      <c r="C16" t="s">
        <v>72</v>
      </c>
      <c r="D16">
        <v>2.8499999999999996</v>
      </c>
      <c r="E16" s="2">
        <v>2600</v>
      </c>
    </row>
    <row r="17" spans="1:5" x14ac:dyDescent="0.3">
      <c r="A17" t="s">
        <v>66</v>
      </c>
      <c r="B17" t="s">
        <v>70</v>
      </c>
      <c r="C17" t="s">
        <v>73</v>
      </c>
      <c r="D17">
        <v>2.8499999999999996</v>
      </c>
      <c r="E17" s="2">
        <v>2500</v>
      </c>
    </row>
    <row r="18" spans="1:5" x14ac:dyDescent="0.3">
      <c r="A18" t="s">
        <v>41</v>
      </c>
      <c r="B18" t="s">
        <v>71</v>
      </c>
      <c r="C18" t="s">
        <v>73</v>
      </c>
      <c r="D18">
        <v>15.149999999999999</v>
      </c>
      <c r="E18" s="2">
        <v>8200</v>
      </c>
    </row>
    <row r="19" spans="1:5" x14ac:dyDescent="0.3">
      <c r="A19" t="s">
        <v>47</v>
      </c>
      <c r="B19" t="s">
        <v>71</v>
      </c>
      <c r="C19" t="s">
        <v>75</v>
      </c>
      <c r="D19">
        <v>13.274999999999999</v>
      </c>
      <c r="E19" s="2">
        <v>7700</v>
      </c>
    </row>
    <row r="20" spans="1:5" x14ac:dyDescent="0.3">
      <c r="A20" t="s">
        <v>49</v>
      </c>
      <c r="B20" t="s">
        <v>71</v>
      </c>
      <c r="C20" t="s">
        <v>74</v>
      </c>
      <c r="D20">
        <v>12.149999999999999</v>
      </c>
      <c r="E20" s="2">
        <v>6600</v>
      </c>
    </row>
    <row r="21" spans="1:5" x14ac:dyDescent="0.3">
      <c r="A21" t="s">
        <v>50</v>
      </c>
      <c r="B21" t="s">
        <v>71</v>
      </c>
      <c r="C21" t="s">
        <v>72</v>
      </c>
      <c r="D21">
        <v>11.399999999999999</v>
      </c>
      <c r="E21" s="2">
        <v>5700</v>
      </c>
    </row>
    <row r="22" spans="1:5" x14ac:dyDescent="0.3">
      <c r="A22" t="s">
        <v>52</v>
      </c>
      <c r="B22" t="s">
        <v>71</v>
      </c>
      <c r="C22" t="s">
        <v>72</v>
      </c>
      <c r="D22">
        <v>10.8</v>
      </c>
      <c r="E22" s="2">
        <v>5300</v>
      </c>
    </row>
    <row r="23" spans="1:5" x14ac:dyDescent="0.3">
      <c r="A23" t="s">
        <v>55</v>
      </c>
      <c r="B23" t="s">
        <v>71</v>
      </c>
      <c r="C23" t="s">
        <v>73</v>
      </c>
      <c r="D23">
        <v>7.3500000000000005</v>
      </c>
      <c r="E23" s="2">
        <v>4300</v>
      </c>
    </row>
    <row r="24" spans="1:5" x14ac:dyDescent="0.3">
      <c r="A24" t="s">
        <v>57</v>
      </c>
      <c r="B24" t="s">
        <v>71</v>
      </c>
      <c r="C24" t="s">
        <v>72</v>
      </c>
      <c r="D24">
        <v>6.2250000000000005</v>
      </c>
      <c r="E24" s="2">
        <v>4200</v>
      </c>
    </row>
    <row r="25" spans="1:5" x14ac:dyDescent="0.3">
      <c r="A25" t="s">
        <v>54</v>
      </c>
      <c r="B25" t="s">
        <v>71</v>
      </c>
      <c r="C25" t="s">
        <v>75</v>
      </c>
      <c r="D25">
        <v>7.4250000000000007</v>
      </c>
      <c r="E25" s="2">
        <v>4000</v>
      </c>
    </row>
    <row r="26" spans="1:5" x14ac:dyDescent="0.3">
      <c r="A26" t="s">
        <v>56</v>
      </c>
      <c r="B26" t="s">
        <v>71</v>
      </c>
      <c r="C26" t="s">
        <v>74</v>
      </c>
      <c r="D26">
        <v>6.4499999999999993</v>
      </c>
      <c r="E26" s="2">
        <v>3900</v>
      </c>
    </row>
    <row r="27" spans="1:5" x14ac:dyDescent="0.3">
      <c r="A27" t="s">
        <v>60</v>
      </c>
      <c r="B27" t="s">
        <v>71</v>
      </c>
      <c r="C27" t="s">
        <v>74</v>
      </c>
      <c r="D27">
        <v>5.25</v>
      </c>
      <c r="E27" s="2">
        <v>3700</v>
      </c>
    </row>
    <row r="28" spans="1:5" x14ac:dyDescent="0.3">
      <c r="A28" t="s">
        <v>68</v>
      </c>
      <c r="B28" t="s">
        <v>71</v>
      </c>
      <c r="C28" t="s">
        <v>75</v>
      </c>
      <c r="D28">
        <v>2.7750000000000004</v>
      </c>
      <c r="E28" s="2">
        <v>3600</v>
      </c>
    </row>
    <row r="29" spans="1:5" x14ac:dyDescent="0.3">
      <c r="A29" t="s">
        <v>63</v>
      </c>
      <c r="B29" t="s">
        <v>71</v>
      </c>
      <c r="C29" t="s">
        <v>73</v>
      </c>
      <c r="D29">
        <v>3.3000000000000003</v>
      </c>
      <c r="E29" s="2">
        <v>3600</v>
      </c>
    </row>
    <row r="30" spans="1:5" x14ac:dyDescent="0.3">
      <c r="A30" t="s">
        <v>64</v>
      </c>
      <c r="B30" t="s">
        <v>71</v>
      </c>
      <c r="C30" t="s">
        <v>75</v>
      </c>
      <c r="D30">
        <v>3.3000000000000003</v>
      </c>
      <c r="E30" s="2">
        <v>3500</v>
      </c>
    </row>
    <row r="31" spans="1:5" x14ac:dyDescent="0.3">
      <c r="A31" t="s">
        <v>65</v>
      </c>
      <c r="B31" t="s">
        <v>71</v>
      </c>
      <c r="C31" t="s">
        <v>74</v>
      </c>
      <c r="D31">
        <v>3.3000000000000003</v>
      </c>
      <c r="E31" s="2">
        <v>3300</v>
      </c>
    </row>
    <row r="32" spans="1:5" x14ac:dyDescent="0.3">
      <c r="A32" t="s">
        <v>61</v>
      </c>
      <c r="B32" t="s">
        <v>71</v>
      </c>
      <c r="C32" t="s">
        <v>73</v>
      </c>
      <c r="D32">
        <v>4.1999999999999993</v>
      </c>
      <c r="E32" s="2">
        <v>3200</v>
      </c>
    </row>
    <row r="33" spans="1:5" x14ac:dyDescent="0.3">
      <c r="A33" t="s">
        <v>76</v>
      </c>
      <c r="B33" t="s">
        <v>80</v>
      </c>
      <c r="C33" t="s">
        <v>72</v>
      </c>
      <c r="D33">
        <v>5.3313859000000008</v>
      </c>
      <c r="E33">
        <v>2300</v>
      </c>
    </row>
    <row r="34" spans="1:5" x14ac:dyDescent="0.3">
      <c r="A34" t="s">
        <v>79</v>
      </c>
      <c r="B34" t="s">
        <v>80</v>
      </c>
      <c r="C34" t="s">
        <v>73</v>
      </c>
      <c r="D34">
        <v>4.9429555000000001</v>
      </c>
      <c r="E34">
        <v>2700</v>
      </c>
    </row>
    <row r="35" spans="1:5" x14ac:dyDescent="0.3">
      <c r="A35" t="s">
        <v>77</v>
      </c>
      <c r="B35" t="s">
        <v>80</v>
      </c>
      <c r="C35" t="s">
        <v>74</v>
      </c>
      <c r="D35">
        <v>3.8828642000000002</v>
      </c>
      <c r="E35">
        <v>2100</v>
      </c>
    </row>
    <row r="36" spans="1:5" x14ac:dyDescent="0.3">
      <c r="A36" t="s">
        <v>78</v>
      </c>
      <c r="B36" t="s">
        <v>80</v>
      </c>
      <c r="C36" t="s">
        <v>75</v>
      </c>
      <c r="D36">
        <v>4.9591401000000008</v>
      </c>
      <c r="E36">
        <v>2500</v>
      </c>
    </row>
  </sheetData>
  <sortState ref="A1:F58">
    <sortCondition ref="B1:B58"/>
    <sortCondition descending="1" ref="E1:E58"/>
    <sortCondition ref="A1:A58"/>
  </sortState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QB Data</vt:lpstr>
      <vt:lpstr>RB Data</vt:lpstr>
      <vt:lpstr>Rankings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Elmashni</dc:creator>
  <cp:lastModifiedBy>Gus Elmashni</cp:lastModifiedBy>
  <dcterms:created xsi:type="dcterms:W3CDTF">2019-01-05T07:35:26Z</dcterms:created>
  <dcterms:modified xsi:type="dcterms:W3CDTF">2019-10-29T14:03:00Z</dcterms:modified>
</cp:coreProperties>
</file>