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7. tools\0. CAN OBD2\0. VW ID.3 PIDs\"/>
    </mc:Choice>
  </mc:AlternateContent>
  <xr:revisionPtr revIDLastSave="0" documentId="13_ncr:1_{BCB78758-A4A8-4A50-BE50-5716412D9EFB}" xr6:coauthVersionLast="46" xr6:coauthVersionMax="46" xr10:uidLastSave="{00000000-0000-0000-0000-000000000000}"/>
  <bookViews>
    <workbookView xWindow="-120" yWindow="-120" windowWidth="57840" windowHeight="17640" tabRatio="533" xr2:uid="{3653F569-1BE6-460F-8811-C09C43D16EEA}"/>
  </bookViews>
  <sheets>
    <sheet name="List of ID.3 UDS SID" sheetId="2" r:id="rId1"/>
    <sheet name="MF charge" sheetId="11" r:id="rId2"/>
    <sheet name="SOC" sheetId="13" r:id="rId3"/>
    <sheet name="MF Battery serial" sheetId="5" r:id="rId4"/>
    <sheet name="MF VIN" sheetId="9" r:id="rId5"/>
    <sheet name="MF 12V battery" sheetId="8" r:id="rId6"/>
    <sheet name="MF total charge and discharge" sheetId="3" r:id="rId7"/>
    <sheet name="MF internal GPS" sheetId="10" r:id="rId8"/>
    <sheet name="ELM327 commands" sheetId="1" r:id="rId9"/>
  </sheets>
  <definedNames>
    <definedName name="_xlnm._FilterDatabase" localSheetId="0" hidden="1">'List of ID.3 UDS SID'!$A$5:$R$197</definedName>
    <definedName name="solver_adj" localSheetId="2" hidden="1">SOC!$F$4,SOC!$F$5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SOC!$F$4</definedName>
    <definedName name="solver_lhs2" localSheetId="2" hidden="1">SOC!$F$5</definedName>
    <definedName name="solver_lhs3" localSheetId="2" hidden="1">SOC!$F$5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SOC!$J$5</definedName>
    <definedName name="solver_pre" localSheetId="2" hidden="1">0.000001</definedName>
    <definedName name="solver_rbv" localSheetId="2" hidden="1">1</definedName>
    <definedName name="solver_rel1" localSheetId="2" hidden="1">4</definedName>
    <definedName name="solver_rel2" localSheetId="2" hidden="1">4</definedName>
    <definedName name="solver_rel3" localSheetId="2" hidden="1">3</definedName>
    <definedName name="solver_rhs1" localSheetId="2" hidden="1">heltal</definedName>
    <definedName name="solver_rhs2" localSheetId="2" hidden="1">heltal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3" l="1"/>
  <c r="I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5" i="13"/>
  <c r="F34" i="11"/>
  <c r="H34" i="11" s="1"/>
  <c r="AB20" i="3"/>
  <c r="AB21" i="3" s="1"/>
  <c r="AC20" i="3"/>
  <c r="AC21" i="3" s="1"/>
  <c r="AD20" i="3"/>
  <c r="AD21" i="3" s="1"/>
  <c r="AA20" i="3"/>
  <c r="AA21" i="3" s="1"/>
  <c r="N92" i="3"/>
  <c r="L92" i="3"/>
  <c r="K92" i="3"/>
  <c r="J97" i="3"/>
  <c r="AF21" i="3" l="1"/>
  <c r="R24" i="9"/>
  <c r="S24" i="9"/>
  <c r="T24" i="9"/>
  <c r="U24" i="9"/>
  <c r="V24" i="9"/>
  <c r="G24" i="9"/>
  <c r="H24" i="9"/>
  <c r="I24" i="9"/>
  <c r="J24" i="9"/>
  <c r="K24" i="9"/>
  <c r="L24" i="9"/>
  <c r="M24" i="9"/>
  <c r="N24" i="9"/>
  <c r="O24" i="9"/>
  <c r="P24" i="9"/>
  <c r="Q24" i="9"/>
  <c r="F24" i="9"/>
  <c r="C24" i="8"/>
  <c r="P57" i="3"/>
  <c r="R57" i="3" s="1"/>
  <c r="S56" i="3"/>
  <c r="T56" i="3" s="1"/>
  <c r="U56" i="3" s="1"/>
  <c r="V56" i="3" s="1"/>
  <c r="W56" i="3" s="1"/>
  <c r="X56" i="3" s="1"/>
  <c r="Y56" i="3" s="1"/>
  <c r="Z56" i="3" s="1"/>
  <c r="X51" i="3"/>
  <c r="AF23" i="3" l="1"/>
  <c r="AF25" i="3" s="1"/>
  <c r="AA57" i="3"/>
  <c r="V57" i="3"/>
  <c r="W57" i="3"/>
  <c r="Y57" i="3"/>
  <c r="T57" i="3"/>
  <c r="AB57" i="3"/>
  <c r="U57" i="3"/>
  <c r="X57" i="3"/>
  <c r="S57" i="3"/>
  <c r="Z57" i="3"/>
  <c r="M22" i="2"/>
  <c r="N22" i="2"/>
  <c r="M12" i="2"/>
  <c r="N12" i="2"/>
  <c r="I12" i="2"/>
  <c r="J12" i="2"/>
  <c r="K12" i="2"/>
  <c r="M71" i="2"/>
  <c r="M72" i="2"/>
  <c r="N75" i="2"/>
  <c r="N83" i="2"/>
  <c r="M85" i="2"/>
  <c r="M86" i="2"/>
  <c r="M98" i="2"/>
  <c r="M99" i="2"/>
  <c r="M100" i="2"/>
  <c r="N115" i="2"/>
  <c r="M116" i="2"/>
  <c r="M118" i="2"/>
  <c r="M119" i="2"/>
  <c r="M120" i="2"/>
  <c r="M121" i="2"/>
  <c r="N122" i="2"/>
  <c r="M123" i="2"/>
  <c r="N124" i="2"/>
  <c r="M131" i="2"/>
  <c r="M133" i="2"/>
  <c r="M134" i="2"/>
  <c r="M142" i="2"/>
  <c r="N142" i="2"/>
  <c r="M143" i="2"/>
  <c r="N143" i="2"/>
  <c r="M164" i="2"/>
  <c r="N164" i="2"/>
  <c r="M194" i="2"/>
  <c r="N194" i="2"/>
  <c r="I142" i="2"/>
  <c r="J142" i="2"/>
  <c r="K142" i="2"/>
  <c r="I143" i="2"/>
  <c r="J143" i="2"/>
  <c r="K143" i="2"/>
  <c r="I164" i="2"/>
  <c r="J164" i="2"/>
  <c r="K164" i="2"/>
  <c r="I194" i="2"/>
  <c r="J194" i="2"/>
  <c r="K194" i="2"/>
  <c r="I22" i="2"/>
  <c r="J22" i="2"/>
  <c r="K22" i="2"/>
  <c r="M19" i="2"/>
  <c r="N19" i="2"/>
  <c r="M14" i="2"/>
  <c r="N14" i="2"/>
  <c r="M171" i="2"/>
  <c r="N171" i="2"/>
  <c r="M172" i="2"/>
  <c r="N172" i="2"/>
  <c r="M166" i="2"/>
  <c r="N166" i="2"/>
  <c r="M169" i="2"/>
  <c r="N169" i="2"/>
  <c r="M165" i="2"/>
  <c r="N165" i="2"/>
  <c r="M168" i="2"/>
  <c r="N168" i="2"/>
  <c r="M15" i="2"/>
  <c r="N15" i="2"/>
  <c r="M167" i="2"/>
  <c r="N167" i="2"/>
  <c r="M196" i="2"/>
  <c r="N196" i="2"/>
  <c r="M16" i="2"/>
  <c r="N16" i="2"/>
  <c r="M185" i="2"/>
  <c r="N185" i="2"/>
  <c r="M186" i="2"/>
  <c r="N186" i="2"/>
  <c r="M190" i="2"/>
  <c r="N190" i="2"/>
  <c r="M189" i="2"/>
  <c r="N189" i="2"/>
  <c r="M191" i="2"/>
  <c r="N191" i="2"/>
  <c r="M141" i="2"/>
  <c r="N141" i="2"/>
  <c r="M140" i="2"/>
  <c r="N140" i="2"/>
  <c r="M170" i="2"/>
  <c r="N170" i="2"/>
  <c r="M193" i="2"/>
  <c r="N193" i="2"/>
  <c r="M192" i="2"/>
  <c r="N192" i="2"/>
  <c r="M175" i="2"/>
  <c r="N175" i="2"/>
  <c r="M176" i="2"/>
  <c r="N176" i="2"/>
  <c r="M177" i="2"/>
  <c r="N177" i="2"/>
  <c r="M178" i="2"/>
  <c r="N178" i="2"/>
  <c r="M179" i="2"/>
  <c r="N179" i="2"/>
  <c r="M180" i="2"/>
  <c r="N180" i="2"/>
  <c r="M181" i="2"/>
  <c r="N181" i="2"/>
  <c r="M182" i="2"/>
  <c r="N182" i="2"/>
  <c r="M173" i="2"/>
  <c r="N173" i="2"/>
  <c r="M13" i="2"/>
  <c r="N13" i="2"/>
  <c r="M174" i="2"/>
  <c r="N174" i="2"/>
  <c r="M183" i="2"/>
  <c r="N183" i="2"/>
  <c r="M21" i="2"/>
  <c r="N21" i="2"/>
  <c r="M195" i="2"/>
  <c r="N195" i="2"/>
  <c r="M197" i="2"/>
  <c r="N197" i="2"/>
  <c r="M187" i="2"/>
  <c r="N187" i="2"/>
  <c r="M184" i="2"/>
  <c r="N184" i="2"/>
  <c r="M18" i="2"/>
  <c r="N18" i="2"/>
  <c r="M25" i="2"/>
  <c r="N25" i="2"/>
  <c r="M24" i="2"/>
  <c r="N24" i="2"/>
  <c r="I19" i="2"/>
  <c r="J19" i="2"/>
  <c r="K19" i="2"/>
  <c r="I14" i="2"/>
  <c r="J14" i="2"/>
  <c r="K14" i="2"/>
  <c r="I171" i="2"/>
  <c r="J171" i="2"/>
  <c r="K171" i="2"/>
  <c r="I172" i="2"/>
  <c r="J172" i="2"/>
  <c r="K172" i="2"/>
  <c r="I166" i="2"/>
  <c r="J166" i="2"/>
  <c r="K166" i="2"/>
  <c r="I169" i="2"/>
  <c r="J169" i="2"/>
  <c r="K169" i="2"/>
  <c r="I165" i="2"/>
  <c r="J165" i="2"/>
  <c r="K165" i="2"/>
  <c r="I168" i="2"/>
  <c r="J168" i="2"/>
  <c r="K168" i="2"/>
  <c r="I15" i="2"/>
  <c r="J15" i="2"/>
  <c r="K15" i="2"/>
  <c r="I167" i="2"/>
  <c r="J167" i="2"/>
  <c r="K167" i="2"/>
  <c r="I196" i="2"/>
  <c r="J196" i="2"/>
  <c r="K196" i="2"/>
  <c r="I16" i="2"/>
  <c r="J16" i="2"/>
  <c r="K16" i="2"/>
  <c r="I185" i="2"/>
  <c r="J185" i="2"/>
  <c r="K185" i="2"/>
  <c r="I186" i="2"/>
  <c r="J186" i="2"/>
  <c r="K186" i="2"/>
  <c r="I190" i="2"/>
  <c r="J190" i="2"/>
  <c r="K190" i="2"/>
  <c r="I189" i="2"/>
  <c r="J189" i="2"/>
  <c r="K189" i="2"/>
  <c r="I191" i="2"/>
  <c r="J191" i="2"/>
  <c r="K191" i="2"/>
  <c r="I141" i="2"/>
  <c r="J141" i="2"/>
  <c r="K141" i="2"/>
  <c r="I140" i="2"/>
  <c r="J140" i="2"/>
  <c r="K140" i="2"/>
  <c r="I170" i="2"/>
  <c r="J170" i="2"/>
  <c r="K170" i="2"/>
  <c r="I193" i="2"/>
  <c r="J193" i="2"/>
  <c r="K193" i="2"/>
  <c r="I192" i="2"/>
  <c r="J192" i="2"/>
  <c r="K192" i="2"/>
  <c r="I175" i="2"/>
  <c r="J175" i="2"/>
  <c r="K175" i="2"/>
  <c r="I176" i="2"/>
  <c r="J176" i="2"/>
  <c r="K176" i="2"/>
  <c r="I177" i="2"/>
  <c r="J177" i="2"/>
  <c r="K177" i="2"/>
  <c r="I178" i="2"/>
  <c r="J178" i="2"/>
  <c r="K178" i="2"/>
  <c r="I179" i="2"/>
  <c r="J179" i="2"/>
  <c r="K179" i="2"/>
  <c r="I180" i="2"/>
  <c r="J180" i="2"/>
  <c r="K180" i="2"/>
  <c r="I181" i="2"/>
  <c r="J181" i="2"/>
  <c r="K181" i="2"/>
  <c r="I182" i="2"/>
  <c r="J182" i="2"/>
  <c r="K182" i="2"/>
  <c r="I173" i="2"/>
  <c r="J173" i="2"/>
  <c r="K173" i="2"/>
  <c r="I13" i="2"/>
  <c r="J13" i="2"/>
  <c r="K13" i="2"/>
  <c r="I174" i="2"/>
  <c r="J174" i="2"/>
  <c r="K174" i="2"/>
  <c r="I183" i="2"/>
  <c r="J183" i="2"/>
  <c r="K183" i="2"/>
  <c r="I21" i="2"/>
  <c r="J21" i="2"/>
  <c r="K21" i="2"/>
  <c r="I195" i="2"/>
  <c r="J195" i="2"/>
  <c r="K195" i="2"/>
  <c r="I197" i="2"/>
  <c r="J197" i="2"/>
  <c r="K197" i="2"/>
  <c r="I187" i="2"/>
  <c r="J187" i="2"/>
  <c r="K187" i="2"/>
  <c r="I184" i="2"/>
  <c r="J184" i="2"/>
  <c r="K184" i="2"/>
  <c r="I18" i="2"/>
  <c r="J18" i="2"/>
  <c r="K18" i="2"/>
  <c r="I25" i="2"/>
  <c r="J25" i="2"/>
  <c r="K25" i="2"/>
  <c r="I24" i="2"/>
  <c r="J24" i="2"/>
  <c r="K24" i="2"/>
  <c r="M17" i="2"/>
  <c r="N17" i="2"/>
  <c r="I17" i="2"/>
  <c r="J17" i="2"/>
  <c r="K17" i="2"/>
  <c r="M87" i="2"/>
  <c r="M88" i="2"/>
  <c r="M89" i="2"/>
  <c r="N90" i="2"/>
  <c r="M91" i="2"/>
  <c r="M92" i="2"/>
  <c r="M109" i="2"/>
  <c r="M110" i="2"/>
  <c r="M111" i="2"/>
  <c r="M112" i="2"/>
  <c r="M113" i="2"/>
  <c r="M114" i="2"/>
  <c r="N135" i="2"/>
  <c r="M68" i="2"/>
  <c r="M69" i="2"/>
  <c r="N69" i="2"/>
  <c r="M70" i="2"/>
  <c r="N70" i="2"/>
  <c r="N72" i="2"/>
  <c r="M73" i="2"/>
  <c r="N73" i="2"/>
  <c r="M74" i="2"/>
  <c r="N74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M84" i="2"/>
  <c r="N84" i="2"/>
  <c r="M93" i="2"/>
  <c r="N93" i="2"/>
  <c r="M94" i="2"/>
  <c r="N94" i="2"/>
  <c r="M95" i="2"/>
  <c r="N95" i="2"/>
  <c r="M96" i="2"/>
  <c r="N96" i="2"/>
  <c r="M97" i="2"/>
  <c r="N97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17" i="2"/>
  <c r="N117" i="2"/>
  <c r="M125" i="2"/>
  <c r="N125" i="2"/>
  <c r="M126" i="2"/>
  <c r="N126" i="2"/>
  <c r="M127" i="2"/>
  <c r="N127" i="2"/>
  <c r="M128" i="2"/>
  <c r="N128" i="2"/>
  <c r="M129" i="2"/>
  <c r="N129" i="2"/>
  <c r="M130" i="2"/>
  <c r="N130" i="2"/>
  <c r="M132" i="2"/>
  <c r="N132" i="2"/>
  <c r="M75" i="2" l="1"/>
  <c r="M124" i="2"/>
  <c r="N123" i="2"/>
  <c r="N71" i="2"/>
  <c r="M122" i="2"/>
  <c r="N119" i="2"/>
  <c r="N99" i="2"/>
  <c r="N121" i="2"/>
  <c r="N120" i="2"/>
  <c r="N100" i="2"/>
  <c r="N131" i="2"/>
  <c r="N118" i="2"/>
  <c r="N98" i="2"/>
  <c r="N116" i="2"/>
  <c r="N92" i="2"/>
  <c r="N91" i="2"/>
  <c r="M90" i="2"/>
  <c r="N114" i="2"/>
  <c r="N113" i="2"/>
  <c r="N89" i="2"/>
  <c r="M115" i="2"/>
  <c r="N112" i="2"/>
  <c r="N88" i="2"/>
  <c r="N111" i="2"/>
  <c r="N87" i="2"/>
  <c r="M135" i="2"/>
  <c r="N134" i="2"/>
  <c r="N110" i="2"/>
  <c r="N86" i="2"/>
  <c r="N133" i="2"/>
  <c r="N85" i="2"/>
  <c r="N109" i="2"/>
  <c r="N68" i="2"/>
  <c r="K68" i="2"/>
  <c r="I67" i="2"/>
  <c r="J67" i="2"/>
  <c r="I68" i="2"/>
  <c r="J68" i="2"/>
  <c r="K136" i="2" l="1"/>
  <c r="M48" i="2" l="1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144" i="2"/>
  <c r="N144" i="2"/>
  <c r="M145" i="2"/>
  <c r="N145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K67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I111" i="2"/>
  <c r="J111" i="2"/>
  <c r="K111" i="2"/>
  <c r="I112" i="2"/>
  <c r="J112" i="2"/>
  <c r="K112" i="2"/>
  <c r="I113" i="2"/>
  <c r="J113" i="2"/>
  <c r="K113" i="2"/>
  <c r="I114" i="2"/>
  <c r="J114" i="2"/>
  <c r="K114" i="2"/>
  <c r="I115" i="2"/>
  <c r="J115" i="2"/>
  <c r="K115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I121" i="2"/>
  <c r="J121" i="2"/>
  <c r="K121" i="2"/>
  <c r="I122" i="2"/>
  <c r="J122" i="2"/>
  <c r="K122" i="2"/>
  <c r="I123" i="2"/>
  <c r="J123" i="2"/>
  <c r="K123" i="2"/>
  <c r="I124" i="2"/>
  <c r="J124" i="2"/>
  <c r="K124" i="2"/>
  <c r="I125" i="2"/>
  <c r="J125" i="2"/>
  <c r="K125" i="2"/>
  <c r="I126" i="2"/>
  <c r="J126" i="2"/>
  <c r="K126" i="2"/>
  <c r="I127" i="2"/>
  <c r="J127" i="2"/>
  <c r="K127" i="2"/>
  <c r="I128" i="2"/>
  <c r="J128" i="2"/>
  <c r="K128" i="2"/>
  <c r="I129" i="2"/>
  <c r="J129" i="2"/>
  <c r="K129" i="2"/>
  <c r="I130" i="2"/>
  <c r="J130" i="2"/>
  <c r="K130" i="2"/>
  <c r="I131" i="2"/>
  <c r="J131" i="2"/>
  <c r="K131" i="2"/>
  <c r="I132" i="2"/>
  <c r="J132" i="2"/>
  <c r="K132" i="2"/>
  <c r="I133" i="2"/>
  <c r="J133" i="2"/>
  <c r="K133" i="2"/>
  <c r="I134" i="2"/>
  <c r="J134" i="2"/>
  <c r="K134" i="2"/>
  <c r="I135" i="2"/>
  <c r="J135" i="2"/>
  <c r="K135" i="2"/>
  <c r="I144" i="2"/>
  <c r="J144" i="2"/>
  <c r="K144" i="2"/>
  <c r="I145" i="2"/>
  <c r="J145" i="2"/>
  <c r="K145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M146" i="2" l="1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N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M26" i="2"/>
  <c r="N26" i="2"/>
  <c r="M27" i="2"/>
  <c r="N27" i="2"/>
  <c r="I26" i="2"/>
  <c r="J26" i="2"/>
  <c r="K26" i="2"/>
  <c r="I27" i="2"/>
  <c r="J27" i="2"/>
  <c r="K27" i="2"/>
  <c r="M136" i="2"/>
  <c r="N136" i="2"/>
  <c r="M188" i="2"/>
  <c r="N188" i="2"/>
  <c r="M139" i="2"/>
  <c r="N139" i="2"/>
  <c r="I136" i="2"/>
  <c r="J136" i="2"/>
  <c r="I188" i="2"/>
  <c r="J188" i="2"/>
  <c r="K188" i="2"/>
  <c r="I139" i="2"/>
  <c r="J139" i="2"/>
  <c r="K139" i="2"/>
  <c r="N23" i="2"/>
  <c r="M23" i="2"/>
  <c r="I23" i="2"/>
  <c r="J23" i="2"/>
  <c r="K23" i="2"/>
  <c r="M8" i="2" l="1"/>
  <c r="N8" i="2"/>
  <c r="I8" i="2"/>
  <c r="J8" i="2"/>
  <c r="K8" i="2"/>
  <c r="M137" i="2"/>
  <c r="N137" i="2"/>
  <c r="I137" i="2"/>
  <c r="J137" i="2"/>
  <c r="K137" i="2"/>
  <c r="M138" i="2"/>
  <c r="N138" i="2"/>
  <c r="I138" i="2"/>
  <c r="J138" i="2"/>
  <c r="K138" i="2"/>
  <c r="I7" i="2"/>
  <c r="J7" i="2"/>
  <c r="K7" i="2"/>
  <c r="M7" i="2"/>
  <c r="N7" i="2"/>
  <c r="M6" i="2"/>
  <c r="N6" i="2"/>
  <c r="I6" i="2"/>
  <c r="J6" i="2"/>
  <c r="K6" i="2"/>
  <c r="N20" i="2"/>
  <c r="M20" i="2"/>
  <c r="K20" i="2"/>
  <c r="J20" i="2"/>
  <c r="I20" i="2"/>
  <c r="M9" i="2"/>
  <c r="N9" i="2"/>
  <c r="I9" i="2"/>
  <c r="J9" i="2"/>
  <c r="K9" i="2"/>
  <c r="N10" i="2"/>
  <c r="K10" i="2"/>
  <c r="M10" i="2"/>
  <c r="J10" i="2"/>
  <c r="I10" i="2"/>
  <c r="B18" i="1" l="1"/>
  <c r="B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Conny Nikolaisen</author>
  </authors>
  <commentList>
    <comment ref="C7" authorId="0" shapeId="0" xr:uid="{CABE201D-3122-498E-9626-0ACBB5F60237}">
      <text>
        <r>
          <rPr>
            <b/>
            <sz val="9"/>
            <color indexed="81"/>
            <rFont val="Tahoma"/>
            <family val="2"/>
          </rPr>
          <t>Conny Nikolaisen:</t>
        </r>
        <r>
          <rPr>
            <sz val="9"/>
            <color indexed="81"/>
            <rFont val="Tahoma"/>
            <family val="2"/>
          </rPr>
          <t xml:space="preserve">
0 - automatic
1 - SAE J1850 PWM (41,6 kbaud)
2 - SAE J1950 VPW (10.5 kbaud)
3 - ISO 9141-2 (5 baud init, 10.4 kbaud)
4 - ISO 14230-4 KWP (5 baud init, 10.4 kbaud)
5 - ISO 14230-4 KWP (fast init, 10.4 kbaud)
6 - ISO 15765-4 CAN (11 bit ID, 500 kbaud)
7 - ISO 15765-4 CAN (29 bit ID, 500 kbaud)
8 - ISO 15765-4 CAN (11 bit ID, 250 kbaud)
9 - ISO 15765-4 CAN (29 bit ID, 250 kbaud)
A - SAE J1939 CAN (29 bit ID, 250* kbaud)
B - USER1 CAN (11* bit ID, 125* kbaud)
C - USER" CAN (11* bit ID, 50* kbaud)
* default settings (user adjustable)
</t>
        </r>
      </text>
    </comment>
    <comment ref="A32" authorId="0" shapeId="0" xr:uid="{FB6B5E18-A14B-4867-B1D4-D50F311593FC}">
      <text>
        <r>
          <rPr>
            <b/>
            <sz val="9"/>
            <color indexed="81"/>
            <rFont val="Tahoma"/>
            <family val="2"/>
          </rPr>
          <t>Conny Nikolaisen:</t>
        </r>
        <r>
          <rPr>
            <sz val="9"/>
            <color indexed="81"/>
            <rFont val="Tahoma"/>
            <family val="2"/>
          </rPr>
          <t xml:space="preserve">
I made it work outside of Torque now, so I think I will use another tool for my purpose.
But for curiosity, this is the commands to read UDS packets successfully. 
&gt;ATZ
reply: OK
&gt;ATSP7
reply: OK
&gt;ATBI
reply: OK
&gt;ATCAF0
reply: OK
&gt;ATSH fc007b
reply: OK
&gt;ATCP 17
reply: OK
&gt;ATCF 17fe007b
reply: OK
&gt;03 22 02 8c 55 55 55 55
reply: 04 62 02 8c df aa aa aa
And df is my data
HEX2DEC(DF)/2,5 = 89,2% SOC
But I will try with Torque later.</t>
        </r>
      </text>
    </comment>
  </commentList>
</comments>
</file>

<file path=xl/sharedStrings.xml><?xml version="1.0" encoding="utf-8"?>
<sst xmlns="http://schemas.openxmlformats.org/spreadsheetml/2006/main" count="2046" uniqueCount="760">
  <si>
    <t>ELM327 commands to ask for 29-bit CAN/UDS information on an VW ID.3</t>
  </si>
  <si>
    <t>command</t>
  </si>
  <si>
    <t>ATZ</t>
  </si>
  <si>
    <t>reply</t>
  </si>
  <si>
    <t>info</t>
  </si>
  <si>
    <t>ELM327 v1.5</t>
  </si>
  <si>
    <t>reset to default settings to be sure what the base setting are</t>
  </si>
  <si>
    <t>ATSP7</t>
  </si>
  <si>
    <t>OK</t>
  </si>
  <si>
    <t>Set protokoll to 7 - ISO 15765-4 CAN (29 bit ID, 500 kbaud)</t>
  </si>
  <si>
    <t>ATBI</t>
  </si>
  <si>
    <t>Bypass the initialization sequence to make sure it stays at protokoll 7</t>
  </si>
  <si>
    <t>ATSH fc007b</t>
  </si>
  <si>
    <t>ATCAF0</t>
  </si>
  <si>
    <t>Turns off CAN automatic formating so that PCI bytes are not inserted in the messages, or expected in the response</t>
  </si>
  <si>
    <t>03 22 02 8c 55 55 55 55</t>
  </si>
  <si>
    <t>ATCP 17</t>
  </si>
  <si>
    <t>Sets header to XX fc 00 7b</t>
  </si>
  <si>
    <t>Sets the XX part of the header above to 17</t>
  </si>
  <si>
    <t>Send unformated CAN message 03 22 02 8c 55 55 55 55 (total 8 bytes)</t>
  </si>
  <si>
    <t>ATCF 17fe007b</t>
  </si>
  <si>
    <t>04 62 02 8c df aa aa aa</t>
  </si>
  <si>
    <t>HEX</t>
  </si>
  <si>
    <t>decimal</t>
  </si>
  <si>
    <t>df</t>
  </si>
  <si>
    <t>%</t>
  </si>
  <si>
    <t>calculate (df/2,5)= SOC</t>
  </si>
  <si>
    <t>Set the mask on what to filter, or use ATCF 00000000 to show everything</t>
  </si>
  <si>
    <t>REMARK</t>
  </si>
  <si>
    <t>If you use version 2.0 of ELLM327 firmware, then you can set the whole ID at once with ATSH 17fc007b, but more safe with this version, and also, I only have ver 1.5</t>
  </si>
  <si>
    <t>List of all UDS SID for VW ID.3</t>
  </si>
  <si>
    <t>Request package</t>
  </si>
  <si>
    <t>0x17fc007b 03 22 02 8c 55 55 55 55</t>
  </si>
  <si>
    <t>Response package</t>
  </si>
  <si>
    <t>0x17fe007b 04 62 02 8c XX aa aa aa</t>
  </si>
  <si>
    <t>Unit</t>
  </si>
  <si>
    <t>Calculation</t>
  </si>
  <si>
    <t>Popular name</t>
  </si>
  <si>
    <t>ATCP</t>
  </si>
  <si>
    <t>ATSH</t>
  </si>
  <si>
    <t>data send</t>
  </si>
  <si>
    <t>ATCF</t>
  </si>
  <si>
    <t>datareceived</t>
  </si>
  <si>
    <t>Speed</t>
  </si>
  <si>
    <t>km/h</t>
  </si>
  <si>
    <t>0x17fc007b 03 22 f4 0d 55 55 55 55</t>
  </si>
  <si>
    <t>0x17fe007b 04 62 f4 0d XX aa aa aa</t>
  </si>
  <si>
    <t>Outdoor temperature</t>
  </si>
  <si>
    <t>°C</t>
  </si>
  <si>
    <t>type</t>
  </si>
  <si>
    <t>UDS SID</t>
  </si>
  <si>
    <t>PID</t>
  </si>
  <si>
    <t>ODOMETER</t>
  </si>
  <si>
    <t>km</t>
  </si>
  <si>
    <t>0x17fc0076 03 22 29 5a 55 55 55 55</t>
  </si>
  <si>
    <t>0x17fe0076 06 62 29 5a XX YY ZZ aa</t>
  </si>
  <si>
    <t>HV Battery voltage</t>
  </si>
  <si>
    <t>V</t>
  </si>
  <si>
    <t>0x17fc007b 03 22 1e 3b 55 55 55 55</t>
  </si>
  <si>
    <t>HV Battery current</t>
  </si>
  <si>
    <t>A</t>
  </si>
  <si>
    <t>0x17fc007b 03 22 1e 3d 55 55 55 55</t>
  </si>
  <si>
    <t>0x17fe007b 07 62 1e 3d WW XX YY ZZ</t>
  </si>
  <si>
    <t>DC-DC voltage</t>
  </si>
  <si>
    <t>0x17fc00b9 03 22 46 5d 55 55 55 55</t>
  </si>
  <si>
    <t>0x17fe00b9 05 62 46 5d XX YY aa aa</t>
  </si>
  <si>
    <t>DC-DC current</t>
  </si>
  <si>
    <t>0x17fc00b9 03 22 46 5b 55 55 55 55</t>
  </si>
  <si>
    <t>0x17fe00b9 05 62 46 5b XX YY aa aa</t>
  </si>
  <si>
    <t>Car operation mode</t>
  </si>
  <si>
    <t>logic</t>
  </si>
  <si>
    <t>0x17fc007b 03 22 74 48 55 55 55 55</t>
  </si>
  <si>
    <t>0x17fe007b 04 62 74 48 XX aa aa aa</t>
  </si>
  <si>
    <t>XX = 0 =&gt; standby, XX = 1 =&gt; driving, XX = 4 =&gt; AC charging, XX = 6 =&gt; DC charging</t>
  </si>
  <si>
    <t>Conny Nikolaisen</t>
  </si>
  <si>
    <t xml:space="preserve">Author: </t>
  </si>
  <si>
    <t>This example sends commands to receive SOC (BMS) level</t>
  </si>
  <si>
    <t>And df (5th byte) is SOC (BMS)</t>
  </si>
  <si>
    <t>version:</t>
  </si>
  <si>
    <t>Revison info</t>
  </si>
  <si>
    <t>Revision #</t>
  </si>
  <si>
    <t>Negative value is out from battery (consumption) and positive value is into battery (charging or regen)</t>
  </si>
  <si>
    <t>PTC heater battery current</t>
  </si>
  <si>
    <t>cirkulation pump HV battery</t>
  </si>
  <si>
    <t>HV Battery temp (main value)</t>
  </si>
  <si>
    <t>HV Battery max temp</t>
  </si>
  <si>
    <t>HV Battery min temp</t>
  </si>
  <si>
    <t>HV Battery temp point 1</t>
  </si>
  <si>
    <t>HV Battery temp point 2</t>
  </si>
  <si>
    <t>HV Battery temp point 3</t>
  </si>
  <si>
    <t>HV Battery temp point 4</t>
  </si>
  <si>
    <t>HV Battery temp point 5</t>
  </si>
  <si>
    <t>HV Battery temp point 6</t>
  </si>
  <si>
    <t>HV Battery temp point 7</t>
  </si>
  <si>
    <t>HV Battery temp point 8</t>
  </si>
  <si>
    <t>HV Battery temp point 9</t>
  </si>
  <si>
    <t>HV Battery temp point 10</t>
  </si>
  <si>
    <t>HV Battery temp point 11</t>
  </si>
  <si>
    <t>HV Battery temp point 12</t>
  </si>
  <si>
    <t>HV Battery temp point 13</t>
  </si>
  <si>
    <t>HV Battery temp point 14</t>
  </si>
  <si>
    <t>HV Battery temp point 15</t>
  </si>
  <si>
    <t>HV Battery temp point 16</t>
  </si>
  <si>
    <t>HV Battery temp point 17</t>
  </si>
  <si>
    <t>HV Battery temp point 18</t>
  </si>
  <si>
    <t>HV Battery cell voltage - cell 1</t>
  </si>
  <si>
    <t>HV Battery cell voltage - cell 2</t>
  </si>
  <si>
    <t>HV Battery cell voltage - cell 3</t>
  </si>
  <si>
    <t>HV Battery cell voltage - cell 4</t>
  </si>
  <si>
    <t>HV Battery cell voltage - cell 5</t>
  </si>
  <si>
    <t>HV Battery cell voltage - cell 6</t>
  </si>
  <si>
    <t>HV Battery cell voltage - cell 7</t>
  </si>
  <si>
    <t>HV Battery cell voltage - cell 8</t>
  </si>
  <si>
    <t>HV Battery cell voltage - cell 9</t>
  </si>
  <si>
    <t>HV Battery cell voltage - cell 10</t>
  </si>
  <si>
    <t>HV Battery cell voltage - cell 11</t>
  </si>
  <si>
    <t>HV Battery cell voltage - cell 12</t>
  </si>
  <si>
    <t>HV Battery cell voltage - cell 13</t>
  </si>
  <si>
    <t>HV Battery cell voltage - cell 14</t>
  </si>
  <si>
    <t>HV Battery cell voltage - cell 15</t>
  </si>
  <si>
    <t>HV Battery cell voltage - cell 16</t>
  </si>
  <si>
    <t>HV Battery cell voltage - cell 17</t>
  </si>
  <si>
    <t>HV Battery cell voltage - cell 18</t>
  </si>
  <si>
    <t>HV Battery cell voltage - cell 19</t>
  </si>
  <si>
    <t>HV Battery cell voltage - cell 20</t>
  </si>
  <si>
    <t>HV Battery cell voltage - cell 21</t>
  </si>
  <si>
    <t>HV Battery cell voltage - cell 22</t>
  </si>
  <si>
    <t>HV Battery cell voltage - cell 23</t>
  </si>
  <si>
    <t>HV Battery cell voltage - cell 24</t>
  </si>
  <si>
    <t>HV Battery cell voltage - cell 25</t>
  </si>
  <si>
    <t>HV Battery cell voltage - cell 26</t>
  </si>
  <si>
    <t>HV Battery cell voltage - cell 27</t>
  </si>
  <si>
    <t>HV Battery cell voltage - cell 28</t>
  </si>
  <si>
    <t>HV Battery cell voltage - cell 29</t>
  </si>
  <si>
    <t>HV Battery cell voltage - cell 30</t>
  </si>
  <si>
    <t>HV Battery cell voltage - cell 31</t>
  </si>
  <si>
    <t>HV Battery cell voltage - cell 32</t>
  </si>
  <si>
    <t>HV Battery cell voltage - cell 33</t>
  </si>
  <si>
    <t>HV Battery cell voltage - cell 34</t>
  </si>
  <si>
    <t>HV Battery cell voltage - cell 35</t>
  </si>
  <si>
    <t>HV Battery cell voltage - cell 36</t>
  </si>
  <si>
    <t>HV Battery cell voltage - cell 37</t>
  </si>
  <si>
    <t>HV Battery cell voltage - cell 38</t>
  </si>
  <si>
    <t>HV Battery cell voltage - cell 39</t>
  </si>
  <si>
    <t>HV Battery cell voltage - cell 40</t>
  </si>
  <si>
    <t>HV Battery cell voltage - cell 41</t>
  </si>
  <si>
    <t>HV Battery cell voltage - cell 42</t>
  </si>
  <si>
    <t>HV Battery cell voltage - cell 43</t>
  </si>
  <si>
    <t>HV Battery cell voltage - cell 44</t>
  </si>
  <si>
    <t>HV Battery cell voltage - cell 45</t>
  </si>
  <si>
    <t>HV Battery cell voltage - cell 46</t>
  </si>
  <si>
    <t>HV Battery cell voltage - cell 47</t>
  </si>
  <si>
    <t>HV Battery cell voltage - cell 48</t>
  </si>
  <si>
    <t>HV Battery cell voltage - cell 49</t>
  </si>
  <si>
    <t>HV Battery cell voltage - cell 50</t>
  </si>
  <si>
    <t>HV Battery cell voltage - cell 51</t>
  </si>
  <si>
    <t>HV Battery cell voltage - cell 52</t>
  </si>
  <si>
    <t>HV Battery cell voltage - cell 53</t>
  </si>
  <si>
    <t>HV Battery cell voltage - cell 54</t>
  </si>
  <si>
    <t>HV Battery cell voltage - cell 55</t>
  </si>
  <si>
    <t>HV Battery cell voltage - cell 56</t>
  </si>
  <si>
    <t>HV Battery cell voltage - cell 57</t>
  </si>
  <si>
    <t>HV Battery cell voltage - cell 58</t>
  </si>
  <si>
    <t>HV Battery cell voltage - cell 59</t>
  </si>
  <si>
    <t>HV Battery cell voltage - cell 60</t>
  </si>
  <si>
    <t>HV Battery cell voltage - cell 61</t>
  </si>
  <si>
    <t>HV Battery cell voltage - cell 62</t>
  </si>
  <si>
    <t>HV Battery cell voltage - cell 63</t>
  </si>
  <si>
    <t>HV Battery cell voltage - cell 64</t>
  </si>
  <si>
    <t>HV Battery cell voltage - cell 65</t>
  </si>
  <si>
    <t>HV Battery cell voltage - cell 66</t>
  </si>
  <si>
    <t>HV Battery cell voltage - cell 67</t>
  </si>
  <si>
    <t>HV Battery cell voltage - cell 68</t>
  </si>
  <si>
    <t>HV Battery cell voltage - cell 69</t>
  </si>
  <si>
    <t>HV Battery cell voltage - cell 70</t>
  </si>
  <si>
    <t>HV Battery cell voltage - cell 71</t>
  </si>
  <si>
    <t>HV Battery cell voltage - cell 72</t>
  </si>
  <si>
    <t>HV Battery cell voltage - cell 73</t>
  </si>
  <si>
    <t>HV Battery cell voltage - cell 74</t>
  </si>
  <si>
    <t>HV Battery cell voltage - cell 75</t>
  </si>
  <si>
    <t>HV Battery cell voltage - cell 76</t>
  </si>
  <si>
    <t>HV Battery cell voltage - cell 77</t>
  </si>
  <si>
    <t>HV Battery cell voltage - cell 78</t>
  </si>
  <si>
    <t>HV Battery cell voltage - cell 79</t>
  </si>
  <si>
    <t>HV Battery cell voltage - cell 80</t>
  </si>
  <si>
    <t>HV Battery cell voltage - cell 81</t>
  </si>
  <si>
    <t>HV Battery cell voltage - cell 82</t>
  </si>
  <si>
    <t>HV Battery cell voltage - cell 83</t>
  </si>
  <si>
    <t>HV Battery cell voltage - cell 84</t>
  </si>
  <si>
    <t>HV Battery cell voltage - cell 85</t>
  </si>
  <si>
    <t>HV Battery cell voltage - cell 86</t>
  </si>
  <si>
    <t>HV Battery cell voltage - cell 87</t>
  </si>
  <si>
    <t>HV Battery cell voltage - cell 88</t>
  </si>
  <si>
    <t>HV Battery cell voltage - cell 89</t>
  </si>
  <si>
    <t>HV Battery cell voltage - cell 90</t>
  </si>
  <si>
    <t>HV Battery cell voltage - cell 91</t>
  </si>
  <si>
    <t>HV Battery cell voltage - cell 92</t>
  </si>
  <si>
    <t>HV Battery cell voltage - cell 93</t>
  </si>
  <si>
    <t>HV Battery cell voltage - cell 94</t>
  </si>
  <si>
    <t>HV Battery cell voltage - cell 95</t>
  </si>
  <si>
    <t>HV Battery cell voltage - cell 96</t>
  </si>
  <si>
    <t>HV Battery cell voltage - cell 97</t>
  </si>
  <si>
    <t>HV Battery cell voltage - cell 98</t>
  </si>
  <si>
    <t>HV Battery cell voltage - cell 99</t>
  </si>
  <si>
    <t>HV Battery cell voltage - cell 100</t>
  </si>
  <si>
    <t>HV Battery cell voltage - cell 101</t>
  </si>
  <si>
    <t>HV Battery cell voltage - cell 102</t>
  </si>
  <si>
    <t>HV Battery cell voltage - cell 103</t>
  </si>
  <si>
    <t>HV Battery cell voltage - cell 104</t>
  </si>
  <si>
    <t>HV Battery cell voltage - cell 105</t>
  </si>
  <si>
    <t>HV Battery cell voltage - cell 106</t>
  </si>
  <si>
    <t>HV Battery cell voltage - cell 107</t>
  </si>
  <si>
    <t>HV Battery cell voltage - cell 108</t>
  </si>
  <si>
    <t>Accelerator pedal position</t>
  </si>
  <si>
    <t>Inside temperature</t>
  </si>
  <si>
    <t>Sun intensity left</t>
  </si>
  <si>
    <t>Sun intesnsity right</t>
  </si>
  <si>
    <t>W/m2</t>
  </si>
  <si>
    <t>Left front vent temp</t>
  </si>
  <si>
    <t>Right front vent temp</t>
  </si>
  <si>
    <t>Left footwell temp</t>
  </si>
  <si>
    <t>Right footwell temp</t>
  </si>
  <si>
    <t>Recirculation of air</t>
  </si>
  <si>
    <t>Realtive humidity outside</t>
  </si>
  <si>
    <t>Realtive humidity inside</t>
  </si>
  <si>
    <t>CO2 content interior</t>
  </si>
  <si>
    <t>GPS position latitude</t>
  </si>
  <si>
    <t>GPS position longitude</t>
  </si>
  <si>
    <t>GPS position height</t>
  </si>
  <si>
    <t>m</t>
  </si>
  <si>
    <t>Steering wheel heating current</t>
  </si>
  <si>
    <t>HV Battery max energy content</t>
  </si>
  <si>
    <t>kWh</t>
  </si>
  <si>
    <t>GPS status quality</t>
  </si>
  <si>
    <t>Charging socket temp 1</t>
  </si>
  <si>
    <t>Charging socket temp 2</t>
  </si>
  <si>
    <t>HV AC battery charger frequency phase 2</t>
  </si>
  <si>
    <t>HV AC battery charger frequency phase 1</t>
  </si>
  <si>
    <t>HV AC battery charger frequency phase 3</t>
  </si>
  <si>
    <t>Hz</t>
  </si>
  <si>
    <t>12V Battery current</t>
  </si>
  <si>
    <t>12V battery voltage</t>
  </si>
  <si>
    <t>12V Battery temp</t>
  </si>
  <si>
    <t>HV AC battery charger voltage phase 1</t>
  </si>
  <si>
    <t>HV AC battery charger voltage phase 2</t>
  </si>
  <si>
    <t>HV AC battery charger voltage phase 3</t>
  </si>
  <si>
    <t>0x17fc007b 03 22 16 20 55 55 55 55</t>
  </si>
  <si>
    <t>0x17fe007b 04 62 16 20 XX aa aa aa</t>
  </si>
  <si>
    <t>First version</t>
  </si>
  <si>
    <t>0x17fc007b 03 22 2a 0b 55 55 55 55</t>
  </si>
  <si>
    <t>0x17fc007b 03 22 1e ae 55 55 55 55</t>
  </si>
  <si>
    <t>0x17fc007b 03 22 1e af 55 55 55 55</t>
  </si>
  <si>
    <t>0x17fc007b 03 22 1e b0 55 55 55 55</t>
  </si>
  <si>
    <t>0x17fc007b 03 22 1e b1 55 55 55 55</t>
  </si>
  <si>
    <t>0x17fc007b 03 22 1e b2 55 55 55 55</t>
  </si>
  <si>
    <t>0x17fc007b 03 22 1e b3 55 55 55 55</t>
  </si>
  <si>
    <t>0x17fc007b 03 22 1e b4 55 55 55 55</t>
  </si>
  <si>
    <t>0x17fc007b 03 22 1e b5 55 55 55 55</t>
  </si>
  <si>
    <t>0x17fc007b 03 22 1e b6 55 55 55 55</t>
  </si>
  <si>
    <t>0x17fc007b 03 22 1e b7 55 55 55 55</t>
  </si>
  <si>
    <t>0x17fc007b 03 22 1e b8 55 55 55 55</t>
  </si>
  <si>
    <t>0x17fc007b 03 22 1e b9 55 55 55 55</t>
  </si>
  <si>
    <t>0x17fc007b 03 22 1e ba 55 55 55 55</t>
  </si>
  <si>
    <t>0x17fc007b 03 22 1e bb 55 55 55 55</t>
  </si>
  <si>
    <t>0x17fc007b 03 22 1e bc 55 55 55 55</t>
  </si>
  <si>
    <t>0x17fc007b 03 22 1e bd 55 55 55 55</t>
  </si>
  <si>
    <t>0x17fc007b 03 22 74 25 55 55 55 55</t>
  </si>
  <si>
    <t>0x17fc007b 03 22 74 26 55 55 55 55</t>
  </si>
  <si>
    <t>0x17fc007b 03 22 1e 40 55 55 55 55</t>
  </si>
  <si>
    <t>0x17fc007b 03 22 1e 41 55 55 55 55</t>
  </si>
  <si>
    <t>0x17fc007b 03 22 1e 42 55 55 55 55</t>
  </si>
  <si>
    <t>0x17fc007b 03 22 1e 43 55 55 55 55</t>
  </si>
  <si>
    <t>0x17fc007b 03 22 1e 44 55 55 55 55</t>
  </si>
  <si>
    <t>0x17fc007b 03 22 1e 45 55 55 55 55</t>
  </si>
  <si>
    <t>0x17fc007b 03 22 1e 46 55 55 55 55</t>
  </si>
  <si>
    <t>0x17fc007b 03 22 1e 47 55 55 55 55</t>
  </si>
  <si>
    <t>0x17fc007b 03 22 1e 48 55 55 55 55</t>
  </si>
  <si>
    <t>0x17fc007b 03 22 1e 49 55 55 55 55</t>
  </si>
  <si>
    <t>0x17fc007b 03 22 1e 4a 55 55 55 55</t>
  </si>
  <si>
    <t>0x17fc007b 03 22 1e 4b 55 55 55 55</t>
  </si>
  <si>
    <t>0x17fc007b 03 22 1e 4c 55 55 55 55</t>
  </si>
  <si>
    <t>0x17fc007b 03 22 1e 4d 55 55 55 55</t>
  </si>
  <si>
    <t>0x17fc007b 03 22 1e 4e 55 55 55 55</t>
  </si>
  <si>
    <t>0x17fc007b 03 22 1e 4f 55 55 55 55</t>
  </si>
  <si>
    <t>0x17fc007b 03 22 1e 50 55 55 55 55</t>
  </si>
  <si>
    <t>0x17fc007b 03 22 1e 51 55 55 55 55</t>
  </si>
  <si>
    <t>0x17fc007b 03 22 1e 52 55 55 55 55</t>
  </si>
  <si>
    <t>0x17fc007b 03 22 1e 53 55 55 55 55</t>
  </si>
  <si>
    <t>0x17fc007b 03 22 1e 54 55 55 55 55</t>
  </si>
  <si>
    <t>0x17fc007b 03 22 1e 55 55 55 55 55</t>
  </si>
  <si>
    <t>0x17fc007b 03 22 1e 56 55 55 55 55</t>
  </si>
  <si>
    <t>0x17fc007b 03 22 1e 57 55 55 55 55</t>
  </si>
  <si>
    <t>0x17fc007b 03 22 1e 58 55 55 55 55</t>
  </si>
  <si>
    <t>0x17fc007b 03 22 1e 59 55 55 55 55</t>
  </si>
  <si>
    <t>0x17fc007b 03 22 1e 5a 55 55 55 55</t>
  </si>
  <si>
    <t>0x17fc007b 03 22 1e 5b 55 55 55 55</t>
  </si>
  <si>
    <t>0x17fc007b 03 22 1e 5c 55 55 55 55</t>
  </si>
  <si>
    <t>0x17fc007b 03 22 1e 5d 55 55 55 55</t>
  </si>
  <si>
    <t>0x17fc007b 03 22 1e 5e 55 55 55 55</t>
  </si>
  <si>
    <t>0x17fc007b 03 22 1e 5f 55 55 55 55</t>
  </si>
  <si>
    <t>0x17fc007b 03 22 1e 60 55 55 55 55</t>
  </si>
  <si>
    <t>0x17fc007b 03 22 1e 61 55 55 55 55</t>
  </si>
  <si>
    <t>0x17fc007b 03 22 1e 62 55 55 55 55</t>
  </si>
  <si>
    <t>0x17fc007b 03 22 1e 63 55 55 55 55</t>
  </si>
  <si>
    <t>0x17fc007b 03 22 1e 64 55 55 55 55</t>
  </si>
  <si>
    <t>0x17fc007b 03 22 1e 65 55 55 55 55</t>
  </si>
  <si>
    <t>0x17fc007b 03 22 1e 66 55 55 55 55</t>
  </si>
  <si>
    <t>0x17fc007b 03 22 1e 67 55 55 55 55</t>
  </si>
  <si>
    <t>0x17fc007b 03 22 1e 33 55 55 55 55</t>
  </si>
  <si>
    <t>0x17fc007b 03 22 1e 34 55 55 55 55</t>
  </si>
  <si>
    <t>0x17fe007b 07 62 1e 34 WW XX YY ZZ</t>
  </si>
  <si>
    <t>0x17fe007b 07 62 1e 33 WW XX YY ZZ</t>
  </si>
  <si>
    <t>Status</t>
  </si>
  <si>
    <t>Ready</t>
  </si>
  <si>
    <t>group</t>
  </si>
  <si>
    <t>climate</t>
  </si>
  <si>
    <t>Battery</t>
  </si>
  <si>
    <t>LSD</t>
  </si>
  <si>
    <t>Electrical</t>
  </si>
  <si>
    <t>Technical</t>
  </si>
  <si>
    <t>HV battery total charge</t>
  </si>
  <si>
    <t>HV battery total discharge</t>
  </si>
  <si>
    <t>Total discharge</t>
  </si>
  <si>
    <t>Total charge</t>
  </si>
  <si>
    <t>03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</si>
  <si>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</si>
  <si>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</si>
  <si>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</si>
  <si>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</si>
  <si>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</si>
  <si>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</si>
  <si>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</si>
  <si>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</si>
  <si>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1e</t>
  </si>
  <si>
    <t>1d</t>
  </si>
  <si>
    <t>00</t>
  </si>
  <si>
    <t>01</t>
  </si>
  <si>
    <t>ff</t>
  </si>
  <si>
    <t>e3</t>
  </si>
  <si>
    <t>9b</t>
  </si>
  <si>
    <t>c1</t>
  </si>
  <si>
    <t>d5</t>
  </si>
  <si>
    <t>4d</t>
  </si>
  <si>
    <t>f9</t>
  </si>
  <si>
    <t>aa</t>
  </si>
  <si>
    <t>Flow control bits</t>
  </si>
  <si>
    <t>Flow control from sender (30). Byte 1 is block size before new flow control (00 -&gt; never divide in blocks), byte 2 is minimum separation time.</t>
  </si>
  <si>
    <t>Marked with red is the 18 (12 hex) data bytes that are beeng sent as agreed.</t>
  </si>
  <si>
    <t>21 = first frame, 8 data bytes (first one markes sequence with 21)</t>
  </si>
  <si>
    <t>22 = second frame, 8 data bytes, but only 7 is used according to first frame message. (second in sequenc -&gt; 22)</t>
  </si>
  <si>
    <t>Same request ot have booth total discharge and total charge in same reply.</t>
  </si>
  <si>
    <t>VIN number of car (from engine ECU)</t>
  </si>
  <si>
    <t>0x17fc007b 03 22 74 3b 55 55 55 55</t>
  </si>
  <si>
    <t>Left chair heating</t>
  </si>
  <si>
    <t>Right chair heating</t>
  </si>
  <si>
    <t>A/C compressor power consumtion</t>
  </si>
  <si>
    <t>W</t>
  </si>
  <si>
    <t>A/C compressor on/off</t>
  </si>
  <si>
    <t>Driving mode position (P-N-D-B)</t>
  </si>
  <si>
    <t>Air heater HV current</t>
  </si>
  <si>
    <t>HV auxilary consumer power</t>
  </si>
  <si>
    <t>HV Battery energy content</t>
  </si>
  <si>
    <t>GPS initialized</t>
  </si>
  <si>
    <t>GPS number of vissible satelites</t>
  </si>
  <si>
    <t>GPS number och tracked satellites</t>
  </si>
  <si>
    <t>0x17fc007b 03 22 1e 0e 55 55 55 55</t>
  </si>
  <si>
    <t>0x17fc007b 03 22 1e 0f 55 55 55 55</t>
  </si>
  <si>
    <t>0x17fc007b 03 22 1e 68 55 55 55 55</t>
  </si>
  <si>
    <t>0x17fc007b 03 22 1e 71 55 55 55 55</t>
  </si>
  <si>
    <t>0x17fc007b 03 22 1e 7b 55 55 55 55</t>
  </si>
  <si>
    <t>0x17fc007b 03 22 1e 85 55 55 55 55</t>
  </si>
  <si>
    <t>0x17fc007b 03 22 1e 8F 55 55 55 55</t>
  </si>
  <si>
    <t>0x17fc007b 03 22 1e 99 55 55 55 55</t>
  </si>
  <si>
    <t>0x17fc007b 03 22 1e a3 55 55 55 55</t>
  </si>
  <si>
    <t>0x17fc007b 03 22 1e ab 55 55 55 55</t>
  </si>
  <si>
    <t>HV battery air intake</t>
  </si>
  <si>
    <t>HV Battery air exhaust</t>
  </si>
  <si>
    <t>0x17fc007b 03 22 1e 69 55 55 55 55</t>
  </si>
  <si>
    <t>0x17fc007b 03 22 1e 6a 55 55 55 55</t>
  </si>
  <si>
    <t>0x17fc007b 03 22 1e 6b 55 55 55 55</t>
  </si>
  <si>
    <t>0x17fc007b 03 22 1e 6c 55 55 55 55</t>
  </si>
  <si>
    <t>0x17fc007b 03 22 1e 6d 55 55 55 55</t>
  </si>
  <si>
    <t>0x17fc007b 03 22 1e 6e 55 55 55 55</t>
  </si>
  <si>
    <t>0x17fc007b 03 22 1e 6f 55 55 55 55</t>
  </si>
  <si>
    <t>0x17fc007b 03 22 1e 70 55 55 55 55</t>
  </si>
  <si>
    <t>0x17fc007b 03 22 1e 72 55 55 55 55</t>
  </si>
  <si>
    <t>0x17fc007b 03 22 1e 73 55 55 55 55</t>
  </si>
  <si>
    <t>0x17fc007b 03 22 1e 74 55 55 55 55</t>
  </si>
  <si>
    <t>0x17fc007b 03 22 1e 75 55 55 55 55</t>
  </si>
  <si>
    <t>0x17fc007b 03 22 1e 76 55 55 55 55</t>
  </si>
  <si>
    <t>0x17fc007b 03 22 1e 77 55 55 55 55</t>
  </si>
  <si>
    <t>0x17fc007b 03 22 1e 78 55 55 55 55</t>
  </si>
  <si>
    <t>0x17fc007b 03 22 1e 79 55 55 55 55</t>
  </si>
  <si>
    <t>0x17fc007b 03 22 1e 7a 55 55 55 55</t>
  </si>
  <si>
    <t>0x17fc007b 03 22 1e 7c 55 55 55 55</t>
  </si>
  <si>
    <t>0x17fc007b 03 22 1e 7d 55 55 55 55</t>
  </si>
  <si>
    <t>0x17fc007b 03 22 1e 7e 55 55 55 55</t>
  </si>
  <si>
    <t>0x17fc007b 03 22 1e 7f 55 55 55 55</t>
  </si>
  <si>
    <t>0x17fc007b 03 22 1e 80 55 55 55 55</t>
  </si>
  <si>
    <t>0x17fc007b 03 22 1e 81 55 55 55 55</t>
  </si>
  <si>
    <t>0x17fc007b 03 22 1e 82 55 55 55 55</t>
  </si>
  <si>
    <t>0x17fc007b 03 22 1e 83 55 55 55 55</t>
  </si>
  <si>
    <t>0x17fc007b 03 22 1e 84 55 55 55 55</t>
  </si>
  <si>
    <t>0x17fc007b 03 22 1e 86 55 55 55 55</t>
  </si>
  <si>
    <t>0x17fc007b 03 22 1e 87 55 55 55 55</t>
  </si>
  <si>
    <t>0x17fc007b 03 22 1e 88 55 55 55 55</t>
  </si>
  <si>
    <t>0x17fc007b 03 22 1e 89 55 55 55 55</t>
  </si>
  <si>
    <t>0x17fc007b 03 22 1e 8a 55 55 55 55</t>
  </si>
  <si>
    <t>0x17fc007b 03 22 1e 8b 55 55 55 55</t>
  </si>
  <si>
    <t>0x17fc007b 03 22 1e 8c 55 55 55 55</t>
  </si>
  <si>
    <t>0x17fc007b 03 22 1e 8d 55 55 55 55</t>
  </si>
  <si>
    <t>0x17fc007b 03 22 1e 8e 55 55 55 55</t>
  </si>
  <si>
    <t>0x17fc007b 03 22 1e 90 55 55 55 55</t>
  </si>
  <si>
    <t>0x17fc007b 03 22 1e 91 55 55 55 55</t>
  </si>
  <si>
    <t>0x17fc007b 03 22 1e 92 55 55 55 55</t>
  </si>
  <si>
    <t>0x17fc007b 03 22 1e 93 55 55 55 55</t>
  </si>
  <si>
    <t>0x17fc007b 03 22 1e 94 55 55 55 55</t>
  </si>
  <si>
    <t>0x17fc007b 03 22 1e 95 55 55 55 55</t>
  </si>
  <si>
    <t>0x17fc007b 03 22 1e 96 55 55 55 55</t>
  </si>
  <si>
    <t>0x17fc007b 03 22 1e 97 55 55 55 55</t>
  </si>
  <si>
    <t>0x17fc007b 03 22 1e 98 55 55 55 55</t>
  </si>
  <si>
    <t>0x17fc007b 03 22 1e 9a 55 55 55 55</t>
  </si>
  <si>
    <t>0x17fc007b 03 22 1e 9b 55 55 55 55</t>
  </si>
  <si>
    <t>0x17fc007b 03 22 1e 9c 55 55 55 55</t>
  </si>
  <si>
    <t>0x17fc007b 03 22 1e 9d 55 55 55 55</t>
  </si>
  <si>
    <t>0x17fc007b 03 22 1e 9e 55 55 55 55</t>
  </si>
  <si>
    <t>0x17fc007b 03 22 1e 9f 55 55 55 55</t>
  </si>
  <si>
    <t>0x17fc007b 03 22 1e a0 55 55 55 55</t>
  </si>
  <si>
    <t>0x17fc007b 03 22 1e a1 55 55 55 55</t>
  </si>
  <si>
    <t>0x17fc007b 03 22 1e a2 55 55 55 55</t>
  </si>
  <si>
    <t>0x17fc007b 03 22 1e a4 55 55 55 55</t>
  </si>
  <si>
    <t>0x17fc007b 03 22 1e a5 55 55 55 55</t>
  </si>
  <si>
    <t>0x17fc007b 03 22 1e a6 55 55 55 55</t>
  </si>
  <si>
    <t>0x17fc007b 03 22 1e a7 55 55 55 55</t>
  </si>
  <si>
    <t>0x17fc007b 03 22 1e a8 55 55 55 55</t>
  </si>
  <si>
    <t>0x17fc007b 03 22 1e a9 55 55 55 55</t>
  </si>
  <si>
    <t>0x17fc007b 03 22 1e aa 55 55 55 55</t>
  </si>
  <si>
    <t>0x00000746 03 22 f4 49 55 55 55 55</t>
  </si>
  <si>
    <t>0x17fc0076 03 22 21 0e 55 55 55 55</t>
  </si>
  <si>
    <t>0x00000746 03 22 26 13 55 55 55 55</t>
  </si>
  <si>
    <t>need to logg</t>
  </si>
  <si>
    <t>multiframe</t>
  </si>
  <si>
    <t>0x00000746 03 22 42 db 55 55 55 55</t>
  </si>
  <si>
    <t>0x00000767 03 22 24 31 55 55 55 55</t>
  </si>
  <si>
    <t>0x00000767 03 22 24 30 55 55 55 55</t>
  </si>
  <si>
    <t>0x00000746 03 22 08 01 55 55 55 55</t>
  </si>
  <si>
    <t>0x17fc007b 03 22 18 9d 55 55 55 55</t>
  </si>
  <si>
    <t>0x17fe007b 07 62 18 9d WW XX YY ZZ</t>
  </si>
  <si>
    <t>Wh</t>
  </si>
  <si>
    <t>0x00000710 03 22 2a b2 55 55 55 55</t>
  </si>
  <si>
    <t>0x0000077a 07 62 2a b2 WW XX YY ZZ</t>
  </si>
  <si>
    <t>0x00000710 03 22 2a b8 55 55 55 55</t>
  </si>
  <si>
    <t>HV Battery serial</t>
  </si>
  <si>
    <t>0x17fc007b 03 22 05 00 55 55 55 55</t>
  </si>
  <si>
    <t>0x17fc007b 03 22 1e 32 55 55 55 55</t>
  </si>
  <si>
    <t>kW</t>
  </si>
  <si>
    <t>0x17fc0076 03 22 03 64 55 55 55 55</t>
  </si>
  <si>
    <t>0x17fe0076 05 62 03 XX YY aa aa</t>
  </si>
  <si>
    <t>0x000007b0 05 62 26 13 XX YY aa aa</t>
  </si>
  <si>
    <t>0x00000746 03 22 27 c4 55 55 55 55</t>
  </si>
  <si>
    <t>0x00000746 03 22 3a df 55 55 55 55</t>
  </si>
  <si>
    <t>0x00000746 03 22 3a e0 55 55 55 55</t>
  </si>
  <si>
    <t>0x17fc0076 03 22 f8 02 55 55 55 55</t>
  </si>
  <si>
    <t>0x00000746 03 22 26 3b 55 55 55 55</t>
  </si>
  <si>
    <t>0x000007b0 04 62 26 3b XX aa aa aa</t>
  </si>
  <si>
    <t>XX=00 -&gt; fresh air, XX=04 -&gt; manual recirculation</t>
  </si>
  <si>
    <t>0x00000746 03 22 08 00 55 55 55 55</t>
  </si>
  <si>
    <t>0x00000710 03 22 2a f7 55 55 55 55</t>
  </si>
  <si>
    <t>equation missing</t>
  </si>
  <si>
    <t>0x17fe007b 07 62 1e 0f WW XX YY ZZ</t>
  </si>
  <si>
    <t>0x17fe007b 07 62 1e 0e WW XX YY ZZ</t>
  </si>
  <si>
    <t>0x17fe007b 04 62 74 3b XX aa aa aa</t>
  </si>
  <si>
    <t>0x17fe007b 05 62 1e 3b XX YY aa aa</t>
  </si>
  <si>
    <t>0x17fe007b 03 62 2a 0b XX aa aa aa</t>
  </si>
  <si>
    <t>0x17fe007b 05 62 1e ae XX YY aa aa</t>
  </si>
  <si>
    <t>0x17fe007b 05 62 1e af XX YY aa aa</t>
  </si>
  <si>
    <t>0x17fe007b 05 62 1e b0 XX YY aa aa</t>
  </si>
  <si>
    <t>0x17fe007b 05 62 1e b1 XX YY aa aa</t>
  </si>
  <si>
    <t>0x17fe007b 05 62 1e b2 XX YY aa aa</t>
  </si>
  <si>
    <t>0x17fe007b 05 62 1e b3 XX YY aa aa</t>
  </si>
  <si>
    <t>0x17fe007b 05 62 1e b4 XX YY aa aa</t>
  </si>
  <si>
    <t>0x17fe007b 05 62 1e b5 XX YY aa aa</t>
  </si>
  <si>
    <t>0x17fe007b 05 62 1e b6 XX YY aa aa</t>
  </si>
  <si>
    <t>0x17fe007b 05 62 1e b7 XX YY aa aa</t>
  </si>
  <si>
    <t>0x17fe007b 05 62 1e b8 XX YY aa aa</t>
  </si>
  <si>
    <t>0x17fe007b 05 62 1e b9 XX YY aa aa</t>
  </si>
  <si>
    <t>0x17fe007b 05 62 1e ba XX YY aa aa</t>
  </si>
  <si>
    <t>0x17fe007b 05 62 1e bb XX YY aa aa</t>
  </si>
  <si>
    <t>0x17fe007b 05 62 1e bc XX YY aa aa</t>
  </si>
  <si>
    <t>0x17fe007b 05 62 1e bd XX YY aa aa</t>
  </si>
  <si>
    <t>0x17fe007b 05 62 74 25 XX YY aa aa</t>
  </si>
  <si>
    <t>0x17fe007b 05 62 74 26 XX YY aa aa</t>
  </si>
  <si>
    <t>0x000007b0 04 62 f4 49 XX aa aa aa</t>
  </si>
  <si>
    <t>0x17fe0076 05 62 21 0e XX YY aa aa</t>
  </si>
  <si>
    <t>0x000007b0 05 62 42 db XX YY aa aa</t>
  </si>
  <si>
    <t>0x0000070e 03 22 26 09 55 55 55 55</t>
  </si>
  <si>
    <t>0x00000778 04 62 26 09 XX aa aa aa</t>
  </si>
  <si>
    <t>0x17fe007b 05 62 1e 40 XX YY aa aa</t>
  </si>
  <si>
    <t>0x17fe007b 05 62 1e 41 XX YY aa aa</t>
  </si>
  <si>
    <t>0x17fe007b 05 62 1e 42 XX YY aa aa</t>
  </si>
  <si>
    <t>0x17fe007b 05 62 1e 43 XX YY aa aa</t>
  </si>
  <si>
    <t>0x17fe007b 05 62 1e 44 XX YY aa aa</t>
  </si>
  <si>
    <t>0x17fe007b 05 62 1e 45 XX YY aa aa</t>
  </si>
  <si>
    <t>0x17fe007b 05 62 1e 46 XX YY aa aa</t>
  </si>
  <si>
    <t>0x17fe007b 05 62 1e 47 XX YY aa aa</t>
  </si>
  <si>
    <t>0x17fe007b 05 62 1e 48 XX YY aa aa</t>
  </si>
  <si>
    <t>0x17fe007b 05 62 1e 49 XX YY aa aa</t>
  </si>
  <si>
    <t>0x17fe007b 05 62 1e 4a XX YY aa aa</t>
  </si>
  <si>
    <t>0x17fe007b 05 62 1e 4b XX YY aa aa</t>
  </si>
  <si>
    <t>0x17fe007b 05 62 1e 4c XX YY aa aa</t>
  </si>
  <si>
    <t>0x17fe007b 05 62 1e 4d XX YY aa aa</t>
  </si>
  <si>
    <t>0x17fe007b 05 62 1e 4e XX YY aa aa</t>
  </si>
  <si>
    <t>0x17fe007b 05 62 1e 4f XX YY aa aa</t>
  </si>
  <si>
    <t>0x17fe007b 05 62 1e 50 XX YY aa aa</t>
  </si>
  <si>
    <t>0x17fe007b 05 62 1e 51 XX YY aa aa</t>
  </si>
  <si>
    <t>0x17fe007b 05 62 1e 52 XX YY aa aa</t>
  </si>
  <si>
    <t>0x17fe007b 05 62 1e 53 XX YY aa aa</t>
  </si>
  <si>
    <t>0x17fe007b 05 62 1e 54 XX YY aa aa</t>
  </si>
  <si>
    <t>0x17fe007b 05 62 1e 55 XX YY aa aa</t>
  </si>
  <si>
    <t>0x17fe007b 05 62 1e 56 XX YY aa aa</t>
  </si>
  <si>
    <t>0x17fe007b 05 62 1e 57 XX YY aa aa</t>
  </si>
  <si>
    <t>0x17fe007b 05 62 1e 58 XX YY aa aa</t>
  </si>
  <si>
    <t>0x17fe007b 05 62 1e 59 XX YY aa aa</t>
  </si>
  <si>
    <t>0x17fe007b 05 62 1e 5a XX YY aa aa</t>
  </si>
  <si>
    <t>0x17fe007b 05 62 1e 5b XX YY aa aa</t>
  </si>
  <si>
    <t>0x17fe007b 05 62 1e 5c XX YY aa aa</t>
  </si>
  <si>
    <t>0x17fe007b 05 62 1e 5d XX YY aa aa</t>
  </si>
  <si>
    <t>0x17fe007b 05 62 1e 5e XX YY aa aa</t>
  </si>
  <si>
    <t>0x17fe007b 05 62 1e 5f XX YY aa aa</t>
  </si>
  <si>
    <t>0x17fe007b 05 62 1e 60 XX YY aa aa</t>
  </si>
  <si>
    <t>0x17fe007b 05 62 1e 61 XX YY aa aa</t>
  </si>
  <si>
    <t>0x17fe007b 05 62 1e 62 XX YY aa aa</t>
  </si>
  <si>
    <t>0x17fe007b 05 62 1e 63 XX YY aa aa</t>
  </si>
  <si>
    <t>0x17fe007b 05 62 1e 64 XX YY aa aa</t>
  </si>
  <si>
    <t>0x17fe007b 05 62 1e 65 XX YY aa aa</t>
  </si>
  <si>
    <t>0x17fe007b 05 62 1e 66 XX YY aa aa</t>
  </si>
  <si>
    <t>0x17fe007b 05 62 1e 67 XX YY aa aa</t>
  </si>
  <si>
    <t>0x17fe007b 05 62 1e 68 XX YY aa aa</t>
  </si>
  <si>
    <t>0x17fe007b 05 62 1e 69 XX YY aa aa</t>
  </si>
  <si>
    <t>0x17fe007b 05 62 1e 6a XX YY aa aa</t>
  </si>
  <si>
    <t>0x17fe007b 05 62 1e 6b XX YY aa aa</t>
  </si>
  <si>
    <t>0x17fe007b 05 62 1e 6c XX YY aa aa</t>
  </si>
  <si>
    <t>0x17fe007b 05 62 1e 6d XX YY aa aa</t>
  </si>
  <si>
    <t>0x17fe007b 05 62 1e 6e XX YY aa aa</t>
  </si>
  <si>
    <t>0x17fe007b 05 62 1e 6f XX YY aa aa</t>
  </si>
  <si>
    <t>0x17fe007b 05 62 1e 70 XX YY aa aa</t>
  </si>
  <si>
    <t>0x17fe007b 05 62 1e 71 XX YY aa aa</t>
  </si>
  <si>
    <t>0x17fe007b 05 62 1e 72 XX YY aa aa</t>
  </si>
  <si>
    <t>0x17fe007b 05 62 1e 73 XX YY aa aa</t>
  </si>
  <si>
    <t>0x17fe007b 05 62 1e 74 XX YY aa aa</t>
  </si>
  <si>
    <t>0x17fe007b 05 62 1e 75 XX YY aa aa</t>
  </si>
  <si>
    <t>0x17fe007b 05 62 1e 76 XX YY aa aa</t>
  </si>
  <si>
    <t>0x17fe007b 05 62 1e 77 XX YY aa aa</t>
  </si>
  <si>
    <t>0x17fe007b 05 62 1e 78 XX YY aa aa</t>
  </si>
  <si>
    <t>0x17fe007b 05 62 1e 79 XX YY aa aa</t>
  </si>
  <si>
    <t>0x17fe007b 05 62 1e 7a XX YY aa aa</t>
  </si>
  <si>
    <t>0x17fe007b 05 62 1e 7b XX YY aa aa</t>
  </si>
  <si>
    <t>0x17fe007b 05 62 1e 7c XX YY aa aa</t>
  </si>
  <si>
    <t>0x17fe007b 05 62 1e 7d XX YY aa aa</t>
  </si>
  <si>
    <t>0x17fe007b 05 62 1e 7e XX YY aa aa</t>
  </si>
  <si>
    <t>0x17fe007b 05 62 1e 7f XX YY aa aa</t>
  </si>
  <si>
    <t>0x17fe007b 05 62 1e 80 XX YY aa aa</t>
  </si>
  <si>
    <t>0x17fe007b 05 62 1e 81 XX YY aa aa</t>
  </si>
  <si>
    <t>0x17fe007b 05 62 1e 82 XX YY aa aa</t>
  </si>
  <si>
    <t>0x17fe007b 05 62 1e 83 XX YY aa aa</t>
  </si>
  <si>
    <t>0x17fe007b 05 62 1e 84 XX YY aa aa</t>
  </si>
  <si>
    <t>0x17fe007b 05 62 1e 85 XX YY aa aa</t>
  </si>
  <si>
    <t>0x17fe007b 05 62 1e 86 XX YY aa aa</t>
  </si>
  <si>
    <t>0x17fe007b 05 62 1e 87 XX YY aa aa</t>
  </si>
  <si>
    <t>0x17fe007b 05 62 1e 88 XX YY aa aa</t>
  </si>
  <si>
    <t>0x17fe007b 05 62 1e 89 XX YY aa aa</t>
  </si>
  <si>
    <t>0x17fe007b 05 62 1e 8a XX YY aa aa</t>
  </si>
  <si>
    <t>0x17fe007b 05 62 1e 8b XX YY aa aa</t>
  </si>
  <si>
    <t>0x17fe007b 05 62 1e 8c XX YY aa aa</t>
  </si>
  <si>
    <t>0x17fe007b 05 62 1e 8d XX YY aa aa</t>
  </si>
  <si>
    <t>0x17fe007b 05 62 1e 8e XX YY aa aa</t>
  </si>
  <si>
    <t>0x17fe007b 05 62 1e 8F XX YY aa aa</t>
  </si>
  <si>
    <t>0x17fe007b 05 62 1e 90 XX YY aa aa</t>
  </si>
  <si>
    <t>0x17fe007b 05 62 1e 91 XX YY aa aa</t>
  </si>
  <si>
    <t>0x17fe007b 05 62 1e 92 XX YY aa aa</t>
  </si>
  <si>
    <t>0x17fe007b 05 62 1e 93 XX YY aa aa</t>
  </si>
  <si>
    <t>0x17fe007b 05 62 1e 94 XX YY aa aa</t>
  </si>
  <si>
    <t>0x17fe007b 05 62 1e 95 XX YY aa aa</t>
  </si>
  <si>
    <t>0x17fe007b 05 62 1e 96 XX YY aa aa</t>
  </si>
  <si>
    <t>0x17fe007b 05 62 1e 97 XX YY aa aa</t>
  </si>
  <si>
    <t>0x17fe007b 05 62 1e 98 XX YY aa aa</t>
  </si>
  <si>
    <t>0x17fe007b 05 62 1e 99 XX YY aa aa</t>
  </si>
  <si>
    <t>0x17fe007b 05 62 1e 9a XX YY aa aa</t>
  </si>
  <si>
    <t>0x17fe007b 05 62 1e 9b XX YY aa aa</t>
  </si>
  <si>
    <t>0x17fe007b 05 62 1e 9c XX YY aa aa</t>
  </si>
  <si>
    <t>0x17fe007b 05 62 1e 9d XX YY aa aa</t>
  </si>
  <si>
    <t>0x17fe007b 05 62 1e 9e XX YY aa aa</t>
  </si>
  <si>
    <t>0x17fe007b 05 62 1e 9f XX YY aa aa</t>
  </si>
  <si>
    <t>0x17fe007b 05 62 1e a0 XX YY aa aa</t>
  </si>
  <si>
    <t>0x17fe007b 05 62 1e a1 XX YY aa aa</t>
  </si>
  <si>
    <t>0x17fe007b 05 62 1e a2 XX YY aa aa</t>
  </si>
  <si>
    <t>0x17fe007b 05 62 1e a3 XX YY aa aa</t>
  </si>
  <si>
    <t>0x17fe007b 05 62 1e a4 XX YY aa aa</t>
  </si>
  <si>
    <t>0x17fe007b 05 62 1e a5 XX YY aa aa</t>
  </si>
  <si>
    <t>0x17fe007b 05 62 1e a6 XX YY aa aa</t>
  </si>
  <si>
    <t>0x17fe007b 05 62 1e a7 XX YY aa aa</t>
  </si>
  <si>
    <t>0x17fe007b 05 62 1e a8 XX YY aa aa</t>
  </si>
  <si>
    <t>0x17fe007b 05 62 1e a9 XX YY aa aa</t>
  </si>
  <si>
    <t>0x17fe007b 05 62 1e aa XX YY aa aa</t>
  </si>
  <si>
    <t>0x17fe007b 05 62 1e ab XX YY aa aa</t>
  </si>
  <si>
    <t>ppm</t>
  </si>
  <si>
    <t>0x17fe007b 07 62 1f 0e WW XX YY ZZ</t>
  </si>
  <si>
    <t>0x17fe007b 03 62 1f 0f WW XX YY ZZ</t>
  </si>
  <si>
    <t>Request for HV Battery serial</t>
  </si>
  <si>
    <t>Flow control from sender</t>
  </si>
  <si>
    <t>Reply: 10= multiframe, 18 (hex 12) is number of bytes, 62 (SID 22+ 0x40), 05 00 is DID plus last 3 bytes is data</t>
  </si>
  <si>
    <t>21 is sequence number, the rest of 7 bytes is data</t>
  </si>
  <si>
    <t>22 is sequence number, the rest of 5 bytes is data</t>
  </si>
  <si>
    <t>Total data is 18</t>
  </si>
  <si>
    <t>4b</t>
  </si>
  <si>
    <t>Hex data</t>
  </si>
  <si>
    <t>DEC ASCII</t>
  </si>
  <si>
    <t xml:space="preserve">288 VWARKQD408 </t>
  </si>
  <si>
    <t>[space]</t>
  </si>
  <si>
    <t>R</t>
  </si>
  <si>
    <t>K</t>
  </si>
  <si>
    <t>Q</t>
  </si>
  <si>
    <t>D</t>
  </si>
  <si>
    <t>Request: Lenght = 03, SID is 22, DID is "1e 32"</t>
  </si>
  <si>
    <t>fc</t>
  </si>
  <si>
    <t>e2</t>
  </si>
  <si>
    <t>e9</t>
  </si>
  <si>
    <t>c5</t>
  </si>
  <si>
    <t>ee</t>
  </si>
  <si>
    <t>e7</t>
  </si>
  <si>
    <t>send</t>
  </si>
  <si>
    <t>receive</t>
  </si>
  <si>
    <t>tre decimaler</t>
  </si>
  <si>
    <t>Send</t>
  </si>
  <si>
    <t>03=lenght, 22=SID, 2a f7=DID</t>
  </si>
  <si>
    <t>10=multiframe, 1a-&gt;dec=26 databytes, 62=22+0x40,2a f7 =DID, 3 data bytes (2b 2d 00)</t>
  </si>
  <si>
    <t>Flow control from sender (30). Byte 1 is block size before new flow control (00 -&gt; never divide in blocks), byte 2 is minimum separation time (00).</t>
  </si>
  <si>
    <t>22 = second frame, 8 data bytes.</t>
  </si>
  <si>
    <t xml:space="preserve">23 = third frame, 7 data bytes, but only 6 is used according to first frame message. </t>
  </si>
  <si>
    <t>21 = first frame, 8 data bytes (first one in a sequence is always 21)</t>
  </si>
  <si>
    <t>2b</t>
  </si>
  <si>
    <t>2d</t>
  </si>
  <si>
    <t>f7</t>
  </si>
  <si>
    <t>2e</t>
  </si>
  <si>
    <t>0f</t>
  </si>
  <si>
    <t>0e</t>
  </si>
  <si>
    <t>YY=08-&gt;P,YY=05-&gt;D,YY=0c-&gt;B,YY=07-&gt;R,YY=06-&gt;N</t>
  </si>
  <si>
    <t>03=lenght, 22=SID, f8 02=DID</t>
  </si>
  <si>
    <t>Databytes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</si>
  <si>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</si>
  <si>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</si>
  <si>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</si>
  <si>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</si>
  <si>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</si>
  <si>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</si>
  <si>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</si>
  <si>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</si>
  <si>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</si>
  <si>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</si>
  <si>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</si>
  <si>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</si>
  <si>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</si>
  <si>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</si>
  <si>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</si>
  <si>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</si>
  <si>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</si>
  <si>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DEC</t>
  </si>
  <si>
    <t>ASCII</t>
  </si>
  <si>
    <t>5a</t>
  </si>
  <si>
    <t>10=multiframe, 14-&gt;dec=(20-17 databytes, 62=22+0x40,f8 02 =DID, 3 data bytes (57 56 57)</t>
  </si>
  <si>
    <t>Z</t>
  </si>
  <si>
    <t>E</t>
  </si>
  <si>
    <t>M</t>
  </si>
  <si>
    <t>P</t>
  </si>
  <si>
    <t>WVWZZZE1ZMP000000</t>
  </si>
  <si>
    <t>HV Battery cell # with highest voltage</t>
  </si>
  <si>
    <t>HV Battery cell # with lowest  voltage</t>
  </si>
  <si>
    <t/>
  </si>
  <si>
    <t>etc</t>
  </si>
  <si>
    <t>24 = second frame, 6 data bytes.</t>
  </si>
  <si>
    <t>03=lenght, 22=SID, 24 30=DID</t>
  </si>
  <si>
    <t>10=multiframe, 33 bytes message (hex 21), 62=22+0x40,24 30 =DID, 3 data bytes (31 36 b0)</t>
  </si>
  <si>
    <t>21 = first frame, 7 data bytes (first one in a sequence is always 21)</t>
  </si>
  <si>
    <t>22 = second frame, 7 data bytes.</t>
  </si>
  <si>
    <t>23 = second frame, 7 data bytes.</t>
  </si>
  <si>
    <t>Data message</t>
  </si>
  <si>
    <t>b0</t>
  </si>
  <si>
    <t>4e</t>
  </si>
  <si>
    <t>02</t>
  </si>
  <si>
    <t>Reply from ECU: 10 means multiframe. 19 (13 hex) is total lenght of bytes. Repeat SID 62 (22+40 hex) and repeat the DID</t>
  </si>
  <si>
    <t>Markerade bytes minskar i värde när man kör (discharge)</t>
  </si>
  <si>
    <t>Markerade bytes ökar i värde när man motorbromsar (charge)</t>
  </si>
  <si>
    <t>mellan</t>
  </si>
  <si>
    <t>störst</t>
  </si>
  <si>
    <t>minst</t>
  </si>
  <si>
    <t>1f</t>
  </si>
  <si>
    <t>c7</t>
  </si>
  <si>
    <t>e1</t>
  </si>
  <si>
    <t>d1</t>
  </si>
  <si>
    <t>6a</t>
  </si>
  <si>
    <t>3d</t>
  </si>
  <si>
    <t>0x000007d1   06 62 24 31 02 XX YY aa</t>
  </si>
  <si>
    <t>ABRP</t>
  </si>
  <si>
    <t>EvNotify</t>
  </si>
  <si>
    <t>required</t>
  </si>
  <si>
    <t>1 - Top priority</t>
  </si>
  <si>
    <t>2 - High priority</t>
  </si>
  <si>
    <t>3 - secondary</t>
  </si>
  <si>
    <t>SOC (HMI)</t>
  </si>
  <si>
    <t>SoC (BMS)</t>
  </si>
  <si>
    <t>HV Cell max temp and cell #</t>
  </si>
  <si>
    <t>HV Cell min temp and cell #</t>
  </si>
  <si>
    <t>(WW*2^8+XX)/64 = temp, ZZ = point # with highest temp</t>
  </si>
  <si>
    <t>(WW*2^8+XX)/64 = temp, ZZ = point # with lowest temp</t>
  </si>
  <si>
    <t>(XX*2^8+YY)/4 = Voltage</t>
  </si>
  <si>
    <t>(WW*2^32+XX*2^16+YY*2^8+ZZ-150000)/100 = HV current in decimal value</t>
  </si>
  <si>
    <t>XX/2-50 = outdoor temperature</t>
  </si>
  <si>
    <t>B1B2/1024+4,26=12V voltage</t>
  </si>
  <si>
    <t>(XX*2^8+YY)/5-40= inside temperature</t>
  </si>
  <si>
    <t>YY*100 = CO2 in ppm</t>
  </si>
  <si>
    <t>XX/2,55 = pedal position in %</t>
  </si>
  <si>
    <t>(XX*2^8+YY)/10=auxilary power in kW</t>
  </si>
  <si>
    <t>(XX*2^16+YY*2^8+ZZ) = km in decimal</t>
  </si>
  <si>
    <t>XX/4 = PTC current in decimal value</t>
  </si>
  <si>
    <t>(WW*2^8+XX)/64 = temperature</t>
  </si>
  <si>
    <t>(YY*2^8+ZZ)/64 = temperature</t>
  </si>
  <si>
    <t>(WW*2^8+XX)/64 = temperature, ZZ=# of temp point</t>
  </si>
  <si>
    <t>(XX*2^8+YY)/1000+1 = Voltage in decimal</t>
  </si>
  <si>
    <t>XX = cirkulation pump in %</t>
  </si>
  <si>
    <t>(XX*2^8+YY)/16 = DC-DC current in decimal value</t>
  </si>
  <si>
    <t>(XX*2^8+YY)/512 = DC-DC volt in decimal value</t>
  </si>
  <si>
    <t>XX/2-40=temperature in C</t>
  </si>
  <si>
    <t>YY = number of tracked satelites</t>
  </si>
  <si>
    <t>XX = number of vissible satelites</t>
  </si>
  <si>
    <t>ZZ Is the cell # with highest voltage</t>
  </si>
  <si>
    <t>ZZ Is the cell # with lowest voltage</t>
  </si>
  <si>
    <t>(XX*2^8+YY)/8-40 = temperature in C</t>
  </si>
  <si>
    <t>XX = speed in decimal</t>
  </si>
  <si>
    <t>XX/2,5= SOC in decimal</t>
  </si>
  <si>
    <t>12V Battery SoC</t>
  </si>
  <si>
    <t>Look at tab for discharge</t>
  </si>
  <si>
    <t>send flow control</t>
  </si>
  <si>
    <t>B0</t>
  </si>
  <si>
    <t>Red numbers is the data bytes</t>
  </si>
  <si>
    <t>0x17fc0076</t>
  </si>
  <si>
    <t>0x17fe0076</t>
  </si>
  <si>
    <t>f8</t>
  </si>
  <si>
    <t>Example on how to calculate VIN</t>
  </si>
  <si>
    <t>Look at tab for VIN</t>
  </si>
  <si>
    <t>Look at tab for battery serial</t>
  </si>
  <si>
    <t xml:space="preserve">Example on how to calculate serial a ID.3:   </t>
  </si>
  <si>
    <t>calculation</t>
  </si>
  <si>
    <t>Total charge is =(B8*2^24+B9*2^16+B10*2^8+B11)/8583,07123641215</t>
  </si>
  <si>
    <t>Total charge in kWh</t>
  </si>
  <si>
    <t>SOC BMS</t>
  </si>
  <si>
    <t>SOC HMI</t>
  </si>
  <si>
    <t>(B8*2^24+B9*2^16+B10*2^8+B11)/8583,07123641215 = total ack charge</t>
  </si>
  <si>
    <t>Corrected error in formula</t>
  </si>
  <si>
    <t>SoC(BMS)*51/46-6 = SOC (HMI)</t>
  </si>
  <si>
    <t>Adjusted -6,4 to -6 to make full charged car have 100% SOC 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</si>
</sst>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quotePrefix="1" applyAlignment="1">
      <alignment horizontal="center"/>
    </xf>
    <xf numFmtId="0" fontId="0" fillId="0" borderId="0" xfId="0" applyAlignment="1"/>
    <xf numFmtId="0" fontId="4" fillId="0" borderId="0" xfId="0" quotePrefix="1" applyFont="1" applyAlignment="1">
      <alignment horizontal="center"/>
    </xf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6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b/>
        <i val="0"/>
        <color rgb="FF002060"/>
      </font>
    </dxf>
    <dxf>
      <font>
        <b/>
        <i val="0"/>
        <color rgb="FFFF0000"/>
      </font>
    </dxf>
    <dxf>
      <font>
        <b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7</xdr:row>
      <xdr:rowOff>171450</xdr:rowOff>
    </xdr:from>
    <xdr:to>
      <xdr:col>8</xdr:col>
      <xdr:colOff>375756</xdr:colOff>
      <xdr:row>13</xdr:row>
      <xdr:rowOff>66675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670B7FE-286A-482A-B5AB-6011E948E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3600450"/>
          <a:ext cx="3138006" cy="1038225"/>
        </a:xfrm>
        <a:prstGeom prst="rect">
          <a:avLst/>
        </a:prstGeom>
      </xdr:spPr>
    </xdr:pic>
    <xdr:clientData/>
  </xdr:twoCellAnchor>
  <xdr:twoCellAnchor>
    <xdr:from>
      <xdr:col>5</xdr:col>
      <xdr:colOff>409575</xdr:colOff>
      <xdr:row>12</xdr:row>
      <xdr:rowOff>9525</xdr:rowOff>
    </xdr:from>
    <xdr:to>
      <xdr:col>6</xdr:col>
      <xdr:colOff>276225</xdr:colOff>
      <xdr:row>13</xdr:row>
      <xdr:rowOff>57150</xdr:rowOff>
    </xdr:to>
    <xdr:sp macro="" textlink="">
      <xdr:nvSpPr>
        <xdr:cNvPr id="4" name="Rektangel 3">
          <a:extLst>
            <a:ext uri="{FF2B5EF4-FFF2-40B4-BE49-F238E27FC236}">
              <a16:creationId xmlns:a16="http://schemas.microsoft.com/office/drawing/2014/main" id="{C2A24241-74CF-450E-B42F-DBCA967E54B3}"/>
            </a:ext>
          </a:extLst>
        </xdr:cNvPr>
        <xdr:cNvSpPr/>
      </xdr:nvSpPr>
      <xdr:spPr>
        <a:xfrm>
          <a:off x="3457575" y="2295525"/>
          <a:ext cx="4762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7</xdr:col>
      <xdr:colOff>390525</xdr:colOff>
      <xdr:row>11</xdr:row>
      <xdr:rowOff>9525</xdr:rowOff>
    </xdr:from>
    <xdr:to>
      <xdr:col>8</xdr:col>
      <xdr:colOff>257175</xdr:colOff>
      <xdr:row>12</xdr:row>
      <xdr:rowOff>57150</xdr:rowOff>
    </xdr:to>
    <xdr:sp macro="" textlink="">
      <xdr:nvSpPr>
        <xdr:cNvPr id="5" name="Rektangel 4">
          <a:extLst>
            <a:ext uri="{FF2B5EF4-FFF2-40B4-BE49-F238E27FC236}">
              <a16:creationId xmlns:a16="http://schemas.microsoft.com/office/drawing/2014/main" id="{62574E84-7F61-4883-BC5F-3FE27A42392B}"/>
            </a:ext>
          </a:extLst>
        </xdr:cNvPr>
        <xdr:cNvSpPr/>
      </xdr:nvSpPr>
      <xdr:spPr>
        <a:xfrm>
          <a:off x="4657725" y="2105025"/>
          <a:ext cx="4762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9524</xdr:rowOff>
    </xdr:from>
    <xdr:to>
      <xdr:col>6</xdr:col>
      <xdr:colOff>583489</xdr:colOff>
      <xdr:row>13</xdr:row>
      <xdr:rowOff>19049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1FABE6D-8491-4B48-A2FB-82BE4A79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33524"/>
          <a:ext cx="3021889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571499</xdr:colOff>
      <xdr:row>4</xdr:row>
      <xdr:rowOff>0</xdr:rowOff>
    </xdr:from>
    <xdr:to>
      <xdr:col>6</xdr:col>
      <xdr:colOff>487031</xdr:colOff>
      <xdr:row>10</xdr:row>
      <xdr:rowOff>57150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DE059C9F-6A83-4DA7-8ABB-79A7BBA42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762000"/>
          <a:ext cx="3068307" cy="1200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7</xdr:row>
      <xdr:rowOff>180975</xdr:rowOff>
    </xdr:from>
    <xdr:to>
      <xdr:col>5</xdr:col>
      <xdr:colOff>2171700</xdr:colOff>
      <xdr:row>13</xdr:row>
      <xdr:rowOff>65861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5D66EB6-A73D-4622-86B7-43E427303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1514475"/>
          <a:ext cx="3038475" cy="102788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18</xdr:row>
      <xdr:rowOff>171450</xdr:rowOff>
    </xdr:from>
    <xdr:to>
      <xdr:col>6</xdr:col>
      <xdr:colOff>4281</xdr:colOff>
      <xdr:row>24</xdr:row>
      <xdr:rowOff>66675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713783DD-AC27-4649-8B94-0DA4BE204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14550" y="3600450"/>
          <a:ext cx="3138006" cy="1038225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25</xdr:row>
      <xdr:rowOff>152400</xdr:rowOff>
    </xdr:from>
    <xdr:to>
      <xdr:col>10</xdr:col>
      <xdr:colOff>389568</xdr:colOff>
      <xdr:row>44</xdr:row>
      <xdr:rowOff>123376</xdr:rowOff>
    </xdr:to>
    <xdr:pic>
      <xdr:nvPicPr>
        <xdr:cNvPr id="5" name="Bildobjekt 4">
          <a:extLst>
            <a:ext uri="{FF2B5EF4-FFF2-40B4-BE49-F238E27FC236}">
              <a16:creationId xmlns:a16="http://schemas.microsoft.com/office/drawing/2014/main" id="{5467CF51-CF25-49CE-AA13-087A6FD2F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4914900"/>
          <a:ext cx="7657143" cy="35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409575</xdr:colOff>
      <xdr:row>33</xdr:row>
      <xdr:rowOff>152400</xdr:rowOff>
    </xdr:from>
    <xdr:to>
      <xdr:col>21</xdr:col>
      <xdr:colOff>519827</xdr:colOff>
      <xdr:row>42</xdr:row>
      <xdr:rowOff>47424</xdr:rowOff>
    </xdr:to>
    <xdr:pic>
      <xdr:nvPicPr>
        <xdr:cNvPr id="6" name="Bildobjekt 5">
          <a:extLst>
            <a:ext uri="{FF2B5EF4-FFF2-40B4-BE49-F238E27FC236}">
              <a16:creationId xmlns:a16="http://schemas.microsoft.com/office/drawing/2014/main" id="{39F6BCD2-E6A8-48EF-B0C7-2A146394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6438900"/>
          <a:ext cx="6980952" cy="1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408516</xdr:colOff>
      <xdr:row>17</xdr:row>
      <xdr:rowOff>88900</xdr:rowOff>
    </xdr:from>
    <xdr:to>
      <xdr:col>23</xdr:col>
      <xdr:colOff>142954</xdr:colOff>
      <xdr:row>32</xdr:row>
      <xdr:rowOff>88543</xdr:rowOff>
    </xdr:to>
    <xdr:pic>
      <xdr:nvPicPr>
        <xdr:cNvPr id="7" name="Bildobjekt 6">
          <a:extLst>
            <a:ext uri="{FF2B5EF4-FFF2-40B4-BE49-F238E27FC236}">
              <a16:creationId xmlns:a16="http://schemas.microsoft.com/office/drawing/2014/main" id="{6784E5A9-2DFB-419B-A035-4344AC7C5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48183" y="3327400"/>
          <a:ext cx="7883604" cy="2857143"/>
        </a:xfrm>
        <a:prstGeom prst="rect">
          <a:avLst/>
        </a:prstGeom>
      </xdr:spPr>
    </xdr:pic>
    <xdr:clientData/>
  </xdr:twoCellAnchor>
  <xdr:twoCellAnchor>
    <xdr:from>
      <xdr:col>5</xdr:col>
      <xdr:colOff>889000</xdr:colOff>
      <xdr:row>23</xdr:row>
      <xdr:rowOff>0</xdr:rowOff>
    </xdr:from>
    <xdr:to>
      <xdr:col>5</xdr:col>
      <xdr:colOff>1883833</xdr:colOff>
      <xdr:row>24</xdr:row>
      <xdr:rowOff>84667</xdr:rowOff>
    </xdr:to>
    <xdr:sp macro="" textlink="">
      <xdr:nvSpPr>
        <xdr:cNvPr id="3" name="Rektangel 2">
          <a:extLst>
            <a:ext uri="{FF2B5EF4-FFF2-40B4-BE49-F238E27FC236}">
              <a16:creationId xmlns:a16="http://schemas.microsoft.com/office/drawing/2014/main" id="{ACC98BD8-5E98-4916-B673-6899A90D5842}"/>
            </a:ext>
          </a:extLst>
        </xdr:cNvPr>
        <xdr:cNvSpPr/>
      </xdr:nvSpPr>
      <xdr:spPr>
        <a:xfrm>
          <a:off x="3958167" y="4381500"/>
          <a:ext cx="994833" cy="2751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5</xdr:row>
      <xdr:rowOff>0</xdr:rowOff>
    </xdr:from>
    <xdr:to>
      <xdr:col>6</xdr:col>
      <xdr:colOff>582118</xdr:colOff>
      <xdr:row>12</xdr:row>
      <xdr:rowOff>57150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54FE49C6-82BA-4E7E-BD4D-2A0EAE76D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952500"/>
          <a:ext cx="3077668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D63-161A-4A30-AF3B-06EB53EC343E}">
  <sheetPr filterMode="1"/>
  <dimension ref="A1:R197"/>
  <sheetViews>
    <sheetView tabSelected="1" topLeftCell="B1" workbookViewId="0">
      <pane ySplit="5" topLeftCell="A6" activePane="bottomLeft" state="frozen"/>
      <selection pane="bottomLeft" activeCell="R11" sqref="R11"/>
    </sheetView>
  </sheetViews>
  <sheetFormatPr defaultRowHeight="15" x14ac:dyDescent="0.25"/>
  <cols>
    <col min="1" max="1" width="12" style="2" customWidth="1"/>
    <col min="2" max="2" width="16.85546875" style="2" customWidth="1"/>
    <col min="3" max="3" width="18.5703125" style="2" customWidth="1"/>
    <col min="4" max="4" width="15.28515625" style="2" customWidth="1"/>
    <col min="5" max="5" width="37.7109375" bestFit="1" customWidth="1"/>
    <col min="6" max="6" width="11.85546875" style="2" customWidth="1"/>
    <col min="7" max="7" width="14.140625" customWidth="1"/>
    <col min="8" max="8" width="33.140625" style="6" customWidth="1"/>
    <col min="9" max="9" width="15.28515625" style="2" customWidth="1"/>
    <col min="10" max="10" width="13.28515625" customWidth="1"/>
    <col min="11" max="11" width="25.28515625" style="2" customWidth="1"/>
    <col min="12" max="12" width="33.7109375" style="6" customWidth="1"/>
    <col min="13" max="13" width="16.42578125" customWidth="1"/>
    <col min="14" max="14" width="24.42578125" customWidth="1"/>
    <col min="15" max="15" width="71.85546875" bestFit="1" customWidth="1"/>
    <col min="16" max="16" width="108.5703125" bestFit="1" customWidth="1"/>
    <col min="17" max="17" width="21" style="2" customWidth="1"/>
    <col min="18" max="18" width="57.85546875" bestFit="1" customWidth="1"/>
  </cols>
  <sheetData>
    <row r="1" spans="1:18" x14ac:dyDescent="0.25">
      <c r="G1" s="8" t="s">
        <v>78</v>
      </c>
      <c r="H1" s="3">
        <v>62</v>
      </c>
    </row>
    <row r="2" spans="1:18" x14ac:dyDescent="0.25">
      <c r="A2" s="7" t="s">
        <v>30</v>
      </c>
      <c r="D2" s="9"/>
      <c r="G2" s="8" t="s">
        <v>75</v>
      </c>
      <c r="H2" s="3" t="s">
        <v>74</v>
      </c>
    </row>
    <row r="4" spans="1:18" x14ac:dyDescent="0.25">
      <c r="Q4" s="3"/>
      <c r="R4" s="1"/>
    </row>
    <row r="5" spans="1:18" x14ac:dyDescent="0.25">
      <c r="A5" s="3" t="s">
        <v>703</v>
      </c>
      <c r="B5" s="3" t="s">
        <v>702</v>
      </c>
      <c r="C5" s="3" t="s">
        <v>312</v>
      </c>
      <c r="D5" s="3" t="s">
        <v>314</v>
      </c>
      <c r="E5" s="1" t="s">
        <v>37</v>
      </c>
      <c r="F5" s="3" t="s">
        <v>35</v>
      </c>
      <c r="G5" s="3" t="s">
        <v>49</v>
      </c>
      <c r="H5" s="7" t="s">
        <v>31</v>
      </c>
      <c r="I5" s="3" t="s">
        <v>38</v>
      </c>
      <c r="J5" s="3" t="s">
        <v>39</v>
      </c>
      <c r="K5" s="3" t="s">
        <v>40</v>
      </c>
      <c r="L5" s="7" t="s">
        <v>33</v>
      </c>
      <c r="M5" s="3" t="s">
        <v>41</v>
      </c>
      <c r="N5" s="3" t="s">
        <v>42</v>
      </c>
      <c r="O5" s="1" t="s">
        <v>36</v>
      </c>
      <c r="P5" s="1" t="s">
        <v>4</v>
      </c>
      <c r="Q5" s="3" t="s">
        <v>80</v>
      </c>
      <c r="R5" s="1" t="s">
        <v>79</v>
      </c>
    </row>
    <row r="6" spans="1:18" x14ac:dyDescent="0.25">
      <c r="A6" s="2" t="s">
        <v>704</v>
      </c>
      <c r="B6" s="2" t="s">
        <v>705</v>
      </c>
      <c r="C6" s="2" t="s">
        <v>313</v>
      </c>
      <c r="D6" s="2" t="s">
        <v>316</v>
      </c>
      <c r="E6" t="s">
        <v>56</v>
      </c>
      <c r="F6" s="2" t="s">
        <v>57</v>
      </c>
      <c r="G6" s="2" t="s">
        <v>50</v>
      </c>
      <c r="H6" s="6" t="s">
        <v>58</v>
      </c>
      <c r="I6" s="2" t="str">
        <f>RIGHT(LEFT(H6,4),2)</f>
        <v>17</v>
      </c>
      <c r="J6" s="2" t="str">
        <f>LEFT(RIGHT(H6,30),6)</f>
        <v>fc007b</v>
      </c>
      <c r="K6" s="2" t="str">
        <f>LEFT(RIGHT(H6,23),23)</f>
        <v>03 22 1e 3b 55 55 55 55</v>
      </c>
      <c r="L6" s="6" t="s">
        <v>472</v>
      </c>
      <c r="M6" s="2" t="str">
        <f>RIGHT(LEFT(L6,10),8)</f>
        <v>17fe007b</v>
      </c>
      <c r="N6" s="2" t="str">
        <f>LEFT(RIGHT(L6,23),23)</f>
        <v>05 62 1e 3b XX YY aa aa</v>
      </c>
      <c r="O6" t="s">
        <v>714</v>
      </c>
      <c r="Q6" s="2">
        <v>1</v>
      </c>
      <c r="R6" t="s">
        <v>248</v>
      </c>
    </row>
    <row r="7" spans="1:18" x14ac:dyDescent="0.25">
      <c r="A7" s="2" t="s">
        <v>704</v>
      </c>
      <c r="B7" s="2" t="s">
        <v>705</v>
      </c>
      <c r="C7" s="2" t="s">
        <v>313</v>
      </c>
      <c r="D7" s="2" t="s">
        <v>316</v>
      </c>
      <c r="E7" t="s">
        <v>59</v>
      </c>
      <c r="F7" s="2" t="s">
        <v>60</v>
      </c>
      <c r="G7" s="2" t="s">
        <v>50</v>
      </c>
      <c r="H7" s="6" t="s">
        <v>61</v>
      </c>
      <c r="I7" s="2" t="str">
        <f>RIGHT(LEFT(H7,4),2)</f>
        <v>17</v>
      </c>
      <c r="J7" s="2" t="str">
        <f>LEFT(RIGHT(H7,30),6)</f>
        <v>fc007b</v>
      </c>
      <c r="K7" s="2" t="str">
        <f>LEFT(RIGHT(H7,23),23)</f>
        <v>03 22 1e 3d 55 55 55 55</v>
      </c>
      <c r="L7" s="6" t="s">
        <v>62</v>
      </c>
      <c r="M7" s="2" t="str">
        <f>RIGHT(LEFT(L7,10),8)</f>
        <v>17fe007b</v>
      </c>
      <c r="N7" s="2" t="str">
        <f>LEFT(RIGHT(L7,23),23)</f>
        <v>07 62 1e 3d WW XX YY ZZ</v>
      </c>
      <c r="O7" t="s">
        <v>715</v>
      </c>
      <c r="P7" t="s">
        <v>81</v>
      </c>
      <c r="Q7" s="2">
        <v>1</v>
      </c>
      <c r="R7" t="s">
        <v>248</v>
      </c>
    </row>
    <row r="8" spans="1:18" x14ac:dyDescent="0.25">
      <c r="B8" s="2" t="s">
        <v>705</v>
      </c>
      <c r="C8" s="2" t="s">
        <v>313</v>
      </c>
      <c r="D8" s="2" t="s">
        <v>319</v>
      </c>
      <c r="E8" t="s">
        <v>69</v>
      </c>
      <c r="F8" s="2" t="s">
        <v>70</v>
      </c>
      <c r="G8" s="2" t="s">
        <v>50</v>
      </c>
      <c r="H8" s="6" t="s">
        <v>71</v>
      </c>
      <c r="I8" s="2" t="str">
        <f>RIGHT(LEFT(H8,4),2)</f>
        <v>17</v>
      </c>
      <c r="J8" s="2" t="str">
        <f>LEFT(RIGHT(H8,30),6)</f>
        <v>fc007b</v>
      </c>
      <c r="K8" s="2" t="str">
        <f>LEFT(RIGHT(H8,23),23)</f>
        <v>03 22 74 48 55 55 55 55</v>
      </c>
      <c r="L8" s="6" t="s">
        <v>72</v>
      </c>
      <c r="M8" s="2" t="str">
        <f>RIGHT(LEFT(L8,10),8)</f>
        <v>17fe007b</v>
      </c>
      <c r="N8" s="2" t="str">
        <f>LEFT(RIGHT(L8,23),23)</f>
        <v>04 62 74 48 XX aa aa aa</v>
      </c>
      <c r="O8" t="s">
        <v>73</v>
      </c>
      <c r="Q8" s="2">
        <v>1</v>
      </c>
      <c r="R8" t="s">
        <v>248</v>
      </c>
    </row>
    <row r="9" spans="1:18" x14ac:dyDescent="0.25">
      <c r="B9" s="2" t="s">
        <v>705</v>
      </c>
      <c r="C9" s="2" t="s">
        <v>313</v>
      </c>
      <c r="D9" s="2" t="s">
        <v>317</v>
      </c>
      <c r="E9" t="s">
        <v>43</v>
      </c>
      <c r="F9" s="2" t="s">
        <v>44</v>
      </c>
      <c r="G9" s="2" t="s">
        <v>50</v>
      </c>
      <c r="H9" s="6" t="s">
        <v>45</v>
      </c>
      <c r="I9" s="2" t="str">
        <f>RIGHT(LEFT(H9,4),2)</f>
        <v>17</v>
      </c>
      <c r="J9" s="2" t="str">
        <f>LEFT(RIGHT(H9,30),6)</f>
        <v>fc007b</v>
      </c>
      <c r="K9" s="2" t="str">
        <f>LEFT(RIGHT(H9,23),23)</f>
        <v>03 22 f4 0d 55 55 55 55</v>
      </c>
      <c r="L9" s="6" t="s">
        <v>46</v>
      </c>
      <c r="M9" s="2" t="str">
        <f>RIGHT(LEFT(L9,10),8)</f>
        <v>17fe007b</v>
      </c>
      <c r="N9" s="2" t="str">
        <f>LEFT(RIGHT(L9,23),23)</f>
        <v>04 62 f4 0d XX aa aa aa</v>
      </c>
      <c r="O9" t="s">
        <v>737</v>
      </c>
      <c r="Q9" s="2">
        <v>1</v>
      </c>
      <c r="R9" t="s">
        <v>248</v>
      </c>
    </row>
    <row r="10" spans="1:18" x14ac:dyDescent="0.25">
      <c r="A10" s="2" t="s">
        <v>704</v>
      </c>
      <c r="B10" s="2" t="s">
        <v>706</v>
      </c>
      <c r="C10" s="2" t="s">
        <v>313</v>
      </c>
      <c r="D10" s="2" t="s">
        <v>316</v>
      </c>
      <c r="E10" t="s">
        <v>709</v>
      </c>
      <c r="F10" s="2" t="s">
        <v>25</v>
      </c>
      <c r="G10" s="2" t="s">
        <v>50</v>
      </c>
      <c r="H10" s="6" t="s">
        <v>32</v>
      </c>
      <c r="I10" s="2" t="str">
        <f>RIGHT(LEFT(H10,4),2)</f>
        <v>17</v>
      </c>
      <c r="J10" s="2" t="str">
        <f>LEFT(RIGHT(H10,30),6)</f>
        <v>fc007b</v>
      </c>
      <c r="K10" s="2" t="str">
        <f>LEFT(RIGHT(H10,23),23)</f>
        <v>03 22 02 8c 55 55 55 55</v>
      </c>
      <c r="L10" s="6" t="s">
        <v>34</v>
      </c>
      <c r="M10" s="2" t="str">
        <f>RIGHT(LEFT(L10,10),8)</f>
        <v>17fe007b</v>
      </c>
      <c r="N10" s="2" t="str">
        <f>LEFT(RIGHT(L10,23),23)</f>
        <v>04 62 02 8c XX aa aa aa</v>
      </c>
      <c r="O10" t="s">
        <v>738</v>
      </c>
      <c r="Q10" s="2">
        <v>1</v>
      </c>
      <c r="R10" t="s">
        <v>248</v>
      </c>
    </row>
    <row r="11" spans="1:18" x14ac:dyDescent="0.25">
      <c r="A11" s="2" t="s">
        <v>704</v>
      </c>
      <c r="B11" s="2" t="s">
        <v>706</v>
      </c>
      <c r="C11" s="2" t="s">
        <v>313</v>
      </c>
      <c r="D11" s="2" t="s">
        <v>316</v>
      </c>
      <c r="E11" t="s">
        <v>708</v>
      </c>
      <c r="F11" s="2" t="s">
        <v>25</v>
      </c>
      <c r="G11" s="2" t="s">
        <v>751</v>
      </c>
      <c r="J11" s="2"/>
      <c r="M11" s="2"/>
      <c r="N11" s="2"/>
      <c r="O11" s="13" t="s">
        <v>758</v>
      </c>
      <c r="Q11" s="2">
        <v>2</v>
      </c>
      <c r="R11" t="s">
        <v>759</v>
      </c>
    </row>
    <row r="12" spans="1:18" x14ac:dyDescent="0.25">
      <c r="B12" s="2" t="s">
        <v>706</v>
      </c>
      <c r="C12" s="2" t="s">
        <v>313</v>
      </c>
      <c r="D12" s="2" t="s">
        <v>315</v>
      </c>
      <c r="E12" t="s">
        <v>47</v>
      </c>
      <c r="F12" s="2" t="s">
        <v>48</v>
      </c>
      <c r="G12" s="2" t="s">
        <v>51</v>
      </c>
      <c r="H12" s="6" t="s">
        <v>495</v>
      </c>
      <c r="I12" s="2" t="str">
        <f t="shared" ref="I12:I43" si="0">RIGHT(LEFT(H12,4),2)</f>
        <v>00</v>
      </c>
      <c r="J12" s="2" t="str">
        <f t="shared" ref="J12:J43" si="1">LEFT(RIGHT(H12,30),6)</f>
        <v>00070e</v>
      </c>
      <c r="K12" s="2" t="str">
        <f t="shared" ref="K12:K43" si="2">LEFT(RIGHT(H12,23),23)</f>
        <v>03 22 26 09 55 55 55 55</v>
      </c>
      <c r="L12" s="6" t="s">
        <v>496</v>
      </c>
      <c r="M12" s="2" t="str">
        <f t="shared" ref="M12:M43" si="3">RIGHT(LEFT(L12,10),8)</f>
        <v>00000778</v>
      </c>
      <c r="N12" s="2" t="str">
        <f t="shared" ref="N12:N43" si="4">LEFT(RIGHT(L12,23),23)</f>
        <v>04 62 26 09 XX aa aa aa</v>
      </c>
      <c r="O12" t="s">
        <v>716</v>
      </c>
      <c r="Q12" s="2">
        <v>1</v>
      </c>
      <c r="R12" t="s">
        <v>248</v>
      </c>
    </row>
    <row r="13" spans="1:18" hidden="1" x14ac:dyDescent="0.25">
      <c r="A13" s="2" t="s">
        <v>704</v>
      </c>
      <c r="C13" s="2" t="s">
        <v>313</v>
      </c>
      <c r="D13" s="2" t="s">
        <v>318</v>
      </c>
      <c r="E13" t="s">
        <v>241</v>
      </c>
      <c r="F13" s="2" t="s">
        <v>57</v>
      </c>
      <c r="G13" s="2" t="s">
        <v>50</v>
      </c>
      <c r="H13" s="6" t="s">
        <v>467</v>
      </c>
      <c r="I13" s="2" t="str">
        <f t="shared" si="0"/>
        <v>00</v>
      </c>
      <c r="J13" s="2" t="str">
        <f t="shared" si="1"/>
        <v>000710</v>
      </c>
      <c r="K13" s="2" t="str">
        <f t="shared" si="2"/>
        <v>03 22 2a f7 55 55 55 55</v>
      </c>
      <c r="L13" s="6" t="s">
        <v>441</v>
      </c>
      <c r="M13" s="2" t="str">
        <f t="shared" si="3"/>
        <v>ltiframe</v>
      </c>
      <c r="N13" s="2" t="str">
        <f t="shared" si="4"/>
        <v>multiframe</v>
      </c>
      <c r="O13" t="s">
        <v>717</v>
      </c>
      <c r="Q13" s="2">
        <v>1</v>
      </c>
      <c r="R13" t="s">
        <v>248</v>
      </c>
    </row>
    <row r="14" spans="1:18" hidden="1" x14ac:dyDescent="0.25">
      <c r="C14" s="2" t="s">
        <v>313</v>
      </c>
      <c r="D14" s="2" t="s">
        <v>315</v>
      </c>
      <c r="E14" t="s">
        <v>214</v>
      </c>
      <c r="F14" s="2" t="s">
        <v>48</v>
      </c>
      <c r="G14" s="2" t="s">
        <v>50</v>
      </c>
      <c r="H14" s="6" t="s">
        <v>439</v>
      </c>
      <c r="I14" s="2" t="str">
        <f t="shared" si="0"/>
        <v>00</v>
      </c>
      <c r="J14" s="2" t="str">
        <f t="shared" si="1"/>
        <v>000746</v>
      </c>
      <c r="K14" s="2" t="str">
        <f t="shared" si="2"/>
        <v>03 22 26 13 55 55 55 55</v>
      </c>
      <c r="L14" s="6" t="s">
        <v>458</v>
      </c>
      <c r="M14" s="2" t="str">
        <f t="shared" si="3"/>
        <v>000007b0</v>
      </c>
      <c r="N14" s="2" t="str">
        <f t="shared" si="4"/>
        <v>05 62 26 13 XX YY aa aa</v>
      </c>
      <c r="O14" t="s">
        <v>718</v>
      </c>
      <c r="Q14" s="2">
        <v>1</v>
      </c>
      <c r="R14" t="s">
        <v>248</v>
      </c>
    </row>
    <row r="15" spans="1:18" hidden="1" x14ac:dyDescent="0.25">
      <c r="C15" s="2" t="s">
        <v>313</v>
      </c>
      <c r="D15" s="2" t="s">
        <v>315</v>
      </c>
      <c r="E15" t="s">
        <v>222</v>
      </c>
      <c r="F15" s="2" t="s">
        <v>70</v>
      </c>
      <c r="G15" s="2" t="s">
        <v>50</v>
      </c>
      <c r="H15" s="6" t="s">
        <v>463</v>
      </c>
      <c r="I15" s="2" t="str">
        <f t="shared" si="0"/>
        <v>00</v>
      </c>
      <c r="J15" s="2" t="str">
        <f t="shared" si="1"/>
        <v>000746</v>
      </c>
      <c r="K15" s="2" t="str">
        <f t="shared" si="2"/>
        <v>03 22 26 3b 55 55 55 55</v>
      </c>
      <c r="L15" s="6" t="s">
        <v>464</v>
      </c>
      <c r="M15" s="2" t="str">
        <f t="shared" si="3"/>
        <v>000007b0</v>
      </c>
      <c r="N15" s="2" t="str">
        <f t="shared" si="4"/>
        <v>04 62 26 3b XX aa aa aa</v>
      </c>
      <c r="O15" t="s">
        <v>465</v>
      </c>
      <c r="Q15" s="2">
        <v>1</v>
      </c>
      <c r="R15" t="s">
        <v>248</v>
      </c>
    </row>
    <row r="16" spans="1:18" hidden="1" x14ac:dyDescent="0.25">
      <c r="C16" s="2" t="s">
        <v>313</v>
      </c>
      <c r="D16" s="2" t="s">
        <v>315</v>
      </c>
      <c r="E16" t="s">
        <v>225</v>
      </c>
      <c r="F16" s="2" t="s">
        <v>605</v>
      </c>
      <c r="G16" s="2" t="s">
        <v>50</v>
      </c>
      <c r="H16" s="6" t="s">
        <v>442</v>
      </c>
      <c r="I16" s="2" t="str">
        <f t="shared" si="0"/>
        <v>00</v>
      </c>
      <c r="J16" s="2" t="str">
        <f t="shared" si="1"/>
        <v>000746</v>
      </c>
      <c r="K16" s="2" t="str">
        <f t="shared" si="2"/>
        <v>03 22 42 db 55 55 55 55</v>
      </c>
      <c r="L16" s="6" t="s">
        <v>494</v>
      </c>
      <c r="M16" s="2" t="str">
        <f t="shared" si="3"/>
        <v>000007b0</v>
      </c>
      <c r="N16" s="2" t="str">
        <f t="shared" si="4"/>
        <v>05 62 42 db XX YY aa aa</v>
      </c>
      <c r="O16" t="s">
        <v>719</v>
      </c>
      <c r="Q16" s="2">
        <v>1</v>
      </c>
      <c r="R16" t="s">
        <v>248</v>
      </c>
    </row>
    <row r="17" spans="1:18" hidden="1" x14ac:dyDescent="0.25">
      <c r="C17" s="2" t="s">
        <v>313</v>
      </c>
      <c r="D17" s="2" t="s">
        <v>319</v>
      </c>
      <c r="E17" t="s">
        <v>213</v>
      </c>
      <c r="F17" s="2" t="s">
        <v>25</v>
      </c>
      <c r="G17" s="2" t="s">
        <v>50</v>
      </c>
      <c r="H17" s="6" t="s">
        <v>437</v>
      </c>
      <c r="I17" s="2" t="str">
        <f t="shared" si="0"/>
        <v>00</v>
      </c>
      <c r="J17" s="2" t="str">
        <f t="shared" si="1"/>
        <v>000746</v>
      </c>
      <c r="K17" s="2" t="str">
        <f t="shared" si="2"/>
        <v>03 22 f4 49 55 55 55 55</v>
      </c>
      <c r="L17" s="6" t="s">
        <v>492</v>
      </c>
      <c r="M17" s="2" t="str">
        <f t="shared" si="3"/>
        <v>000007b0</v>
      </c>
      <c r="N17" s="2" t="str">
        <f t="shared" si="4"/>
        <v>04 62 f4 49 XX aa aa aa</v>
      </c>
      <c r="O17" t="s">
        <v>720</v>
      </c>
      <c r="Q17" s="2">
        <v>1</v>
      </c>
      <c r="R17" t="s">
        <v>248</v>
      </c>
    </row>
    <row r="18" spans="1:18" hidden="1" x14ac:dyDescent="0.25">
      <c r="C18" s="2" t="s">
        <v>313</v>
      </c>
      <c r="D18" s="2" t="s">
        <v>318</v>
      </c>
      <c r="E18" t="s">
        <v>360</v>
      </c>
      <c r="F18" s="2" t="s">
        <v>455</v>
      </c>
      <c r="G18" s="2" t="s">
        <v>50</v>
      </c>
      <c r="H18" s="6" t="s">
        <v>456</v>
      </c>
      <c r="I18" s="2" t="str">
        <f t="shared" si="0"/>
        <v>17</v>
      </c>
      <c r="J18" s="2" t="str">
        <f t="shared" si="1"/>
        <v>fc0076</v>
      </c>
      <c r="K18" s="2" t="str">
        <f t="shared" si="2"/>
        <v>03 22 03 64 55 55 55 55</v>
      </c>
      <c r="L18" s="6" t="s">
        <v>457</v>
      </c>
      <c r="M18" s="2" t="str">
        <f t="shared" si="3"/>
        <v>17fe0076</v>
      </c>
      <c r="N18" s="2" t="str">
        <f t="shared" si="4"/>
        <v>76 05 62 03 XX YY aa aa</v>
      </c>
      <c r="O18" t="s">
        <v>721</v>
      </c>
      <c r="Q18" s="2">
        <v>1</v>
      </c>
      <c r="R18" t="s">
        <v>248</v>
      </c>
    </row>
    <row r="19" spans="1:18" hidden="1" x14ac:dyDescent="0.25">
      <c r="C19" s="2" t="s">
        <v>313</v>
      </c>
      <c r="D19" s="2" t="s">
        <v>319</v>
      </c>
      <c r="E19" t="s">
        <v>358</v>
      </c>
      <c r="F19" s="2" t="s">
        <v>70</v>
      </c>
      <c r="G19" s="2" t="s">
        <v>50</v>
      </c>
      <c r="H19" s="6" t="s">
        <v>438</v>
      </c>
      <c r="I19" s="2" t="str">
        <f t="shared" si="0"/>
        <v>17</v>
      </c>
      <c r="J19" s="2" t="str">
        <f t="shared" si="1"/>
        <v>fc0076</v>
      </c>
      <c r="K19" s="2" t="str">
        <f t="shared" si="2"/>
        <v>03 22 21 0e 55 55 55 55</v>
      </c>
      <c r="L19" s="6" t="s">
        <v>493</v>
      </c>
      <c r="M19" s="2" t="str">
        <f t="shared" si="3"/>
        <v>17fe0076</v>
      </c>
      <c r="N19" s="2" t="str">
        <f t="shared" si="4"/>
        <v>05 62 21 0e XX YY aa aa</v>
      </c>
      <c r="O19" t="s">
        <v>646</v>
      </c>
      <c r="Q19" s="2">
        <v>1</v>
      </c>
      <c r="R19" t="s">
        <v>248</v>
      </c>
    </row>
    <row r="20" spans="1:18" hidden="1" x14ac:dyDescent="0.25">
      <c r="C20" s="2" t="s">
        <v>313</v>
      </c>
      <c r="D20" s="2" t="s">
        <v>317</v>
      </c>
      <c r="E20" t="s">
        <v>52</v>
      </c>
      <c r="F20" s="2" t="s">
        <v>53</v>
      </c>
      <c r="G20" s="2" t="s">
        <v>50</v>
      </c>
      <c r="H20" s="6" t="s">
        <v>54</v>
      </c>
      <c r="I20" s="2" t="str">
        <f t="shared" si="0"/>
        <v>17</v>
      </c>
      <c r="J20" s="2" t="str">
        <f t="shared" si="1"/>
        <v>fc0076</v>
      </c>
      <c r="K20" s="2" t="str">
        <f t="shared" si="2"/>
        <v>03 22 29 5a 55 55 55 55</v>
      </c>
      <c r="L20" s="6" t="s">
        <v>55</v>
      </c>
      <c r="M20" s="2" t="str">
        <f t="shared" si="3"/>
        <v>17fe0076</v>
      </c>
      <c r="N20" s="2" t="str">
        <f t="shared" si="4"/>
        <v>06 62 29 5a XX YY ZZ aa</v>
      </c>
      <c r="O20" t="s">
        <v>722</v>
      </c>
      <c r="Q20" s="2">
        <v>1</v>
      </c>
      <c r="R20" t="s">
        <v>248</v>
      </c>
    </row>
    <row r="21" spans="1:18" hidden="1" x14ac:dyDescent="0.25">
      <c r="C21" s="2" t="s">
        <v>313</v>
      </c>
      <c r="D21" s="2" t="s">
        <v>319</v>
      </c>
      <c r="E21" t="s">
        <v>351</v>
      </c>
      <c r="G21" s="2" t="s">
        <v>50</v>
      </c>
      <c r="H21" s="6" t="s">
        <v>462</v>
      </c>
      <c r="I21" s="2" t="str">
        <f t="shared" si="0"/>
        <v>17</v>
      </c>
      <c r="J21" s="2" t="str">
        <f t="shared" si="1"/>
        <v>fc0076</v>
      </c>
      <c r="K21" s="2" t="str">
        <f t="shared" si="2"/>
        <v>03 22 f8 02 55 55 55 55</v>
      </c>
      <c r="L21" s="6" t="s">
        <v>441</v>
      </c>
      <c r="M21" s="2" t="str">
        <f t="shared" si="3"/>
        <v>ltiframe</v>
      </c>
      <c r="N21" s="2" t="str">
        <f t="shared" si="4"/>
        <v>multiframe</v>
      </c>
      <c r="O21" t="s">
        <v>748</v>
      </c>
      <c r="Q21" s="2">
        <v>1</v>
      </c>
      <c r="R21" t="s">
        <v>248</v>
      </c>
    </row>
    <row r="22" spans="1:18" hidden="1" x14ac:dyDescent="0.25">
      <c r="C22" s="2" t="s">
        <v>313</v>
      </c>
      <c r="D22" s="2" t="s">
        <v>316</v>
      </c>
      <c r="E22" t="s">
        <v>452</v>
      </c>
      <c r="F22" s="2" t="s">
        <v>70</v>
      </c>
      <c r="G22" s="2" t="s">
        <v>50</v>
      </c>
      <c r="H22" s="6" t="s">
        <v>453</v>
      </c>
      <c r="I22" s="2" t="str">
        <f t="shared" si="0"/>
        <v>17</v>
      </c>
      <c r="J22" s="2" t="str">
        <f t="shared" si="1"/>
        <v>fc007b</v>
      </c>
      <c r="K22" s="2" t="str">
        <f t="shared" si="2"/>
        <v>03 22 05 00 55 55 55 55</v>
      </c>
      <c r="L22" s="6" t="s">
        <v>441</v>
      </c>
      <c r="M22" s="2" t="str">
        <f t="shared" si="3"/>
        <v>ltiframe</v>
      </c>
      <c r="N22" s="2" t="str">
        <f t="shared" si="4"/>
        <v>multiframe</v>
      </c>
      <c r="O22" t="s">
        <v>749</v>
      </c>
      <c r="P22" t="s">
        <v>749</v>
      </c>
      <c r="Q22" s="2">
        <v>1</v>
      </c>
      <c r="R22" t="s">
        <v>248</v>
      </c>
    </row>
    <row r="23" spans="1:18" hidden="1" x14ac:dyDescent="0.25">
      <c r="C23" s="2" t="s">
        <v>313</v>
      </c>
      <c r="D23" s="2" t="s">
        <v>316</v>
      </c>
      <c r="E23" t="s">
        <v>82</v>
      </c>
      <c r="F23" s="2" t="s">
        <v>60</v>
      </c>
      <c r="G23" s="2" t="s">
        <v>50</v>
      </c>
      <c r="H23" s="6" t="s">
        <v>246</v>
      </c>
      <c r="I23" s="2" t="str">
        <f t="shared" si="0"/>
        <v>17</v>
      </c>
      <c r="J23" s="2" t="str">
        <f t="shared" si="1"/>
        <v>fc007b</v>
      </c>
      <c r="K23" s="2" t="str">
        <f t="shared" si="2"/>
        <v>03 22 16 20 55 55 55 55</v>
      </c>
      <c r="L23" s="6" t="s">
        <v>247</v>
      </c>
      <c r="M23" s="2" t="str">
        <f t="shared" si="3"/>
        <v>17fe007b</v>
      </c>
      <c r="N23" s="2" t="str">
        <f t="shared" si="4"/>
        <v>04 62 16 20 XX aa aa aa</v>
      </c>
      <c r="O23" t="s">
        <v>723</v>
      </c>
      <c r="Q23" s="2">
        <v>1</v>
      </c>
      <c r="R23" t="s">
        <v>248</v>
      </c>
    </row>
    <row r="24" spans="1:18" hidden="1" x14ac:dyDescent="0.25">
      <c r="C24" s="2" t="s">
        <v>313</v>
      </c>
      <c r="D24" s="2" t="s">
        <v>316</v>
      </c>
      <c r="E24" t="s">
        <v>376</v>
      </c>
      <c r="F24" s="2" t="s">
        <v>48</v>
      </c>
      <c r="G24" s="2" t="s">
        <v>50</v>
      </c>
      <c r="H24" s="6" t="s">
        <v>446</v>
      </c>
      <c r="I24" s="2" t="str">
        <f t="shared" si="0"/>
        <v>17</v>
      </c>
      <c r="J24" s="2" t="str">
        <f t="shared" si="1"/>
        <v>fc007b</v>
      </c>
      <c r="K24" s="2" t="str">
        <f t="shared" si="2"/>
        <v>03 22 18 9d 55 55 55 55</v>
      </c>
      <c r="L24" s="6" t="s">
        <v>447</v>
      </c>
      <c r="M24" s="2" t="str">
        <f t="shared" si="3"/>
        <v>17fe007b</v>
      </c>
      <c r="N24" s="2" t="str">
        <f t="shared" si="4"/>
        <v>07 62 18 9d WW XX YY ZZ</v>
      </c>
      <c r="O24" t="s">
        <v>724</v>
      </c>
      <c r="Q24" s="2">
        <v>1</v>
      </c>
      <c r="R24" t="s">
        <v>248</v>
      </c>
    </row>
    <row r="25" spans="1:18" hidden="1" x14ac:dyDescent="0.25">
      <c r="C25" s="2" t="s">
        <v>313</v>
      </c>
      <c r="D25" s="2" t="s">
        <v>316</v>
      </c>
      <c r="E25" t="s">
        <v>375</v>
      </c>
      <c r="F25" s="2" t="s">
        <v>48</v>
      </c>
      <c r="G25" s="2" t="s">
        <v>50</v>
      </c>
      <c r="H25" s="6" t="s">
        <v>446</v>
      </c>
      <c r="I25" s="2" t="str">
        <f t="shared" si="0"/>
        <v>17</v>
      </c>
      <c r="J25" s="2" t="str">
        <f t="shared" si="1"/>
        <v>fc007b</v>
      </c>
      <c r="K25" s="2" t="str">
        <f t="shared" si="2"/>
        <v>03 22 18 9d 55 55 55 55</v>
      </c>
      <c r="L25" s="6" t="s">
        <v>447</v>
      </c>
      <c r="M25" s="2" t="str">
        <f t="shared" si="3"/>
        <v>17fe007b</v>
      </c>
      <c r="N25" s="2" t="str">
        <f t="shared" si="4"/>
        <v>07 62 18 9d WW XX YY ZZ</v>
      </c>
      <c r="O25" t="s">
        <v>725</v>
      </c>
      <c r="Q25" s="2">
        <v>1</v>
      </c>
      <c r="R25" t="s">
        <v>248</v>
      </c>
    </row>
    <row r="26" spans="1:18" hidden="1" x14ac:dyDescent="0.25">
      <c r="A26" s="2" t="s">
        <v>704</v>
      </c>
      <c r="C26" s="2" t="s">
        <v>313</v>
      </c>
      <c r="D26" s="2" t="s">
        <v>316</v>
      </c>
      <c r="E26" t="s">
        <v>85</v>
      </c>
      <c r="F26" s="2" t="s">
        <v>48</v>
      </c>
      <c r="G26" s="2" t="s">
        <v>50</v>
      </c>
      <c r="H26" s="6" t="s">
        <v>365</v>
      </c>
      <c r="I26" s="2" t="str">
        <f t="shared" si="0"/>
        <v>17</v>
      </c>
      <c r="J26" s="2" t="str">
        <f t="shared" si="1"/>
        <v>fc007b</v>
      </c>
      <c r="K26" s="2" t="str">
        <f t="shared" si="2"/>
        <v>03 22 1e 0e 55 55 55 55</v>
      </c>
      <c r="L26" s="6" t="s">
        <v>606</v>
      </c>
      <c r="M26" s="2" t="str">
        <f t="shared" si="3"/>
        <v>17fe007b</v>
      </c>
      <c r="N26" s="2" t="str">
        <f t="shared" si="4"/>
        <v>07 62 1f 0e WW XX YY ZZ</v>
      </c>
      <c r="O26" t="s">
        <v>726</v>
      </c>
      <c r="Q26" s="2">
        <v>1</v>
      </c>
      <c r="R26" t="s">
        <v>248</v>
      </c>
    </row>
    <row r="27" spans="1:18" hidden="1" x14ac:dyDescent="0.25">
      <c r="A27" s="2" t="s">
        <v>704</v>
      </c>
      <c r="C27" s="2" t="s">
        <v>313</v>
      </c>
      <c r="D27" s="2" t="s">
        <v>316</v>
      </c>
      <c r="E27" t="s">
        <v>86</v>
      </c>
      <c r="F27" s="2" t="s">
        <v>48</v>
      </c>
      <c r="G27" s="2" t="s">
        <v>50</v>
      </c>
      <c r="H27" s="6" t="s">
        <v>366</v>
      </c>
      <c r="I27" s="2" t="str">
        <f t="shared" si="0"/>
        <v>17</v>
      </c>
      <c r="J27" s="2" t="str">
        <f t="shared" si="1"/>
        <v>fc007b</v>
      </c>
      <c r="K27" s="2" t="str">
        <f t="shared" si="2"/>
        <v>03 22 1e 0f 55 55 55 55</v>
      </c>
      <c r="L27" s="6" t="s">
        <v>607</v>
      </c>
      <c r="M27" s="2" t="str">
        <f t="shared" si="3"/>
        <v>17fe007b</v>
      </c>
      <c r="N27" s="2" t="str">
        <f t="shared" si="4"/>
        <v>03 62 1f 0f WW XX YY ZZ</v>
      </c>
      <c r="O27" t="s">
        <v>726</v>
      </c>
      <c r="Q27" s="2">
        <v>1</v>
      </c>
      <c r="R27" t="s">
        <v>248</v>
      </c>
    </row>
    <row r="28" spans="1:18" hidden="1" x14ac:dyDescent="0.25">
      <c r="C28" s="2" t="s">
        <v>313</v>
      </c>
      <c r="D28" s="2" t="s">
        <v>316</v>
      </c>
      <c r="E28" t="s">
        <v>105</v>
      </c>
      <c r="F28" s="2" t="s">
        <v>57</v>
      </c>
      <c r="G28" s="2" t="s">
        <v>50</v>
      </c>
      <c r="H28" s="6" t="s">
        <v>268</v>
      </c>
      <c r="I28" s="2" t="str">
        <f t="shared" si="0"/>
        <v>17</v>
      </c>
      <c r="J28" s="2" t="str">
        <f t="shared" si="1"/>
        <v>fc007b</v>
      </c>
      <c r="K28" s="2" t="str">
        <f t="shared" si="2"/>
        <v>03 22 1e 40 55 55 55 55</v>
      </c>
      <c r="L28" s="6" t="s">
        <v>497</v>
      </c>
      <c r="M28" s="2" t="str">
        <f t="shared" si="3"/>
        <v>17fe007b</v>
      </c>
      <c r="N28" s="2" t="str">
        <f t="shared" si="4"/>
        <v>05 62 1e 40 XX YY aa aa</v>
      </c>
      <c r="O28" t="s">
        <v>727</v>
      </c>
      <c r="Q28" s="2">
        <v>1</v>
      </c>
      <c r="R28" t="s">
        <v>248</v>
      </c>
    </row>
    <row r="29" spans="1:18" hidden="1" x14ac:dyDescent="0.25">
      <c r="C29" s="2" t="s">
        <v>313</v>
      </c>
      <c r="D29" s="2" t="s">
        <v>316</v>
      </c>
      <c r="E29" t="s">
        <v>106</v>
      </c>
      <c r="F29" s="2" t="s">
        <v>57</v>
      </c>
      <c r="G29" s="2" t="s">
        <v>50</v>
      </c>
      <c r="H29" s="6" t="s">
        <v>269</v>
      </c>
      <c r="I29" s="2" t="str">
        <f t="shared" si="0"/>
        <v>17</v>
      </c>
      <c r="J29" s="2" t="str">
        <f t="shared" si="1"/>
        <v>fc007b</v>
      </c>
      <c r="K29" s="2" t="str">
        <f t="shared" si="2"/>
        <v>03 22 1e 41 55 55 55 55</v>
      </c>
      <c r="L29" s="6" t="s">
        <v>498</v>
      </c>
      <c r="M29" s="2" t="str">
        <f t="shared" si="3"/>
        <v>17fe007b</v>
      </c>
      <c r="N29" s="2" t="str">
        <f t="shared" si="4"/>
        <v>05 62 1e 41 XX YY aa aa</v>
      </c>
      <c r="O29" t="s">
        <v>727</v>
      </c>
      <c r="Q29" s="2">
        <v>1</v>
      </c>
      <c r="R29" t="s">
        <v>248</v>
      </c>
    </row>
    <row r="30" spans="1:18" hidden="1" x14ac:dyDescent="0.25">
      <c r="C30" s="2" t="s">
        <v>313</v>
      </c>
      <c r="D30" s="2" t="s">
        <v>316</v>
      </c>
      <c r="E30" t="s">
        <v>107</v>
      </c>
      <c r="F30" s="2" t="s">
        <v>57</v>
      </c>
      <c r="G30" s="2" t="s">
        <v>50</v>
      </c>
      <c r="H30" s="6" t="s">
        <v>270</v>
      </c>
      <c r="I30" s="2" t="str">
        <f t="shared" si="0"/>
        <v>17</v>
      </c>
      <c r="J30" s="2" t="str">
        <f t="shared" si="1"/>
        <v>fc007b</v>
      </c>
      <c r="K30" s="2" t="str">
        <f t="shared" si="2"/>
        <v>03 22 1e 42 55 55 55 55</v>
      </c>
      <c r="L30" s="6" t="s">
        <v>499</v>
      </c>
      <c r="M30" s="2" t="str">
        <f t="shared" si="3"/>
        <v>17fe007b</v>
      </c>
      <c r="N30" s="2" t="str">
        <f t="shared" si="4"/>
        <v>05 62 1e 42 XX YY aa aa</v>
      </c>
      <c r="O30" t="s">
        <v>727</v>
      </c>
      <c r="Q30" s="2">
        <v>1</v>
      </c>
      <c r="R30" t="s">
        <v>248</v>
      </c>
    </row>
    <row r="31" spans="1:18" hidden="1" x14ac:dyDescent="0.25">
      <c r="C31" s="2" t="s">
        <v>313</v>
      </c>
      <c r="D31" s="2" t="s">
        <v>316</v>
      </c>
      <c r="E31" t="s">
        <v>108</v>
      </c>
      <c r="F31" s="2" t="s">
        <v>57</v>
      </c>
      <c r="G31" s="2" t="s">
        <v>50</v>
      </c>
      <c r="H31" s="6" t="s">
        <v>271</v>
      </c>
      <c r="I31" s="2" t="str">
        <f t="shared" si="0"/>
        <v>17</v>
      </c>
      <c r="J31" s="2" t="str">
        <f t="shared" si="1"/>
        <v>fc007b</v>
      </c>
      <c r="K31" s="2" t="str">
        <f t="shared" si="2"/>
        <v>03 22 1e 43 55 55 55 55</v>
      </c>
      <c r="L31" s="6" t="s">
        <v>500</v>
      </c>
      <c r="M31" s="2" t="str">
        <f t="shared" si="3"/>
        <v>17fe007b</v>
      </c>
      <c r="N31" s="2" t="str">
        <f t="shared" si="4"/>
        <v>05 62 1e 43 XX YY aa aa</v>
      </c>
      <c r="O31" t="s">
        <v>727</v>
      </c>
      <c r="Q31" s="2">
        <v>1</v>
      </c>
      <c r="R31" t="s">
        <v>248</v>
      </c>
    </row>
    <row r="32" spans="1:18" hidden="1" x14ac:dyDescent="0.25">
      <c r="C32" s="2" t="s">
        <v>313</v>
      </c>
      <c r="D32" s="2" t="s">
        <v>316</v>
      </c>
      <c r="E32" t="s">
        <v>109</v>
      </c>
      <c r="F32" s="2" t="s">
        <v>57</v>
      </c>
      <c r="G32" s="2" t="s">
        <v>50</v>
      </c>
      <c r="H32" s="6" t="s">
        <v>272</v>
      </c>
      <c r="I32" s="2" t="str">
        <f t="shared" si="0"/>
        <v>17</v>
      </c>
      <c r="J32" s="2" t="str">
        <f t="shared" si="1"/>
        <v>fc007b</v>
      </c>
      <c r="K32" s="2" t="str">
        <f t="shared" si="2"/>
        <v>03 22 1e 44 55 55 55 55</v>
      </c>
      <c r="L32" s="6" t="s">
        <v>501</v>
      </c>
      <c r="M32" s="2" t="str">
        <f t="shared" si="3"/>
        <v>17fe007b</v>
      </c>
      <c r="N32" s="2" t="str">
        <f t="shared" si="4"/>
        <v>05 62 1e 44 XX YY aa aa</v>
      </c>
      <c r="O32" t="s">
        <v>727</v>
      </c>
      <c r="Q32" s="2">
        <v>1</v>
      </c>
      <c r="R32" t="s">
        <v>248</v>
      </c>
    </row>
    <row r="33" spans="3:18" hidden="1" x14ac:dyDescent="0.25">
      <c r="C33" s="2" t="s">
        <v>313</v>
      </c>
      <c r="D33" s="2" t="s">
        <v>316</v>
      </c>
      <c r="E33" t="s">
        <v>110</v>
      </c>
      <c r="F33" s="2" t="s">
        <v>57</v>
      </c>
      <c r="G33" s="2" t="s">
        <v>50</v>
      </c>
      <c r="H33" s="6" t="s">
        <v>273</v>
      </c>
      <c r="I33" s="2" t="str">
        <f t="shared" si="0"/>
        <v>17</v>
      </c>
      <c r="J33" s="2" t="str">
        <f t="shared" si="1"/>
        <v>fc007b</v>
      </c>
      <c r="K33" s="2" t="str">
        <f t="shared" si="2"/>
        <v>03 22 1e 45 55 55 55 55</v>
      </c>
      <c r="L33" s="6" t="s">
        <v>502</v>
      </c>
      <c r="M33" s="2" t="str">
        <f t="shared" si="3"/>
        <v>17fe007b</v>
      </c>
      <c r="N33" s="2" t="str">
        <f t="shared" si="4"/>
        <v>05 62 1e 45 XX YY aa aa</v>
      </c>
      <c r="O33" t="s">
        <v>727</v>
      </c>
      <c r="Q33" s="2">
        <v>1</v>
      </c>
      <c r="R33" t="s">
        <v>248</v>
      </c>
    </row>
    <row r="34" spans="3:18" hidden="1" x14ac:dyDescent="0.25">
      <c r="C34" s="2" t="s">
        <v>313</v>
      </c>
      <c r="D34" s="2" t="s">
        <v>316</v>
      </c>
      <c r="E34" t="s">
        <v>111</v>
      </c>
      <c r="F34" s="2" t="s">
        <v>57</v>
      </c>
      <c r="G34" s="2" t="s">
        <v>50</v>
      </c>
      <c r="H34" s="6" t="s">
        <v>274</v>
      </c>
      <c r="I34" s="2" t="str">
        <f t="shared" si="0"/>
        <v>17</v>
      </c>
      <c r="J34" s="2" t="str">
        <f t="shared" si="1"/>
        <v>fc007b</v>
      </c>
      <c r="K34" s="2" t="str">
        <f t="shared" si="2"/>
        <v>03 22 1e 46 55 55 55 55</v>
      </c>
      <c r="L34" s="6" t="s">
        <v>503</v>
      </c>
      <c r="M34" s="2" t="str">
        <f t="shared" si="3"/>
        <v>17fe007b</v>
      </c>
      <c r="N34" s="2" t="str">
        <f t="shared" si="4"/>
        <v>05 62 1e 46 XX YY aa aa</v>
      </c>
      <c r="O34" t="s">
        <v>727</v>
      </c>
      <c r="Q34" s="2">
        <v>1</v>
      </c>
      <c r="R34" t="s">
        <v>248</v>
      </c>
    </row>
    <row r="35" spans="3:18" hidden="1" x14ac:dyDescent="0.25">
      <c r="C35" s="2" t="s">
        <v>313</v>
      </c>
      <c r="D35" s="2" t="s">
        <v>316</v>
      </c>
      <c r="E35" t="s">
        <v>112</v>
      </c>
      <c r="F35" s="2" t="s">
        <v>57</v>
      </c>
      <c r="G35" s="2" t="s">
        <v>50</v>
      </c>
      <c r="H35" s="6" t="s">
        <v>275</v>
      </c>
      <c r="I35" s="2" t="str">
        <f t="shared" si="0"/>
        <v>17</v>
      </c>
      <c r="J35" s="2" t="str">
        <f t="shared" si="1"/>
        <v>fc007b</v>
      </c>
      <c r="K35" s="2" t="str">
        <f t="shared" si="2"/>
        <v>03 22 1e 47 55 55 55 55</v>
      </c>
      <c r="L35" s="6" t="s">
        <v>504</v>
      </c>
      <c r="M35" s="2" t="str">
        <f t="shared" si="3"/>
        <v>17fe007b</v>
      </c>
      <c r="N35" s="2" t="str">
        <f t="shared" si="4"/>
        <v>05 62 1e 47 XX YY aa aa</v>
      </c>
      <c r="O35" t="s">
        <v>727</v>
      </c>
      <c r="Q35" s="2">
        <v>1</v>
      </c>
      <c r="R35" t="s">
        <v>248</v>
      </c>
    </row>
    <row r="36" spans="3:18" hidden="1" x14ac:dyDescent="0.25">
      <c r="C36" s="2" t="s">
        <v>313</v>
      </c>
      <c r="D36" s="2" t="s">
        <v>316</v>
      </c>
      <c r="E36" t="s">
        <v>113</v>
      </c>
      <c r="F36" s="2" t="s">
        <v>57</v>
      </c>
      <c r="G36" s="2" t="s">
        <v>50</v>
      </c>
      <c r="H36" s="6" t="s">
        <v>276</v>
      </c>
      <c r="I36" s="2" t="str">
        <f t="shared" si="0"/>
        <v>17</v>
      </c>
      <c r="J36" s="2" t="str">
        <f t="shared" si="1"/>
        <v>fc007b</v>
      </c>
      <c r="K36" s="2" t="str">
        <f t="shared" si="2"/>
        <v>03 22 1e 48 55 55 55 55</v>
      </c>
      <c r="L36" s="6" t="s">
        <v>505</v>
      </c>
      <c r="M36" s="2" t="str">
        <f t="shared" si="3"/>
        <v>17fe007b</v>
      </c>
      <c r="N36" s="2" t="str">
        <f t="shared" si="4"/>
        <v>05 62 1e 48 XX YY aa aa</v>
      </c>
      <c r="O36" t="s">
        <v>727</v>
      </c>
      <c r="Q36" s="2">
        <v>1</v>
      </c>
      <c r="R36" t="s">
        <v>248</v>
      </c>
    </row>
    <row r="37" spans="3:18" hidden="1" x14ac:dyDescent="0.25">
      <c r="C37" s="2" t="s">
        <v>313</v>
      </c>
      <c r="D37" s="2" t="s">
        <v>316</v>
      </c>
      <c r="E37" t="s">
        <v>114</v>
      </c>
      <c r="F37" s="2" t="s">
        <v>57</v>
      </c>
      <c r="G37" s="2" t="s">
        <v>50</v>
      </c>
      <c r="H37" s="6" t="s">
        <v>277</v>
      </c>
      <c r="I37" s="2" t="str">
        <f t="shared" si="0"/>
        <v>17</v>
      </c>
      <c r="J37" s="2" t="str">
        <f t="shared" si="1"/>
        <v>fc007b</v>
      </c>
      <c r="K37" s="2" t="str">
        <f t="shared" si="2"/>
        <v>03 22 1e 49 55 55 55 55</v>
      </c>
      <c r="L37" s="6" t="s">
        <v>506</v>
      </c>
      <c r="M37" s="2" t="str">
        <f t="shared" si="3"/>
        <v>17fe007b</v>
      </c>
      <c r="N37" s="2" t="str">
        <f t="shared" si="4"/>
        <v>05 62 1e 49 XX YY aa aa</v>
      </c>
      <c r="O37" t="s">
        <v>727</v>
      </c>
      <c r="Q37" s="2">
        <v>1</v>
      </c>
      <c r="R37" t="s">
        <v>248</v>
      </c>
    </row>
    <row r="38" spans="3:18" hidden="1" x14ac:dyDescent="0.25">
      <c r="C38" s="2" t="s">
        <v>313</v>
      </c>
      <c r="D38" s="2" t="s">
        <v>316</v>
      </c>
      <c r="E38" t="s">
        <v>115</v>
      </c>
      <c r="F38" s="2" t="s">
        <v>57</v>
      </c>
      <c r="G38" s="2" t="s">
        <v>50</v>
      </c>
      <c r="H38" s="6" t="s">
        <v>278</v>
      </c>
      <c r="I38" s="2" t="str">
        <f t="shared" si="0"/>
        <v>17</v>
      </c>
      <c r="J38" s="2" t="str">
        <f t="shared" si="1"/>
        <v>fc007b</v>
      </c>
      <c r="K38" s="2" t="str">
        <f t="shared" si="2"/>
        <v>03 22 1e 4a 55 55 55 55</v>
      </c>
      <c r="L38" s="6" t="s">
        <v>507</v>
      </c>
      <c r="M38" s="2" t="str">
        <f t="shared" si="3"/>
        <v>17fe007b</v>
      </c>
      <c r="N38" s="2" t="str">
        <f t="shared" si="4"/>
        <v>05 62 1e 4a XX YY aa aa</v>
      </c>
      <c r="O38" t="s">
        <v>727</v>
      </c>
      <c r="Q38" s="2">
        <v>1</v>
      </c>
      <c r="R38" t="s">
        <v>248</v>
      </c>
    </row>
    <row r="39" spans="3:18" hidden="1" x14ac:dyDescent="0.25">
      <c r="C39" s="2" t="s">
        <v>313</v>
      </c>
      <c r="D39" s="2" t="s">
        <v>316</v>
      </c>
      <c r="E39" t="s">
        <v>116</v>
      </c>
      <c r="F39" s="2" t="s">
        <v>57</v>
      </c>
      <c r="G39" s="2" t="s">
        <v>50</v>
      </c>
      <c r="H39" s="6" t="s">
        <v>279</v>
      </c>
      <c r="I39" s="2" t="str">
        <f t="shared" si="0"/>
        <v>17</v>
      </c>
      <c r="J39" s="2" t="str">
        <f t="shared" si="1"/>
        <v>fc007b</v>
      </c>
      <c r="K39" s="2" t="str">
        <f t="shared" si="2"/>
        <v>03 22 1e 4b 55 55 55 55</v>
      </c>
      <c r="L39" s="6" t="s">
        <v>508</v>
      </c>
      <c r="M39" s="2" t="str">
        <f t="shared" si="3"/>
        <v>17fe007b</v>
      </c>
      <c r="N39" s="2" t="str">
        <f t="shared" si="4"/>
        <v>05 62 1e 4b XX YY aa aa</v>
      </c>
      <c r="O39" t="s">
        <v>727</v>
      </c>
      <c r="Q39" s="2">
        <v>1</v>
      </c>
      <c r="R39" t="s">
        <v>248</v>
      </c>
    </row>
    <row r="40" spans="3:18" hidden="1" x14ac:dyDescent="0.25">
      <c r="C40" s="2" t="s">
        <v>313</v>
      </c>
      <c r="D40" s="2" t="s">
        <v>316</v>
      </c>
      <c r="E40" t="s">
        <v>117</v>
      </c>
      <c r="F40" s="2" t="s">
        <v>57</v>
      </c>
      <c r="G40" s="2" t="s">
        <v>50</v>
      </c>
      <c r="H40" s="6" t="s">
        <v>280</v>
      </c>
      <c r="I40" s="2" t="str">
        <f t="shared" si="0"/>
        <v>17</v>
      </c>
      <c r="J40" s="2" t="str">
        <f t="shared" si="1"/>
        <v>fc007b</v>
      </c>
      <c r="K40" s="2" t="str">
        <f t="shared" si="2"/>
        <v>03 22 1e 4c 55 55 55 55</v>
      </c>
      <c r="L40" s="6" t="s">
        <v>509</v>
      </c>
      <c r="M40" s="2" t="str">
        <f t="shared" si="3"/>
        <v>17fe007b</v>
      </c>
      <c r="N40" s="2" t="str">
        <f t="shared" si="4"/>
        <v>05 62 1e 4c XX YY aa aa</v>
      </c>
      <c r="O40" t="s">
        <v>727</v>
      </c>
      <c r="Q40" s="2">
        <v>1</v>
      </c>
      <c r="R40" t="s">
        <v>248</v>
      </c>
    </row>
    <row r="41" spans="3:18" hidden="1" x14ac:dyDescent="0.25">
      <c r="C41" s="2" t="s">
        <v>313</v>
      </c>
      <c r="D41" s="2" t="s">
        <v>316</v>
      </c>
      <c r="E41" t="s">
        <v>118</v>
      </c>
      <c r="F41" s="2" t="s">
        <v>57</v>
      </c>
      <c r="G41" s="2" t="s">
        <v>50</v>
      </c>
      <c r="H41" s="6" t="s">
        <v>281</v>
      </c>
      <c r="I41" s="2" t="str">
        <f t="shared" si="0"/>
        <v>17</v>
      </c>
      <c r="J41" s="2" t="str">
        <f t="shared" si="1"/>
        <v>fc007b</v>
      </c>
      <c r="K41" s="2" t="str">
        <f t="shared" si="2"/>
        <v>03 22 1e 4d 55 55 55 55</v>
      </c>
      <c r="L41" s="6" t="s">
        <v>510</v>
      </c>
      <c r="M41" s="2" t="str">
        <f t="shared" si="3"/>
        <v>17fe007b</v>
      </c>
      <c r="N41" s="2" t="str">
        <f t="shared" si="4"/>
        <v>05 62 1e 4d XX YY aa aa</v>
      </c>
      <c r="O41" t="s">
        <v>727</v>
      </c>
      <c r="Q41" s="2">
        <v>1</v>
      </c>
      <c r="R41" t="s">
        <v>248</v>
      </c>
    </row>
    <row r="42" spans="3:18" hidden="1" x14ac:dyDescent="0.25">
      <c r="C42" s="2" t="s">
        <v>313</v>
      </c>
      <c r="D42" s="2" t="s">
        <v>316</v>
      </c>
      <c r="E42" t="s">
        <v>119</v>
      </c>
      <c r="F42" s="2" t="s">
        <v>57</v>
      </c>
      <c r="G42" s="2" t="s">
        <v>50</v>
      </c>
      <c r="H42" s="6" t="s">
        <v>282</v>
      </c>
      <c r="I42" s="2" t="str">
        <f t="shared" si="0"/>
        <v>17</v>
      </c>
      <c r="J42" s="2" t="str">
        <f t="shared" si="1"/>
        <v>fc007b</v>
      </c>
      <c r="K42" s="2" t="str">
        <f t="shared" si="2"/>
        <v>03 22 1e 4e 55 55 55 55</v>
      </c>
      <c r="L42" s="6" t="s">
        <v>511</v>
      </c>
      <c r="M42" s="2" t="str">
        <f t="shared" si="3"/>
        <v>17fe007b</v>
      </c>
      <c r="N42" s="2" t="str">
        <f t="shared" si="4"/>
        <v>05 62 1e 4e XX YY aa aa</v>
      </c>
      <c r="O42" t="s">
        <v>727</v>
      </c>
      <c r="Q42" s="2">
        <v>1</v>
      </c>
      <c r="R42" t="s">
        <v>248</v>
      </c>
    </row>
    <row r="43" spans="3:18" hidden="1" x14ac:dyDescent="0.25">
      <c r="C43" s="2" t="s">
        <v>313</v>
      </c>
      <c r="D43" s="2" t="s">
        <v>316</v>
      </c>
      <c r="E43" t="s">
        <v>120</v>
      </c>
      <c r="F43" s="2" t="s">
        <v>57</v>
      </c>
      <c r="G43" s="2" t="s">
        <v>50</v>
      </c>
      <c r="H43" s="6" t="s">
        <v>283</v>
      </c>
      <c r="I43" s="2" t="str">
        <f t="shared" si="0"/>
        <v>17</v>
      </c>
      <c r="J43" s="2" t="str">
        <f t="shared" si="1"/>
        <v>fc007b</v>
      </c>
      <c r="K43" s="2" t="str">
        <f t="shared" si="2"/>
        <v>03 22 1e 4f 55 55 55 55</v>
      </c>
      <c r="L43" s="6" t="s">
        <v>512</v>
      </c>
      <c r="M43" s="2" t="str">
        <f t="shared" si="3"/>
        <v>17fe007b</v>
      </c>
      <c r="N43" s="2" t="str">
        <f t="shared" si="4"/>
        <v>05 62 1e 4f XX YY aa aa</v>
      </c>
      <c r="O43" t="s">
        <v>727</v>
      </c>
      <c r="Q43" s="2">
        <v>1</v>
      </c>
      <c r="R43" t="s">
        <v>248</v>
      </c>
    </row>
    <row r="44" spans="3:18" hidden="1" x14ac:dyDescent="0.25">
      <c r="C44" s="2" t="s">
        <v>313</v>
      </c>
      <c r="D44" s="2" t="s">
        <v>316</v>
      </c>
      <c r="E44" t="s">
        <v>121</v>
      </c>
      <c r="F44" s="2" t="s">
        <v>57</v>
      </c>
      <c r="G44" s="2" t="s">
        <v>50</v>
      </c>
      <c r="H44" s="6" t="s">
        <v>284</v>
      </c>
      <c r="I44" s="2" t="str">
        <f t="shared" ref="I44:I66" si="5">RIGHT(LEFT(H44,4),2)</f>
        <v>17</v>
      </c>
      <c r="J44" s="2" t="str">
        <f t="shared" ref="J44:J66" si="6">LEFT(RIGHT(H44,30),6)</f>
        <v>fc007b</v>
      </c>
      <c r="K44" s="2" t="str">
        <f t="shared" ref="K44:K67" si="7">LEFT(RIGHT(H44,23),23)</f>
        <v>03 22 1e 50 55 55 55 55</v>
      </c>
      <c r="L44" s="6" t="s">
        <v>513</v>
      </c>
      <c r="M44" s="2" t="str">
        <f t="shared" ref="M44:M75" si="8">RIGHT(LEFT(L44,10),8)</f>
        <v>17fe007b</v>
      </c>
      <c r="N44" s="2" t="str">
        <f t="shared" ref="N44:N75" si="9">LEFT(RIGHT(L44,23),23)</f>
        <v>05 62 1e 50 XX YY aa aa</v>
      </c>
      <c r="O44" t="s">
        <v>727</v>
      </c>
      <c r="Q44" s="2">
        <v>1</v>
      </c>
      <c r="R44" t="s">
        <v>248</v>
      </c>
    </row>
    <row r="45" spans="3:18" hidden="1" x14ac:dyDescent="0.25">
      <c r="C45" s="2" t="s">
        <v>313</v>
      </c>
      <c r="D45" s="2" t="s">
        <v>316</v>
      </c>
      <c r="E45" t="s">
        <v>122</v>
      </c>
      <c r="F45" s="2" t="s">
        <v>57</v>
      </c>
      <c r="G45" s="2" t="s">
        <v>50</v>
      </c>
      <c r="H45" s="6" t="s">
        <v>285</v>
      </c>
      <c r="I45" s="2" t="str">
        <f t="shared" si="5"/>
        <v>17</v>
      </c>
      <c r="J45" s="2" t="str">
        <f t="shared" si="6"/>
        <v>fc007b</v>
      </c>
      <c r="K45" s="2" t="str">
        <f t="shared" si="7"/>
        <v>03 22 1e 51 55 55 55 55</v>
      </c>
      <c r="L45" s="6" t="s">
        <v>514</v>
      </c>
      <c r="M45" s="2" t="str">
        <f t="shared" si="8"/>
        <v>17fe007b</v>
      </c>
      <c r="N45" s="2" t="str">
        <f t="shared" si="9"/>
        <v>05 62 1e 51 XX YY aa aa</v>
      </c>
      <c r="O45" t="s">
        <v>727</v>
      </c>
      <c r="Q45" s="2">
        <v>1</v>
      </c>
      <c r="R45" t="s">
        <v>248</v>
      </c>
    </row>
    <row r="46" spans="3:18" hidden="1" x14ac:dyDescent="0.25">
      <c r="C46" s="2" t="s">
        <v>313</v>
      </c>
      <c r="D46" s="2" t="s">
        <v>316</v>
      </c>
      <c r="E46" t="s">
        <v>123</v>
      </c>
      <c r="F46" s="2" t="s">
        <v>57</v>
      </c>
      <c r="G46" s="2" t="s">
        <v>50</v>
      </c>
      <c r="H46" s="6" t="s">
        <v>286</v>
      </c>
      <c r="I46" s="2" t="str">
        <f t="shared" si="5"/>
        <v>17</v>
      </c>
      <c r="J46" s="2" t="str">
        <f t="shared" si="6"/>
        <v>fc007b</v>
      </c>
      <c r="K46" s="2" t="str">
        <f t="shared" si="7"/>
        <v>03 22 1e 52 55 55 55 55</v>
      </c>
      <c r="L46" s="6" t="s">
        <v>515</v>
      </c>
      <c r="M46" s="2" t="str">
        <f t="shared" si="8"/>
        <v>17fe007b</v>
      </c>
      <c r="N46" s="2" t="str">
        <f t="shared" si="9"/>
        <v>05 62 1e 52 XX YY aa aa</v>
      </c>
      <c r="O46" t="s">
        <v>727</v>
      </c>
      <c r="Q46" s="2">
        <v>1</v>
      </c>
      <c r="R46" t="s">
        <v>248</v>
      </c>
    </row>
    <row r="47" spans="3:18" hidden="1" x14ac:dyDescent="0.25">
      <c r="C47" s="2" t="s">
        <v>313</v>
      </c>
      <c r="D47" s="2" t="s">
        <v>316</v>
      </c>
      <c r="E47" t="s">
        <v>124</v>
      </c>
      <c r="F47" s="2" t="s">
        <v>57</v>
      </c>
      <c r="G47" s="2" t="s">
        <v>50</v>
      </c>
      <c r="H47" s="6" t="s">
        <v>287</v>
      </c>
      <c r="I47" s="2" t="str">
        <f t="shared" si="5"/>
        <v>17</v>
      </c>
      <c r="J47" s="2" t="str">
        <f t="shared" si="6"/>
        <v>fc007b</v>
      </c>
      <c r="K47" s="2" t="str">
        <f t="shared" si="7"/>
        <v>03 22 1e 53 55 55 55 55</v>
      </c>
      <c r="L47" s="6" t="s">
        <v>516</v>
      </c>
      <c r="M47" s="2" t="str">
        <f t="shared" si="8"/>
        <v>17fe007b</v>
      </c>
      <c r="N47" s="2" t="str">
        <f t="shared" si="9"/>
        <v>05 62 1e 53 XX YY aa aa</v>
      </c>
      <c r="O47" t="s">
        <v>727</v>
      </c>
      <c r="Q47" s="2">
        <v>1</v>
      </c>
      <c r="R47" t="s">
        <v>248</v>
      </c>
    </row>
    <row r="48" spans="3:18" hidden="1" x14ac:dyDescent="0.25">
      <c r="C48" s="2" t="s">
        <v>313</v>
      </c>
      <c r="D48" s="2" t="s">
        <v>316</v>
      </c>
      <c r="E48" t="s">
        <v>125</v>
      </c>
      <c r="F48" s="2" t="s">
        <v>57</v>
      </c>
      <c r="G48" s="2" t="s">
        <v>50</v>
      </c>
      <c r="H48" s="6" t="s">
        <v>288</v>
      </c>
      <c r="I48" s="2" t="str">
        <f t="shared" si="5"/>
        <v>17</v>
      </c>
      <c r="J48" s="2" t="str">
        <f t="shared" si="6"/>
        <v>fc007b</v>
      </c>
      <c r="K48" s="2" t="str">
        <f t="shared" si="7"/>
        <v>03 22 1e 54 55 55 55 55</v>
      </c>
      <c r="L48" s="6" t="s">
        <v>517</v>
      </c>
      <c r="M48" s="2" t="str">
        <f t="shared" si="8"/>
        <v>17fe007b</v>
      </c>
      <c r="N48" s="2" t="str">
        <f t="shared" si="9"/>
        <v>05 62 1e 54 XX YY aa aa</v>
      </c>
      <c r="O48" t="s">
        <v>727</v>
      </c>
      <c r="Q48" s="2">
        <v>1</v>
      </c>
      <c r="R48" t="s">
        <v>248</v>
      </c>
    </row>
    <row r="49" spans="3:18" hidden="1" x14ac:dyDescent="0.25">
      <c r="C49" s="2" t="s">
        <v>313</v>
      </c>
      <c r="D49" s="2" t="s">
        <v>316</v>
      </c>
      <c r="E49" t="s">
        <v>126</v>
      </c>
      <c r="F49" s="2" t="s">
        <v>57</v>
      </c>
      <c r="G49" s="2" t="s">
        <v>50</v>
      </c>
      <c r="H49" s="6" t="s">
        <v>289</v>
      </c>
      <c r="I49" s="2" t="str">
        <f t="shared" si="5"/>
        <v>17</v>
      </c>
      <c r="J49" s="2" t="str">
        <f t="shared" si="6"/>
        <v>fc007b</v>
      </c>
      <c r="K49" s="2" t="str">
        <f t="shared" si="7"/>
        <v>03 22 1e 55 55 55 55 55</v>
      </c>
      <c r="L49" s="6" t="s">
        <v>518</v>
      </c>
      <c r="M49" s="2" t="str">
        <f t="shared" si="8"/>
        <v>17fe007b</v>
      </c>
      <c r="N49" s="2" t="str">
        <f t="shared" si="9"/>
        <v>05 62 1e 55 XX YY aa aa</v>
      </c>
      <c r="O49" t="s">
        <v>727</v>
      </c>
      <c r="Q49" s="2">
        <v>1</v>
      </c>
      <c r="R49" t="s">
        <v>248</v>
      </c>
    </row>
    <row r="50" spans="3:18" hidden="1" x14ac:dyDescent="0.25">
      <c r="C50" s="2" t="s">
        <v>313</v>
      </c>
      <c r="D50" s="2" t="s">
        <v>316</v>
      </c>
      <c r="E50" t="s">
        <v>127</v>
      </c>
      <c r="F50" s="2" t="s">
        <v>57</v>
      </c>
      <c r="G50" s="2" t="s">
        <v>50</v>
      </c>
      <c r="H50" s="6" t="s">
        <v>290</v>
      </c>
      <c r="I50" s="2" t="str">
        <f t="shared" si="5"/>
        <v>17</v>
      </c>
      <c r="J50" s="2" t="str">
        <f t="shared" si="6"/>
        <v>fc007b</v>
      </c>
      <c r="K50" s="2" t="str">
        <f t="shared" si="7"/>
        <v>03 22 1e 56 55 55 55 55</v>
      </c>
      <c r="L50" s="6" t="s">
        <v>519</v>
      </c>
      <c r="M50" s="2" t="str">
        <f t="shared" si="8"/>
        <v>17fe007b</v>
      </c>
      <c r="N50" s="2" t="str">
        <f t="shared" si="9"/>
        <v>05 62 1e 56 XX YY aa aa</v>
      </c>
      <c r="O50" t="s">
        <v>727</v>
      </c>
      <c r="Q50" s="2">
        <v>1</v>
      </c>
      <c r="R50" t="s">
        <v>248</v>
      </c>
    </row>
    <row r="51" spans="3:18" hidden="1" x14ac:dyDescent="0.25">
      <c r="C51" s="2" t="s">
        <v>313</v>
      </c>
      <c r="D51" s="2" t="s">
        <v>316</v>
      </c>
      <c r="E51" t="s">
        <v>128</v>
      </c>
      <c r="F51" s="2" t="s">
        <v>57</v>
      </c>
      <c r="G51" s="2" t="s">
        <v>50</v>
      </c>
      <c r="H51" s="6" t="s">
        <v>291</v>
      </c>
      <c r="I51" s="2" t="str">
        <f t="shared" si="5"/>
        <v>17</v>
      </c>
      <c r="J51" s="2" t="str">
        <f t="shared" si="6"/>
        <v>fc007b</v>
      </c>
      <c r="K51" s="2" t="str">
        <f t="shared" si="7"/>
        <v>03 22 1e 57 55 55 55 55</v>
      </c>
      <c r="L51" s="6" t="s">
        <v>520</v>
      </c>
      <c r="M51" s="2" t="str">
        <f t="shared" si="8"/>
        <v>17fe007b</v>
      </c>
      <c r="N51" s="2" t="str">
        <f t="shared" si="9"/>
        <v>05 62 1e 57 XX YY aa aa</v>
      </c>
      <c r="O51" t="s">
        <v>727</v>
      </c>
      <c r="Q51" s="2">
        <v>1</v>
      </c>
      <c r="R51" t="s">
        <v>248</v>
      </c>
    </row>
    <row r="52" spans="3:18" hidden="1" x14ac:dyDescent="0.25">
      <c r="C52" s="2" t="s">
        <v>313</v>
      </c>
      <c r="D52" s="2" t="s">
        <v>316</v>
      </c>
      <c r="E52" t="s">
        <v>129</v>
      </c>
      <c r="F52" s="2" t="s">
        <v>57</v>
      </c>
      <c r="G52" s="2" t="s">
        <v>50</v>
      </c>
      <c r="H52" s="6" t="s">
        <v>292</v>
      </c>
      <c r="I52" s="2" t="str">
        <f t="shared" si="5"/>
        <v>17</v>
      </c>
      <c r="J52" s="2" t="str">
        <f t="shared" si="6"/>
        <v>fc007b</v>
      </c>
      <c r="K52" s="2" t="str">
        <f t="shared" si="7"/>
        <v>03 22 1e 58 55 55 55 55</v>
      </c>
      <c r="L52" s="6" t="s">
        <v>521</v>
      </c>
      <c r="M52" s="2" t="str">
        <f t="shared" si="8"/>
        <v>17fe007b</v>
      </c>
      <c r="N52" s="2" t="str">
        <f t="shared" si="9"/>
        <v>05 62 1e 58 XX YY aa aa</v>
      </c>
      <c r="O52" t="s">
        <v>727</v>
      </c>
      <c r="Q52" s="2">
        <v>1</v>
      </c>
      <c r="R52" t="s">
        <v>248</v>
      </c>
    </row>
    <row r="53" spans="3:18" hidden="1" x14ac:dyDescent="0.25">
      <c r="C53" s="2" t="s">
        <v>313</v>
      </c>
      <c r="D53" s="2" t="s">
        <v>316</v>
      </c>
      <c r="E53" t="s">
        <v>130</v>
      </c>
      <c r="F53" s="2" t="s">
        <v>57</v>
      </c>
      <c r="G53" s="2" t="s">
        <v>50</v>
      </c>
      <c r="H53" s="6" t="s">
        <v>293</v>
      </c>
      <c r="I53" s="2" t="str">
        <f t="shared" si="5"/>
        <v>17</v>
      </c>
      <c r="J53" s="2" t="str">
        <f t="shared" si="6"/>
        <v>fc007b</v>
      </c>
      <c r="K53" s="2" t="str">
        <f t="shared" si="7"/>
        <v>03 22 1e 59 55 55 55 55</v>
      </c>
      <c r="L53" s="6" t="s">
        <v>522</v>
      </c>
      <c r="M53" s="2" t="str">
        <f t="shared" si="8"/>
        <v>17fe007b</v>
      </c>
      <c r="N53" s="2" t="str">
        <f t="shared" si="9"/>
        <v>05 62 1e 59 XX YY aa aa</v>
      </c>
      <c r="O53" t="s">
        <v>727</v>
      </c>
      <c r="Q53" s="2">
        <v>1</v>
      </c>
      <c r="R53" t="s">
        <v>248</v>
      </c>
    </row>
    <row r="54" spans="3:18" hidden="1" x14ac:dyDescent="0.25">
      <c r="C54" s="2" t="s">
        <v>313</v>
      </c>
      <c r="D54" s="2" t="s">
        <v>316</v>
      </c>
      <c r="E54" t="s">
        <v>131</v>
      </c>
      <c r="F54" s="2" t="s">
        <v>57</v>
      </c>
      <c r="G54" s="2" t="s">
        <v>50</v>
      </c>
      <c r="H54" s="6" t="s">
        <v>294</v>
      </c>
      <c r="I54" s="2" t="str">
        <f t="shared" si="5"/>
        <v>17</v>
      </c>
      <c r="J54" s="2" t="str">
        <f t="shared" si="6"/>
        <v>fc007b</v>
      </c>
      <c r="K54" s="2" t="str">
        <f t="shared" si="7"/>
        <v>03 22 1e 5a 55 55 55 55</v>
      </c>
      <c r="L54" s="6" t="s">
        <v>523</v>
      </c>
      <c r="M54" s="2" t="str">
        <f t="shared" si="8"/>
        <v>17fe007b</v>
      </c>
      <c r="N54" s="2" t="str">
        <f t="shared" si="9"/>
        <v>05 62 1e 5a XX YY aa aa</v>
      </c>
      <c r="O54" t="s">
        <v>727</v>
      </c>
      <c r="Q54" s="2">
        <v>1</v>
      </c>
      <c r="R54" t="s">
        <v>248</v>
      </c>
    </row>
    <row r="55" spans="3:18" hidden="1" x14ac:dyDescent="0.25">
      <c r="C55" s="2" t="s">
        <v>313</v>
      </c>
      <c r="D55" s="2" t="s">
        <v>316</v>
      </c>
      <c r="E55" t="s">
        <v>132</v>
      </c>
      <c r="F55" s="2" t="s">
        <v>57</v>
      </c>
      <c r="G55" s="2" t="s">
        <v>50</v>
      </c>
      <c r="H55" s="6" t="s">
        <v>295</v>
      </c>
      <c r="I55" s="2" t="str">
        <f t="shared" si="5"/>
        <v>17</v>
      </c>
      <c r="J55" s="2" t="str">
        <f t="shared" si="6"/>
        <v>fc007b</v>
      </c>
      <c r="K55" s="2" t="str">
        <f t="shared" si="7"/>
        <v>03 22 1e 5b 55 55 55 55</v>
      </c>
      <c r="L55" s="6" t="s">
        <v>524</v>
      </c>
      <c r="M55" s="2" t="str">
        <f t="shared" si="8"/>
        <v>17fe007b</v>
      </c>
      <c r="N55" s="2" t="str">
        <f t="shared" si="9"/>
        <v>05 62 1e 5b XX YY aa aa</v>
      </c>
      <c r="O55" t="s">
        <v>727</v>
      </c>
      <c r="Q55" s="2">
        <v>1</v>
      </c>
      <c r="R55" t="s">
        <v>248</v>
      </c>
    </row>
    <row r="56" spans="3:18" hidden="1" x14ac:dyDescent="0.25">
      <c r="C56" s="2" t="s">
        <v>313</v>
      </c>
      <c r="D56" s="2" t="s">
        <v>316</v>
      </c>
      <c r="E56" t="s">
        <v>133</v>
      </c>
      <c r="F56" s="2" t="s">
        <v>57</v>
      </c>
      <c r="G56" s="2" t="s">
        <v>50</v>
      </c>
      <c r="H56" s="6" t="s">
        <v>296</v>
      </c>
      <c r="I56" s="2" t="str">
        <f t="shared" si="5"/>
        <v>17</v>
      </c>
      <c r="J56" s="2" t="str">
        <f t="shared" si="6"/>
        <v>fc007b</v>
      </c>
      <c r="K56" s="2" t="str">
        <f t="shared" si="7"/>
        <v>03 22 1e 5c 55 55 55 55</v>
      </c>
      <c r="L56" s="6" t="s">
        <v>525</v>
      </c>
      <c r="M56" s="2" t="str">
        <f t="shared" si="8"/>
        <v>17fe007b</v>
      </c>
      <c r="N56" s="2" t="str">
        <f t="shared" si="9"/>
        <v>05 62 1e 5c XX YY aa aa</v>
      </c>
      <c r="O56" t="s">
        <v>727</v>
      </c>
      <c r="Q56" s="2">
        <v>1</v>
      </c>
      <c r="R56" t="s">
        <v>248</v>
      </c>
    </row>
    <row r="57" spans="3:18" hidden="1" x14ac:dyDescent="0.25">
      <c r="C57" s="2" t="s">
        <v>313</v>
      </c>
      <c r="D57" s="2" t="s">
        <v>316</v>
      </c>
      <c r="E57" t="s">
        <v>134</v>
      </c>
      <c r="F57" s="2" t="s">
        <v>57</v>
      </c>
      <c r="G57" s="2" t="s">
        <v>50</v>
      </c>
      <c r="H57" s="6" t="s">
        <v>297</v>
      </c>
      <c r="I57" s="2" t="str">
        <f t="shared" si="5"/>
        <v>17</v>
      </c>
      <c r="J57" s="2" t="str">
        <f t="shared" si="6"/>
        <v>fc007b</v>
      </c>
      <c r="K57" s="2" t="str">
        <f t="shared" si="7"/>
        <v>03 22 1e 5d 55 55 55 55</v>
      </c>
      <c r="L57" s="6" t="s">
        <v>526</v>
      </c>
      <c r="M57" s="2" t="str">
        <f t="shared" si="8"/>
        <v>17fe007b</v>
      </c>
      <c r="N57" s="2" t="str">
        <f t="shared" si="9"/>
        <v>05 62 1e 5d XX YY aa aa</v>
      </c>
      <c r="O57" t="s">
        <v>727</v>
      </c>
      <c r="Q57" s="2">
        <v>1</v>
      </c>
      <c r="R57" t="s">
        <v>248</v>
      </c>
    </row>
    <row r="58" spans="3:18" hidden="1" x14ac:dyDescent="0.25">
      <c r="C58" s="2" t="s">
        <v>313</v>
      </c>
      <c r="D58" s="2" t="s">
        <v>316</v>
      </c>
      <c r="E58" t="s">
        <v>135</v>
      </c>
      <c r="F58" s="2" t="s">
        <v>57</v>
      </c>
      <c r="G58" s="2" t="s">
        <v>50</v>
      </c>
      <c r="H58" s="6" t="s">
        <v>298</v>
      </c>
      <c r="I58" s="2" t="str">
        <f t="shared" si="5"/>
        <v>17</v>
      </c>
      <c r="J58" s="2" t="str">
        <f t="shared" si="6"/>
        <v>fc007b</v>
      </c>
      <c r="K58" s="2" t="str">
        <f t="shared" si="7"/>
        <v>03 22 1e 5e 55 55 55 55</v>
      </c>
      <c r="L58" s="6" t="s">
        <v>527</v>
      </c>
      <c r="M58" s="2" t="str">
        <f t="shared" si="8"/>
        <v>17fe007b</v>
      </c>
      <c r="N58" s="2" t="str">
        <f t="shared" si="9"/>
        <v>05 62 1e 5e XX YY aa aa</v>
      </c>
      <c r="O58" t="s">
        <v>727</v>
      </c>
      <c r="Q58" s="2">
        <v>1</v>
      </c>
      <c r="R58" t="s">
        <v>248</v>
      </c>
    </row>
    <row r="59" spans="3:18" hidden="1" x14ac:dyDescent="0.25">
      <c r="C59" s="2" t="s">
        <v>313</v>
      </c>
      <c r="D59" s="2" t="s">
        <v>316</v>
      </c>
      <c r="E59" t="s">
        <v>136</v>
      </c>
      <c r="F59" s="2" t="s">
        <v>57</v>
      </c>
      <c r="G59" s="2" t="s">
        <v>50</v>
      </c>
      <c r="H59" s="6" t="s">
        <v>299</v>
      </c>
      <c r="I59" s="2" t="str">
        <f t="shared" si="5"/>
        <v>17</v>
      </c>
      <c r="J59" s="2" t="str">
        <f t="shared" si="6"/>
        <v>fc007b</v>
      </c>
      <c r="K59" s="2" t="str">
        <f t="shared" si="7"/>
        <v>03 22 1e 5f 55 55 55 55</v>
      </c>
      <c r="L59" s="6" t="s">
        <v>528</v>
      </c>
      <c r="M59" s="2" t="str">
        <f t="shared" si="8"/>
        <v>17fe007b</v>
      </c>
      <c r="N59" s="2" t="str">
        <f t="shared" si="9"/>
        <v>05 62 1e 5f XX YY aa aa</v>
      </c>
      <c r="O59" t="s">
        <v>727</v>
      </c>
      <c r="Q59" s="2">
        <v>1</v>
      </c>
      <c r="R59" t="s">
        <v>248</v>
      </c>
    </row>
    <row r="60" spans="3:18" hidden="1" x14ac:dyDescent="0.25">
      <c r="C60" s="2" t="s">
        <v>313</v>
      </c>
      <c r="D60" s="2" t="s">
        <v>316</v>
      </c>
      <c r="E60" t="s">
        <v>137</v>
      </c>
      <c r="F60" s="2" t="s">
        <v>57</v>
      </c>
      <c r="G60" s="2" t="s">
        <v>50</v>
      </c>
      <c r="H60" s="6" t="s">
        <v>300</v>
      </c>
      <c r="I60" s="2" t="str">
        <f t="shared" si="5"/>
        <v>17</v>
      </c>
      <c r="J60" s="2" t="str">
        <f t="shared" si="6"/>
        <v>fc007b</v>
      </c>
      <c r="K60" s="2" t="str">
        <f t="shared" si="7"/>
        <v>03 22 1e 60 55 55 55 55</v>
      </c>
      <c r="L60" s="6" t="s">
        <v>529</v>
      </c>
      <c r="M60" s="2" t="str">
        <f t="shared" si="8"/>
        <v>17fe007b</v>
      </c>
      <c r="N60" s="2" t="str">
        <f t="shared" si="9"/>
        <v>05 62 1e 60 XX YY aa aa</v>
      </c>
      <c r="O60" t="s">
        <v>727</v>
      </c>
      <c r="Q60" s="2">
        <v>1</v>
      </c>
      <c r="R60" t="s">
        <v>248</v>
      </c>
    </row>
    <row r="61" spans="3:18" hidden="1" x14ac:dyDescent="0.25">
      <c r="C61" s="2" t="s">
        <v>313</v>
      </c>
      <c r="D61" s="2" t="s">
        <v>316</v>
      </c>
      <c r="E61" t="s">
        <v>138</v>
      </c>
      <c r="F61" s="2" t="s">
        <v>57</v>
      </c>
      <c r="G61" s="2" t="s">
        <v>50</v>
      </c>
      <c r="H61" s="6" t="s">
        <v>301</v>
      </c>
      <c r="I61" s="2" t="str">
        <f t="shared" si="5"/>
        <v>17</v>
      </c>
      <c r="J61" s="2" t="str">
        <f t="shared" si="6"/>
        <v>fc007b</v>
      </c>
      <c r="K61" s="2" t="str">
        <f t="shared" si="7"/>
        <v>03 22 1e 61 55 55 55 55</v>
      </c>
      <c r="L61" s="6" t="s">
        <v>530</v>
      </c>
      <c r="M61" s="2" t="str">
        <f t="shared" si="8"/>
        <v>17fe007b</v>
      </c>
      <c r="N61" s="2" t="str">
        <f t="shared" si="9"/>
        <v>05 62 1e 61 XX YY aa aa</v>
      </c>
      <c r="O61" t="s">
        <v>727</v>
      </c>
      <c r="Q61" s="2">
        <v>1</v>
      </c>
      <c r="R61" t="s">
        <v>248</v>
      </c>
    </row>
    <row r="62" spans="3:18" hidden="1" x14ac:dyDescent="0.25">
      <c r="C62" s="2" t="s">
        <v>313</v>
      </c>
      <c r="D62" s="2" t="s">
        <v>316</v>
      </c>
      <c r="E62" t="s">
        <v>139</v>
      </c>
      <c r="F62" s="2" t="s">
        <v>57</v>
      </c>
      <c r="G62" s="2" t="s">
        <v>50</v>
      </c>
      <c r="H62" s="6" t="s">
        <v>302</v>
      </c>
      <c r="I62" s="2" t="str">
        <f t="shared" si="5"/>
        <v>17</v>
      </c>
      <c r="J62" s="2" t="str">
        <f t="shared" si="6"/>
        <v>fc007b</v>
      </c>
      <c r="K62" s="2" t="str">
        <f t="shared" si="7"/>
        <v>03 22 1e 62 55 55 55 55</v>
      </c>
      <c r="L62" s="6" t="s">
        <v>531</v>
      </c>
      <c r="M62" s="2" t="str">
        <f t="shared" si="8"/>
        <v>17fe007b</v>
      </c>
      <c r="N62" s="2" t="str">
        <f t="shared" si="9"/>
        <v>05 62 1e 62 XX YY aa aa</v>
      </c>
      <c r="O62" t="s">
        <v>727</v>
      </c>
      <c r="Q62" s="2">
        <v>1</v>
      </c>
      <c r="R62" t="s">
        <v>248</v>
      </c>
    </row>
    <row r="63" spans="3:18" hidden="1" x14ac:dyDescent="0.25">
      <c r="C63" s="2" t="s">
        <v>313</v>
      </c>
      <c r="D63" s="2" t="s">
        <v>316</v>
      </c>
      <c r="E63" t="s">
        <v>140</v>
      </c>
      <c r="F63" s="2" t="s">
        <v>57</v>
      </c>
      <c r="G63" s="2" t="s">
        <v>50</v>
      </c>
      <c r="H63" s="6" t="s">
        <v>303</v>
      </c>
      <c r="I63" s="2" t="str">
        <f t="shared" si="5"/>
        <v>17</v>
      </c>
      <c r="J63" s="2" t="str">
        <f t="shared" si="6"/>
        <v>fc007b</v>
      </c>
      <c r="K63" s="2" t="str">
        <f t="shared" si="7"/>
        <v>03 22 1e 63 55 55 55 55</v>
      </c>
      <c r="L63" s="6" t="s">
        <v>532</v>
      </c>
      <c r="M63" s="2" t="str">
        <f t="shared" si="8"/>
        <v>17fe007b</v>
      </c>
      <c r="N63" s="2" t="str">
        <f t="shared" si="9"/>
        <v>05 62 1e 63 XX YY aa aa</v>
      </c>
      <c r="O63" t="s">
        <v>727</v>
      </c>
      <c r="Q63" s="2">
        <v>1</v>
      </c>
      <c r="R63" t="s">
        <v>248</v>
      </c>
    </row>
    <row r="64" spans="3:18" hidden="1" x14ac:dyDescent="0.25">
      <c r="C64" s="2" t="s">
        <v>313</v>
      </c>
      <c r="D64" s="2" t="s">
        <v>316</v>
      </c>
      <c r="E64" t="s">
        <v>141</v>
      </c>
      <c r="F64" s="2" t="s">
        <v>57</v>
      </c>
      <c r="G64" s="2" t="s">
        <v>50</v>
      </c>
      <c r="H64" s="6" t="s">
        <v>304</v>
      </c>
      <c r="I64" s="2" t="str">
        <f t="shared" si="5"/>
        <v>17</v>
      </c>
      <c r="J64" s="2" t="str">
        <f t="shared" si="6"/>
        <v>fc007b</v>
      </c>
      <c r="K64" s="2" t="str">
        <f t="shared" si="7"/>
        <v>03 22 1e 64 55 55 55 55</v>
      </c>
      <c r="L64" s="6" t="s">
        <v>533</v>
      </c>
      <c r="M64" s="2" t="str">
        <f t="shared" si="8"/>
        <v>17fe007b</v>
      </c>
      <c r="N64" s="2" t="str">
        <f t="shared" si="9"/>
        <v>05 62 1e 64 XX YY aa aa</v>
      </c>
      <c r="O64" t="s">
        <v>727</v>
      </c>
      <c r="Q64" s="2">
        <v>1</v>
      </c>
      <c r="R64" t="s">
        <v>248</v>
      </c>
    </row>
    <row r="65" spans="3:18" hidden="1" x14ac:dyDescent="0.25">
      <c r="C65" s="2" t="s">
        <v>313</v>
      </c>
      <c r="D65" s="2" t="s">
        <v>316</v>
      </c>
      <c r="E65" t="s">
        <v>142</v>
      </c>
      <c r="F65" s="2" t="s">
        <v>57</v>
      </c>
      <c r="G65" s="2" t="s">
        <v>50</v>
      </c>
      <c r="H65" s="6" t="s">
        <v>305</v>
      </c>
      <c r="I65" s="2" t="str">
        <f t="shared" si="5"/>
        <v>17</v>
      </c>
      <c r="J65" s="2" t="str">
        <f t="shared" si="6"/>
        <v>fc007b</v>
      </c>
      <c r="K65" s="2" t="str">
        <f t="shared" si="7"/>
        <v>03 22 1e 65 55 55 55 55</v>
      </c>
      <c r="L65" s="6" t="s">
        <v>534</v>
      </c>
      <c r="M65" s="2" t="str">
        <f t="shared" si="8"/>
        <v>17fe007b</v>
      </c>
      <c r="N65" s="2" t="str">
        <f t="shared" si="9"/>
        <v>05 62 1e 65 XX YY aa aa</v>
      </c>
      <c r="O65" t="s">
        <v>727</v>
      </c>
      <c r="Q65" s="2">
        <v>1</v>
      </c>
      <c r="R65" t="s">
        <v>248</v>
      </c>
    </row>
    <row r="66" spans="3:18" hidden="1" x14ac:dyDescent="0.25">
      <c r="C66" s="2" t="s">
        <v>313</v>
      </c>
      <c r="D66" s="2" t="s">
        <v>316</v>
      </c>
      <c r="E66" t="s">
        <v>143</v>
      </c>
      <c r="F66" s="2" t="s">
        <v>57</v>
      </c>
      <c r="G66" s="2" t="s">
        <v>50</v>
      </c>
      <c r="H66" s="6" t="s">
        <v>306</v>
      </c>
      <c r="I66" s="2" t="str">
        <f t="shared" si="5"/>
        <v>17</v>
      </c>
      <c r="J66" s="2" t="str">
        <f t="shared" si="6"/>
        <v>fc007b</v>
      </c>
      <c r="K66" s="2" t="str">
        <f t="shared" si="7"/>
        <v>03 22 1e 66 55 55 55 55</v>
      </c>
      <c r="L66" s="6" t="s">
        <v>535</v>
      </c>
      <c r="M66" s="2" t="str">
        <f t="shared" si="8"/>
        <v>17fe007b</v>
      </c>
      <c r="N66" s="2" t="str">
        <f t="shared" si="9"/>
        <v>05 62 1e 66 XX YY aa aa</v>
      </c>
      <c r="O66" t="s">
        <v>727</v>
      </c>
      <c r="Q66" s="2">
        <v>1</v>
      </c>
      <c r="R66" t="s">
        <v>248</v>
      </c>
    </row>
    <row r="67" spans="3:18" hidden="1" x14ac:dyDescent="0.25">
      <c r="C67" s="2" t="s">
        <v>313</v>
      </c>
      <c r="D67" s="2" t="s">
        <v>316</v>
      </c>
      <c r="E67" t="s">
        <v>144</v>
      </c>
      <c r="F67" s="2" t="s">
        <v>57</v>
      </c>
      <c r="G67" s="2" t="s">
        <v>50</v>
      </c>
      <c r="H67" s="6" t="s">
        <v>307</v>
      </c>
      <c r="I67" s="2" t="str">
        <f>RIGHT(LEFT(H66,4),2)</f>
        <v>17</v>
      </c>
      <c r="J67" s="2" t="str">
        <f>LEFT(RIGHT(H66,30),6)</f>
        <v>fc007b</v>
      </c>
      <c r="K67" s="2" t="str">
        <f t="shared" si="7"/>
        <v>03 22 1e 67 55 55 55 55</v>
      </c>
      <c r="L67" s="6" t="s">
        <v>536</v>
      </c>
      <c r="M67" s="2" t="str">
        <f t="shared" si="8"/>
        <v>17fe007b</v>
      </c>
      <c r="N67" s="2" t="str">
        <f t="shared" si="9"/>
        <v>05 62 1e 67 XX YY aa aa</v>
      </c>
      <c r="O67" t="s">
        <v>727</v>
      </c>
      <c r="Q67" s="2">
        <v>1</v>
      </c>
      <c r="R67" t="s">
        <v>248</v>
      </c>
    </row>
    <row r="68" spans="3:18" hidden="1" x14ac:dyDescent="0.25">
      <c r="C68" s="2" t="s">
        <v>313</v>
      </c>
      <c r="D68" s="2" t="s">
        <v>316</v>
      </c>
      <c r="E68" t="s">
        <v>145</v>
      </c>
      <c r="F68" s="2" t="s">
        <v>57</v>
      </c>
      <c r="G68" s="2" t="s">
        <v>50</v>
      </c>
      <c r="H68" s="6" t="s">
        <v>367</v>
      </c>
      <c r="I68" s="2" t="str">
        <f>RIGHT(LEFT(H67,4),2)</f>
        <v>17</v>
      </c>
      <c r="J68" s="2" t="str">
        <f>LEFT(RIGHT(H67,30),6)</f>
        <v>fc007b</v>
      </c>
      <c r="K68" s="2" t="str">
        <f>LEFT(RIGHT(H67,23),23)</f>
        <v>03 22 1e 67 55 55 55 55</v>
      </c>
      <c r="L68" s="6" t="s">
        <v>537</v>
      </c>
      <c r="M68" s="2" t="str">
        <f t="shared" si="8"/>
        <v>17fe007b</v>
      </c>
      <c r="N68" s="2" t="str">
        <f t="shared" si="9"/>
        <v>05 62 1e 68 XX YY aa aa</v>
      </c>
      <c r="O68" t="s">
        <v>727</v>
      </c>
      <c r="Q68" s="2">
        <v>1</v>
      </c>
      <c r="R68" t="s">
        <v>248</v>
      </c>
    </row>
    <row r="69" spans="3:18" hidden="1" x14ac:dyDescent="0.25">
      <c r="C69" s="2" t="s">
        <v>313</v>
      </c>
      <c r="D69" s="2" t="s">
        <v>316</v>
      </c>
      <c r="E69" t="s">
        <v>146</v>
      </c>
      <c r="F69" s="2" t="s">
        <v>57</v>
      </c>
      <c r="G69" s="2" t="s">
        <v>50</v>
      </c>
      <c r="H69" s="6" t="s">
        <v>377</v>
      </c>
      <c r="I69" s="2" t="str">
        <f>RIGHT(LEFT(H68,4),2)</f>
        <v>17</v>
      </c>
      <c r="J69" s="2" t="str">
        <f>LEFT(RIGHT(H68,30),6)</f>
        <v>fc007b</v>
      </c>
      <c r="K69" s="2" t="str">
        <f>LEFT(RIGHT(H68,23),23)</f>
        <v>03 22 1e 68 55 55 55 55</v>
      </c>
      <c r="L69" s="6" t="s">
        <v>538</v>
      </c>
      <c r="M69" s="2" t="str">
        <f t="shared" si="8"/>
        <v>17fe007b</v>
      </c>
      <c r="N69" s="2" t="str">
        <f t="shared" si="9"/>
        <v>05 62 1e 69 XX YY aa aa</v>
      </c>
      <c r="O69" t="s">
        <v>727</v>
      </c>
      <c r="Q69" s="2">
        <v>1</v>
      </c>
      <c r="R69" t="s">
        <v>248</v>
      </c>
    </row>
    <row r="70" spans="3:18" hidden="1" x14ac:dyDescent="0.25">
      <c r="C70" s="2" t="s">
        <v>313</v>
      </c>
      <c r="D70" s="2" t="s">
        <v>316</v>
      </c>
      <c r="E70" t="s">
        <v>147</v>
      </c>
      <c r="F70" s="2" t="s">
        <v>57</v>
      </c>
      <c r="G70" s="2" t="s">
        <v>50</v>
      </c>
      <c r="H70" s="6" t="s">
        <v>378</v>
      </c>
      <c r="I70" s="2" t="str">
        <f t="shared" ref="I70:I101" si="10">RIGHT(LEFT(H70,4),2)</f>
        <v>17</v>
      </c>
      <c r="J70" s="2" t="str">
        <f t="shared" ref="J70:J101" si="11">LEFT(RIGHT(H70,30),6)</f>
        <v>fc007b</v>
      </c>
      <c r="K70" s="2" t="str">
        <f t="shared" ref="K70:K101" si="12">LEFT(RIGHT(H70,23),23)</f>
        <v>03 22 1e 6a 55 55 55 55</v>
      </c>
      <c r="L70" s="6" t="s">
        <v>539</v>
      </c>
      <c r="M70" s="2" t="str">
        <f t="shared" si="8"/>
        <v>17fe007b</v>
      </c>
      <c r="N70" s="2" t="str">
        <f t="shared" si="9"/>
        <v>05 62 1e 6a XX YY aa aa</v>
      </c>
      <c r="O70" t="s">
        <v>727</v>
      </c>
      <c r="Q70" s="2">
        <v>1</v>
      </c>
      <c r="R70" t="s">
        <v>248</v>
      </c>
    </row>
    <row r="71" spans="3:18" hidden="1" x14ac:dyDescent="0.25">
      <c r="C71" s="2" t="s">
        <v>313</v>
      </c>
      <c r="D71" s="2" t="s">
        <v>316</v>
      </c>
      <c r="E71" t="s">
        <v>148</v>
      </c>
      <c r="F71" s="2" t="s">
        <v>57</v>
      </c>
      <c r="G71" s="2" t="s">
        <v>50</v>
      </c>
      <c r="H71" s="6" t="s">
        <v>379</v>
      </c>
      <c r="I71" s="2" t="str">
        <f t="shared" si="10"/>
        <v>17</v>
      </c>
      <c r="J71" s="2" t="str">
        <f t="shared" si="11"/>
        <v>fc007b</v>
      </c>
      <c r="K71" s="2" t="str">
        <f t="shared" si="12"/>
        <v>03 22 1e 6b 55 55 55 55</v>
      </c>
      <c r="L71" s="6" t="s">
        <v>540</v>
      </c>
      <c r="M71" s="2" t="str">
        <f t="shared" si="8"/>
        <v>17fe007b</v>
      </c>
      <c r="N71" s="2" t="str">
        <f t="shared" si="9"/>
        <v>05 62 1e 6b XX YY aa aa</v>
      </c>
      <c r="O71" t="s">
        <v>727</v>
      </c>
      <c r="Q71" s="2">
        <v>1</v>
      </c>
      <c r="R71" t="s">
        <v>248</v>
      </c>
    </row>
    <row r="72" spans="3:18" hidden="1" x14ac:dyDescent="0.25">
      <c r="C72" s="2" t="s">
        <v>313</v>
      </c>
      <c r="D72" s="2" t="s">
        <v>316</v>
      </c>
      <c r="E72" t="s">
        <v>149</v>
      </c>
      <c r="F72" s="2" t="s">
        <v>57</v>
      </c>
      <c r="G72" s="2" t="s">
        <v>50</v>
      </c>
      <c r="H72" s="6" t="s">
        <v>380</v>
      </c>
      <c r="I72" s="2" t="str">
        <f t="shared" si="10"/>
        <v>17</v>
      </c>
      <c r="J72" s="2" t="str">
        <f t="shared" si="11"/>
        <v>fc007b</v>
      </c>
      <c r="K72" s="2" t="str">
        <f t="shared" si="12"/>
        <v>03 22 1e 6c 55 55 55 55</v>
      </c>
      <c r="L72" s="6" t="s">
        <v>541</v>
      </c>
      <c r="M72" s="2" t="str">
        <f t="shared" si="8"/>
        <v>17fe007b</v>
      </c>
      <c r="N72" s="2" t="str">
        <f t="shared" si="9"/>
        <v>05 62 1e 6c XX YY aa aa</v>
      </c>
      <c r="O72" t="s">
        <v>727</v>
      </c>
      <c r="Q72" s="2">
        <v>1</v>
      </c>
      <c r="R72" t="s">
        <v>248</v>
      </c>
    </row>
    <row r="73" spans="3:18" hidden="1" x14ac:dyDescent="0.25">
      <c r="C73" s="2" t="s">
        <v>313</v>
      </c>
      <c r="D73" s="2" t="s">
        <v>316</v>
      </c>
      <c r="E73" t="s">
        <v>150</v>
      </c>
      <c r="F73" s="2" t="s">
        <v>57</v>
      </c>
      <c r="G73" s="2" t="s">
        <v>50</v>
      </c>
      <c r="H73" s="6" t="s">
        <v>381</v>
      </c>
      <c r="I73" s="2" t="str">
        <f t="shared" si="10"/>
        <v>17</v>
      </c>
      <c r="J73" s="2" t="str">
        <f t="shared" si="11"/>
        <v>fc007b</v>
      </c>
      <c r="K73" s="2" t="str">
        <f t="shared" si="12"/>
        <v>03 22 1e 6d 55 55 55 55</v>
      </c>
      <c r="L73" s="6" t="s">
        <v>542</v>
      </c>
      <c r="M73" s="2" t="str">
        <f t="shared" si="8"/>
        <v>17fe007b</v>
      </c>
      <c r="N73" s="2" t="str">
        <f t="shared" si="9"/>
        <v>05 62 1e 6d XX YY aa aa</v>
      </c>
      <c r="O73" t="s">
        <v>727</v>
      </c>
      <c r="Q73" s="2">
        <v>1</v>
      </c>
      <c r="R73" t="s">
        <v>248</v>
      </c>
    </row>
    <row r="74" spans="3:18" hidden="1" x14ac:dyDescent="0.25">
      <c r="C74" s="2" t="s">
        <v>313</v>
      </c>
      <c r="D74" s="2" t="s">
        <v>316</v>
      </c>
      <c r="E74" t="s">
        <v>151</v>
      </c>
      <c r="F74" s="2" t="s">
        <v>57</v>
      </c>
      <c r="G74" s="2" t="s">
        <v>50</v>
      </c>
      <c r="H74" s="6" t="s">
        <v>382</v>
      </c>
      <c r="I74" s="2" t="str">
        <f t="shared" si="10"/>
        <v>17</v>
      </c>
      <c r="J74" s="2" t="str">
        <f t="shared" si="11"/>
        <v>fc007b</v>
      </c>
      <c r="K74" s="2" t="str">
        <f t="shared" si="12"/>
        <v>03 22 1e 6e 55 55 55 55</v>
      </c>
      <c r="L74" s="6" t="s">
        <v>543</v>
      </c>
      <c r="M74" s="2" t="str">
        <f t="shared" si="8"/>
        <v>17fe007b</v>
      </c>
      <c r="N74" s="2" t="str">
        <f t="shared" si="9"/>
        <v>05 62 1e 6e XX YY aa aa</v>
      </c>
      <c r="O74" t="s">
        <v>727</v>
      </c>
      <c r="Q74" s="2">
        <v>1</v>
      </c>
      <c r="R74" t="s">
        <v>248</v>
      </c>
    </row>
    <row r="75" spans="3:18" hidden="1" x14ac:dyDescent="0.25">
      <c r="C75" s="2" t="s">
        <v>313</v>
      </c>
      <c r="D75" s="2" t="s">
        <v>316</v>
      </c>
      <c r="E75" t="s">
        <v>152</v>
      </c>
      <c r="F75" s="2" t="s">
        <v>57</v>
      </c>
      <c r="G75" s="2" t="s">
        <v>50</v>
      </c>
      <c r="H75" s="6" t="s">
        <v>383</v>
      </c>
      <c r="I75" s="2" t="str">
        <f t="shared" si="10"/>
        <v>17</v>
      </c>
      <c r="J75" s="2" t="str">
        <f t="shared" si="11"/>
        <v>fc007b</v>
      </c>
      <c r="K75" s="2" t="str">
        <f t="shared" si="12"/>
        <v>03 22 1e 6f 55 55 55 55</v>
      </c>
      <c r="L75" s="6" t="s">
        <v>544</v>
      </c>
      <c r="M75" s="2" t="str">
        <f t="shared" si="8"/>
        <v>17fe007b</v>
      </c>
      <c r="N75" s="2" t="str">
        <f t="shared" si="9"/>
        <v>05 62 1e 6f XX YY aa aa</v>
      </c>
      <c r="O75" t="s">
        <v>727</v>
      </c>
      <c r="Q75" s="2">
        <v>1</v>
      </c>
      <c r="R75" t="s">
        <v>248</v>
      </c>
    </row>
    <row r="76" spans="3:18" hidden="1" x14ac:dyDescent="0.25">
      <c r="C76" s="2" t="s">
        <v>313</v>
      </c>
      <c r="D76" s="2" t="s">
        <v>316</v>
      </c>
      <c r="E76" t="s">
        <v>153</v>
      </c>
      <c r="F76" s="2" t="s">
        <v>57</v>
      </c>
      <c r="G76" s="2" t="s">
        <v>50</v>
      </c>
      <c r="H76" s="6" t="s">
        <v>384</v>
      </c>
      <c r="I76" s="2" t="str">
        <f t="shared" si="10"/>
        <v>17</v>
      </c>
      <c r="J76" s="2" t="str">
        <f t="shared" si="11"/>
        <v>fc007b</v>
      </c>
      <c r="K76" s="2" t="str">
        <f t="shared" si="12"/>
        <v>03 22 1e 70 55 55 55 55</v>
      </c>
      <c r="L76" s="6" t="s">
        <v>545</v>
      </c>
      <c r="M76" s="2" t="str">
        <f t="shared" ref="M76:M107" si="13">RIGHT(LEFT(L76,10),8)</f>
        <v>17fe007b</v>
      </c>
      <c r="N76" s="2" t="str">
        <f t="shared" ref="N76:N107" si="14">LEFT(RIGHT(L76,23),23)</f>
        <v>05 62 1e 70 XX YY aa aa</v>
      </c>
      <c r="O76" t="s">
        <v>727</v>
      </c>
      <c r="Q76" s="2">
        <v>1</v>
      </c>
      <c r="R76" t="s">
        <v>248</v>
      </c>
    </row>
    <row r="77" spans="3:18" hidden="1" x14ac:dyDescent="0.25">
      <c r="C77" s="2" t="s">
        <v>313</v>
      </c>
      <c r="D77" s="2" t="s">
        <v>316</v>
      </c>
      <c r="E77" t="s">
        <v>154</v>
      </c>
      <c r="F77" s="2" t="s">
        <v>57</v>
      </c>
      <c r="G77" s="2" t="s">
        <v>50</v>
      </c>
      <c r="H77" s="6" t="s">
        <v>368</v>
      </c>
      <c r="I77" s="2" t="str">
        <f t="shared" si="10"/>
        <v>17</v>
      </c>
      <c r="J77" s="2" t="str">
        <f t="shared" si="11"/>
        <v>fc007b</v>
      </c>
      <c r="K77" s="2" t="str">
        <f t="shared" si="12"/>
        <v>03 22 1e 71 55 55 55 55</v>
      </c>
      <c r="L77" s="6" t="s">
        <v>546</v>
      </c>
      <c r="M77" s="2" t="str">
        <f t="shared" si="13"/>
        <v>17fe007b</v>
      </c>
      <c r="N77" s="2" t="str">
        <f t="shared" si="14"/>
        <v>05 62 1e 71 XX YY aa aa</v>
      </c>
      <c r="O77" t="s">
        <v>727</v>
      </c>
      <c r="Q77" s="2">
        <v>1</v>
      </c>
      <c r="R77" t="s">
        <v>248</v>
      </c>
    </row>
    <row r="78" spans="3:18" hidden="1" x14ac:dyDescent="0.25">
      <c r="C78" s="2" t="s">
        <v>313</v>
      </c>
      <c r="D78" s="2" t="s">
        <v>316</v>
      </c>
      <c r="E78" t="s">
        <v>155</v>
      </c>
      <c r="F78" s="2" t="s">
        <v>57</v>
      </c>
      <c r="G78" s="2" t="s">
        <v>50</v>
      </c>
      <c r="H78" s="6" t="s">
        <v>385</v>
      </c>
      <c r="I78" s="2" t="str">
        <f t="shared" si="10"/>
        <v>17</v>
      </c>
      <c r="J78" s="2" t="str">
        <f t="shared" si="11"/>
        <v>fc007b</v>
      </c>
      <c r="K78" s="2" t="str">
        <f t="shared" si="12"/>
        <v>03 22 1e 72 55 55 55 55</v>
      </c>
      <c r="L78" s="6" t="s">
        <v>547</v>
      </c>
      <c r="M78" s="2" t="str">
        <f t="shared" si="13"/>
        <v>17fe007b</v>
      </c>
      <c r="N78" s="2" t="str">
        <f t="shared" si="14"/>
        <v>05 62 1e 72 XX YY aa aa</v>
      </c>
      <c r="O78" t="s">
        <v>727</v>
      </c>
      <c r="Q78" s="2">
        <v>1</v>
      </c>
      <c r="R78" t="s">
        <v>248</v>
      </c>
    </row>
    <row r="79" spans="3:18" hidden="1" x14ac:dyDescent="0.25">
      <c r="C79" s="2" t="s">
        <v>313</v>
      </c>
      <c r="D79" s="2" t="s">
        <v>316</v>
      </c>
      <c r="E79" t="s">
        <v>156</v>
      </c>
      <c r="F79" s="2" t="s">
        <v>57</v>
      </c>
      <c r="G79" s="2" t="s">
        <v>50</v>
      </c>
      <c r="H79" s="6" t="s">
        <v>386</v>
      </c>
      <c r="I79" s="2" t="str">
        <f t="shared" si="10"/>
        <v>17</v>
      </c>
      <c r="J79" s="2" t="str">
        <f t="shared" si="11"/>
        <v>fc007b</v>
      </c>
      <c r="K79" s="2" t="str">
        <f t="shared" si="12"/>
        <v>03 22 1e 73 55 55 55 55</v>
      </c>
      <c r="L79" s="6" t="s">
        <v>548</v>
      </c>
      <c r="M79" s="2" t="str">
        <f t="shared" si="13"/>
        <v>17fe007b</v>
      </c>
      <c r="N79" s="2" t="str">
        <f t="shared" si="14"/>
        <v>05 62 1e 73 XX YY aa aa</v>
      </c>
      <c r="O79" t="s">
        <v>727</v>
      </c>
      <c r="Q79" s="2">
        <v>1</v>
      </c>
      <c r="R79" t="s">
        <v>248</v>
      </c>
    </row>
    <row r="80" spans="3:18" hidden="1" x14ac:dyDescent="0.25">
      <c r="C80" s="2" t="s">
        <v>313</v>
      </c>
      <c r="D80" s="2" t="s">
        <v>316</v>
      </c>
      <c r="E80" t="s">
        <v>157</v>
      </c>
      <c r="F80" s="2" t="s">
        <v>57</v>
      </c>
      <c r="G80" s="2" t="s">
        <v>50</v>
      </c>
      <c r="H80" s="6" t="s">
        <v>387</v>
      </c>
      <c r="I80" s="2" t="str">
        <f t="shared" si="10"/>
        <v>17</v>
      </c>
      <c r="J80" s="2" t="str">
        <f t="shared" si="11"/>
        <v>fc007b</v>
      </c>
      <c r="K80" s="2" t="str">
        <f t="shared" si="12"/>
        <v>03 22 1e 74 55 55 55 55</v>
      </c>
      <c r="L80" s="6" t="s">
        <v>549</v>
      </c>
      <c r="M80" s="2" t="str">
        <f t="shared" si="13"/>
        <v>17fe007b</v>
      </c>
      <c r="N80" s="2" t="str">
        <f t="shared" si="14"/>
        <v>05 62 1e 74 XX YY aa aa</v>
      </c>
      <c r="O80" t="s">
        <v>727</v>
      </c>
      <c r="Q80" s="2">
        <v>1</v>
      </c>
      <c r="R80" t="s">
        <v>248</v>
      </c>
    </row>
    <row r="81" spans="3:18" hidden="1" x14ac:dyDescent="0.25">
      <c r="C81" s="2" t="s">
        <v>313</v>
      </c>
      <c r="D81" s="2" t="s">
        <v>316</v>
      </c>
      <c r="E81" t="s">
        <v>158</v>
      </c>
      <c r="F81" s="2" t="s">
        <v>57</v>
      </c>
      <c r="G81" s="2" t="s">
        <v>50</v>
      </c>
      <c r="H81" s="6" t="s">
        <v>388</v>
      </c>
      <c r="I81" s="2" t="str">
        <f t="shared" si="10"/>
        <v>17</v>
      </c>
      <c r="J81" s="2" t="str">
        <f t="shared" si="11"/>
        <v>fc007b</v>
      </c>
      <c r="K81" s="2" t="str">
        <f t="shared" si="12"/>
        <v>03 22 1e 75 55 55 55 55</v>
      </c>
      <c r="L81" s="6" t="s">
        <v>550</v>
      </c>
      <c r="M81" s="2" t="str">
        <f t="shared" si="13"/>
        <v>17fe007b</v>
      </c>
      <c r="N81" s="2" t="str">
        <f t="shared" si="14"/>
        <v>05 62 1e 75 XX YY aa aa</v>
      </c>
      <c r="O81" t="s">
        <v>727</v>
      </c>
      <c r="Q81" s="2">
        <v>1</v>
      </c>
      <c r="R81" t="s">
        <v>248</v>
      </c>
    </row>
    <row r="82" spans="3:18" hidden="1" x14ac:dyDescent="0.25">
      <c r="C82" s="2" t="s">
        <v>313</v>
      </c>
      <c r="D82" s="2" t="s">
        <v>316</v>
      </c>
      <c r="E82" t="s">
        <v>159</v>
      </c>
      <c r="F82" s="2" t="s">
        <v>57</v>
      </c>
      <c r="G82" s="2" t="s">
        <v>50</v>
      </c>
      <c r="H82" s="6" t="s">
        <v>389</v>
      </c>
      <c r="I82" s="2" t="str">
        <f t="shared" si="10"/>
        <v>17</v>
      </c>
      <c r="J82" s="2" t="str">
        <f t="shared" si="11"/>
        <v>fc007b</v>
      </c>
      <c r="K82" s="2" t="str">
        <f t="shared" si="12"/>
        <v>03 22 1e 76 55 55 55 55</v>
      </c>
      <c r="L82" s="6" t="s">
        <v>551</v>
      </c>
      <c r="M82" s="2" t="str">
        <f t="shared" si="13"/>
        <v>17fe007b</v>
      </c>
      <c r="N82" s="2" t="str">
        <f t="shared" si="14"/>
        <v>05 62 1e 76 XX YY aa aa</v>
      </c>
      <c r="O82" t="s">
        <v>727</v>
      </c>
      <c r="Q82" s="2">
        <v>1</v>
      </c>
      <c r="R82" t="s">
        <v>248</v>
      </c>
    </row>
    <row r="83" spans="3:18" hidden="1" x14ac:dyDescent="0.25">
      <c r="C83" s="2" t="s">
        <v>313</v>
      </c>
      <c r="D83" s="2" t="s">
        <v>316</v>
      </c>
      <c r="E83" t="s">
        <v>160</v>
      </c>
      <c r="F83" s="2" t="s">
        <v>57</v>
      </c>
      <c r="G83" s="2" t="s">
        <v>50</v>
      </c>
      <c r="H83" s="6" t="s">
        <v>390</v>
      </c>
      <c r="I83" s="2" t="str">
        <f t="shared" si="10"/>
        <v>17</v>
      </c>
      <c r="J83" s="2" t="str">
        <f t="shared" si="11"/>
        <v>fc007b</v>
      </c>
      <c r="K83" s="2" t="str">
        <f t="shared" si="12"/>
        <v>03 22 1e 77 55 55 55 55</v>
      </c>
      <c r="L83" s="6" t="s">
        <v>552</v>
      </c>
      <c r="M83" s="2" t="str">
        <f t="shared" si="13"/>
        <v>17fe007b</v>
      </c>
      <c r="N83" s="2" t="str">
        <f t="shared" si="14"/>
        <v>05 62 1e 77 XX YY aa aa</v>
      </c>
      <c r="O83" t="s">
        <v>727</v>
      </c>
      <c r="Q83" s="2">
        <v>1</v>
      </c>
      <c r="R83" t="s">
        <v>248</v>
      </c>
    </row>
    <row r="84" spans="3:18" hidden="1" x14ac:dyDescent="0.25">
      <c r="C84" s="2" t="s">
        <v>313</v>
      </c>
      <c r="D84" s="2" t="s">
        <v>316</v>
      </c>
      <c r="E84" t="s">
        <v>161</v>
      </c>
      <c r="F84" s="2" t="s">
        <v>57</v>
      </c>
      <c r="G84" s="2" t="s">
        <v>50</v>
      </c>
      <c r="H84" s="6" t="s">
        <v>391</v>
      </c>
      <c r="I84" s="2" t="str">
        <f t="shared" si="10"/>
        <v>17</v>
      </c>
      <c r="J84" s="2" t="str">
        <f t="shared" si="11"/>
        <v>fc007b</v>
      </c>
      <c r="K84" s="2" t="str">
        <f t="shared" si="12"/>
        <v>03 22 1e 78 55 55 55 55</v>
      </c>
      <c r="L84" s="6" t="s">
        <v>553</v>
      </c>
      <c r="M84" s="2" t="str">
        <f t="shared" si="13"/>
        <v>17fe007b</v>
      </c>
      <c r="N84" s="2" t="str">
        <f t="shared" si="14"/>
        <v>05 62 1e 78 XX YY aa aa</v>
      </c>
      <c r="O84" t="s">
        <v>727</v>
      </c>
      <c r="Q84" s="2">
        <v>1</v>
      </c>
      <c r="R84" t="s">
        <v>248</v>
      </c>
    </row>
    <row r="85" spans="3:18" hidden="1" x14ac:dyDescent="0.25">
      <c r="C85" s="2" t="s">
        <v>313</v>
      </c>
      <c r="D85" s="2" t="s">
        <v>316</v>
      </c>
      <c r="E85" t="s">
        <v>162</v>
      </c>
      <c r="F85" s="2" t="s">
        <v>57</v>
      </c>
      <c r="G85" s="2" t="s">
        <v>50</v>
      </c>
      <c r="H85" s="6" t="s">
        <v>392</v>
      </c>
      <c r="I85" s="2" t="str">
        <f t="shared" si="10"/>
        <v>17</v>
      </c>
      <c r="J85" s="2" t="str">
        <f t="shared" si="11"/>
        <v>fc007b</v>
      </c>
      <c r="K85" s="2" t="str">
        <f t="shared" si="12"/>
        <v>03 22 1e 79 55 55 55 55</v>
      </c>
      <c r="L85" s="6" t="s">
        <v>554</v>
      </c>
      <c r="M85" s="2" t="str">
        <f t="shared" si="13"/>
        <v>17fe007b</v>
      </c>
      <c r="N85" s="2" t="str">
        <f t="shared" si="14"/>
        <v>05 62 1e 79 XX YY aa aa</v>
      </c>
      <c r="O85" t="s">
        <v>727</v>
      </c>
      <c r="Q85" s="2">
        <v>1</v>
      </c>
      <c r="R85" t="s">
        <v>248</v>
      </c>
    </row>
    <row r="86" spans="3:18" hidden="1" x14ac:dyDescent="0.25">
      <c r="C86" s="2" t="s">
        <v>313</v>
      </c>
      <c r="D86" s="2" t="s">
        <v>316</v>
      </c>
      <c r="E86" t="s">
        <v>163</v>
      </c>
      <c r="F86" s="2" t="s">
        <v>57</v>
      </c>
      <c r="G86" s="2" t="s">
        <v>50</v>
      </c>
      <c r="H86" s="6" t="s">
        <v>393</v>
      </c>
      <c r="I86" s="2" t="str">
        <f t="shared" si="10"/>
        <v>17</v>
      </c>
      <c r="J86" s="2" t="str">
        <f t="shared" si="11"/>
        <v>fc007b</v>
      </c>
      <c r="K86" s="2" t="str">
        <f t="shared" si="12"/>
        <v>03 22 1e 7a 55 55 55 55</v>
      </c>
      <c r="L86" s="6" t="s">
        <v>555</v>
      </c>
      <c r="M86" s="2" t="str">
        <f t="shared" si="13"/>
        <v>17fe007b</v>
      </c>
      <c r="N86" s="2" t="str">
        <f t="shared" si="14"/>
        <v>05 62 1e 7a XX YY aa aa</v>
      </c>
      <c r="O86" t="s">
        <v>727</v>
      </c>
      <c r="Q86" s="2">
        <v>1</v>
      </c>
      <c r="R86" t="s">
        <v>248</v>
      </c>
    </row>
    <row r="87" spans="3:18" hidden="1" x14ac:dyDescent="0.25">
      <c r="C87" s="2" t="s">
        <v>313</v>
      </c>
      <c r="D87" s="2" t="s">
        <v>316</v>
      </c>
      <c r="E87" t="s">
        <v>164</v>
      </c>
      <c r="F87" s="2" t="s">
        <v>57</v>
      </c>
      <c r="G87" s="2" t="s">
        <v>50</v>
      </c>
      <c r="H87" s="6" t="s">
        <v>369</v>
      </c>
      <c r="I87" s="2" t="str">
        <f t="shared" si="10"/>
        <v>17</v>
      </c>
      <c r="J87" s="2" t="str">
        <f t="shared" si="11"/>
        <v>fc007b</v>
      </c>
      <c r="K87" s="2" t="str">
        <f t="shared" si="12"/>
        <v>03 22 1e 7b 55 55 55 55</v>
      </c>
      <c r="L87" s="6" t="s">
        <v>556</v>
      </c>
      <c r="M87" s="2" t="str">
        <f t="shared" si="13"/>
        <v>17fe007b</v>
      </c>
      <c r="N87" s="2" t="str">
        <f t="shared" si="14"/>
        <v>05 62 1e 7b XX YY aa aa</v>
      </c>
      <c r="O87" t="s">
        <v>727</v>
      </c>
      <c r="Q87" s="2">
        <v>1</v>
      </c>
      <c r="R87" t="s">
        <v>248</v>
      </c>
    </row>
    <row r="88" spans="3:18" hidden="1" x14ac:dyDescent="0.25">
      <c r="C88" s="2" t="s">
        <v>313</v>
      </c>
      <c r="D88" s="2" t="s">
        <v>316</v>
      </c>
      <c r="E88" t="s">
        <v>165</v>
      </c>
      <c r="F88" s="2" t="s">
        <v>57</v>
      </c>
      <c r="G88" s="2" t="s">
        <v>50</v>
      </c>
      <c r="H88" s="6" t="s">
        <v>394</v>
      </c>
      <c r="I88" s="2" t="str">
        <f t="shared" si="10"/>
        <v>17</v>
      </c>
      <c r="J88" s="2" t="str">
        <f t="shared" si="11"/>
        <v>fc007b</v>
      </c>
      <c r="K88" s="2" t="str">
        <f t="shared" si="12"/>
        <v>03 22 1e 7c 55 55 55 55</v>
      </c>
      <c r="L88" s="6" t="s">
        <v>557</v>
      </c>
      <c r="M88" s="2" t="str">
        <f t="shared" si="13"/>
        <v>17fe007b</v>
      </c>
      <c r="N88" s="2" t="str">
        <f t="shared" si="14"/>
        <v>05 62 1e 7c XX YY aa aa</v>
      </c>
      <c r="O88" t="s">
        <v>727</v>
      </c>
      <c r="Q88" s="2">
        <v>1</v>
      </c>
      <c r="R88" t="s">
        <v>248</v>
      </c>
    </row>
    <row r="89" spans="3:18" hidden="1" x14ac:dyDescent="0.25">
      <c r="C89" s="2" t="s">
        <v>313</v>
      </c>
      <c r="D89" s="2" t="s">
        <v>316</v>
      </c>
      <c r="E89" t="s">
        <v>166</v>
      </c>
      <c r="F89" s="2" t="s">
        <v>57</v>
      </c>
      <c r="G89" s="2" t="s">
        <v>50</v>
      </c>
      <c r="H89" s="6" t="s">
        <v>395</v>
      </c>
      <c r="I89" s="2" t="str">
        <f t="shared" si="10"/>
        <v>17</v>
      </c>
      <c r="J89" s="2" t="str">
        <f t="shared" si="11"/>
        <v>fc007b</v>
      </c>
      <c r="K89" s="2" t="str">
        <f t="shared" si="12"/>
        <v>03 22 1e 7d 55 55 55 55</v>
      </c>
      <c r="L89" s="6" t="s">
        <v>558</v>
      </c>
      <c r="M89" s="2" t="str">
        <f t="shared" si="13"/>
        <v>17fe007b</v>
      </c>
      <c r="N89" s="2" t="str">
        <f t="shared" si="14"/>
        <v>05 62 1e 7d XX YY aa aa</v>
      </c>
      <c r="O89" t="s">
        <v>727</v>
      </c>
      <c r="Q89" s="2">
        <v>1</v>
      </c>
      <c r="R89" t="s">
        <v>248</v>
      </c>
    </row>
    <row r="90" spans="3:18" hidden="1" x14ac:dyDescent="0.25">
      <c r="C90" s="2" t="s">
        <v>313</v>
      </c>
      <c r="D90" s="2" t="s">
        <v>316</v>
      </c>
      <c r="E90" t="s">
        <v>167</v>
      </c>
      <c r="F90" s="2" t="s">
        <v>57</v>
      </c>
      <c r="G90" s="2" t="s">
        <v>50</v>
      </c>
      <c r="H90" s="6" t="s">
        <v>396</v>
      </c>
      <c r="I90" s="2" t="str">
        <f t="shared" si="10"/>
        <v>17</v>
      </c>
      <c r="J90" s="2" t="str">
        <f t="shared" si="11"/>
        <v>fc007b</v>
      </c>
      <c r="K90" s="2" t="str">
        <f t="shared" si="12"/>
        <v>03 22 1e 7e 55 55 55 55</v>
      </c>
      <c r="L90" s="6" t="s">
        <v>559</v>
      </c>
      <c r="M90" s="2" t="str">
        <f t="shared" si="13"/>
        <v>17fe007b</v>
      </c>
      <c r="N90" s="2" t="str">
        <f t="shared" si="14"/>
        <v>05 62 1e 7e XX YY aa aa</v>
      </c>
      <c r="O90" t="s">
        <v>727</v>
      </c>
      <c r="Q90" s="2">
        <v>1</v>
      </c>
      <c r="R90" t="s">
        <v>248</v>
      </c>
    </row>
    <row r="91" spans="3:18" hidden="1" x14ac:dyDescent="0.25">
      <c r="C91" s="2" t="s">
        <v>313</v>
      </c>
      <c r="D91" s="2" t="s">
        <v>316</v>
      </c>
      <c r="E91" t="s">
        <v>168</v>
      </c>
      <c r="F91" s="2" t="s">
        <v>57</v>
      </c>
      <c r="G91" s="2" t="s">
        <v>50</v>
      </c>
      <c r="H91" s="6" t="s">
        <v>397</v>
      </c>
      <c r="I91" s="2" t="str">
        <f t="shared" si="10"/>
        <v>17</v>
      </c>
      <c r="J91" s="2" t="str">
        <f t="shared" si="11"/>
        <v>fc007b</v>
      </c>
      <c r="K91" s="2" t="str">
        <f t="shared" si="12"/>
        <v>03 22 1e 7f 55 55 55 55</v>
      </c>
      <c r="L91" s="6" t="s">
        <v>560</v>
      </c>
      <c r="M91" s="2" t="str">
        <f t="shared" si="13"/>
        <v>17fe007b</v>
      </c>
      <c r="N91" s="2" t="str">
        <f t="shared" si="14"/>
        <v>05 62 1e 7f XX YY aa aa</v>
      </c>
      <c r="O91" t="s">
        <v>727</v>
      </c>
      <c r="Q91" s="2">
        <v>1</v>
      </c>
      <c r="R91" t="s">
        <v>248</v>
      </c>
    </row>
    <row r="92" spans="3:18" hidden="1" x14ac:dyDescent="0.25">
      <c r="C92" s="2" t="s">
        <v>313</v>
      </c>
      <c r="D92" s="2" t="s">
        <v>316</v>
      </c>
      <c r="E92" t="s">
        <v>169</v>
      </c>
      <c r="F92" s="2" t="s">
        <v>57</v>
      </c>
      <c r="G92" s="2" t="s">
        <v>50</v>
      </c>
      <c r="H92" s="6" t="s">
        <v>398</v>
      </c>
      <c r="I92" s="2" t="str">
        <f t="shared" si="10"/>
        <v>17</v>
      </c>
      <c r="J92" s="2" t="str">
        <f t="shared" si="11"/>
        <v>fc007b</v>
      </c>
      <c r="K92" s="2" t="str">
        <f t="shared" si="12"/>
        <v>03 22 1e 80 55 55 55 55</v>
      </c>
      <c r="L92" s="6" t="s">
        <v>561</v>
      </c>
      <c r="M92" s="2" t="str">
        <f t="shared" si="13"/>
        <v>17fe007b</v>
      </c>
      <c r="N92" s="2" t="str">
        <f t="shared" si="14"/>
        <v>05 62 1e 80 XX YY aa aa</v>
      </c>
      <c r="O92" t="s">
        <v>727</v>
      </c>
      <c r="Q92" s="2">
        <v>1</v>
      </c>
      <c r="R92" t="s">
        <v>248</v>
      </c>
    </row>
    <row r="93" spans="3:18" hidden="1" x14ac:dyDescent="0.25">
      <c r="C93" s="2" t="s">
        <v>313</v>
      </c>
      <c r="D93" s="2" t="s">
        <v>316</v>
      </c>
      <c r="E93" t="s">
        <v>170</v>
      </c>
      <c r="F93" s="2" t="s">
        <v>57</v>
      </c>
      <c r="G93" s="2" t="s">
        <v>50</v>
      </c>
      <c r="H93" s="6" t="s">
        <v>399</v>
      </c>
      <c r="I93" s="2" t="str">
        <f t="shared" si="10"/>
        <v>17</v>
      </c>
      <c r="J93" s="2" t="str">
        <f t="shared" si="11"/>
        <v>fc007b</v>
      </c>
      <c r="K93" s="2" t="str">
        <f t="shared" si="12"/>
        <v>03 22 1e 81 55 55 55 55</v>
      </c>
      <c r="L93" s="6" t="s">
        <v>562</v>
      </c>
      <c r="M93" s="2" t="str">
        <f t="shared" si="13"/>
        <v>17fe007b</v>
      </c>
      <c r="N93" s="2" t="str">
        <f t="shared" si="14"/>
        <v>05 62 1e 81 XX YY aa aa</v>
      </c>
      <c r="O93" t="s">
        <v>727</v>
      </c>
      <c r="Q93" s="2">
        <v>1</v>
      </c>
      <c r="R93" t="s">
        <v>248</v>
      </c>
    </row>
    <row r="94" spans="3:18" hidden="1" x14ac:dyDescent="0.25">
      <c r="C94" s="2" t="s">
        <v>313</v>
      </c>
      <c r="D94" s="2" t="s">
        <v>316</v>
      </c>
      <c r="E94" t="s">
        <v>171</v>
      </c>
      <c r="F94" s="2" t="s">
        <v>57</v>
      </c>
      <c r="G94" s="2" t="s">
        <v>50</v>
      </c>
      <c r="H94" s="6" t="s">
        <v>400</v>
      </c>
      <c r="I94" s="2" t="str">
        <f t="shared" si="10"/>
        <v>17</v>
      </c>
      <c r="J94" s="2" t="str">
        <f t="shared" si="11"/>
        <v>fc007b</v>
      </c>
      <c r="K94" s="2" t="str">
        <f t="shared" si="12"/>
        <v>03 22 1e 82 55 55 55 55</v>
      </c>
      <c r="L94" s="6" t="s">
        <v>563</v>
      </c>
      <c r="M94" s="2" t="str">
        <f t="shared" si="13"/>
        <v>17fe007b</v>
      </c>
      <c r="N94" s="2" t="str">
        <f t="shared" si="14"/>
        <v>05 62 1e 82 XX YY aa aa</v>
      </c>
      <c r="O94" t="s">
        <v>727</v>
      </c>
      <c r="Q94" s="2">
        <v>1</v>
      </c>
      <c r="R94" t="s">
        <v>248</v>
      </c>
    </row>
    <row r="95" spans="3:18" hidden="1" x14ac:dyDescent="0.25">
      <c r="C95" s="2" t="s">
        <v>313</v>
      </c>
      <c r="D95" s="2" t="s">
        <v>316</v>
      </c>
      <c r="E95" t="s">
        <v>172</v>
      </c>
      <c r="F95" s="2" t="s">
        <v>57</v>
      </c>
      <c r="G95" s="2" t="s">
        <v>50</v>
      </c>
      <c r="H95" s="6" t="s">
        <v>401</v>
      </c>
      <c r="I95" s="2" t="str">
        <f t="shared" si="10"/>
        <v>17</v>
      </c>
      <c r="J95" s="2" t="str">
        <f t="shared" si="11"/>
        <v>fc007b</v>
      </c>
      <c r="K95" s="2" t="str">
        <f t="shared" si="12"/>
        <v>03 22 1e 83 55 55 55 55</v>
      </c>
      <c r="L95" s="6" t="s">
        <v>564</v>
      </c>
      <c r="M95" s="2" t="str">
        <f t="shared" si="13"/>
        <v>17fe007b</v>
      </c>
      <c r="N95" s="2" t="str">
        <f t="shared" si="14"/>
        <v>05 62 1e 83 XX YY aa aa</v>
      </c>
      <c r="O95" t="s">
        <v>727</v>
      </c>
      <c r="Q95" s="2">
        <v>1</v>
      </c>
      <c r="R95" t="s">
        <v>248</v>
      </c>
    </row>
    <row r="96" spans="3:18" hidden="1" x14ac:dyDescent="0.25">
      <c r="C96" s="2" t="s">
        <v>313</v>
      </c>
      <c r="D96" s="2" t="s">
        <v>316</v>
      </c>
      <c r="E96" t="s">
        <v>173</v>
      </c>
      <c r="F96" s="2" t="s">
        <v>57</v>
      </c>
      <c r="G96" s="2" t="s">
        <v>50</v>
      </c>
      <c r="H96" s="6" t="s">
        <v>402</v>
      </c>
      <c r="I96" s="2" t="str">
        <f t="shared" si="10"/>
        <v>17</v>
      </c>
      <c r="J96" s="2" t="str">
        <f t="shared" si="11"/>
        <v>fc007b</v>
      </c>
      <c r="K96" s="2" t="str">
        <f t="shared" si="12"/>
        <v>03 22 1e 84 55 55 55 55</v>
      </c>
      <c r="L96" s="6" t="s">
        <v>565</v>
      </c>
      <c r="M96" s="2" t="str">
        <f t="shared" si="13"/>
        <v>17fe007b</v>
      </c>
      <c r="N96" s="2" t="str">
        <f t="shared" si="14"/>
        <v>05 62 1e 84 XX YY aa aa</v>
      </c>
      <c r="O96" t="s">
        <v>727</v>
      </c>
      <c r="Q96" s="2">
        <v>1</v>
      </c>
      <c r="R96" t="s">
        <v>248</v>
      </c>
    </row>
    <row r="97" spans="3:18" hidden="1" x14ac:dyDescent="0.25">
      <c r="C97" s="2" t="s">
        <v>313</v>
      </c>
      <c r="D97" s="2" t="s">
        <v>316</v>
      </c>
      <c r="E97" t="s">
        <v>174</v>
      </c>
      <c r="F97" s="2" t="s">
        <v>57</v>
      </c>
      <c r="G97" s="2" t="s">
        <v>50</v>
      </c>
      <c r="H97" s="6" t="s">
        <v>370</v>
      </c>
      <c r="I97" s="2" t="str">
        <f t="shared" si="10"/>
        <v>17</v>
      </c>
      <c r="J97" s="2" t="str">
        <f t="shared" si="11"/>
        <v>fc007b</v>
      </c>
      <c r="K97" s="2" t="str">
        <f t="shared" si="12"/>
        <v>03 22 1e 85 55 55 55 55</v>
      </c>
      <c r="L97" s="6" t="s">
        <v>566</v>
      </c>
      <c r="M97" s="2" t="str">
        <f t="shared" si="13"/>
        <v>17fe007b</v>
      </c>
      <c r="N97" s="2" t="str">
        <f t="shared" si="14"/>
        <v>05 62 1e 85 XX YY aa aa</v>
      </c>
      <c r="O97" t="s">
        <v>727</v>
      </c>
      <c r="Q97" s="2">
        <v>1</v>
      </c>
      <c r="R97" t="s">
        <v>248</v>
      </c>
    </row>
    <row r="98" spans="3:18" hidden="1" x14ac:dyDescent="0.25">
      <c r="C98" s="2" t="s">
        <v>313</v>
      </c>
      <c r="D98" s="2" t="s">
        <v>316</v>
      </c>
      <c r="E98" t="s">
        <v>175</v>
      </c>
      <c r="F98" s="2" t="s">
        <v>57</v>
      </c>
      <c r="G98" s="2" t="s">
        <v>50</v>
      </c>
      <c r="H98" s="6" t="s">
        <v>403</v>
      </c>
      <c r="I98" s="2" t="str">
        <f t="shared" si="10"/>
        <v>17</v>
      </c>
      <c r="J98" s="2" t="str">
        <f t="shared" si="11"/>
        <v>fc007b</v>
      </c>
      <c r="K98" s="2" t="str">
        <f t="shared" si="12"/>
        <v>03 22 1e 86 55 55 55 55</v>
      </c>
      <c r="L98" s="6" t="s">
        <v>567</v>
      </c>
      <c r="M98" s="2" t="str">
        <f t="shared" si="13"/>
        <v>17fe007b</v>
      </c>
      <c r="N98" s="2" t="str">
        <f t="shared" si="14"/>
        <v>05 62 1e 86 XX YY aa aa</v>
      </c>
      <c r="O98" t="s">
        <v>727</v>
      </c>
      <c r="Q98" s="2">
        <v>1</v>
      </c>
      <c r="R98" t="s">
        <v>248</v>
      </c>
    </row>
    <row r="99" spans="3:18" hidden="1" x14ac:dyDescent="0.25">
      <c r="C99" s="2" t="s">
        <v>313</v>
      </c>
      <c r="D99" s="2" t="s">
        <v>316</v>
      </c>
      <c r="E99" t="s">
        <v>176</v>
      </c>
      <c r="F99" s="2" t="s">
        <v>57</v>
      </c>
      <c r="G99" s="2" t="s">
        <v>50</v>
      </c>
      <c r="H99" s="6" t="s">
        <v>404</v>
      </c>
      <c r="I99" s="2" t="str">
        <f t="shared" si="10"/>
        <v>17</v>
      </c>
      <c r="J99" s="2" t="str">
        <f t="shared" si="11"/>
        <v>fc007b</v>
      </c>
      <c r="K99" s="2" t="str">
        <f t="shared" si="12"/>
        <v>03 22 1e 87 55 55 55 55</v>
      </c>
      <c r="L99" s="6" t="s">
        <v>568</v>
      </c>
      <c r="M99" s="2" t="str">
        <f t="shared" si="13"/>
        <v>17fe007b</v>
      </c>
      <c r="N99" s="2" t="str">
        <f t="shared" si="14"/>
        <v>05 62 1e 87 XX YY aa aa</v>
      </c>
      <c r="O99" t="s">
        <v>727</v>
      </c>
      <c r="Q99" s="2">
        <v>1</v>
      </c>
      <c r="R99" t="s">
        <v>248</v>
      </c>
    </row>
    <row r="100" spans="3:18" hidden="1" x14ac:dyDescent="0.25">
      <c r="C100" s="2" t="s">
        <v>313</v>
      </c>
      <c r="D100" s="2" t="s">
        <v>316</v>
      </c>
      <c r="E100" t="s">
        <v>177</v>
      </c>
      <c r="F100" s="2" t="s">
        <v>57</v>
      </c>
      <c r="G100" s="2" t="s">
        <v>50</v>
      </c>
      <c r="H100" s="6" t="s">
        <v>405</v>
      </c>
      <c r="I100" s="2" t="str">
        <f t="shared" si="10"/>
        <v>17</v>
      </c>
      <c r="J100" s="2" t="str">
        <f t="shared" si="11"/>
        <v>fc007b</v>
      </c>
      <c r="K100" s="2" t="str">
        <f t="shared" si="12"/>
        <v>03 22 1e 88 55 55 55 55</v>
      </c>
      <c r="L100" s="6" t="s">
        <v>569</v>
      </c>
      <c r="M100" s="2" t="str">
        <f t="shared" si="13"/>
        <v>17fe007b</v>
      </c>
      <c r="N100" s="2" t="str">
        <f t="shared" si="14"/>
        <v>05 62 1e 88 XX YY aa aa</v>
      </c>
      <c r="O100" t="s">
        <v>727</v>
      </c>
      <c r="Q100" s="2">
        <v>1</v>
      </c>
      <c r="R100" t="s">
        <v>248</v>
      </c>
    </row>
    <row r="101" spans="3:18" hidden="1" x14ac:dyDescent="0.25">
      <c r="C101" s="2" t="s">
        <v>313</v>
      </c>
      <c r="D101" s="2" t="s">
        <v>316</v>
      </c>
      <c r="E101" t="s">
        <v>178</v>
      </c>
      <c r="F101" s="2" t="s">
        <v>57</v>
      </c>
      <c r="G101" s="2" t="s">
        <v>50</v>
      </c>
      <c r="H101" s="6" t="s">
        <v>406</v>
      </c>
      <c r="I101" s="2" t="str">
        <f t="shared" si="10"/>
        <v>17</v>
      </c>
      <c r="J101" s="2" t="str">
        <f t="shared" si="11"/>
        <v>fc007b</v>
      </c>
      <c r="K101" s="2" t="str">
        <f t="shared" si="12"/>
        <v>03 22 1e 89 55 55 55 55</v>
      </c>
      <c r="L101" s="6" t="s">
        <v>570</v>
      </c>
      <c r="M101" s="2" t="str">
        <f t="shared" si="13"/>
        <v>17fe007b</v>
      </c>
      <c r="N101" s="2" t="str">
        <f t="shared" si="14"/>
        <v>05 62 1e 89 XX YY aa aa</v>
      </c>
      <c r="O101" t="s">
        <v>727</v>
      </c>
      <c r="Q101" s="2">
        <v>1</v>
      </c>
      <c r="R101" t="s">
        <v>248</v>
      </c>
    </row>
    <row r="102" spans="3:18" hidden="1" x14ac:dyDescent="0.25">
      <c r="C102" s="2" t="s">
        <v>313</v>
      </c>
      <c r="D102" s="2" t="s">
        <v>316</v>
      </c>
      <c r="E102" t="s">
        <v>179</v>
      </c>
      <c r="F102" s="2" t="s">
        <v>57</v>
      </c>
      <c r="G102" s="2" t="s">
        <v>50</v>
      </c>
      <c r="H102" s="6" t="s">
        <v>407</v>
      </c>
      <c r="I102" s="2" t="str">
        <f t="shared" ref="I102:I133" si="15">RIGHT(LEFT(H102,4),2)</f>
        <v>17</v>
      </c>
      <c r="J102" s="2" t="str">
        <f t="shared" ref="J102:J133" si="16">LEFT(RIGHT(H102,30),6)</f>
        <v>fc007b</v>
      </c>
      <c r="K102" s="2" t="str">
        <f t="shared" ref="K102:K133" si="17">LEFT(RIGHT(H102,23),23)</f>
        <v>03 22 1e 8a 55 55 55 55</v>
      </c>
      <c r="L102" s="6" t="s">
        <v>571</v>
      </c>
      <c r="M102" s="2" t="str">
        <f t="shared" si="13"/>
        <v>17fe007b</v>
      </c>
      <c r="N102" s="2" t="str">
        <f t="shared" si="14"/>
        <v>05 62 1e 8a XX YY aa aa</v>
      </c>
      <c r="O102" t="s">
        <v>727</v>
      </c>
      <c r="Q102" s="2">
        <v>1</v>
      </c>
      <c r="R102" t="s">
        <v>248</v>
      </c>
    </row>
    <row r="103" spans="3:18" hidden="1" x14ac:dyDescent="0.25">
      <c r="C103" s="2" t="s">
        <v>313</v>
      </c>
      <c r="D103" s="2" t="s">
        <v>316</v>
      </c>
      <c r="E103" t="s">
        <v>180</v>
      </c>
      <c r="F103" s="2" t="s">
        <v>57</v>
      </c>
      <c r="G103" s="2" t="s">
        <v>50</v>
      </c>
      <c r="H103" s="6" t="s">
        <v>408</v>
      </c>
      <c r="I103" s="2" t="str">
        <f t="shared" si="15"/>
        <v>17</v>
      </c>
      <c r="J103" s="2" t="str">
        <f t="shared" si="16"/>
        <v>fc007b</v>
      </c>
      <c r="K103" s="2" t="str">
        <f t="shared" si="17"/>
        <v>03 22 1e 8b 55 55 55 55</v>
      </c>
      <c r="L103" s="6" t="s">
        <v>572</v>
      </c>
      <c r="M103" s="2" t="str">
        <f t="shared" si="13"/>
        <v>17fe007b</v>
      </c>
      <c r="N103" s="2" t="str">
        <f t="shared" si="14"/>
        <v>05 62 1e 8b XX YY aa aa</v>
      </c>
      <c r="O103" t="s">
        <v>727</v>
      </c>
      <c r="Q103" s="2">
        <v>1</v>
      </c>
      <c r="R103" t="s">
        <v>248</v>
      </c>
    </row>
    <row r="104" spans="3:18" hidden="1" x14ac:dyDescent="0.25">
      <c r="C104" s="2" t="s">
        <v>313</v>
      </c>
      <c r="D104" s="2" t="s">
        <v>316</v>
      </c>
      <c r="E104" t="s">
        <v>181</v>
      </c>
      <c r="F104" s="2" t="s">
        <v>57</v>
      </c>
      <c r="G104" s="2" t="s">
        <v>50</v>
      </c>
      <c r="H104" s="6" t="s">
        <v>409</v>
      </c>
      <c r="I104" s="2" t="str">
        <f t="shared" si="15"/>
        <v>17</v>
      </c>
      <c r="J104" s="2" t="str">
        <f t="shared" si="16"/>
        <v>fc007b</v>
      </c>
      <c r="K104" s="2" t="str">
        <f t="shared" si="17"/>
        <v>03 22 1e 8c 55 55 55 55</v>
      </c>
      <c r="L104" s="6" t="s">
        <v>573</v>
      </c>
      <c r="M104" s="2" t="str">
        <f t="shared" si="13"/>
        <v>17fe007b</v>
      </c>
      <c r="N104" s="2" t="str">
        <f t="shared" si="14"/>
        <v>05 62 1e 8c XX YY aa aa</v>
      </c>
      <c r="O104" t="s">
        <v>727</v>
      </c>
      <c r="Q104" s="2">
        <v>1</v>
      </c>
      <c r="R104" t="s">
        <v>248</v>
      </c>
    </row>
    <row r="105" spans="3:18" hidden="1" x14ac:dyDescent="0.25">
      <c r="C105" s="2" t="s">
        <v>313</v>
      </c>
      <c r="D105" s="2" t="s">
        <v>316</v>
      </c>
      <c r="E105" t="s">
        <v>182</v>
      </c>
      <c r="F105" s="2" t="s">
        <v>57</v>
      </c>
      <c r="G105" s="2" t="s">
        <v>50</v>
      </c>
      <c r="H105" s="6" t="s">
        <v>410</v>
      </c>
      <c r="I105" s="2" t="str">
        <f t="shared" si="15"/>
        <v>17</v>
      </c>
      <c r="J105" s="2" t="str">
        <f t="shared" si="16"/>
        <v>fc007b</v>
      </c>
      <c r="K105" s="2" t="str">
        <f t="shared" si="17"/>
        <v>03 22 1e 8d 55 55 55 55</v>
      </c>
      <c r="L105" s="6" t="s">
        <v>574</v>
      </c>
      <c r="M105" s="2" t="str">
        <f t="shared" si="13"/>
        <v>17fe007b</v>
      </c>
      <c r="N105" s="2" t="str">
        <f t="shared" si="14"/>
        <v>05 62 1e 8d XX YY aa aa</v>
      </c>
      <c r="O105" t="s">
        <v>727</v>
      </c>
      <c r="Q105" s="2">
        <v>1</v>
      </c>
      <c r="R105" t="s">
        <v>248</v>
      </c>
    </row>
    <row r="106" spans="3:18" hidden="1" x14ac:dyDescent="0.25">
      <c r="C106" s="2" t="s">
        <v>313</v>
      </c>
      <c r="D106" s="2" t="s">
        <v>316</v>
      </c>
      <c r="E106" t="s">
        <v>183</v>
      </c>
      <c r="F106" s="2" t="s">
        <v>57</v>
      </c>
      <c r="G106" s="2" t="s">
        <v>50</v>
      </c>
      <c r="H106" s="6" t="s">
        <v>411</v>
      </c>
      <c r="I106" s="2" t="str">
        <f t="shared" si="15"/>
        <v>17</v>
      </c>
      <c r="J106" s="2" t="str">
        <f t="shared" si="16"/>
        <v>fc007b</v>
      </c>
      <c r="K106" s="2" t="str">
        <f t="shared" si="17"/>
        <v>03 22 1e 8e 55 55 55 55</v>
      </c>
      <c r="L106" s="6" t="s">
        <v>575</v>
      </c>
      <c r="M106" s="2" t="str">
        <f t="shared" si="13"/>
        <v>17fe007b</v>
      </c>
      <c r="N106" s="2" t="str">
        <f t="shared" si="14"/>
        <v>05 62 1e 8e XX YY aa aa</v>
      </c>
      <c r="O106" t="s">
        <v>727</v>
      </c>
      <c r="Q106" s="2">
        <v>1</v>
      </c>
      <c r="R106" t="s">
        <v>248</v>
      </c>
    </row>
    <row r="107" spans="3:18" hidden="1" x14ac:dyDescent="0.25">
      <c r="C107" s="2" t="s">
        <v>313</v>
      </c>
      <c r="D107" s="2" t="s">
        <v>316</v>
      </c>
      <c r="E107" t="s">
        <v>184</v>
      </c>
      <c r="F107" s="2" t="s">
        <v>57</v>
      </c>
      <c r="G107" s="2" t="s">
        <v>50</v>
      </c>
      <c r="H107" s="6" t="s">
        <v>371</v>
      </c>
      <c r="I107" s="2" t="str">
        <f t="shared" si="15"/>
        <v>17</v>
      </c>
      <c r="J107" s="2" t="str">
        <f t="shared" si="16"/>
        <v>fc007b</v>
      </c>
      <c r="K107" s="2" t="str">
        <f t="shared" si="17"/>
        <v>03 22 1e 8F 55 55 55 55</v>
      </c>
      <c r="L107" s="6" t="s">
        <v>576</v>
      </c>
      <c r="M107" s="2" t="str">
        <f t="shared" si="13"/>
        <v>17fe007b</v>
      </c>
      <c r="N107" s="2" t="str">
        <f t="shared" si="14"/>
        <v>05 62 1e 8F XX YY aa aa</v>
      </c>
      <c r="O107" t="s">
        <v>727</v>
      </c>
      <c r="Q107" s="2">
        <v>1</v>
      </c>
      <c r="R107" t="s">
        <v>248</v>
      </c>
    </row>
    <row r="108" spans="3:18" hidden="1" x14ac:dyDescent="0.25">
      <c r="C108" s="2" t="s">
        <v>313</v>
      </c>
      <c r="D108" s="2" t="s">
        <v>316</v>
      </c>
      <c r="E108" t="s">
        <v>185</v>
      </c>
      <c r="F108" s="2" t="s">
        <v>57</v>
      </c>
      <c r="G108" s="2" t="s">
        <v>50</v>
      </c>
      <c r="H108" s="6" t="s">
        <v>412</v>
      </c>
      <c r="I108" s="2" t="str">
        <f t="shared" si="15"/>
        <v>17</v>
      </c>
      <c r="J108" s="2" t="str">
        <f t="shared" si="16"/>
        <v>fc007b</v>
      </c>
      <c r="K108" s="2" t="str">
        <f t="shared" si="17"/>
        <v>03 22 1e 90 55 55 55 55</v>
      </c>
      <c r="L108" s="6" t="s">
        <v>577</v>
      </c>
      <c r="M108" s="2" t="str">
        <f t="shared" ref="M108:M139" si="18">RIGHT(LEFT(L108,10),8)</f>
        <v>17fe007b</v>
      </c>
      <c r="N108" s="2" t="str">
        <f t="shared" ref="N108:N139" si="19">LEFT(RIGHT(L108,23),23)</f>
        <v>05 62 1e 90 XX YY aa aa</v>
      </c>
      <c r="O108" t="s">
        <v>727</v>
      </c>
      <c r="Q108" s="2">
        <v>1</v>
      </c>
      <c r="R108" t="s">
        <v>248</v>
      </c>
    </row>
    <row r="109" spans="3:18" hidden="1" x14ac:dyDescent="0.25">
      <c r="C109" s="2" t="s">
        <v>313</v>
      </c>
      <c r="D109" s="2" t="s">
        <v>316</v>
      </c>
      <c r="E109" t="s">
        <v>186</v>
      </c>
      <c r="F109" s="2" t="s">
        <v>57</v>
      </c>
      <c r="G109" s="2" t="s">
        <v>50</v>
      </c>
      <c r="H109" s="6" t="s">
        <v>413</v>
      </c>
      <c r="I109" s="2" t="str">
        <f t="shared" si="15"/>
        <v>17</v>
      </c>
      <c r="J109" s="2" t="str">
        <f t="shared" si="16"/>
        <v>fc007b</v>
      </c>
      <c r="K109" s="2" t="str">
        <f t="shared" si="17"/>
        <v>03 22 1e 91 55 55 55 55</v>
      </c>
      <c r="L109" s="6" t="s">
        <v>578</v>
      </c>
      <c r="M109" s="2" t="str">
        <f t="shared" si="18"/>
        <v>17fe007b</v>
      </c>
      <c r="N109" s="2" t="str">
        <f t="shared" si="19"/>
        <v>05 62 1e 91 XX YY aa aa</v>
      </c>
      <c r="O109" t="s">
        <v>727</v>
      </c>
      <c r="Q109" s="2">
        <v>1</v>
      </c>
      <c r="R109" t="s">
        <v>248</v>
      </c>
    </row>
    <row r="110" spans="3:18" hidden="1" x14ac:dyDescent="0.25">
      <c r="C110" s="2" t="s">
        <v>313</v>
      </c>
      <c r="D110" s="2" t="s">
        <v>316</v>
      </c>
      <c r="E110" t="s">
        <v>187</v>
      </c>
      <c r="F110" s="2" t="s">
        <v>57</v>
      </c>
      <c r="G110" s="2" t="s">
        <v>50</v>
      </c>
      <c r="H110" s="6" t="s">
        <v>414</v>
      </c>
      <c r="I110" s="2" t="str">
        <f t="shared" si="15"/>
        <v>17</v>
      </c>
      <c r="J110" s="2" t="str">
        <f t="shared" si="16"/>
        <v>fc007b</v>
      </c>
      <c r="K110" s="2" t="str">
        <f t="shared" si="17"/>
        <v>03 22 1e 92 55 55 55 55</v>
      </c>
      <c r="L110" s="6" t="s">
        <v>579</v>
      </c>
      <c r="M110" s="2" t="str">
        <f t="shared" si="18"/>
        <v>17fe007b</v>
      </c>
      <c r="N110" s="2" t="str">
        <f t="shared" si="19"/>
        <v>05 62 1e 92 XX YY aa aa</v>
      </c>
      <c r="O110" t="s">
        <v>727</v>
      </c>
      <c r="Q110" s="2">
        <v>1</v>
      </c>
      <c r="R110" t="s">
        <v>248</v>
      </c>
    </row>
    <row r="111" spans="3:18" hidden="1" x14ac:dyDescent="0.25">
      <c r="C111" s="2" t="s">
        <v>313</v>
      </c>
      <c r="D111" s="2" t="s">
        <v>316</v>
      </c>
      <c r="E111" t="s">
        <v>188</v>
      </c>
      <c r="F111" s="2" t="s">
        <v>57</v>
      </c>
      <c r="G111" s="2" t="s">
        <v>50</v>
      </c>
      <c r="H111" s="6" t="s">
        <v>415</v>
      </c>
      <c r="I111" s="2" t="str">
        <f t="shared" si="15"/>
        <v>17</v>
      </c>
      <c r="J111" s="2" t="str">
        <f t="shared" si="16"/>
        <v>fc007b</v>
      </c>
      <c r="K111" s="2" t="str">
        <f t="shared" si="17"/>
        <v>03 22 1e 93 55 55 55 55</v>
      </c>
      <c r="L111" s="6" t="s">
        <v>580</v>
      </c>
      <c r="M111" s="2" t="str">
        <f t="shared" si="18"/>
        <v>17fe007b</v>
      </c>
      <c r="N111" s="2" t="str">
        <f t="shared" si="19"/>
        <v>05 62 1e 93 XX YY aa aa</v>
      </c>
      <c r="O111" t="s">
        <v>727</v>
      </c>
      <c r="Q111" s="2">
        <v>1</v>
      </c>
      <c r="R111" t="s">
        <v>248</v>
      </c>
    </row>
    <row r="112" spans="3:18" hidden="1" x14ac:dyDescent="0.25">
      <c r="C112" s="2" t="s">
        <v>313</v>
      </c>
      <c r="D112" s="2" t="s">
        <v>316</v>
      </c>
      <c r="E112" t="s">
        <v>189</v>
      </c>
      <c r="F112" s="2" t="s">
        <v>57</v>
      </c>
      <c r="G112" s="2" t="s">
        <v>50</v>
      </c>
      <c r="H112" s="6" t="s">
        <v>416</v>
      </c>
      <c r="I112" s="2" t="str">
        <f t="shared" si="15"/>
        <v>17</v>
      </c>
      <c r="J112" s="2" t="str">
        <f t="shared" si="16"/>
        <v>fc007b</v>
      </c>
      <c r="K112" s="2" t="str">
        <f t="shared" si="17"/>
        <v>03 22 1e 94 55 55 55 55</v>
      </c>
      <c r="L112" s="6" t="s">
        <v>581</v>
      </c>
      <c r="M112" s="2" t="str">
        <f t="shared" si="18"/>
        <v>17fe007b</v>
      </c>
      <c r="N112" s="2" t="str">
        <f t="shared" si="19"/>
        <v>05 62 1e 94 XX YY aa aa</v>
      </c>
      <c r="O112" t="s">
        <v>727</v>
      </c>
      <c r="Q112" s="2">
        <v>1</v>
      </c>
      <c r="R112" t="s">
        <v>248</v>
      </c>
    </row>
    <row r="113" spans="3:18" hidden="1" x14ac:dyDescent="0.25">
      <c r="C113" s="2" t="s">
        <v>313</v>
      </c>
      <c r="D113" s="2" t="s">
        <v>316</v>
      </c>
      <c r="E113" t="s">
        <v>190</v>
      </c>
      <c r="F113" s="2" t="s">
        <v>57</v>
      </c>
      <c r="G113" s="2" t="s">
        <v>50</v>
      </c>
      <c r="H113" s="6" t="s">
        <v>417</v>
      </c>
      <c r="I113" s="2" t="str">
        <f t="shared" si="15"/>
        <v>17</v>
      </c>
      <c r="J113" s="2" t="str">
        <f t="shared" si="16"/>
        <v>fc007b</v>
      </c>
      <c r="K113" s="2" t="str">
        <f t="shared" si="17"/>
        <v>03 22 1e 95 55 55 55 55</v>
      </c>
      <c r="L113" s="6" t="s">
        <v>582</v>
      </c>
      <c r="M113" s="2" t="str">
        <f t="shared" si="18"/>
        <v>17fe007b</v>
      </c>
      <c r="N113" s="2" t="str">
        <f t="shared" si="19"/>
        <v>05 62 1e 95 XX YY aa aa</v>
      </c>
      <c r="O113" t="s">
        <v>727</v>
      </c>
      <c r="Q113" s="2">
        <v>1</v>
      </c>
      <c r="R113" t="s">
        <v>248</v>
      </c>
    </row>
    <row r="114" spans="3:18" hidden="1" x14ac:dyDescent="0.25">
      <c r="C114" s="2" t="s">
        <v>313</v>
      </c>
      <c r="D114" s="2" t="s">
        <v>316</v>
      </c>
      <c r="E114" t="s">
        <v>191</v>
      </c>
      <c r="F114" s="2" t="s">
        <v>57</v>
      </c>
      <c r="G114" s="2" t="s">
        <v>50</v>
      </c>
      <c r="H114" s="6" t="s">
        <v>418</v>
      </c>
      <c r="I114" s="2" t="str">
        <f t="shared" si="15"/>
        <v>17</v>
      </c>
      <c r="J114" s="2" t="str">
        <f t="shared" si="16"/>
        <v>fc007b</v>
      </c>
      <c r="K114" s="2" t="str">
        <f t="shared" si="17"/>
        <v>03 22 1e 96 55 55 55 55</v>
      </c>
      <c r="L114" s="6" t="s">
        <v>583</v>
      </c>
      <c r="M114" s="2" t="str">
        <f t="shared" si="18"/>
        <v>17fe007b</v>
      </c>
      <c r="N114" s="2" t="str">
        <f t="shared" si="19"/>
        <v>05 62 1e 96 XX YY aa aa</v>
      </c>
      <c r="O114" t="s">
        <v>727</v>
      </c>
      <c r="Q114" s="2">
        <v>1</v>
      </c>
      <c r="R114" t="s">
        <v>248</v>
      </c>
    </row>
    <row r="115" spans="3:18" hidden="1" x14ac:dyDescent="0.25">
      <c r="C115" s="2" t="s">
        <v>313</v>
      </c>
      <c r="D115" s="2" t="s">
        <v>316</v>
      </c>
      <c r="E115" t="s">
        <v>192</v>
      </c>
      <c r="F115" s="2" t="s">
        <v>57</v>
      </c>
      <c r="G115" s="2" t="s">
        <v>50</v>
      </c>
      <c r="H115" s="6" t="s">
        <v>419</v>
      </c>
      <c r="I115" s="2" t="str">
        <f t="shared" si="15"/>
        <v>17</v>
      </c>
      <c r="J115" s="2" t="str">
        <f t="shared" si="16"/>
        <v>fc007b</v>
      </c>
      <c r="K115" s="2" t="str">
        <f t="shared" si="17"/>
        <v>03 22 1e 97 55 55 55 55</v>
      </c>
      <c r="L115" s="6" t="s">
        <v>584</v>
      </c>
      <c r="M115" s="2" t="str">
        <f t="shared" si="18"/>
        <v>17fe007b</v>
      </c>
      <c r="N115" s="2" t="str">
        <f t="shared" si="19"/>
        <v>05 62 1e 97 XX YY aa aa</v>
      </c>
      <c r="O115" t="s">
        <v>727</v>
      </c>
      <c r="Q115" s="2">
        <v>1</v>
      </c>
      <c r="R115" t="s">
        <v>248</v>
      </c>
    </row>
    <row r="116" spans="3:18" hidden="1" x14ac:dyDescent="0.25">
      <c r="C116" s="2" t="s">
        <v>313</v>
      </c>
      <c r="D116" s="2" t="s">
        <v>316</v>
      </c>
      <c r="E116" t="s">
        <v>193</v>
      </c>
      <c r="F116" s="2" t="s">
        <v>57</v>
      </c>
      <c r="G116" s="2" t="s">
        <v>50</v>
      </c>
      <c r="H116" s="6" t="s">
        <v>420</v>
      </c>
      <c r="I116" s="2" t="str">
        <f t="shared" si="15"/>
        <v>17</v>
      </c>
      <c r="J116" s="2" t="str">
        <f t="shared" si="16"/>
        <v>fc007b</v>
      </c>
      <c r="K116" s="2" t="str">
        <f t="shared" si="17"/>
        <v>03 22 1e 98 55 55 55 55</v>
      </c>
      <c r="L116" s="6" t="s">
        <v>585</v>
      </c>
      <c r="M116" s="2" t="str">
        <f t="shared" si="18"/>
        <v>17fe007b</v>
      </c>
      <c r="N116" s="2" t="str">
        <f t="shared" si="19"/>
        <v>05 62 1e 98 XX YY aa aa</v>
      </c>
      <c r="O116" t="s">
        <v>727</v>
      </c>
      <c r="Q116" s="2">
        <v>1</v>
      </c>
      <c r="R116" t="s">
        <v>248</v>
      </c>
    </row>
    <row r="117" spans="3:18" hidden="1" x14ac:dyDescent="0.25">
      <c r="C117" s="2" t="s">
        <v>313</v>
      </c>
      <c r="D117" s="2" t="s">
        <v>316</v>
      </c>
      <c r="E117" t="s">
        <v>194</v>
      </c>
      <c r="F117" s="2" t="s">
        <v>57</v>
      </c>
      <c r="G117" s="2" t="s">
        <v>50</v>
      </c>
      <c r="H117" s="6" t="s">
        <v>372</v>
      </c>
      <c r="I117" s="2" t="str">
        <f t="shared" si="15"/>
        <v>17</v>
      </c>
      <c r="J117" s="2" t="str">
        <f t="shared" si="16"/>
        <v>fc007b</v>
      </c>
      <c r="K117" s="2" t="str">
        <f t="shared" si="17"/>
        <v>03 22 1e 99 55 55 55 55</v>
      </c>
      <c r="L117" s="6" t="s">
        <v>586</v>
      </c>
      <c r="M117" s="2" t="str">
        <f t="shared" si="18"/>
        <v>17fe007b</v>
      </c>
      <c r="N117" s="2" t="str">
        <f t="shared" si="19"/>
        <v>05 62 1e 99 XX YY aa aa</v>
      </c>
      <c r="O117" t="s">
        <v>727</v>
      </c>
      <c r="Q117" s="2">
        <v>1</v>
      </c>
      <c r="R117" t="s">
        <v>248</v>
      </c>
    </row>
    <row r="118" spans="3:18" hidden="1" x14ac:dyDescent="0.25">
      <c r="C118" s="2" t="s">
        <v>313</v>
      </c>
      <c r="D118" s="2" t="s">
        <v>316</v>
      </c>
      <c r="E118" t="s">
        <v>195</v>
      </c>
      <c r="F118" s="2" t="s">
        <v>57</v>
      </c>
      <c r="G118" s="2" t="s">
        <v>50</v>
      </c>
      <c r="H118" s="6" t="s">
        <v>421</v>
      </c>
      <c r="I118" s="2" t="str">
        <f t="shared" si="15"/>
        <v>17</v>
      </c>
      <c r="J118" s="2" t="str">
        <f t="shared" si="16"/>
        <v>fc007b</v>
      </c>
      <c r="K118" s="2" t="str">
        <f t="shared" si="17"/>
        <v>03 22 1e 9a 55 55 55 55</v>
      </c>
      <c r="L118" s="6" t="s">
        <v>587</v>
      </c>
      <c r="M118" s="2" t="str">
        <f t="shared" si="18"/>
        <v>17fe007b</v>
      </c>
      <c r="N118" s="2" t="str">
        <f t="shared" si="19"/>
        <v>05 62 1e 9a XX YY aa aa</v>
      </c>
      <c r="O118" t="s">
        <v>727</v>
      </c>
      <c r="Q118" s="2">
        <v>1</v>
      </c>
      <c r="R118" t="s">
        <v>248</v>
      </c>
    </row>
    <row r="119" spans="3:18" hidden="1" x14ac:dyDescent="0.25">
      <c r="C119" s="2" t="s">
        <v>313</v>
      </c>
      <c r="D119" s="2" t="s">
        <v>316</v>
      </c>
      <c r="E119" t="s">
        <v>196</v>
      </c>
      <c r="F119" s="2" t="s">
        <v>57</v>
      </c>
      <c r="G119" s="2" t="s">
        <v>50</v>
      </c>
      <c r="H119" s="6" t="s">
        <v>422</v>
      </c>
      <c r="I119" s="2" t="str">
        <f t="shared" si="15"/>
        <v>17</v>
      </c>
      <c r="J119" s="2" t="str">
        <f t="shared" si="16"/>
        <v>fc007b</v>
      </c>
      <c r="K119" s="2" t="str">
        <f t="shared" si="17"/>
        <v>03 22 1e 9b 55 55 55 55</v>
      </c>
      <c r="L119" s="6" t="s">
        <v>588</v>
      </c>
      <c r="M119" s="2" t="str">
        <f t="shared" si="18"/>
        <v>17fe007b</v>
      </c>
      <c r="N119" s="2" t="str">
        <f t="shared" si="19"/>
        <v>05 62 1e 9b XX YY aa aa</v>
      </c>
      <c r="O119" t="s">
        <v>727</v>
      </c>
      <c r="Q119" s="2">
        <v>1</v>
      </c>
      <c r="R119" t="s">
        <v>248</v>
      </c>
    </row>
    <row r="120" spans="3:18" hidden="1" x14ac:dyDescent="0.25">
      <c r="C120" s="2" t="s">
        <v>313</v>
      </c>
      <c r="D120" s="2" t="s">
        <v>316</v>
      </c>
      <c r="E120" t="s">
        <v>197</v>
      </c>
      <c r="F120" s="2" t="s">
        <v>57</v>
      </c>
      <c r="G120" s="2" t="s">
        <v>50</v>
      </c>
      <c r="H120" s="6" t="s">
        <v>423</v>
      </c>
      <c r="I120" s="2" t="str">
        <f t="shared" si="15"/>
        <v>17</v>
      </c>
      <c r="J120" s="2" t="str">
        <f t="shared" si="16"/>
        <v>fc007b</v>
      </c>
      <c r="K120" s="2" t="str">
        <f t="shared" si="17"/>
        <v>03 22 1e 9c 55 55 55 55</v>
      </c>
      <c r="L120" s="6" t="s">
        <v>589</v>
      </c>
      <c r="M120" s="2" t="str">
        <f t="shared" si="18"/>
        <v>17fe007b</v>
      </c>
      <c r="N120" s="2" t="str">
        <f t="shared" si="19"/>
        <v>05 62 1e 9c XX YY aa aa</v>
      </c>
      <c r="O120" t="s">
        <v>727</v>
      </c>
      <c r="Q120" s="2">
        <v>1</v>
      </c>
      <c r="R120" t="s">
        <v>248</v>
      </c>
    </row>
    <row r="121" spans="3:18" hidden="1" x14ac:dyDescent="0.25">
      <c r="C121" s="2" t="s">
        <v>313</v>
      </c>
      <c r="D121" s="2" t="s">
        <v>316</v>
      </c>
      <c r="E121" t="s">
        <v>198</v>
      </c>
      <c r="F121" s="2" t="s">
        <v>57</v>
      </c>
      <c r="G121" s="2" t="s">
        <v>50</v>
      </c>
      <c r="H121" s="6" t="s">
        <v>424</v>
      </c>
      <c r="I121" s="2" t="str">
        <f t="shared" si="15"/>
        <v>17</v>
      </c>
      <c r="J121" s="2" t="str">
        <f t="shared" si="16"/>
        <v>fc007b</v>
      </c>
      <c r="K121" s="2" t="str">
        <f t="shared" si="17"/>
        <v>03 22 1e 9d 55 55 55 55</v>
      </c>
      <c r="L121" s="6" t="s">
        <v>590</v>
      </c>
      <c r="M121" s="2" t="str">
        <f t="shared" si="18"/>
        <v>17fe007b</v>
      </c>
      <c r="N121" s="2" t="str">
        <f t="shared" si="19"/>
        <v>05 62 1e 9d XX YY aa aa</v>
      </c>
      <c r="O121" t="s">
        <v>727</v>
      </c>
      <c r="Q121" s="2">
        <v>1</v>
      </c>
      <c r="R121" t="s">
        <v>248</v>
      </c>
    </row>
    <row r="122" spans="3:18" hidden="1" x14ac:dyDescent="0.25">
      <c r="C122" s="2" t="s">
        <v>313</v>
      </c>
      <c r="D122" s="2" t="s">
        <v>316</v>
      </c>
      <c r="E122" t="s">
        <v>199</v>
      </c>
      <c r="F122" s="2" t="s">
        <v>57</v>
      </c>
      <c r="G122" s="2" t="s">
        <v>50</v>
      </c>
      <c r="H122" s="6" t="s">
        <v>425</v>
      </c>
      <c r="I122" s="2" t="str">
        <f t="shared" si="15"/>
        <v>17</v>
      </c>
      <c r="J122" s="2" t="str">
        <f t="shared" si="16"/>
        <v>fc007b</v>
      </c>
      <c r="K122" s="2" t="str">
        <f t="shared" si="17"/>
        <v>03 22 1e 9e 55 55 55 55</v>
      </c>
      <c r="L122" s="6" t="s">
        <v>591</v>
      </c>
      <c r="M122" s="2" t="str">
        <f t="shared" si="18"/>
        <v>17fe007b</v>
      </c>
      <c r="N122" s="2" t="str">
        <f t="shared" si="19"/>
        <v>05 62 1e 9e XX YY aa aa</v>
      </c>
      <c r="O122" t="s">
        <v>727</v>
      </c>
      <c r="Q122" s="2">
        <v>1</v>
      </c>
      <c r="R122" t="s">
        <v>248</v>
      </c>
    </row>
    <row r="123" spans="3:18" hidden="1" x14ac:dyDescent="0.25">
      <c r="C123" s="2" t="s">
        <v>313</v>
      </c>
      <c r="D123" s="2" t="s">
        <v>316</v>
      </c>
      <c r="E123" t="s">
        <v>200</v>
      </c>
      <c r="F123" s="2" t="s">
        <v>57</v>
      </c>
      <c r="G123" s="2" t="s">
        <v>50</v>
      </c>
      <c r="H123" s="6" t="s">
        <v>426</v>
      </c>
      <c r="I123" s="2" t="str">
        <f t="shared" si="15"/>
        <v>17</v>
      </c>
      <c r="J123" s="2" t="str">
        <f t="shared" si="16"/>
        <v>fc007b</v>
      </c>
      <c r="K123" s="2" t="str">
        <f t="shared" si="17"/>
        <v>03 22 1e 9f 55 55 55 55</v>
      </c>
      <c r="L123" s="6" t="s">
        <v>592</v>
      </c>
      <c r="M123" s="2" t="str">
        <f t="shared" si="18"/>
        <v>17fe007b</v>
      </c>
      <c r="N123" s="2" t="str">
        <f t="shared" si="19"/>
        <v>05 62 1e 9f XX YY aa aa</v>
      </c>
      <c r="O123" t="s">
        <v>727</v>
      </c>
      <c r="Q123" s="2">
        <v>1</v>
      </c>
      <c r="R123" t="s">
        <v>248</v>
      </c>
    </row>
    <row r="124" spans="3:18" hidden="1" x14ac:dyDescent="0.25">
      <c r="C124" s="2" t="s">
        <v>313</v>
      </c>
      <c r="D124" s="2" t="s">
        <v>316</v>
      </c>
      <c r="E124" t="s">
        <v>201</v>
      </c>
      <c r="F124" s="2" t="s">
        <v>57</v>
      </c>
      <c r="G124" s="2" t="s">
        <v>50</v>
      </c>
      <c r="H124" s="6" t="s">
        <v>427</v>
      </c>
      <c r="I124" s="2" t="str">
        <f t="shared" si="15"/>
        <v>17</v>
      </c>
      <c r="J124" s="2" t="str">
        <f t="shared" si="16"/>
        <v>fc007b</v>
      </c>
      <c r="K124" s="2" t="str">
        <f t="shared" si="17"/>
        <v>03 22 1e a0 55 55 55 55</v>
      </c>
      <c r="L124" s="6" t="s">
        <v>593</v>
      </c>
      <c r="M124" s="2" t="str">
        <f t="shared" si="18"/>
        <v>17fe007b</v>
      </c>
      <c r="N124" s="2" t="str">
        <f t="shared" si="19"/>
        <v>05 62 1e a0 XX YY aa aa</v>
      </c>
      <c r="O124" t="s">
        <v>727</v>
      </c>
      <c r="Q124" s="2">
        <v>1</v>
      </c>
      <c r="R124" t="s">
        <v>248</v>
      </c>
    </row>
    <row r="125" spans="3:18" hidden="1" x14ac:dyDescent="0.25">
      <c r="C125" s="2" t="s">
        <v>313</v>
      </c>
      <c r="D125" s="2" t="s">
        <v>316</v>
      </c>
      <c r="E125" t="s">
        <v>202</v>
      </c>
      <c r="F125" s="2" t="s">
        <v>57</v>
      </c>
      <c r="G125" s="2" t="s">
        <v>50</v>
      </c>
      <c r="H125" s="6" t="s">
        <v>428</v>
      </c>
      <c r="I125" s="2" t="str">
        <f t="shared" si="15"/>
        <v>17</v>
      </c>
      <c r="J125" s="2" t="str">
        <f t="shared" si="16"/>
        <v>fc007b</v>
      </c>
      <c r="K125" s="2" t="str">
        <f t="shared" si="17"/>
        <v>03 22 1e a1 55 55 55 55</v>
      </c>
      <c r="L125" s="6" t="s">
        <v>594</v>
      </c>
      <c r="M125" s="2" t="str">
        <f t="shared" si="18"/>
        <v>17fe007b</v>
      </c>
      <c r="N125" s="2" t="str">
        <f t="shared" si="19"/>
        <v>05 62 1e a1 XX YY aa aa</v>
      </c>
      <c r="O125" t="s">
        <v>727</v>
      </c>
      <c r="Q125" s="2">
        <v>1</v>
      </c>
      <c r="R125" t="s">
        <v>248</v>
      </c>
    </row>
    <row r="126" spans="3:18" hidden="1" x14ac:dyDescent="0.25">
      <c r="C126" s="2" t="s">
        <v>313</v>
      </c>
      <c r="D126" s="2" t="s">
        <v>316</v>
      </c>
      <c r="E126" t="s">
        <v>203</v>
      </c>
      <c r="F126" s="2" t="s">
        <v>57</v>
      </c>
      <c r="G126" s="2" t="s">
        <v>50</v>
      </c>
      <c r="H126" s="6" t="s">
        <v>429</v>
      </c>
      <c r="I126" s="2" t="str">
        <f t="shared" si="15"/>
        <v>17</v>
      </c>
      <c r="J126" s="2" t="str">
        <f t="shared" si="16"/>
        <v>fc007b</v>
      </c>
      <c r="K126" s="2" t="str">
        <f t="shared" si="17"/>
        <v>03 22 1e a2 55 55 55 55</v>
      </c>
      <c r="L126" s="6" t="s">
        <v>595</v>
      </c>
      <c r="M126" s="2" t="str">
        <f t="shared" si="18"/>
        <v>17fe007b</v>
      </c>
      <c r="N126" s="2" t="str">
        <f t="shared" si="19"/>
        <v>05 62 1e a2 XX YY aa aa</v>
      </c>
      <c r="O126" t="s">
        <v>727</v>
      </c>
      <c r="Q126" s="2">
        <v>1</v>
      </c>
      <c r="R126" t="s">
        <v>248</v>
      </c>
    </row>
    <row r="127" spans="3:18" hidden="1" x14ac:dyDescent="0.25">
      <c r="C127" s="2" t="s">
        <v>313</v>
      </c>
      <c r="D127" s="2" t="s">
        <v>316</v>
      </c>
      <c r="E127" t="s">
        <v>204</v>
      </c>
      <c r="F127" s="2" t="s">
        <v>57</v>
      </c>
      <c r="G127" s="2" t="s">
        <v>50</v>
      </c>
      <c r="H127" s="6" t="s">
        <v>373</v>
      </c>
      <c r="I127" s="2" t="str">
        <f t="shared" si="15"/>
        <v>17</v>
      </c>
      <c r="J127" s="2" t="str">
        <f t="shared" si="16"/>
        <v>fc007b</v>
      </c>
      <c r="K127" s="2" t="str">
        <f t="shared" si="17"/>
        <v>03 22 1e a3 55 55 55 55</v>
      </c>
      <c r="L127" s="6" t="s">
        <v>596</v>
      </c>
      <c r="M127" s="2" t="str">
        <f t="shared" si="18"/>
        <v>17fe007b</v>
      </c>
      <c r="N127" s="2" t="str">
        <f t="shared" si="19"/>
        <v>05 62 1e a3 XX YY aa aa</v>
      </c>
      <c r="O127" t="s">
        <v>727</v>
      </c>
      <c r="Q127" s="2">
        <v>1</v>
      </c>
      <c r="R127" t="s">
        <v>248</v>
      </c>
    </row>
    <row r="128" spans="3:18" hidden="1" x14ac:dyDescent="0.25">
      <c r="C128" s="2" t="s">
        <v>313</v>
      </c>
      <c r="D128" s="2" t="s">
        <v>316</v>
      </c>
      <c r="E128" t="s">
        <v>205</v>
      </c>
      <c r="F128" s="2" t="s">
        <v>57</v>
      </c>
      <c r="G128" s="2" t="s">
        <v>50</v>
      </c>
      <c r="H128" s="6" t="s">
        <v>430</v>
      </c>
      <c r="I128" s="2" t="str">
        <f t="shared" si="15"/>
        <v>17</v>
      </c>
      <c r="J128" s="2" t="str">
        <f t="shared" si="16"/>
        <v>fc007b</v>
      </c>
      <c r="K128" s="2" t="str">
        <f t="shared" si="17"/>
        <v>03 22 1e a4 55 55 55 55</v>
      </c>
      <c r="L128" s="6" t="s">
        <v>597</v>
      </c>
      <c r="M128" s="2" t="str">
        <f t="shared" si="18"/>
        <v>17fe007b</v>
      </c>
      <c r="N128" s="2" t="str">
        <f t="shared" si="19"/>
        <v>05 62 1e a4 XX YY aa aa</v>
      </c>
      <c r="O128" t="s">
        <v>727</v>
      </c>
      <c r="Q128" s="2">
        <v>1</v>
      </c>
      <c r="R128" t="s">
        <v>248</v>
      </c>
    </row>
    <row r="129" spans="1:18" hidden="1" x14ac:dyDescent="0.25">
      <c r="C129" s="2" t="s">
        <v>313</v>
      </c>
      <c r="D129" s="2" t="s">
        <v>316</v>
      </c>
      <c r="E129" t="s">
        <v>206</v>
      </c>
      <c r="F129" s="2" t="s">
        <v>57</v>
      </c>
      <c r="G129" s="2" t="s">
        <v>50</v>
      </c>
      <c r="H129" s="6" t="s">
        <v>431</v>
      </c>
      <c r="I129" s="2" t="str">
        <f t="shared" si="15"/>
        <v>17</v>
      </c>
      <c r="J129" s="2" t="str">
        <f t="shared" si="16"/>
        <v>fc007b</v>
      </c>
      <c r="K129" s="2" t="str">
        <f t="shared" si="17"/>
        <v>03 22 1e a5 55 55 55 55</v>
      </c>
      <c r="L129" s="6" t="s">
        <v>598</v>
      </c>
      <c r="M129" s="2" t="str">
        <f t="shared" si="18"/>
        <v>17fe007b</v>
      </c>
      <c r="N129" s="2" t="str">
        <f t="shared" si="19"/>
        <v>05 62 1e a5 XX YY aa aa</v>
      </c>
      <c r="O129" t="s">
        <v>727</v>
      </c>
      <c r="Q129" s="2">
        <v>1</v>
      </c>
      <c r="R129" t="s">
        <v>248</v>
      </c>
    </row>
    <row r="130" spans="1:18" hidden="1" x14ac:dyDescent="0.25">
      <c r="C130" s="2" t="s">
        <v>313</v>
      </c>
      <c r="D130" s="2" t="s">
        <v>316</v>
      </c>
      <c r="E130" t="s">
        <v>207</v>
      </c>
      <c r="F130" s="2" t="s">
        <v>57</v>
      </c>
      <c r="G130" s="2" t="s">
        <v>50</v>
      </c>
      <c r="H130" s="6" t="s">
        <v>432</v>
      </c>
      <c r="I130" s="2" t="str">
        <f t="shared" si="15"/>
        <v>17</v>
      </c>
      <c r="J130" s="2" t="str">
        <f t="shared" si="16"/>
        <v>fc007b</v>
      </c>
      <c r="K130" s="2" t="str">
        <f t="shared" si="17"/>
        <v>03 22 1e a6 55 55 55 55</v>
      </c>
      <c r="L130" s="6" t="s">
        <v>599</v>
      </c>
      <c r="M130" s="2" t="str">
        <f t="shared" si="18"/>
        <v>17fe007b</v>
      </c>
      <c r="N130" s="2" t="str">
        <f t="shared" si="19"/>
        <v>05 62 1e a6 XX YY aa aa</v>
      </c>
      <c r="O130" t="s">
        <v>727</v>
      </c>
      <c r="Q130" s="2">
        <v>1</v>
      </c>
      <c r="R130" t="s">
        <v>248</v>
      </c>
    </row>
    <row r="131" spans="1:18" hidden="1" x14ac:dyDescent="0.25">
      <c r="C131" s="2" t="s">
        <v>313</v>
      </c>
      <c r="D131" s="2" t="s">
        <v>316</v>
      </c>
      <c r="E131" t="s">
        <v>208</v>
      </c>
      <c r="F131" s="2" t="s">
        <v>57</v>
      </c>
      <c r="G131" s="2" t="s">
        <v>50</v>
      </c>
      <c r="H131" s="6" t="s">
        <v>433</v>
      </c>
      <c r="I131" s="2" t="str">
        <f t="shared" si="15"/>
        <v>17</v>
      </c>
      <c r="J131" s="2" t="str">
        <f t="shared" si="16"/>
        <v>fc007b</v>
      </c>
      <c r="K131" s="2" t="str">
        <f t="shared" si="17"/>
        <v>03 22 1e a7 55 55 55 55</v>
      </c>
      <c r="L131" s="6" t="s">
        <v>600</v>
      </c>
      <c r="M131" s="2" t="str">
        <f t="shared" si="18"/>
        <v>17fe007b</v>
      </c>
      <c r="N131" s="2" t="str">
        <f t="shared" si="19"/>
        <v>05 62 1e a7 XX YY aa aa</v>
      </c>
      <c r="O131" t="s">
        <v>727</v>
      </c>
      <c r="Q131" s="2">
        <v>1</v>
      </c>
      <c r="R131" t="s">
        <v>248</v>
      </c>
    </row>
    <row r="132" spans="1:18" hidden="1" x14ac:dyDescent="0.25">
      <c r="C132" s="2" t="s">
        <v>313</v>
      </c>
      <c r="D132" s="2" t="s">
        <v>316</v>
      </c>
      <c r="E132" t="s">
        <v>209</v>
      </c>
      <c r="F132" s="2" t="s">
        <v>57</v>
      </c>
      <c r="G132" s="2" t="s">
        <v>50</v>
      </c>
      <c r="H132" s="6" t="s">
        <v>434</v>
      </c>
      <c r="I132" s="2" t="str">
        <f t="shared" si="15"/>
        <v>17</v>
      </c>
      <c r="J132" s="2" t="str">
        <f t="shared" si="16"/>
        <v>fc007b</v>
      </c>
      <c r="K132" s="2" t="str">
        <f t="shared" si="17"/>
        <v>03 22 1e a8 55 55 55 55</v>
      </c>
      <c r="L132" s="6" t="s">
        <v>601</v>
      </c>
      <c r="M132" s="2" t="str">
        <f t="shared" si="18"/>
        <v>17fe007b</v>
      </c>
      <c r="N132" s="2" t="str">
        <f t="shared" si="19"/>
        <v>05 62 1e a8 XX YY aa aa</v>
      </c>
      <c r="O132" t="s">
        <v>727</v>
      </c>
      <c r="Q132" s="2">
        <v>1</v>
      </c>
      <c r="R132" t="s">
        <v>248</v>
      </c>
    </row>
    <row r="133" spans="1:18" hidden="1" x14ac:dyDescent="0.25">
      <c r="C133" s="2" t="s">
        <v>313</v>
      </c>
      <c r="D133" s="2" t="s">
        <v>316</v>
      </c>
      <c r="E133" t="s">
        <v>210</v>
      </c>
      <c r="F133" s="2" t="s">
        <v>57</v>
      </c>
      <c r="G133" s="2" t="s">
        <v>50</v>
      </c>
      <c r="H133" s="6" t="s">
        <v>435</v>
      </c>
      <c r="I133" s="2" t="str">
        <f t="shared" si="15"/>
        <v>17</v>
      </c>
      <c r="J133" s="2" t="str">
        <f t="shared" si="16"/>
        <v>fc007b</v>
      </c>
      <c r="K133" s="2" t="str">
        <f t="shared" si="17"/>
        <v>03 22 1e a9 55 55 55 55</v>
      </c>
      <c r="L133" s="6" t="s">
        <v>602</v>
      </c>
      <c r="M133" s="2" t="str">
        <f t="shared" si="18"/>
        <v>17fe007b</v>
      </c>
      <c r="N133" s="2" t="str">
        <f t="shared" si="19"/>
        <v>05 62 1e a9 XX YY aa aa</v>
      </c>
      <c r="O133" t="s">
        <v>727</v>
      </c>
      <c r="Q133" s="2">
        <v>1</v>
      </c>
      <c r="R133" t="s">
        <v>248</v>
      </c>
    </row>
    <row r="134" spans="1:18" hidden="1" x14ac:dyDescent="0.25">
      <c r="C134" s="2" t="s">
        <v>313</v>
      </c>
      <c r="D134" s="2" t="s">
        <v>316</v>
      </c>
      <c r="E134" t="s">
        <v>211</v>
      </c>
      <c r="F134" s="2" t="s">
        <v>57</v>
      </c>
      <c r="G134" s="2" t="s">
        <v>50</v>
      </c>
      <c r="H134" s="6" t="s">
        <v>436</v>
      </c>
      <c r="I134" s="2" t="str">
        <f t="shared" ref="I134:I165" si="20">RIGHT(LEFT(H134,4),2)</f>
        <v>17</v>
      </c>
      <c r="J134" s="2" t="str">
        <f t="shared" ref="J134:J165" si="21">LEFT(RIGHT(H134,30),6)</f>
        <v>fc007b</v>
      </c>
      <c r="K134" s="2" t="str">
        <f t="shared" ref="K134:K165" si="22">LEFT(RIGHT(H134,23),23)</f>
        <v>03 22 1e aa 55 55 55 55</v>
      </c>
      <c r="L134" s="6" t="s">
        <v>603</v>
      </c>
      <c r="M134" s="2" t="str">
        <f t="shared" si="18"/>
        <v>17fe007b</v>
      </c>
      <c r="N134" s="2" t="str">
        <f t="shared" si="19"/>
        <v>05 62 1e aa XX YY aa aa</v>
      </c>
      <c r="O134" t="s">
        <v>727</v>
      </c>
      <c r="Q134" s="2">
        <v>1</v>
      </c>
      <c r="R134" t="s">
        <v>248</v>
      </c>
    </row>
    <row r="135" spans="1:18" hidden="1" x14ac:dyDescent="0.25">
      <c r="C135" s="2" t="s">
        <v>313</v>
      </c>
      <c r="D135" s="2" t="s">
        <v>316</v>
      </c>
      <c r="E135" t="s">
        <v>212</v>
      </c>
      <c r="F135" s="2" t="s">
        <v>57</v>
      </c>
      <c r="G135" s="2" t="s">
        <v>50</v>
      </c>
      <c r="H135" s="6" t="s">
        <v>374</v>
      </c>
      <c r="I135" s="2" t="str">
        <f t="shared" si="20"/>
        <v>17</v>
      </c>
      <c r="J135" s="2" t="str">
        <f t="shared" si="21"/>
        <v>fc007b</v>
      </c>
      <c r="K135" s="2" t="str">
        <f t="shared" si="22"/>
        <v>03 22 1e ab 55 55 55 55</v>
      </c>
      <c r="L135" s="6" t="s">
        <v>604</v>
      </c>
      <c r="M135" s="2" t="str">
        <f t="shared" si="18"/>
        <v>17fe007b</v>
      </c>
      <c r="N135" s="2" t="str">
        <f t="shared" si="19"/>
        <v>05 62 1e ab XX YY aa aa</v>
      </c>
      <c r="O135" t="s">
        <v>727</v>
      </c>
      <c r="Q135" s="2">
        <v>1</v>
      </c>
      <c r="R135" t="s">
        <v>248</v>
      </c>
    </row>
    <row r="136" spans="1:18" hidden="1" x14ac:dyDescent="0.25">
      <c r="C136" s="2" t="s">
        <v>313</v>
      </c>
      <c r="D136" s="2" t="s">
        <v>316</v>
      </c>
      <c r="E136" t="s">
        <v>83</v>
      </c>
      <c r="F136" s="2" t="s">
        <v>25</v>
      </c>
      <c r="G136" s="2" t="s">
        <v>50</v>
      </c>
      <c r="H136" s="6" t="s">
        <v>352</v>
      </c>
      <c r="I136" s="2" t="str">
        <f t="shared" si="20"/>
        <v>17</v>
      </c>
      <c r="J136" s="2" t="str">
        <f t="shared" si="21"/>
        <v>fc007b</v>
      </c>
      <c r="K136" s="2" t="str">
        <f t="shared" si="22"/>
        <v>03 22 74 3b 55 55 55 55</v>
      </c>
      <c r="L136" s="6" t="s">
        <v>471</v>
      </c>
      <c r="M136" s="2" t="str">
        <f t="shared" si="18"/>
        <v>17fe007b</v>
      </c>
      <c r="N136" s="2" t="str">
        <f t="shared" si="19"/>
        <v>04 62 74 3b XX aa aa aa</v>
      </c>
      <c r="O136" t="s">
        <v>728</v>
      </c>
      <c r="Q136" s="2">
        <v>1</v>
      </c>
      <c r="R136" t="s">
        <v>248</v>
      </c>
    </row>
    <row r="137" spans="1:18" hidden="1" x14ac:dyDescent="0.25">
      <c r="C137" s="2" t="s">
        <v>313</v>
      </c>
      <c r="D137" s="2" t="s">
        <v>318</v>
      </c>
      <c r="E137" t="s">
        <v>66</v>
      </c>
      <c r="F137" s="2" t="s">
        <v>60</v>
      </c>
      <c r="G137" s="2" t="s">
        <v>50</v>
      </c>
      <c r="H137" s="6" t="s">
        <v>67</v>
      </c>
      <c r="I137" s="2" t="str">
        <f t="shared" si="20"/>
        <v>17</v>
      </c>
      <c r="J137" s="2" t="str">
        <f t="shared" si="21"/>
        <v>fc00b9</v>
      </c>
      <c r="K137" s="2" t="str">
        <f t="shared" si="22"/>
        <v>03 22 46 5b 55 55 55 55</v>
      </c>
      <c r="L137" s="6" t="s">
        <v>68</v>
      </c>
      <c r="M137" s="2" t="str">
        <f t="shared" si="18"/>
        <v>17fe00b9</v>
      </c>
      <c r="N137" s="2" t="str">
        <f t="shared" si="19"/>
        <v>05 62 46 5b XX YY aa aa</v>
      </c>
      <c r="O137" t="s">
        <v>729</v>
      </c>
      <c r="Q137" s="2">
        <v>1</v>
      </c>
      <c r="R137" t="s">
        <v>248</v>
      </c>
    </row>
    <row r="138" spans="1:18" hidden="1" x14ac:dyDescent="0.25">
      <c r="C138" s="2" t="s">
        <v>313</v>
      </c>
      <c r="D138" s="2" t="s">
        <v>318</v>
      </c>
      <c r="E138" t="s">
        <v>63</v>
      </c>
      <c r="F138" s="2" t="s">
        <v>57</v>
      </c>
      <c r="G138" s="2" t="s">
        <v>50</v>
      </c>
      <c r="H138" s="6" t="s">
        <v>64</v>
      </c>
      <c r="I138" s="2" t="str">
        <f t="shared" si="20"/>
        <v>17</v>
      </c>
      <c r="J138" s="2" t="str">
        <f t="shared" si="21"/>
        <v>fc00b9</v>
      </c>
      <c r="K138" s="2" t="str">
        <f t="shared" si="22"/>
        <v>03 22 46 5d 55 55 55 55</v>
      </c>
      <c r="L138" s="6" t="s">
        <v>65</v>
      </c>
      <c r="M138" s="2" t="str">
        <f t="shared" si="18"/>
        <v>17fe00b9</v>
      </c>
      <c r="N138" s="2" t="str">
        <f t="shared" si="19"/>
        <v>05 62 46 5d XX YY aa aa</v>
      </c>
      <c r="O138" t="s">
        <v>730</v>
      </c>
      <c r="Q138" s="2">
        <v>1</v>
      </c>
      <c r="R138" t="s">
        <v>248</v>
      </c>
    </row>
    <row r="139" spans="1:18" x14ac:dyDescent="0.25">
      <c r="A139" s="2" t="s">
        <v>704</v>
      </c>
      <c r="B139" s="2" t="s">
        <v>707</v>
      </c>
      <c r="C139" s="2" t="s">
        <v>313</v>
      </c>
      <c r="D139" s="2" t="s">
        <v>316</v>
      </c>
      <c r="E139" t="s">
        <v>84</v>
      </c>
      <c r="F139" s="2" t="s">
        <v>48</v>
      </c>
      <c r="G139" s="2" t="s">
        <v>50</v>
      </c>
      <c r="H139" s="6" t="s">
        <v>249</v>
      </c>
      <c r="I139" s="2" t="str">
        <f t="shared" si="20"/>
        <v>17</v>
      </c>
      <c r="J139" s="2" t="str">
        <f t="shared" si="21"/>
        <v>fc007b</v>
      </c>
      <c r="K139" s="2" t="str">
        <f t="shared" si="22"/>
        <v>03 22 2a 0b 55 55 55 55</v>
      </c>
      <c r="L139" s="6" t="s">
        <v>473</v>
      </c>
      <c r="M139" s="2" t="str">
        <f t="shared" si="18"/>
        <v>17fe007b</v>
      </c>
      <c r="N139" s="2" t="str">
        <f t="shared" si="19"/>
        <v>03 62 2a 0b XX aa aa aa</v>
      </c>
      <c r="O139" t="s">
        <v>731</v>
      </c>
      <c r="Q139" s="2">
        <v>1</v>
      </c>
      <c r="R139" t="s">
        <v>248</v>
      </c>
    </row>
    <row r="140" spans="1:18" hidden="1" x14ac:dyDescent="0.25">
      <c r="C140" s="2" t="s">
        <v>313</v>
      </c>
      <c r="D140" s="2" t="s">
        <v>317</v>
      </c>
      <c r="E140" t="s">
        <v>364</v>
      </c>
      <c r="G140" s="2" t="s">
        <v>50</v>
      </c>
      <c r="H140" s="6" t="s">
        <v>443</v>
      </c>
      <c r="I140" s="2" t="str">
        <f t="shared" si="20"/>
        <v>00</v>
      </c>
      <c r="J140" s="2" t="str">
        <f t="shared" si="21"/>
        <v>000767</v>
      </c>
      <c r="K140" s="2" t="str">
        <f t="shared" si="22"/>
        <v>03 22 24 31 55 55 55 55</v>
      </c>
      <c r="L140" s="6" t="s">
        <v>701</v>
      </c>
      <c r="M140" s="2" t="str">
        <f t="shared" ref="M140:M171" si="23">RIGHT(LEFT(L140,10),8)</f>
        <v>000007d1</v>
      </c>
      <c r="N140" s="2" t="str">
        <f t="shared" ref="N140:N171" si="24">LEFT(RIGHT(L140,23),23)</f>
        <v>06 62 24 31 02 XX YY aa</v>
      </c>
      <c r="O140" t="s">
        <v>732</v>
      </c>
      <c r="Q140" s="2">
        <v>1</v>
      </c>
      <c r="R140" t="s">
        <v>248</v>
      </c>
    </row>
    <row r="141" spans="1:18" hidden="1" x14ac:dyDescent="0.25">
      <c r="C141" s="2" t="s">
        <v>313</v>
      </c>
      <c r="D141" s="2" t="s">
        <v>317</v>
      </c>
      <c r="E141" t="s">
        <v>363</v>
      </c>
      <c r="G141" s="2" t="s">
        <v>50</v>
      </c>
      <c r="H141" s="6" t="s">
        <v>443</v>
      </c>
      <c r="I141" s="2" t="str">
        <f t="shared" si="20"/>
        <v>00</v>
      </c>
      <c r="J141" s="2" t="str">
        <f t="shared" si="21"/>
        <v>000767</v>
      </c>
      <c r="K141" s="2" t="str">
        <f t="shared" si="22"/>
        <v>03 22 24 31 55 55 55 55</v>
      </c>
      <c r="L141" s="6" t="s">
        <v>701</v>
      </c>
      <c r="M141" s="2" t="str">
        <f t="shared" si="23"/>
        <v>000007d1</v>
      </c>
      <c r="N141" s="2" t="str">
        <f t="shared" si="24"/>
        <v>06 62 24 31 02 XX YY aa</v>
      </c>
      <c r="O141" t="s">
        <v>733</v>
      </c>
      <c r="Q141" s="2">
        <v>1</v>
      </c>
      <c r="R141" t="s">
        <v>248</v>
      </c>
    </row>
    <row r="142" spans="1:18" hidden="1" x14ac:dyDescent="0.25">
      <c r="C142" s="2" t="s">
        <v>313</v>
      </c>
      <c r="D142" s="2" t="s">
        <v>316</v>
      </c>
      <c r="E142" t="s">
        <v>710</v>
      </c>
      <c r="F142" s="2" t="s">
        <v>48</v>
      </c>
      <c r="G142" s="2" t="s">
        <v>50</v>
      </c>
      <c r="H142" s="6" t="s">
        <v>365</v>
      </c>
      <c r="I142" s="2" t="str">
        <f t="shared" si="20"/>
        <v>17</v>
      </c>
      <c r="J142" s="2" t="str">
        <f t="shared" si="21"/>
        <v>fc007b</v>
      </c>
      <c r="K142" s="2" t="str">
        <f t="shared" si="22"/>
        <v>03 22 1e 0e 55 55 55 55</v>
      </c>
      <c r="L142" s="6" t="s">
        <v>470</v>
      </c>
      <c r="M142" s="2" t="str">
        <f t="shared" si="23"/>
        <v>17fe007b</v>
      </c>
      <c r="N142" s="2" t="str">
        <f t="shared" si="24"/>
        <v>07 62 1e 0e WW XX YY ZZ</v>
      </c>
      <c r="O142" t="s">
        <v>712</v>
      </c>
      <c r="Q142" s="2">
        <v>1</v>
      </c>
      <c r="R142" t="s">
        <v>248</v>
      </c>
    </row>
    <row r="143" spans="1:18" hidden="1" x14ac:dyDescent="0.25">
      <c r="C143" s="2" t="s">
        <v>313</v>
      </c>
      <c r="D143" s="2" t="s">
        <v>316</v>
      </c>
      <c r="E143" t="s">
        <v>711</v>
      </c>
      <c r="F143" s="2" t="s">
        <v>48</v>
      </c>
      <c r="G143" s="2" t="s">
        <v>50</v>
      </c>
      <c r="H143" s="6" t="s">
        <v>366</v>
      </c>
      <c r="I143" s="2" t="str">
        <f t="shared" si="20"/>
        <v>17</v>
      </c>
      <c r="J143" s="2" t="str">
        <f t="shared" si="21"/>
        <v>fc007b</v>
      </c>
      <c r="K143" s="2" t="str">
        <f t="shared" si="22"/>
        <v>03 22 1e 0f 55 55 55 55</v>
      </c>
      <c r="L143" s="6" t="s">
        <v>469</v>
      </c>
      <c r="M143" s="2" t="str">
        <f t="shared" si="23"/>
        <v>17fe007b</v>
      </c>
      <c r="N143" s="2" t="str">
        <f t="shared" si="24"/>
        <v>07 62 1e 0f WW XX YY ZZ</v>
      </c>
      <c r="O143" t="s">
        <v>713</v>
      </c>
      <c r="Q143" s="2">
        <v>1</v>
      </c>
      <c r="R143" t="s">
        <v>248</v>
      </c>
    </row>
    <row r="144" spans="1:18" hidden="1" x14ac:dyDescent="0.25">
      <c r="C144" s="2" t="s">
        <v>313</v>
      </c>
      <c r="D144" s="2" t="s">
        <v>316</v>
      </c>
      <c r="E144" t="s">
        <v>675</v>
      </c>
      <c r="F144" s="2" t="s">
        <v>48</v>
      </c>
      <c r="G144" s="2" t="s">
        <v>50</v>
      </c>
      <c r="H144" s="6" t="s">
        <v>308</v>
      </c>
      <c r="I144" s="2" t="str">
        <f t="shared" si="20"/>
        <v>17</v>
      </c>
      <c r="J144" s="2" t="str">
        <f t="shared" si="21"/>
        <v>fc007b</v>
      </c>
      <c r="K144" s="2" t="str">
        <f t="shared" si="22"/>
        <v>03 22 1e 33 55 55 55 55</v>
      </c>
      <c r="L144" s="6" t="s">
        <v>311</v>
      </c>
      <c r="M144" s="2" t="str">
        <f t="shared" si="23"/>
        <v>17fe007b</v>
      </c>
      <c r="N144" s="2" t="str">
        <f t="shared" si="24"/>
        <v>07 62 1e 33 WW XX YY ZZ</v>
      </c>
      <c r="O144" t="s">
        <v>734</v>
      </c>
      <c r="Q144" s="2">
        <v>1</v>
      </c>
      <c r="R144" t="s">
        <v>248</v>
      </c>
    </row>
    <row r="145" spans="3:18" hidden="1" x14ac:dyDescent="0.25">
      <c r="C145" s="2" t="s">
        <v>313</v>
      </c>
      <c r="D145" s="2" t="s">
        <v>316</v>
      </c>
      <c r="E145" t="s">
        <v>676</v>
      </c>
      <c r="F145" s="2" t="s">
        <v>48</v>
      </c>
      <c r="G145" s="2" t="s">
        <v>50</v>
      </c>
      <c r="H145" s="6" t="s">
        <v>309</v>
      </c>
      <c r="I145" s="2" t="str">
        <f t="shared" si="20"/>
        <v>17</v>
      </c>
      <c r="J145" s="2" t="str">
        <f t="shared" si="21"/>
        <v>fc007b</v>
      </c>
      <c r="K145" s="2" t="str">
        <f t="shared" si="22"/>
        <v>03 22 1e 34 55 55 55 55</v>
      </c>
      <c r="L145" s="6" t="s">
        <v>310</v>
      </c>
      <c r="M145" s="2" t="str">
        <f t="shared" si="23"/>
        <v>17fe007b</v>
      </c>
      <c r="N145" s="2" t="str">
        <f t="shared" si="24"/>
        <v>07 62 1e 34 WW XX YY ZZ</v>
      </c>
      <c r="O145" t="s">
        <v>735</v>
      </c>
      <c r="Q145" s="2">
        <v>1</v>
      </c>
      <c r="R145" t="s">
        <v>248</v>
      </c>
    </row>
    <row r="146" spans="3:18" hidden="1" x14ac:dyDescent="0.25">
      <c r="C146" s="2" t="s">
        <v>313</v>
      </c>
      <c r="D146" s="2" t="s">
        <v>316</v>
      </c>
      <c r="E146" t="s">
        <v>87</v>
      </c>
      <c r="F146" s="2" t="s">
        <v>48</v>
      </c>
      <c r="G146" s="2" t="s">
        <v>50</v>
      </c>
      <c r="H146" s="6" t="s">
        <v>250</v>
      </c>
      <c r="I146" s="2" t="str">
        <f t="shared" si="20"/>
        <v>17</v>
      </c>
      <c r="J146" s="2" t="str">
        <f t="shared" si="21"/>
        <v>fc007b</v>
      </c>
      <c r="K146" s="2" t="str">
        <f t="shared" si="22"/>
        <v>03 22 1e ae 55 55 55 55</v>
      </c>
      <c r="L146" s="6" t="s">
        <v>474</v>
      </c>
      <c r="M146" s="2" t="str">
        <f t="shared" si="23"/>
        <v>17fe007b</v>
      </c>
      <c r="N146" s="2" t="str">
        <f t="shared" si="24"/>
        <v>05 62 1e ae XX YY aa aa</v>
      </c>
      <c r="O146" t="s">
        <v>736</v>
      </c>
      <c r="Q146" s="2">
        <v>1</v>
      </c>
      <c r="R146" t="s">
        <v>248</v>
      </c>
    </row>
    <row r="147" spans="3:18" hidden="1" x14ac:dyDescent="0.25">
      <c r="C147" s="2" t="s">
        <v>313</v>
      </c>
      <c r="D147" s="2" t="s">
        <v>316</v>
      </c>
      <c r="E147" t="s">
        <v>88</v>
      </c>
      <c r="F147" s="2" t="s">
        <v>48</v>
      </c>
      <c r="G147" s="2" t="s">
        <v>50</v>
      </c>
      <c r="H147" s="6" t="s">
        <v>251</v>
      </c>
      <c r="I147" s="2" t="str">
        <f t="shared" si="20"/>
        <v>17</v>
      </c>
      <c r="J147" s="2" t="str">
        <f t="shared" si="21"/>
        <v>fc007b</v>
      </c>
      <c r="K147" s="2" t="str">
        <f t="shared" si="22"/>
        <v>03 22 1e af 55 55 55 55</v>
      </c>
      <c r="L147" s="6" t="s">
        <v>475</v>
      </c>
      <c r="M147" s="2" t="str">
        <f t="shared" si="23"/>
        <v>17fe007b</v>
      </c>
      <c r="N147" s="2" t="str">
        <f t="shared" si="24"/>
        <v>05 62 1e af XX YY aa aa</v>
      </c>
      <c r="O147" t="s">
        <v>736</v>
      </c>
      <c r="Q147" s="2">
        <v>1</v>
      </c>
      <c r="R147" t="s">
        <v>248</v>
      </c>
    </row>
    <row r="148" spans="3:18" hidden="1" x14ac:dyDescent="0.25">
      <c r="C148" s="2" t="s">
        <v>313</v>
      </c>
      <c r="D148" s="2" t="s">
        <v>316</v>
      </c>
      <c r="E148" t="s">
        <v>89</v>
      </c>
      <c r="F148" s="2" t="s">
        <v>48</v>
      </c>
      <c r="G148" s="2" t="s">
        <v>50</v>
      </c>
      <c r="H148" s="6" t="s">
        <v>252</v>
      </c>
      <c r="I148" s="2" t="str">
        <f t="shared" si="20"/>
        <v>17</v>
      </c>
      <c r="J148" s="2" t="str">
        <f t="shared" si="21"/>
        <v>fc007b</v>
      </c>
      <c r="K148" s="2" t="str">
        <f t="shared" si="22"/>
        <v>03 22 1e b0 55 55 55 55</v>
      </c>
      <c r="L148" s="6" t="s">
        <v>476</v>
      </c>
      <c r="M148" s="2" t="str">
        <f t="shared" si="23"/>
        <v>17fe007b</v>
      </c>
      <c r="N148" s="2" t="str">
        <f t="shared" si="24"/>
        <v>05 62 1e b0 XX YY aa aa</v>
      </c>
      <c r="O148" t="s">
        <v>736</v>
      </c>
      <c r="Q148" s="2">
        <v>1</v>
      </c>
      <c r="R148" t="s">
        <v>248</v>
      </c>
    </row>
    <row r="149" spans="3:18" hidden="1" x14ac:dyDescent="0.25">
      <c r="C149" s="2" t="s">
        <v>313</v>
      </c>
      <c r="D149" s="2" t="s">
        <v>316</v>
      </c>
      <c r="E149" t="s">
        <v>90</v>
      </c>
      <c r="F149" s="2" t="s">
        <v>48</v>
      </c>
      <c r="G149" s="2" t="s">
        <v>50</v>
      </c>
      <c r="H149" s="6" t="s">
        <v>253</v>
      </c>
      <c r="I149" s="2" t="str">
        <f t="shared" si="20"/>
        <v>17</v>
      </c>
      <c r="J149" s="2" t="str">
        <f t="shared" si="21"/>
        <v>fc007b</v>
      </c>
      <c r="K149" s="2" t="str">
        <f t="shared" si="22"/>
        <v>03 22 1e b1 55 55 55 55</v>
      </c>
      <c r="L149" s="6" t="s">
        <v>477</v>
      </c>
      <c r="M149" s="2" t="str">
        <f t="shared" si="23"/>
        <v>17fe007b</v>
      </c>
      <c r="N149" s="2" t="str">
        <f t="shared" si="24"/>
        <v>05 62 1e b1 XX YY aa aa</v>
      </c>
      <c r="O149" t="s">
        <v>736</v>
      </c>
      <c r="Q149" s="2">
        <v>1</v>
      </c>
      <c r="R149" t="s">
        <v>248</v>
      </c>
    </row>
    <row r="150" spans="3:18" hidden="1" x14ac:dyDescent="0.25">
      <c r="C150" s="2" t="s">
        <v>313</v>
      </c>
      <c r="D150" s="2" t="s">
        <v>316</v>
      </c>
      <c r="E150" t="s">
        <v>91</v>
      </c>
      <c r="F150" s="2" t="s">
        <v>48</v>
      </c>
      <c r="G150" s="2" t="s">
        <v>50</v>
      </c>
      <c r="H150" s="6" t="s">
        <v>254</v>
      </c>
      <c r="I150" s="2" t="str">
        <f t="shared" si="20"/>
        <v>17</v>
      </c>
      <c r="J150" s="2" t="str">
        <f t="shared" si="21"/>
        <v>fc007b</v>
      </c>
      <c r="K150" s="2" t="str">
        <f t="shared" si="22"/>
        <v>03 22 1e b2 55 55 55 55</v>
      </c>
      <c r="L150" s="6" t="s">
        <v>478</v>
      </c>
      <c r="M150" s="2" t="str">
        <f t="shared" si="23"/>
        <v>17fe007b</v>
      </c>
      <c r="N150" s="2" t="str">
        <f t="shared" si="24"/>
        <v>05 62 1e b2 XX YY aa aa</v>
      </c>
      <c r="O150" t="s">
        <v>736</v>
      </c>
      <c r="Q150" s="2">
        <v>1</v>
      </c>
      <c r="R150" t="s">
        <v>248</v>
      </c>
    </row>
    <row r="151" spans="3:18" hidden="1" x14ac:dyDescent="0.25">
      <c r="C151" s="2" t="s">
        <v>313</v>
      </c>
      <c r="D151" s="2" t="s">
        <v>316</v>
      </c>
      <c r="E151" t="s">
        <v>92</v>
      </c>
      <c r="F151" s="2" t="s">
        <v>48</v>
      </c>
      <c r="G151" s="2" t="s">
        <v>50</v>
      </c>
      <c r="H151" s="6" t="s">
        <v>255</v>
      </c>
      <c r="I151" s="2" t="str">
        <f t="shared" si="20"/>
        <v>17</v>
      </c>
      <c r="J151" s="2" t="str">
        <f t="shared" si="21"/>
        <v>fc007b</v>
      </c>
      <c r="K151" s="2" t="str">
        <f t="shared" si="22"/>
        <v>03 22 1e b3 55 55 55 55</v>
      </c>
      <c r="L151" s="6" t="s">
        <v>479</v>
      </c>
      <c r="M151" s="2" t="str">
        <f t="shared" si="23"/>
        <v>17fe007b</v>
      </c>
      <c r="N151" s="2" t="str">
        <f t="shared" si="24"/>
        <v>05 62 1e b3 XX YY aa aa</v>
      </c>
      <c r="O151" t="s">
        <v>736</v>
      </c>
      <c r="Q151" s="2">
        <v>1</v>
      </c>
      <c r="R151" t="s">
        <v>248</v>
      </c>
    </row>
    <row r="152" spans="3:18" hidden="1" x14ac:dyDescent="0.25">
      <c r="C152" s="2" t="s">
        <v>313</v>
      </c>
      <c r="D152" s="2" t="s">
        <v>316</v>
      </c>
      <c r="E152" t="s">
        <v>93</v>
      </c>
      <c r="F152" s="2" t="s">
        <v>48</v>
      </c>
      <c r="G152" s="2" t="s">
        <v>50</v>
      </c>
      <c r="H152" s="6" t="s">
        <v>256</v>
      </c>
      <c r="I152" s="2" t="str">
        <f t="shared" si="20"/>
        <v>17</v>
      </c>
      <c r="J152" s="2" t="str">
        <f t="shared" si="21"/>
        <v>fc007b</v>
      </c>
      <c r="K152" s="2" t="str">
        <f t="shared" si="22"/>
        <v>03 22 1e b4 55 55 55 55</v>
      </c>
      <c r="L152" s="6" t="s">
        <v>480</v>
      </c>
      <c r="M152" s="2" t="str">
        <f t="shared" si="23"/>
        <v>17fe007b</v>
      </c>
      <c r="N152" s="2" t="str">
        <f t="shared" si="24"/>
        <v>05 62 1e b4 XX YY aa aa</v>
      </c>
      <c r="O152" t="s">
        <v>736</v>
      </c>
      <c r="Q152" s="2">
        <v>1</v>
      </c>
      <c r="R152" t="s">
        <v>248</v>
      </c>
    </row>
    <row r="153" spans="3:18" hidden="1" x14ac:dyDescent="0.25">
      <c r="C153" s="2" t="s">
        <v>313</v>
      </c>
      <c r="D153" s="2" t="s">
        <v>316</v>
      </c>
      <c r="E153" t="s">
        <v>94</v>
      </c>
      <c r="F153" s="2" t="s">
        <v>48</v>
      </c>
      <c r="G153" s="2" t="s">
        <v>50</v>
      </c>
      <c r="H153" s="6" t="s">
        <v>257</v>
      </c>
      <c r="I153" s="2" t="str">
        <f t="shared" si="20"/>
        <v>17</v>
      </c>
      <c r="J153" s="2" t="str">
        <f t="shared" si="21"/>
        <v>fc007b</v>
      </c>
      <c r="K153" s="2" t="str">
        <f t="shared" si="22"/>
        <v>03 22 1e b5 55 55 55 55</v>
      </c>
      <c r="L153" s="6" t="s">
        <v>481</v>
      </c>
      <c r="M153" s="2" t="str">
        <f t="shared" si="23"/>
        <v>17fe007b</v>
      </c>
      <c r="N153" s="2" t="str">
        <f t="shared" si="24"/>
        <v>05 62 1e b5 XX YY aa aa</v>
      </c>
      <c r="O153" t="s">
        <v>736</v>
      </c>
      <c r="Q153" s="2">
        <v>1</v>
      </c>
      <c r="R153" t="s">
        <v>248</v>
      </c>
    </row>
    <row r="154" spans="3:18" hidden="1" x14ac:dyDescent="0.25">
      <c r="C154" s="2" t="s">
        <v>313</v>
      </c>
      <c r="D154" s="2" t="s">
        <v>316</v>
      </c>
      <c r="E154" t="s">
        <v>95</v>
      </c>
      <c r="F154" s="2" t="s">
        <v>48</v>
      </c>
      <c r="G154" s="2" t="s">
        <v>50</v>
      </c>
      <c r="H154" s="6" t="s">
        <v>258</v>
      </c>
      <c r="I154" s="2" t="str">
        <f t="shared" si="20"/>
        <v>17</v>
      </c>
      <c r="J154" s="2" t="str">
        <f t="shared" si="21"/>
        <v>fc007b</v>
      </c>
      <c r="K154" s="2" t="str">
        <f t="shared" si="22"/>
        <v>03 22 1e b6 55 55 55 55</v>
      </c>
      <c r="L154" s="6" t="s">
        <v>482</v>
      </c>
      <c r="M154" s="2" t="str">
        <f t="shared" si="23"/>
        <v>17fe007b</v>
      </c>
      <c r="N154" s="2" t="str">
        <f t="shared" si="24"/>
        <v>05 62 1e b6 XX YY aa aa</v>
      </c>
      <c r="O154" t="s">
        <v>736</v>
      </c>
      <c r="Q154" s="2">
        <v>1</v>
      </c>
      <c r="R154" t="s">
        <v>248</v>
      </c>
    </row>
    <row r="155" spans="3:18" hidden="1" x14ac:dyDescent="0.25">
      <c r="C155" s="2" t="s">
        <v>313</v>
      </c>
      <c r="D155" s="2" t="s">
        <v>316</v>
      </c>
      <c r="E155" t="s">
        <v>96</v>
      </c>
      <c r="F155" s="2" t="s">
        <v>48</v>
      </c>
      <c r="G155" s="2" t="s">
        <v>50</v>
      </c>
      <c r="H155" s="6" t="s">
        <v>259</v>
      </c>
      <c r="I155" s="2" t="str">
        <f t="shared" si="20"/>
        <v>17</v>
      </c>
      <c r="J155" s="2" t="str">
        <f t="shared" si="21"/>
        <v>fc007b</v>
      </c>
      <c r="K155" s="2" t="str">
        <f t="shared" si="22"/>
        <v>03 22 1e b7 55 55 55 55</v>
      </c>
      <c r="L155" s="6" t="s">
        <v>483</v>
      </c>
      <c r="M155" s="2" t="str">
        <f t="shared" si="23"/>
        <v>17fe007b</v>
      </c>
      <c r="N155" s="2" t="str">
        <f t="shared" si="24"/>
        <v>05 62 1e b7 XX YY aa aa</v>
      </c>
      <c r="O155" t="s">
        <v>736</v>
      </c>
      <c r="Q155" s="2">
        <v>1</v>
      </c>
      <c r="R155" t="s">
        <v>248</v>
      </c>
    </row>
    <row r="156" spans="3:18" hidden="1" x14ac:dyDescent="0.25">
      <c r="C156" s="2" t="s">
        <v>313</v>
      </c>
      <c r="D156" s="2" t="s">
        <v>316</v>
      </c>
      <c r="E156" t="s">
        <v>97</v>
      </c>
      <c r="F156" s="2" t="s">
        <v>48</v>
      </c>
      <c r="G156" s="2" t="s">
        <v>50</v>
      </c>
      <c r="H156" s="6" t="s">
        <v>260</v>
      </c>
      <c r="I156" s="2" t="str">
        <f t="shared" si="20"/>
        <v>17</v>
      </c>
      <c r="J156" s="2" t="str">
        <f t="shared" si="21"/>
        <v>fc007b</v>
      </c>
      <c r="K156" s="2" t="str">
        <f t="shared" si="22"/>
        <v>03 22 1e b8 55 55 55 55</v>
      </c>
      <c r="L156" s="6" t="s">
        <v>484</v>
      </c>
      <c r="M156" s="2" t="str">
        <f t="shared" si="23"/>
        <v>17fe007b</v>
      </c>
      <c r="N156" s="2" t="str">
        <f t="shared" si="24"/>
        <v>05 62 1e b8 XX YY aa aa</v>
      </c>
      <c r="O156" t="s">
        <v>736</v>
      </c>
      <c r="Q156" s="2">
        <v>1</v>
      </c>
      <c r="R156" t="s">
        <v>248</v>
      </c>
    </row>
    <row r="157" spans="3:18" hidden="1" x14ac:dyDescent="0.25">
      <c r="C157" s="2" t="s">
        <v>313</v>
      </c>
      <c r="D157" s="2" t="s">
        <v>316</v>
      </c>
      <c r="E157" t="s">
        <v>98</v>
      </c>
      <c r="F157" s="2" t="s">
        <v>48</v>
      </c>
      <c r="G157" s="2" t="s">
        <v>50</v>
      </c>
      <c r="H157" s="6" t="s">
        <v>261</v>
      </c>
      <c r="I157" s="2" t="str">
        <f t="shared" si="20"/>
        <v>17</v>
      </c>
      <c r="J157" s="2" t="str">
        <f t="shared" si="21"/>
        <v>fc007b</v>
      </c>
      <c r="K157" s="2" t="str">
        <f t="shared" si="22"/>
        <v>03 22 1e b9 55 55 55 55</v>
      </c>
      <c r="L157" s="6" t="s">
        <v>485</v>
      </c>
      <c r="M157" s="2" t="str">
        <f t="shared" si="23"/>
        <v>17fe007b</v>
      </c>
      <c r="N157" s="2" t="str">
        <f t="shared" si="24"/>
        <v>05 62 1e b9 XX YY aa aa</v>
      </c>
      <c r="O157" t="s">
        <v>736</v>
      </c>
      <c r="Q157" s="2">
        <v>1</v>
      </c>
      <c r="R157" t="s">
        <v>248</v>
      </c>
    </row>
    <row r="158" spans="3:18" hidden="1" x14ac:dyDescent="0.25">
      <c r="C158" s="2" t="s">
        <v>313</v>
      </c>
      <c r="D158" s="2" t="s">
        <v>316</v>
      </c>
      <c r="E158" t="s">
        <v>99</v>
      </c>
      <c r="F158" s="2" t="s">
        <v>48</v>
      </c>
      <c r="G158" s="2" t="s">
        <v>50</v>
      </c>
      <c r="H158" s="6" t="s">
        <v>262</v>
      </c>
      <c r="I158" s="2" t="str">
        <f t="shared" si="20"/>
        <v>17</v>
      </c>
      <c r="J158" s="2" t="str">
        <f t="shared" si="21"/>
        <v>fc007b</v>
      </c>
      <c r="K158" s="2" t="str">
        <f t="shared" si="22"/>
        <v>03 22 1e ba 55 55 55 55</v>
      </c>
      <c r="L158" s="6" t="s">
        <v>486</v>
      </c>
      <c r="M158" s="2" t="str">
        <f t="shared" si="23"/>
        <v>17fe007b</v>
      </c>
      <c r="N158" s="2" t="str">
        <f t="shared" si="24"/>
        <v>05 62 1e ba XX YY aa aa</v>
      </c>
      <c r="O158" t="s">
        <v>736</v>
      </c>
      <c r="Q158" s="2">
        <v>1</v>
      </c>
      <c r="R158" t="s">
        <v>248</v>
      </c>
    </row>
    <row r="159" spans="3:18" hidden="1" x14ac:dyDescent="0.25">
      <c r="C159" s="2" t="s">
        <v>313</v>
      </c>
      <c r="D159" s="2" t="s">
        <v>316</v>
      </c>
      <c r="E159" t="s">
        <v>100</v>
      </c>
      <c r="F159" s="2" t="s">
        <v>48</v>
      </c>
      <c r="G159" s="2" t="s">
        <v>50</v>
      </c>
      <c r="H159" s="6" t="s">
        <v>263</v>
      </c>
      <c r="I159" s="2" t="str">
        <f t="shared" si="20"/>
        <v>17</v>
      </c>
      <c r="J159" s="2" t="str">
        <f t="shared" si="21"/>
        <v>fc007b</v>
      </c>
      <c r="K159" s="2" t="str">
        <f t="shared" si="22"/>
        <v>03 22 1e bb 55 55 55 55</v>
      </c>
      <c r="L159" s="6" t="s">
        <v>487</v>
      </c>
      <c r="M159" s="2" t="str">
        <f t="shared" si="23"/>
        <v>17fe007b</v>
      </c>
      <c r="N159" s="2" t="str">
        <f t="shared" si="24"/>
        <v>05 62 1e bb XX YY aa aa</v>
      </c>
      <c r="O159" t="s">
        <v>736</v>
      </c>
      <c r="Q159" s="2">
        <v>1</v>
      </c>
      <c r="R159" t="s">
        <v>248</v>
      </c>
    </row>
    <row r="160" spans="3:18" hidden="1" x14ac:dyDescent="0.25">
      <c r="C160" s="2" t="s">
        <v>313</v>
      </c>
      <c r="D160" s="2" t="s">
        <v>316</v>
      </c>
      <c r="E160" t="s">
        <v>101</v>
      </c>
      <c r="F160" s="2" t="s">
        <v>48</v>
      </c>
      <c r="G160" s="2" t="s">
        <v>50</v>
      </c>
      <c r="H160" s="6" t="s">
        <v>264</v>
      </c>
      <c r="I160" s="2" t="str">
        <f t="shared" si="20"/>
        <v>17</v>
      </c>
      <c r="J160" s="2" t="str">
        <f t="shared" si="21"/>
        <v>fc007b</v>
      </c>
      <c r="K160" s="2" t="str">
        <f t="shared" si="22"/>
        <v>03 22 1e bc 55 55 55 55</v>
      </c>
      <c r="L160" s="6" t="s">
        <v>488</v>
      </c>
      <c r="M160" s="2" t="str">
        <f t="shared" si="23"/>
        <v>17fe007b</v>
      </c>
      <c r="N160" s="2" t="str">
        <f t="shared" si="24"/>
        <v>05 62 1e bc XX YY aa aa</v>
      </c>
      <c r="O160" t="s">
        <v>736</v>
      </c>
      <c r="Q160" s="2">
        <v>1</v>
      </c>
      <c r="R160" t="s">
        <v>248</v>
      </c>
    </row>
    <row r="161" spans="1:18" hidden="1" x14ac:dyDescent="0.25">
      <c r="C161" s="2" t="s">
        <v>313</v>
      </c>
      <c r="D161" s="2" t="s">
        <v>316</v>
      </c>
      <c r="E161" t="s">
        <v>102</v>
      </c>
      <c r="F161" s="2" t="s">
        <v>48</v>
      </c>
      <c r="G161" s="2" t="s">
        <v>50</v>
      </c>
      <c r="H161" s="6" t="s">
        <v>265</v>
      </c>
      <c r="I161" s="2" t="str">
        <f t="shared" si="20"/>
        <v>17</v>
      </c>
      <c r="J161" s="2" t="str">
        <f t="shared" si="21"/>
        <v>fc007b</v>
      </c>
      <c r="K161" s="2" t="str">
        <f t="shared" si="22"/>
        <v>03 22 1e bd 55 55 55 55</v>
      </c>
      <c r="L161" s="6" t="s">
        <v>489</v>
      </c>
      <c r="M161" s="2" t="str">
        <f t="shared" si="23"/>
        <v>17fe007b</v>
      </c>
      <c r="N161" s="2" t="str">
        <f t="shared" si="24"/>
        <v>05 62 1e bd XX YY aa aa</v>
      </c>
      <c r="O161" t="s">
        <v>736</v>
      </c>
      <c r="Q161" s="2">
        <v>1</v>
      </c>
      <c r="R161" t="s">
        <v>248</v>
      </c>
    </row>
    <row r="162" spans="1:18" hidden="1" x14ac:dyDescent="0.25">
      <c r="C162" s="2" t="s">
        <v>313</v>
      </c>
      <c r="D162" s="2" t="s">
        <v>316</v>
      </c>
      <c r="E162" t="s">
        <v>103</v>
      </c>
      <c r="F162" s="2" t="s">
        <v>48</v>
      </c>
      <c r="G162" s="2" t="s">
        <v>50</v>
      </c>
      <c r="H162" s="6" t="s">
        <v>266</v>
      </c>
      <c r="I162" s="2" t="str">
        <f t="shared" si="20"/>
        <v>17</v>
      </c>
      <c r="J162" s="2" t="str">
        <f t="shared" si="21"/>
        <v>fc007b</v>
      </c>
      <c r="K162" s="2" t="str">
        <f t="shared" si="22"/>
        <v>03 22 74 25 55 55 55 55</v>
      </c>
      <c r="L162" s="6" t="s">
        <v>490</v>
      </c>
      <c r="M162" s="2" t="str">
        <f t="shared" si="23"/>
        <v>17fe007b</v>
      </c>
      <c r="N162" s="2" t="str">
        <f t="shared" si="24"/>
        <v>05 62 74 25 XX YY aa aa</v>
      </c>
      <c r="O162" t="s">
        <v>736</v>
      </c>
      <c r="Q162" s="2">
        <v>1</v>
      </c>
      <c r="R162" t="s">
        <v>248</v>
      </c>
    </row>
    <row r="163" spans="1:18" hidden="1" x14ac:dyDescent="0.25">
      <c r="C163" s="2" t="s">
        <v>313</v>
      </c>
      <c r="D163" s="2" t="s">
        <v>316</v>
      </c>
      <c r="E163" t="s">
        <v>104</v>
      </c>
      <c r="F163" s="2" t="s">
        <v>48</v>
      </c>
      <c r="G163" s="2" t="s">
        <v>50</v>
      </c>
      <c r="H163" s="6" t="s">
        <v>267</v>
      </c>
      <c r="I163" s="2" t="str">
        <f t="shared" si="20"/>
        <v>17</v>
      </c>
      <c r="J163" s="2" t="str">
        <f t="shared" si="21"/>
        <v>fc007b</v>
      </c>
      <c r="K163" s="2" t="str">
        <f t="shared" si="22"/>
        <v>03 22 74 26 55 55 55 55</v>
      </c>
      <c r="L163" s="6" t="s">
        <v>491</v>
      </c>
      <c r="M163" s="2" t="str">
        <f t="shared" si="23"/>
        <v>17fe007b</v>
      </c>
      <c r="N163" s="2" t="str">
        <f t="shared" si="24"/>
        <v>05 62 74 26 XX YY aa aa</v>
      </c>
      <c r="O163" t="s">
        <v>736</v>
      </c>
      <c r="Q163" s="2">
        <v>1</v>
      </c>
      <c r="R163" t="s">
        <v>248</v>
      </c>
    </row>
    <row r="164" spans="1:18" x14ac:dyDescent="0.25">
      <c r="A164" s="2" t="s">
        <v>704</v>
      </c>
      <c r="B164" s="2" t="s">
        <v>707</v>
      </c>
      <c r="C164" s="2" t="s">
        <v>313</v>
      </c>
      <c r="D164" s="2" t="s">
        <v>316</v>
      </c>
      <c r="E164" t="s">
        <v>320</v>
      </c>
      <c r="F164" s="2" t="s">
        <v>232</v>
      </c>
      <c r="G164" s="2" t="s">
        <v>50</v>
      </c>
      <c r="H164" s="6" t="s">
        <v>454</v>
      </c>
      <c r="I164" s="2" t="str">
        <f t="shared" si="20"/>
        <v>17</v>
      </c>
      <c r="J164" s="2" t="str">
        <f t="shared" si="21"/>
        <v>fc007b</v>
      </c>
      <c r="K164" s="2" t="str">
        <f t="shared" si="22"/>
        <v>03 22 1e 32 55 55 55 55</v>
      </c>
      <c r="L164" s="6" t="s">
        <v>441</v>
      </c>
      <c r="M164" s="2" t="str">
        <f t="shared" si="23"/>
        <v>ltiframe</v>
      </c>
      <c r="N164" s="2" t="str">
        <f t="shared" si="24"/>
        <v>multiframe</v>
      </c>
      <c r="O164" t="s">
        <v>756</v>
      </c>
      <c r="P164" t="s">
        <v>740</v>
      </c>
      <c r="Q164" s="2">
        <v>2</v>
      </c>
      <c r="R164" t="s">
        <v>757</v>
      </c>
    </row>
    <row r="165" spans="1:18" hidden="1" x14ac:dyDescent="0.25">
      <c r="C165" s="2" t="s">
        <v>440</v>
      </c>
      <c r="D165" s="2" t="s">
        <v>315</v>
      </c>
      <c r="E165" t="s">
        <v>220</v>
      </c>
      <c r="F165" s="2" t="s">
        <v>48</v>
      </c>
      <c r="G165" s="2" t="s">
        <v>50</v>
      </c>
      <c r="I165" s="2" t="str">
        <f t="shared" si="20"/>
        <v/>
      </c>
      <c r="J165" s="2" t="str">
        <f t="shared" si="21"/>
        <v/>
      </c>
      <c r="K165" s="2" t="str">
        <f t="shared" si="22"/>
        <v/>
      </c>
      <c r="M165" s="2" t="str">
        <f t="shared" si="23"/>
        <v/>
      </c>
      <c r="N165" s="2" t="str">
        <f t="shared" si="24"/>
        <v/>
      </c>
      <c r="Q165" s="2">
        <v>1</v>
      </c>
      <c r="R165" t="s">
        <v>248</v>
      </c>
    </row>
    <row r="166" spans="1:18" hidden="1" x14ac:dyDescent="0.25">
      <c r="C166" s="2" t="s">
        <v>440</v>
      </c>
      <c r="D166" s="2" t="s">
        <v>315</v>
      </c>
      <c r="E166" t="s">
        <v>218</v>
      </c>
      <c r="F166" s="2" t="s">
        <v>48</v>
      </c>
      <c r="G166" s="2" t="s">
        <v>50</v>
      </c>
      <c r="I166" s="2" t="str">
        <f t="shared" ref="I166:I197" si="25">RIGHT(LEFT(H166,4),2)</f>
        <v/>
      </c>
      <c r="J166" s="2" t="str">
        <f t="shared" ref="J166:J197" si="26">LEFT(RIGHT(H166,30),6)</f>
        <v/>
      </c>
      <c r="K166" s="2" t="str">
        <f t="shared" ref="K166:K197" si="27">LEFT(RIGHT(H166,23),23)</f>
        <v/>
      </c>
      <c r="M166" s="2" t="str">
        <f t="shared" si="23"/>
        <v/>
      </c>
      <c r="N166" s="2" t="str">
        <f t="shared" si="24"/>
        <v/>
      </c>
      <c r="Q166" s="2">
        <v>1</v>
      </c>
      <c r="R166" t="s">
        <v>248</v>
      </c>
    </row>
    <row r="167" spans="1:18" hidden="1" x14ac:dyDescent="0.25">
      <c r="C167" s="2" t="s">
        <v>440</v>
      </c>
      <c r="D167" s="2" t="s">
        <v>315</v>
      </c>
      <c r="E167" t="s">
        <v>223</v>
      </c>
      <c r="F167" s="2" t="s">
        <v>25</v>
      </c>
      <c r="G167" s="2" t="s">
        <v>50</v>
      </c>
      <c r="I167" s="2" t="str">
        <f t="shared" si="25"/>
        <v/>
      </c>
      <c r="J167" s="2" t="str">
        <f t="shared" si="26"/>
        <v/>
      </c>
      <c r="K167" s="2" t="str">
        <f t="shared" si="27"/>
        <v/>
      </c>
      <c r="M167" s="2" t="str">
        <f t="shared" si="23"/>
        <v/>
      </c>
      <c r="N167" s="2" t="str">
        <f t="shared" si="24"/>
        <v/>
      </c>
      <c r="Q167" s="2">
        <v>1</v>
      </c>
      <c r="R167" t="s">
        <v>248</v>
      </c>
    </row>
    <row r="168" spans="1:18" hidden="1" x14ac:dyDescent="0.25">
      <c r="C168" s="2" t="s">
        <v>440</v>
      </c>
      <c r="D168" s="2" t="s">
        <v>315</v>
      </c>
      <c r="E168" t="s">
        <v>221</v>
      </c>
      <c r="F168" s="2" t="s">
        <v>48</v>
      </c>
      <c r="G168" s="2" t="s">
        <v>50</v>
      </c>
      <c r="I168" s="2" t="str">
        <f t="shared" si="25"/>
        <v/>
      </c>
      <c r="J168" s="2" t="str">
        <f t="shared" si="26"/>
        <v/>
      </c>
      <c r="K168" s="2" t="str">
        <f t="shared" si="27"/>
        <v/>
      </c>
      <c r="M168" s="2" t="str">
        <f t="shared" si="23"/>
        <v/>
      </c>
      <c r="N168" s="2" t="str">
        <f t="shared" si="24"/>
        <v/>
      </c>
      <c r="Q168" s="2">
        <v>1</v>
      </c>
      <c r="R168" t="s">
        <v>248</v>
      </c>
    </row>
    <row r="169" spans="1:18" hidden="1" x14ac:dyDescent="0.25">
      <c r="C169" s="2" t="s">
        <v>440</v>
      </c>
      <c r="D169" s="2" t="s">
        <v>315</v>
      </c>
      <c r="E169" t="s">
        <v>219</v>
      </c>
      <c r="F169" s="2" t="s">
        <v>48</v>
      </c>
      <c r="G169" s="2" t="s">
        <v>50</v>
      </c>
      <c r="I169" s="2" t="str">
        <f t="shared" si="25"/>
        <v/>
      </c>
      <c r="J169" s="2" t="str">
        <f t="shared" si="26"/>
        <v/>
      </c>
      <c r="K169" s="2" t="str">
        <f t="shared" si="27"/>
        <v/>
      </c>
      <c r="M169" s="2" t="str">
        <f t="shared" si="23"/>
        <v/>
      </c>
      <c r="N169" s="2" t="str">
        <f t="shared" si="24"/>
        <v/>
      </c>
      <c r="Q169" s="2">
        <v>1</v>
      </c>
      <c r="R169" t="s">
        <v>248</v>
      </c>
    </row>
    <row r="170" spans="1:18" hidden="1" x14ac:dyDescent="0.25">
      <c r="C170" s="2" t="s">
        <v>440</v>
      </c>
      <c r="D170" s="2" t="s">
        <v>315</v>
      </c>
      <c r="E170" t="s">
        <v>230</v>
      </c>
      <c r="F170" s="2" t="s">
        <v>60</v>
      </c>
      <c r="G170" s="2" t="s">
        <v>50</v>
      </c>
      <c r="I170" s="2" t="str">
        <f t="shared" si="25"/>
        <v/>
      </c>
      <c r="J170" s="2" t="str">
        <f t="shared" si="26"/>
        <v/>
      </c>
      <c r="K170" s="2" t="str">
        <f t="shared" si="27"/>
        <v/>
      </c>
      <c r="M170" s="2" t="str">
        <f t="shared" si="23"/>
        <v/>
      </c>
      <c r="N170" s="2" t="str">
        <f t="shared" si="24"/>
        <v/>
      </c>
      <c r="Q170" s="2">
        <v>1</v>
      </c>
      <c r="R170" t="s">
        <v>248</v>
      </c>
    </row>
    <row r="171" spans="1:18" hidden="1" x14ac:dyDescent="0.25">
      <c r="C171" s="2" t="s">
        <v>440</v>
      </c>
      <c r="D171" s="2" t="s">
        <v>315</v>
      </c>
      <c r="E171" t="s">
        <v>215</v>
      </c>
      <c r="F171" s="2" t="s">
        <v>217</v>
      </c>
      <c r="G171" s="2" t="s">
        <v>50</v>
      </c>
      <c r="I171" s="2" t="str">
        <f t="shared" si="25"/>
        <v/>
      </c>
      <c r="J171" s="2" t="str">
        <f t="shared" si="26"/>
        <v/>
      </c>
      <c r="K171" s="2" t="str">
        <f t="shared" si="27"/>
        <v/>
      </c>
      <c r="M171" s="2" t="str">
        <f t="shared" si="23"/>
        <v/>
      </c>
      <c r="N171" s="2" t="str">
        <f t="shared" si="24"/>
        <v/>
      </c>
      <c r="Q171" s="2">
        <v>1</v>
      </c>
      <c r="R171" t="s">
        <v>248</v>
      </c>
    </row>
    <row r="172" spans="1:18" hidden="1" x14ac:dyDescent="0.25">
      <c r="C172" s="2" t="s">
        <v>440</v>
      </c>
      <c r="D172" s="2" t="s">
        <v>315</v>
      </c>
      <c r="E172" t="s">
        <v>216</v>
      </c>
      <c r="F172" s="2" t="s">
        <v>217</v>
      </c>
      <c r="G172" s="2" t="s">
        <v>50</v>
      </c>
      <c r="I172" s="2" t="str">
        <f t="shared" si="25"/>
        <v/>
      </c>
      <c r="J172" s="2" t="str">
        <f t="shared" si="26"/>
        <v/>
      </c>
      <c r="K172" s="2" t="str">
        <f t="shared" si="27"/>
        <v/>
      </c>
      <c r="M172" s="2" t="str">
        <f t="shared" ref="M172:M197" si="28">RIGHT(LEFT(L172,10),8)</f>
        <v/>
      </c>
      <c r="N172" s="2" t="str">
        <f t="shared" ref="N172:N197" si="29">LEFT(RIGHT(L172,23),23)</f>
        <v/>
      </c>
      <c r="Q172" s="2">
        <v>1</v>
      </c>
      <c r="R172" t="s">
        <v>248</v>
      </c>
    </row>
    <row r="173" spans="1:18" hidden="1" x14ac:dyDescent="0.25">
      <c r="C173" s="2" t="s">
        <v>440</v>
      </c>
      <c r="D173" s="2" t="s">
        <v>318</v>
      </c>
      <c r="E173" t="s">
        <v>240</v>
      </c>
      <c r="F173" s="2" t="s">
        <v>60</v>
      </c>
      <c r="G173" s="2" t="s">
        <v>50</v>
      </c>
      <c r="I173" s="2" t="str">
        <f t="shared" si="25"/>
        <v/>
      </c>
      <c r="J173" s="2" t="str">
        <f t="shared" si="26"/>
        <v/>
      </c>
      <c r="K173" s="2" t="str">
        <f t="shared" si="27"/>
        <v/>
      </c>
      <c r="M173" s="2" t="str">
        <f t="shared" si="28"/>
        <v/>
      </c>
      <c r="N173" s="2" t="str">
        <f t="shared" si="29"/>
        <v/>
      </c>
      <c r="Q173" s="2">
        <v>1</v>
      </c>
      <c r="R173" t="s">
        <v>248</v>
      </c>
    </row>
    <row r="174" spans="1:18" hidden="1" x14ac:dyDescent="0.25">
      <c r="C174" s="2" t="s">
        <v>440</v>
      </c>
      <c r="D174" s="2" t="s">
        <v>318</v>
      </c>
      <c r="E174" t="s">
        <v>242</v>
      </c>
      <c r="F174" s="2" t="s">
        <v>48</v>
      </c>
      <c r="G174" s="2" t="s">
        <v>50</v>
      </c>
      <c r="I174" s="2" t="str">
        <f t="shared" si="25"/>
        <v/>
      </c>
      <c r="J174" s="2" t="str">
        <f t="shared" si="26"/>
        <v/>
      </c>
      <c r="K174" s="2" t="str">
        <f t="shared" si="27"/>
        <v/>
      </c>
      <c r="M174" s="2" t="str">
        <f t="shared" si="28"/>
        <v/>
      </c>
      <c r="N174" s="2" t="str">
        <f t="shared" si="29"/>
        <v/>
      </c>
      <c r="Q174" s="2">
        <v>1</v>
      </c>
      <c r="R174" t="s">
        <v>248</v>
      </c>
    </row>
    <row r="175" spans="1:18" hidden="1" x14ac:dyDescent="0.25">
      <c r="C175" s="2" t="s">
        <v>440</v>
      </c>
      <c r="D175" s="2" t="s">
        <v>318</v>
      </c>
      <c r="E175" t="s">
        <v>234</v>
      </c>
      <c r="F175" s="2" t="s">
        <v>48</v>
      </c>
      <c r="G175" s="2" t="s">
        <v>50</v>
      </c>
      <c r="I175" s="2" t="str">
        <f t="shared" si="25"/>
        <v/>
      </c>
      <c r="J175" s="2" t="str">
        <f t="shared" si="26"/>
        <v/>
      </c>
      <c r="K175" s="2" t="str">
        <f t="shared" si="27"/>
        <v/>
      </c>
      <c r="M175" s="2" t="str">
        <f t="shared" si="28"/>
        <v/>
      </c>
      <c r="N175" s="2" t="str">
        <f t="shared" si="29"/>
        <v/>
      </c>
      <c r="Q175" s="2">
        <v>1</v>
      </c>
      <c r="R175" t="s">
        <v>248</v>
      </c>
    </row>
    <row r="176" spans="1:18" hidden="1" x14ac:dyDescent="0.25">
      <c r="C176" s="2" t="s">
        <v>440</v>
      </c>
      <c r="D176" s="2" t="s">
        <v>318</v>
      </c>
      <c r="E176" t="s">
        <v>235</v>
      </c>
      <c r="F176" s="2" t="s">
        <v>48</v>
      </c>
      <c r="G176" s="2" t="s">
        <v>50</v>
      </c>
      <c r="I176" s="2" t="str">
        <f t="shared" si="25"/>
        <v/>
      </c>
      <c r="J176" s="2" t="str">
        <f t="shared" si="26"/>
        <v/>
      </c>
      <c r="K176" s="2" t="str">
        <f t="shared" si="27"/>
        <v/>
      </c>
      <c r="M176" s="2" t="str">
        <f t="shared" si="28"/>
        <v/>
      </c>
      <c r="N176" s="2" t="str">
        <f t="shared" si="29"/>
        <v/>
      </c>
      <c r="Q176" s="2">
        <v>1</v>
      </c>
      <c r="R176" t="s">
        <v>248</v>
      </c>
    </row>
    <row r="177" spans="2:18" hidden="1" x14ac:dyDescent="0.25">
      <c r="C177" s="2" t="s">
        <v>440</v>
      </c>
      <c r="D177" s="2" t="s">
        <v>318</v>
      </c>
      <c r="E177" t="s">
        <v>237</v>
      </c>
      <c r="F177" s="2" t="s">
        <v>239</v>
      </c>
      <c r="G177" s="2" t="s">
        <v>50</v>
      </c>
      <c r="I177" s="2" t="str">
        <f t="shared" si="25"/>
        <v/>
      </c>
      <c r="J177" s="2" t="str">
        <f t="shared" si="26"/>
        <v/>
      </c>
      <c r="K177" s="2" t="str">
        <f t="shared" si="27"/>
        <v/>
      </c>
      <c r="M177" s="2" t="str">
        <f t="shared" si="28"/>
        <v/>
      </c>
      <c r="N177" s="2" t="str">
        <f t="shared" si="29"/>
        <v/>
      </c>
      <c r="Q177" s="2">
        <v>1</v>
      </c>
      <c r="R177" t="s">
        <v>248</v>
      </c>
    </row>
    <row r="178" spans="2:18" hidden="1" x14ac:dyDescent="0.25">
      <c r="C178" s="2" t="s">
        <v>440</v>
      </c>
      <c r="D178" s="2" t="s">
        <v>318</v>
      </c>
      <c r="E178" t="s">
        <v>236</v>
      </c>
      <c r="F178" s="2" t="s">
        <v>239</v>
      </c>
      <c r="G178" s="2" t="s">
        <v>50</v>
      </c>
      <c r="I178" s="2" t="str">
        <f t="shared" si="25"/>
        <v/>
      </c>
      <c r="J178" s="2" t="str">
        <f t="shared" si="26"/>
        <v/>
      </c>
      <c r="K178" s="2" t="str">
        <f t="shared" si="27"/>
        <v/>
      </c>
      <c r="M178" s="2" t="str">
        <f t="shared" si="28"/>
        <v/>
      </c>
      <c r="N178" s="2" t="str">
        <f t="shared" si="29"/>
        <v/>
      </c>
      <c r="Q178" s="2">
        <v>1</v>
      </c>
      <c r="R178" t="s">
        <v>248</v>
      </c>
    </row>
    <row r="179" spans="2:18" hidden="1" x14ac:dyDescent="0.25">
      <c r="C179" s="2" t="s">
        <v>440</v>
      </c>
      <c r="D179" s="2" t="s">
        <v>318</v>
      </c>
      <c r="E179" t="s">
        <v>238</v>
      </c>
      <c r="F179" s="2" t="s">
        <v>239</v>
      </c>
      <c r="G179" s="2" t="s">
        <v>50</v>
      </c>
      <c r="I179" s="2" t="str">
        <f t="shared" si="25"/>
        <v/>
      </c>
      <c r="J179" s="2" t="str">
        <f t="shared" si="26"/>
        <v/>
      </c>
      <c r="K179" s="2" t="str">
        <f t="shared" si="27"/>
        <v/>
      </c>
      <c r="M179" s="2" t="str">
        <f t="shared" si="28"/>
        <v/>
      </c>
      <c r="N179" s="2" t="str">
        <f t="shared" si="29"/>
        <v/>
      </c>
      <c r="Q179" s="2">
        <v>1</v>
      </c>
      <c r="R179" t="s">
        <v>248</v>
      </c>
    </row>
    <row r="180" spans="2:18" hidden="1" x14ac:dyDescent="0.25">
      <c r="C180" s="2" t="s">
        <v>440</v>
      </c>
      <c r="D180" s="2" t="s">
        <v>318</v>
      </c>
      <c r="E180" t="s">
        <v>243</v>
      </c>
      <c r="F180" s="2" t="s">
        <v>57</v>
      </c>
      <c r="G180" s="2" t="s">
        <v>50</v>
      </c>
      <c r="I180" s="2" t="str">
        <f t="shared" si="25"/>
        <v/>
      </c>
      <c r="J180" s="2" t="str">
        <f t="shared" si="26"/>
        <v/>
      </c>
      <c r="K180" s="2" t="str">
        <f t="shared" si="27"/>
        <v/>
      </c>
      <c r="M180" s="2" t="str">
        <f t="shared" si="28"/>
        <v/>
      </c>
      <c r="N180" s="2" t="str">
        <f t="shared" si="29"/>
        <v/>
      </c>
      <c r="Q180" s="2">
        <v>1</v>
      </c>
      <c r="R180" t="s">
        <v>248</v>
      </c>
    </row>
    <row r="181" spans="2:18" hidden="1" x14ac:dyDescent="0.25">
      <c r="C181" s="2" t="s">
        <v>440</v>
      </c>
      <c r="D181" s="2" t="s">
        <v>318</v>
      </c>
      <c r="E181" t="s">
        <v>244</v>
      </c>
      <c r="F181" s="2" t="s">
        <v>57</v>
      </c>
      <c r="G181" s="2" t="s">
        <v>50</v>
      </c>
      <c r="I181" s="2" t="str">
        <f t="shared" si="25"/>
        <v/>
      </c>
      <c r="J181" s="2" t="str">
        <f t="shared" si="26"/>
        <v/>
      </c>
      <c r="K181" s="2" t="str">
        <f t="shared" si="27"/>
        <v/>
      </c>
      <c r="M181" s="2" t="str">
        <f t="shared" si="28"/>
        <v/>
      </c>
      <c r="N181" s="2" t="str">
        <f t="shared" si="29"/>
        <v/>
      </c>
      <c r="Q181" s="2">
        <v>1</v>
      </c>
      <c r="R181" t="s">
        <v>248</v>
      </c>
    </row>
    <row r="182" spans="2:18" hidden="1" x14ac:dyDescent="0.25">
      <c r="C182" s="2" t="s">
        <v>440</v>
      </c>
      <c r="D182" s="2" t="s">
        <v>318</v>
      </c>
      <c r="E182" t="s">
        <v>245</v>
      </c>
      <c r="F182" s="2" t="s">
        <v>57</v>
      </c>
      <c r="G182" s="2" t="s">
        <v>50</v>
      </c>
      <c r="I182" s="2" t="str">
        <f t="shared" si="25"/>
        <v/>
      </c>
      <c r="J182" s="2" t="str">
        <f t="shared" si="26"/>
        <v/>
      </c>
      <c r="K182" s="2" t="str">
        <f t="shared" si="27"/>
        <v/>
      </c>
      <c r="M182" s="2" t="str">
        <f t="shared" si="28"/>
        <v/>
      </c>
      <c r="N182" s="2" t="str">
        <f t="shared" si="29"/>
        <v/>
      </c>
      <c r="Q182" s="2">
        <v>1</v>
      </c>
      <c r="R182" t="s">
        <v>248</v>
      </c>
    </row>
    <row r="183" spans="2:18" hidden="1" x14ac:dyDescent="0.25">
      <c r="C183" s="2" t="s">
        <v>468</v>
      </c>
      <c r="D183" s="2" t="s">
        <v>318</v>
      </c>
      <c r="E183" t="s">
        <v>739</v>
      </c>
      <c r="F183" s="2" t="s">
        <v>25</v>
      </c>
      <c r="G183" s="2" t="s">
        <v>50</v>
      </c>
      <c r="H183" s="6" t="s">
        <v>467</v>
      </c>
      <c r="I183" s="2" t="str">
        <f t="shared" si="25"/>
        <v>00</v>
      </c>
      <c r="J183" s="2" t="str">
        <f t="shared" si="26"/>
        <v>000710</v>
      </c>
      <c r="K183" s="2" t="str">
        <f t="shared" si="27"/>
        <v>03 22 2a f7 55 55 55 55</v>
      </c>
      <c r="L183" s="6" t="s">
        <v>441</v>
      </c>
      <c r="M183" s="2" t="str">
        <f t="shared" si="28"/>
        <v>ltiframe</v>
      </c>
      <c r="N183" s="2" t="str">
        <f t="shared" si="29"/>
        <v>multiframe</v>
      </c>
      <c r="Q183" s="2">
        <v>1</v>
      </c>
      <c r="R183" t="s">
        <v>248</v>
      </c>
    </row>
    <row r="184" spans="2:18" hidden="1" x14ac:dyDescent="0.25">
      <c r="C184" s="2" t="s">
        <v>468</v>
      </c>
      <c r="D184" s="2" t="s">
        <v>315</v>
      </c>
      <c r="E184" t="s">
        <v>357</v>
      </c>
      <c r="F184" s="2" t="s">
        <v>70</v>
      </c>
      <c r="G184" s="2" t="s">
        <v>50</v>
      </c>
      <c r="H184" s="6" t="s">
        <v>466</v>
      </c>
      <c r="I184" s="2" t="str">
        <f t="shared" si="25"/>
        <v>00</v>
      </c>
      <c r="J184" s="2" t="str">
        <f t="shared" si="26"/>
        <v>000746</v>
      </c>
      <c r="K184" s="2" t="str">
        <f t="shared" si="27"/>
        <v>03 22 08 00 55 55 55 55</v>
      </c>
      <c r="L184" s="6" t="s">
        <v>441</v>
      </c>
      <c r="M184" s="2" t="str">
        <f t="shared" si="28"/>
        <v>ltiframe</v>
      </c>
      <c r="N184" s="2" t="str">
        <f t="shared" si="29"/>
        <v>multiframe</v>
      </c>
      <c r="Q184" s="2">
        <v>1</v>
      </c>
      <c r="R184" t="s">
        <v>248</v>
      </c>
    </row>
    <row r="185" spans="2:18" x14ac:dyDescent="0.25">
      <c r="B185" s="2" t="s">
        <v>706</v>
      </c>
      <c r="C185" s="2" t="s">
        <v>468</v>
      </c>
      <c r="D185" s="2" t="s">
        <v>317</v>
      </c>
      <c r="E185" t="s">
        <v>226</v>
      </c>
      <c r="G185" s="2" t="s">
        <v>50</v>
      </c>
      <c r="H185" s="6" t="s">
        <v>444</v>
      </c>
      <c r="I185" s="2" t="str">
        <f t="shared" si="25"/>
        <v>00</v>
      </c>
      <c r="J185" s="2" t="str">
        <f t="shared" si="26"/>
        <v>000767</v>
      </c>
      <c r="K185" s="2" t="str">
        <f t="shared" si="27"/>
        <v>03 22 24 30 55 55 55 55</v>
      </c>
      <c r="L185" s="6" t="s">
        <v>441</v>
      </c>
      <c r="M185" s="2" t="str">
        <f t="shared" si="28"/>
        <v>ltiframe</v>
      </c>
      <c r="N185" s="2" t="str">
        <f t="shared" si="29"/>
        <v>multiframe</v>
      </c>
      <c r="Q185" s="2">
        <v>1</v>
      </c>
      <c r="R185" t="s">
        <v>248</v>
      </c>
    </row>
    <row r="186" spans="2:18" x14ac:dyDescent="0.25">
      <c r="B186" s="2" t="s">
        <v>706</v>
      </c>
      <c r="C186" s="2" t="s">
        <v>468</v>
      </c>
      <c r="D186" s="2" t="s">
        <v>317</v>
      </c>
      <c r="E186" t="s">
        <v>227</v>
      </c>
      <c r="G186" s="2" t="s">
        <v>50</v>
      </c>
      <c r="H186" s="6" t="s">
        <v>444</v>
      </c>
      <c r="I186" s="2" t="str">
        <f t="shared" si="25"/>
        <v>00</v>
      </c>
      <c r="J186" s="2" t="str">
        <f t="shared" si="26"/>
        <v>000767</v>
      </c>
      <c r="K186" s="2" t="str">
        <f t="shared" si="27"/>
        <v>03 22 24 30 55 55 55 55</v>
      </c>
      <c r="L186" s="6" t="s">
        <v>441</v>
      </c>
      <c r="M186" s="2" t="str">
        <f t="shared" si="28"/>
        <v>ltiframe</v>
      </c>
      <c r="N186" s="2" t="str">
        <f t="shared" si="29"/>
        <v>multiframe</v>
      </c>
      <c r="Q186" s="2">
        <v>1</v>
      </c>
      <c r="R186" t="s">
        <v>248</v>
      </c>
    </row>
    <row r="187" spans="2:18" hidden="1" x14ac:dyDescent="0.25">
      <c r="C187" s="2" t="s">
        <v>468</v>
      </c>
      <c r="D187" s="2" t="s">
        <v>315</v>
      </c>
      <c r="E187" t="s">
        <v>355</v>
      </c>
      <c r="F187" s="2" t="s">
        <v>356</v>
      </c>
      <c r="G187" s="2" t="s">
        <v>50</v>
      </c>
      <c r="H187" s="6" t="s">
        <v>466</v>
      </c>
      <c r="I187" s="2" t="str">
        <f t="shared" si="25"/>
        <v>00</v>
      </c>
      <c r="J187" s="2" t="str">
        <f t="shared" si="26"/>
        <v>000746</v>
      </c>
      <c r="K187" s="2" t="str">
        <f t="shared" si="27"/>
        <v>03 22 08 00 55 55 55 55</v>
      </c>
      <c r="L187" s="6" t="s">
        <v>441</v>
      </c>
      <c r="M187" s="2" t="str">
        <f t="shared" si="28"/>
        <v>ltiframe</v>
      </c>
      <c r="N187" s="2" t="str">
        <f t="shared" si="29"/>
        <v>multiframe</v>
      </c>
      <c r="Q187" s="2">
        <v>1</v>
      </c>
      <c r="R187" t="s">
        <v>248</v>
      </c>
    </row>
    <row r="188" spans="2:18" hidden="1" x14ac:dyDescent="0.25">
      <c r="C188" s="2" t="s">
        <v>468</v>
      </c>
      <c r="D188" s="2" t="s">
        <v>315</v>
      </c>
      <c r="E188" t="s">
        <v>359</v>
      </c>
      <c r="F188" s="2" t="s">
        <v>60</v>
      </c>
      <c r="G188" s="2" t="s">
        <v>50</v>
      </c>
      <c r="H188" s="6" t="s">
        <v>445</v>
      </c>
      <c r="I188" s="2" t="str">
        <f t="shared" si="25"/>
        <v>00</v>
      </c>
      <c r="J188" s="2" t="str">
        <f t="shared" si="26"/>
        <v>000746</v>
      </c>
      <c r="K188" s="2" t="str">
        <f t="shared" si="27"/>
        <v>03 22 08 01 55 55 55 55</v>
      </c>
      <c r="L188" s="6" t="s">
        <v>441</v>
      </c>
      <c r="M188" s="2" t="str">
        <f t="shared" si="28"/>
        <v>ltiframe</v>
      </c>
      <c r="N188" s="2" t="str">
        <f t="shared" si="29"/>
        <v>multiframe</v>
      </c>
      <c r="Q188" s="2">
        <v>1</v>
      </c>
      <c r="R188" t="s">
        <v>248</v>
      </c>
    </row>
    <row r="189" spans="2:18" hidden="1" x14ac:dyDescent="0.25">
      <c r="C189" s="2" t="s">
        <v>468</v>
      </c>
      <c r="D189" s="2" t="s">
        <v>317</v>
      </c>
      <c r="E189" t="s">
        <v>362</v>
      </c>
      <c r="F189" s="2" t="s">
        <v>70</v>
      </c>
      <c r="G189" s="2" t="s">
        <v>50</v>
      </c>
      <c r="H189" s="6" t="s">
        <v>444</v>
      </c>
      <c r="I189" s="2" t="str">
        <f t="shared" si="25"/>
        <v>00</v>
      </c>
      <c r="J189" s="2" t="str">
        <f t="shared" si="26"/>
        <v>000767</v>
      </c>
      <c r="K189" s="2" t="str">
        <f t="shared" si="27"/>
        <v>03 22 24 30 55 55 55 55</v>
      </c>
      <c r="L189" s="6" t="s">
        <v>441</v>
      </c>
      <c r="M189" s="2" t="str">
        <f t="shared" si="28"/>
        <v>ltiframe</v>
      </c>
      <c r="N189" s="2" t="str">
        <f t="shared" si="29"/>
        <v>multiframe</v>
      </c>
      <c r="Q189" s="2">
        <v>1</v>
      </c>
      <c r="R189" t="s">
        <v>248</v>
      </c>
    </row>
    <row r="190" spans="2:18" x14ac:dyDescent="0.25">
      <c r="B190" s="2" t="s">
        <v>707</v>
      </c>
      <c r="C190" s="2" t="s">
        <v>468</v>
      </c>
      <c r="D190" s="2" t="s">
        <v>317</v>
      </c>
      <c r="E190" t="s">
        <v>228</v>
      </c>
      <c r="F190" s="2" t="s">
        <v>229</v>
      </c>
      <c r="G190" s="2" t="s">
        <v>50</v>
      </c>
      <c r="H190" s="6" t="s">
        <v>444</v>
      </c>
      <c r="I190" s="2" t="str">
        <f t="shared" si="25"/>
        <v>00</v>
      </c>
      <c r="J190" s="2" t="str">
        <f t="shared" si="26"/>
        <v>000767</v>
      </c>
      <c r="K190" s="2" t="str">
        <f t="shared" si="27"/>
        <v>03 22 24 30 55 55 55 55</v>
      </c>
      <c r="L190" s="6" t="s">
        <v>441</v>
      </c>
      <c r="M190" s="2" t="str">
        <f t="shared" si="28"/>
        <v>ltiframe</v>
      </c>
      <c r="N190" s="2" t="str">
        <f t="shared" si="29"/>
        <v>multiframe</v>
      </c>
      <c r="Q190" s="2">
        <v>1</v>
      </c>
      <c r="R190" t="s">
        <v>248</v>
      </c>
    </row>
    <row r="191" spans="2:18" hidden="1" x14ac:dyDescent="0.25">
      <c r="C191" s="2" t="s">
        <v>468</v>
      </c>
      <c r="D191" s="2" t="s">
        <v>317</v>
      </c>
      <c r="E191" t="s">
        <v>233</v>
      </c>
      <c r="G191" s="2" t="s">
        <v>50</v>
      </c>
      <c r="H191" s="6" t="s">
        <v>444</v>
      </c>
      <c r="I191" s="2" t="str">
        <f t="shared" si="25"/>
        <v>00</v>
      </c>
      <c r="J191" s="2" t="str">
        <f t="shared" si="26"/>
        <v>000767</v>
      </c>
      <c r="K191" s="2" t="str">
        <f t="shared" si="27"/>
        <v>03 22 24 30 55 55 55 55</v>
      </c>
      <c r="L191" s="6" t="s">
        <v>441</v>
      </c>
      <c r="M191" s="2" t="str">
        <f t="shared" si="28"/>
        <v>ltiframe</v>
      </c>
      <c r="N191" s="2" t="str">
        <f t="shared" si="29"/>
        <v>multiframe</v>
      </c>
      <c r="Q191" s="2">
        <v>1</v>
      </c>
      <c r="R191" t="s">
        <v>248</v>
      </c>
    </row>
    <row r="192" spans="2:18" x14ac:dyDescent="0.25">
      <c r="B192" s="2" t="s">
        <v>707</v>
      </c>
      <c r="C192" s="2" t="s">
        <v>468</v>
      </c>
      <c r="D192" s="2" t="s">
        <v>316</v>
      </c>
      <c r="E192" t="s">
        <v>361</v>
      </c>
      <c r="F192" s="2" t="s">
        <v>448</v>
      </c>
      <c r="G192" s="2" t="s">
        <v>50</v>
      </c>
      <c r="H192" s="6" t="s">
        <v>451</v>
      </c>
      <c r="I192" s="2" t="str">
        <f t="shared" si="25"/>
        <v>00</v>
      </c>
      <c r="J192" s="2" t="str">
        <f t="shared" si="26"/>
        <v>000710</v>
      </c>
      <c r="K192" s="2" t="str">
        <f t="shared" si="27"/>
        <v>03 22 2a b8 55 55 55 55</v>
      </c>
      <c r="L192" s="6" t="s">
        <v>441</v>
      </c>
      <c r="M192" s="2" t="str">
        <f t="shared" si="28"/>
        <v>ltiframe</v>
      </c>
      <c r="N192" s="2" t="str">
        <f t="shared" si="29"/>
        <v>multiframe</v>
      </c>
      <c r="Q192" s="2">
        <v>1</v>
      </c>
      <c r="R192" t="s">
        <v>248</v>
      </c>
    </row>
    <row r="193" spans="1:18" x14ac:dyDescent="0.25">
      <c r="B193" s="2" t="s">
        <v>707</v>
      </c>
      <c r="C193" s="2" t="s">
        <v>468</v>
      </c>
      <c r="D193" s="2" t="s">
        <v>316</v>
      </c>
      <c r="E193" t="s">
        <v>231</v>
      </c>
      <c r="F193" s="2" t="s">
        <v>448</v>
      </c>
      <c r="G193" s="2" t="s">
        <v>50</v>
      </c>
      <c r="H193" s="6" t="s">
        <v>449</v>
      </c>
      <c r="I193" s="2" t="str">
        <f t="shared" si="25"/>
        <v>00</v>
      </c>
      <c r="J193" s="2" t="str">
        <f t="shared" si="26"/>
        <v>000710</v>
      </c>
      <c r="K193" s="2" t="str">
        <f t="shared" si="27"/>
        <v>03 22 2a b2 55 55 55 55</v>
      </c>
      <c r="L193" s="6" t="s">
        <v>450</v>
      </c>
      <c r="M193" s="2" t="str">
        <f t="shared" si="28"/>
        <v>0000077a</v>
      </c>
      <c r="N193" s="2" t="str">
        <f t="shared" si="29"/>
        <v>07 62 2a b2 WW XX YY ZZ</v>
      </c>
      <c r="Q193" s="2">
        <v>1</v>
      </c>
      <c r="R193" t="s">
        <v>248</v>
      </c>
    </row>
    <row r="194" spans="1:18" hidden="1" x14ac:dyDescent="0.25">
      <c r="A194" s="2" t="s">
        <v>704</v>
      </c>
      <c r="C194" s="2" t="s">
        <v>468</v>
      </c>
      <c r="D194" s="2" t="s">
        <v>316</v>
      </c>
      <c r="E194" t="s">
        <v>321</v>
      </c>
      <c r="F194" s="2" t="s">
        <v>232</v>
      </c>
      <c r="G194" s="2" t="s">
        <v>50</v>
      </c>
      <c r="H194" s="6" t="s">
        <v>454</v>
      </c>
      <c r="I194" s="2" t="str">
        <f t="shared" si="25"/>
        <v>17</v>
      </c>
      <c r="J194" s="2" t="str">
        <f t="shared" si="26"/>
        <v>fc007b</v>
      </c>
      <c r="K194" s="2" t="str">
        <f t="shared" si="27"/>
        <v>03 22 1e 32 55 55 55 55</v>
      </c>
      <c r="L194" s="6" t="s">
        <v>441</v>
      </c>
      <c r="M194" s="2" t="str">
        <f t="shared" si="28"/>
        <v>ltiframe</v>
      </c>
      <c r="N194" s="2" t="str">
        <f t="shared" si="29"/>
        <v>multiframe</v>
      </c>
      <c r="Q194" s="2">
        <v>1</v>
      </c>
      <c r="R194" t="s">
        <v>248</v>
      </c>
    </row>
    <row r="195" spans="1:18" hidden="1" x14ac:dyDescent="0.25">
      <c r="C195" s="2" t="s">
        <v>468</v>
      </c>
      <c r="D195" s="2" t="s">
        <v>315</v>
      </c>
      <c r="E195" t="s">
        <v>353</v>
      </c>
      <c r="F195" s="2" t="s">
        <v>60</v>
      </c>
      <c r="G195" s="2" t="s">
        <v>50</v>
      </c>
      <c r="H195" s="6" t="s">
        <v>460</v>
      </c>
      <c r="I195" s="2" t="str">
        <f t="shared" si="25"/>
        <v>00</v>
      </c>
      <c r="J195" s="2" t="str">
        <f t="shared" si="26"/>
        <v>000746</v>
      </c>
      <c r="K195" s="2" t="str">
        <f t="shared" si="27"/>
        <v>03 22 3a df 55 55 55 55</v>
      </c>
      <c r="L195" s="6" t="s">
        <v>441</v>
      </c>
      <c r="M195" s="2" t="str">
        <f t="shared" si="28"/>
        <v>ltiframe</v>
      </c>
      <c r="N195" s="2" t="str">
        <f t="shared" si="29"/>
        <v>multiframe</v>
      </c>
      <c r="Q195" s="2">
        <v>1</v>
      </c>
      <c r="R195" t="s">
        <v>248</v>
      </c>
    </row>
    <row r="196" spans="1:18" hidden="1" x14ac:dyDescent="0.25">
      <c r="C196" s="2" t="s">
        <v>468</v>
      </c>
      <c r="D196" s="2" t="s">
        <v>315</v>
      </c>
      <c r="E196" t="s">
        <v>224</v>
      </c>
      <c r="F196" s="2" t="s">
        <v>25</v>
      </c>
      <c r="G196" s="2" t="s">
        <v>50</v>
      </c>
      <c r="H196" s="6" t="s">
        <v>459</v>
      </c>
      <c r="I196" s="2" t="str">
        <f t="shared" si="25"/>
        <v>00</v>
      </c>
      <c r="J196" s="2" t="str">
        <f t="shared" si="26"/>
        <v>000746</v>
      </c>
      <c r="K196" s="2" t="str">
        <f t="shared" si="27"/>
        <v>03 22 27 c4 55 55 55 55</v>
      </c>
      <c r="L196" s="6" t="s">
        <v>441</v>
      </c>
      <c r="M196" s="2" t="str">
        <f t="shared" si="28"/>
        <v>ltiframe</v>
      </c>
      <c r="N196" s="2" t="str">
        <f t="shared" si="29"/>
        <v>multiframe</v>
      </c>
      <c r="Q196" s="2">
        <v>1</v>
      </c>
      <c r="R196" t="s">
        <v>248</v>
      </c>
    </row>
    <row r="197" spans="1:18" hidden="1" x14ac:dyDescent="0.25">
      <c r="C197" s="2" t="s">
        <v>468</v>
      </c>
      <c r="D197" s="2" t="s">
        <v>315</v>
      </c>
      <c r="E197" t="s">
        <v>354</v>
      </c>
      <c r="F197" s="2" t="s">
        <v>60</v>
      </c>
      <c r="G197" s="2" t="s">
        <v>50</v>
      </c>
      <c r="H197" s="6" t="s">
        <v>461</v>
      </c>
      <c r="I197" s="2" t="str">
        <f t="shared" si="25"/>
        <v>00</v>
      </c>
      <c r="J197" s="2" t="str">
        <f t="shared" si="26"/>
        <v>000746</v>
      </c>
      <c r="K197" s="2" t="str">
        <f t="shared" si="27"/>
        <v>03 22 3a e0 55 55 55 55</v>
      </c>
      <c r="L197" s="6" t="s">
        <v>441</v>
      </c>
      <c r="M197" s="2" t="str">
        <f t="shared" si="28"/>
        <v>ltiframe</v>
      </c>
      <c r="N197" s="2" t="str">
        <f t="shared" si="29"/>
        <v>multiframe</v>
      </c>
      <c r="Q197" s="2">
        <v>1</v>
      </c>
      <c r="R197" t="s">
        <v>248</v>
      </c>
    </row>
  </sheetData>
  <autoFilter ref="A5:R197" xr:uid="{B050A273-B832-4D55-940C-B2C917283502}">
    <filterColumn colId="1">
      <customFilters>
        <customFilter operator="notEqual" val=" "/>
      </customFilters>
    </filterColumn>
    <sortState xmlns:xlrd2="http://schemas.microsoft.com/office/spreadsheetml/2017/richdata2" ref="A6:R197">
      <sortCondition descending="1" ref="C5:C197"/>
    </sortState>
  </autoFilter>
  <phoneticPr fontId="5" type="noConversion"/>
  <conditionalFormatting sqref="C6:C215">
    <cfRule type="cellIs" dxfId="2" priority="1" operator="equal">
      <formula>"equation missing"</formula>
    </cfRule>
    <cfRule type="cellIs" dxfId="1" priority="2" operator="equal">
      <formula>"need to logg"</formula>
    </cfRule>
    <cfRule type="cellIs" dxfId="0" priority="3" operator="equal">
      <formula>"Ready"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4ABA-03CD-4632-B49B-761A875B2F9E}">
  <dimension ref="B7:J34"/>
  <sheetViews>
    <sheetView workbookViewId="0">
      <selection activeCell="D31" sqref="D31"/>
    </sheetView>
  </sheetViews>
  <sheetFormatPr defaultRowHeight="15" x14ac:dyDescent="0.25"/>
  <sheetData>
    <row r="7" spans="2:2" x14ac:dyDescent="0.25">
      <c r="B7" s="1" t="s">
        <v>753</v>
      </c>
    </row>
    <row r="9" spans="2:2" x14ac:dyDescent="0.25">
      <c r="B9" t="s">
        <v>633</v>
      </c>
    </row>
    <row r="10" spans="2:2" x14ac:dyDescent="0.25">
      <c r="B10" t="s">
        <v>631</v>
      </c>
    </row>
    <row r="11" spans="2:2" x14ac:dyDescent="0.25">
      <c r="B11" t="s">
        <v>741</v>
      </c>
    </row>
    <row r="12" spans="2:2" x14ac:dyDescent="0.25">
      <c r="B12" t="s">
        <v>631</v>
      </c>
    </row>
    <row r="13" spans="2:2" x14ac:dyDescent="0.25">
      <c r="B13" t="s">
        <v>631</v>
      </c>
    </row>
    <row r="17" spans="3:10" x14ac:dyDescent="0.25">
      <c r="C17" s="10" t="s">
        <v>324</v>
      </c>
      <c r="D17" s="2">
        <v>22</v>
      </c>
      <c r="E17" s="2" t="s">
        <v>333</v>
      </c>
      <c r="F17" s="2">
        <v>32</v>
      </c>
      <c r="G17" s="2">
        <v>55</v>
      </c>
      <c r="H17" s="2">
        <v>55</v>
      </c>
      <c r="I17" s="2">
        <v>55</v>
      </c>
      <c r="J17" s="2">
        <v>55</v>
      </c>
    </row>
    <row r="18" spans="3:10" x14ac:dyDescent="0.25">
      <c r="C18" s="2">
        <v>10</v>
      </c>
      <c r="D18" s="2">
        <v>13</v>
      </c>
      <c r="E18" s="2">
        <v>62</v>
      </c>
      <c r="F18" s="2" t="s">
        <v>333</v>
      </c>
      <c r="G18" s="2">
        <v>32</v>
      </c>
      <c r="H18" s="4" t="s">
        <v>742</v>
      </c>
      <c r="I18" s="4" t="s">
        <v>649</v>
      </c>
      <c r="J18" s="4" t="s">
        <v>650</v>
      </c>
    </row>
    <row r="19" spans="3:10" x14ac:dyDescent="0.25">
      <c r="C19" s="2">
        <v>30</v>
      </c>
      <c r="D19" s="10" t="s">
        <v>335</v>
      </c>
      <c r="E19" s="10" t="s">
        <v>336</v>
      </c>
      <c r="F19" s="2">
        <v>55</v>
      </c>
      <c r="G19" s="2">
        <v>55</v>
      </c>
      <c r="H19" s="2">
        <v>55</v>
      </c>
      <c r="I19" s="2">
        <v>55</v>
      </c>
      <c r="J19" s="2">
        <v>55</v>
      </c>
    </row>
    <row r="20" spans="3:10" x14ac:dyDescent="0.25">
      <c r="C20" s="2">
        <v>21</v>
      </c>
      <c r="D20" s="4" t="s">
        <v>651</v>
      </c>
      <c r="E20" s="4" t="s">
        <v>652</v>
      </c>
      <c r="F20" s="4" t="s">
        <v>653</v>
      </c>
      <c r="G20" s="4" t="s">
        <v>654</v>
      </c>
      <c r="H20" s="4" t="s">
        <v>655</v>
      </c>
      <c r="I20" s="12" t="s">
        <v>656</v>
      </c>
      <c r="J20" s="4" t="s">
        <v>657</v>
      </c>
    </row>
    <row r="21" spans="3:10" x14ac:dyDescent="0.25">
      <c r="C21" s="2">
        <v>22</v>
      </c>
      <c r="D21" s="4" t="s">
        <v>658</v>
      </c>
      <c r="E21" s="4" t="s">
        <v>659</v>
      </c>
      <c r="F21" s="4" t="s">
        <v>660</v>
      </c>
      <c r="G21" s="4" t="s">
        <v>661</v>
      </c>
      <c r="H21" s="4" t="s">
        <v>662</v>
      </c>
      <c r="I21" s="4" t="s">
        <v>663</v>
      </c>
      <c r="J21" s="2" t="s">
        <v>344</v>
      </c>
    </row>
    <row r="23" spans="3:10" x14ac:dyDescent="0.25">
      <c r="F23" t="s">
        <v>743</v>
      </c>
    </row>
    <row r="26" spans="3:10" x14ac:dyDescent="0.25">
      <c r="C26" t="s">
        <v>752</v>
      </c>
    </row>
    <row r="31" spans="3:10" x14ac:dyDescent="0.25">
      <c r="D31" s="1" t="s">
        <v>753</v>
      </c>
    </row>
    <row r="33" spans="4:8" x14ac:dyDescent="0.25">
      <c r="D33">
        <v>120163</v>
      </c>
      <c r="F33">
        <v>8583.07123641215</v>
      </c>
    </row>
    <row r="34" spans="4:8" x14ac:dyDescent="0.25">
      <c r="D34">
        <v>14</v>
      </c>
      <c r="F34">
        <f>D33/D34</f>
        <v>8583.0714285714294</v>
      </c>
      <c r="H34">
        <f>F33-F34</f>
        <v>-1.9215927932236809E-4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52DE-2053-4559-BDC5-802559259D49}">
  <dimension ref="B2:I25"/>
  <sheetViews>
    <sheetView workbookViewId="0">
      <selection activeCell="B5" sqref="B5"/>
    </sheetView>
  </sheetViews>
  <sheetFormatPr defaultRowHeight="15" x14ac:dyDescent="0.25"/>
  <cols>
    <col min="2" max="3" width="9.140625" style="2"/>
  </cols>
  <sheetData>
    <row r="2" spans="2:9" x14ac:dyDescent="0.25">
      <c r="F2" s="1"/>
    </row>
    <row r="4" spans="2:9" x14ac:dyDescent="0.25">
      <c r="B4" s="2" t="s">
        <v>754</v>
      </c>
      <c r="C4" s="2" t="s">
        <v>755</v>
      </c>
    </row>
    <row r="5" spans="2:9" x14ac:dyDescent="0.25">
      <c r="B5" s="18">
        <f>C5*46/51+6.4</f>
        <v>96.596078431372561</v>
      </c>
      <c r="C5" s="2">
        <v>100</v>
      </c>
      <c r="G5" s="18">
        <v>96.6</v>
      </c>
      <c r="H5">
        <v>99.6</v>
      </c>
      <c r="I5">
        <f>G5*51/46-6.4</f>
        <v>100.69999999999999</v>
      </c>
    </row>
    <row r="6" spans="2:9" x14ac:dyDescent="0.25">
      <c r="B6" s="18">
        <f t="shared" ref="B6:B25" si="0">C6*46/51+6.4</f>
        <v>92.086274509803928</v>
      </c>
      <c r="C6" s="2">
        <v>95</v>
      </c>
      <c r="G6" s="18">
        <v>96.6</v>
      </c>
      <c r="H6">
        <v>99.6</v>
      </c>
      <c r="I6">
        <f>G6*51/46-6.4</f>
        <v>100.69999999999999</v>
      </c>
    </row>
    <row r="7" spans="2:9" x14ac:dyDescent="0.25">
      <c r="B7" s="18">
        <f t="shared" si="0"/>
        <v>87.576470588235296</v>
      </c>
      <c r="C7" s="2">
        <v>90</v>
      </c>
    </row>
    <row r="8" spans="2:9" x14ac:dyDescent="0.25">
      <c r="B8" s="18">
        <f t="shared" si="0"/>
        <v>83.066666666666677</v>
      </c>
      <c r="C8" s="2">
        <v>85</v>
      </c>
    </row>
    <row r="9" spans="2:9" x14ac:dyDescent="0.25">
      <c r="B9" s="18">
        <f t="shared" si="0"/>
        <v>78.556862745098044</v>
      </c>
      <c r="C9" s="2">
        <v>80</v>
      </c>
    </row>
    <row r="10" spans="2:9" x14ac:dyDescent="0.25">
      <c r="B10" s="18">
        <f t="shared" si="0"/>
        <v>74.047058823529412</v>
      </c>
      <c r="C10" s="2">
        <v>75</v>
      </c>
    </row>
    <row r="11" spans="2:9" x14ac:dyDescent="0.25">
      <c r="B11" s="18">
        <f t="shared" si="0"/>
        <v>69.537254901960793</v>
      </c>
      <c r="C11" s="2">
        <v>70</v>
      </c>
    </row>
    <row r="12" spans="2:9" x14ac:dyDescent="0.25">
      <c r="B12" s="18">
        <f t="shared" si="0"/>
        <v>65.02745098039216</v>
      </c>
      <c r="C12" s="2">
        <v>65</v>
      </c>
    </row>
    <row r="13" spans="2:9" x14ac:dyDescent="0.25">
      <c r="B13" s="18">
        <f t="shared" si="0"/>
        <v>60.517647058823528</v>
      </c>
      <c r="C13" s="2">
        <v>60</v>
      </c>
    </row>
    <row r="14" spans="2:9" x14ac:dyDescent="0.25">
      <c r="B14" s="18">
        <f t="shared" si="0"/>
        <v>56.007843137254902</v>
      </c>
      <c r="C14" s="2">
        <v>55</v>
      </c>
    </row>
    <row r="15" spans="2:9" x14ac:dyDescent="0.25">
      <c r="B15" s="18">
        <f t="shared" si="0"/>
        <v>51.498039215686276</v>
      </c>
      <c r="C15" s="2">
        <v>50</v>
      </c>
    </row>
    <row r="16" spans="2:9" x14ac:dyDescent="0.25">
      <c r="B16" s="18">
        <f t="shared" si="0"/>
        <v>46.988235294117644</v>
      </c>
      <c r="C16" s="2">
        <v>45</v>
      </c>
    </row>
    <row r="17" spans="2:3" x14ac:dyDescent="0.25">
      <c r="B17" s="18">
        <f t="shared" si="0"/>
        <v>42.478431372549018</v>
      </c>
      <c r="C17" s="2">
        <v>40</v>
      </c>
    </row>
    <row r="18" spans="2:3" x14ac:dyDescent="0.25">
      <c r="B18" s="18">
        <f t="shared" si="0"/>
        <v>37.968627450980392</v>
      </c>
      <c r="C18" s="2">
        <v>35</v>
      </c>
    </row>
    <row r="19" spans="2:3" x14ac:dyDescent="0.25">
      <c r="B19" s="18">
        <f t="shared" si="0"/>
        <v>33.458823529411767</v>
      </c>
      <c r="C19" s="2">
        <v>30</v>
      </c>
    </row>
    <row r="20" spans="2:3" x14ac:dyDescent="0.25">
      <c r="B20" s="18">
        <f t="shared" si="0"/>
        <v>28.949019607843141</v>
      </c>
      <c r="C20" s="2">
        <v>25</v>
      </c>
    </row>
    <row r="21" spans="2:3" x14ac:dyDescent="0.25">
      <c r="B21" s="18">
        <f t="shared" si="0"/>
        <v>24.439215686274508</v>
      </c>
      <c r="C21" s="2">
        <v>20</v>
      </c>
    </row>
    <row r="22" spans="2:3" x14ac:dyDescent="0.25">
      <c r="B22" s="18">
        <f t="shared" si="0"/>
        <v>19.929411764705883</v>
      </c>
      <c r="C22" s="2">
        <v>15</v>
      </c>
    </row>
    <row r="23" spans="2:3" x14ac:dyDescent="0.25">
      <c r="B23" s="18">
        <f t="shared" si="0"/>
        <v>15.419607843137255</v>
      </c>
      <c r="C23" s="2">
        <v>10</v>
      </c>
    </row>
    <row r="24" spans="2:3" x14ac:dyDescent="0.25">
      <c r="B24" s="18">
        <f t="shared" si="0"/>
        <v>10.909803921568628</v>
      </c>
      <c r="C24" s="2">
        <v>5</v>
      </c>
    </row>
    <row r="25" spans="2:3" x14ac:dyDescent="0.25">
      <c r="B25" s="18">
        <f t="shared" si="0"/>
        <v>6.4</v>
      </c>
      <c r="C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756D-D1C5-449E-B41F-DC097CE40C78}">
  <dimension ref="A9:V22"/>
  <sheetViews>
    <sheetView workbookViewId="0">
      <selection activeCell="H25" sqref="H25"/>
    </sheetView>
  </sheetViews>
  <sheetFormatPr defaultRowHeight="15" x14ac:dyDescent="0.25"/>
  <sheetData>
    <row r="9" spans="1:22" x14ac:dyDescent="0.25">
      <c r="A9" t="s">
        <v>630</v>
      </c>
      <c r="H9" t="s">
        <v>608</v>
      </c>
    </row>
    <row r="10" spans="1:22" x14ac:dyDescent="0.25">
      <c r="A10" t="s">
        <v>631</v>
      </c>
      <c r="H10" t="s">
        <v>610</v>
      </c>
    </row>
    <row r="11" spans="1:22" x14ac:dyDescent="0.25">
      <c r="A11" t="s">
        <v>630</v>
      </c>
      <c r="H11" t="s">
        <v>609</v>
      </c>
    </row>
    <row r="12" spans="1:22" x14ac:dyDescent="0.25">
      <c r="A12" t="s">
        <v>631</v>
      </c>
      <c r="H12" t="s">
        <v>611</v>
      </c>
    </row>
    <row r="13" spans="1:22" x14ac:dyDescent="0.25">
      <c r="A13" t="s">
        <v>631</v>
      </c>
      <c r="H13" t="s">
        <v>612</v>
      </c>
    </row>
    <row r="15" spans="1:22" x14ac:dyDescent="0.25">
      <c r="H15" t="s">
        <v>613</v>
      </c>
    </row>
    <row r="16" spans="1:22" x14ac:dyDescent="0.25">
      <c r="H16" s="2">
        <v>1</v>
      </c>
      <c r="I16" s="2">
        <v>2</v>
      </c>
      <c r="J16" s="2">
        <v>3</v>
      </c>
      <c r="K16" s="2">
        <v>4</v>
      </c>
      <c r="L16" s="2">
        <v>5</v>
      </c>
      <c r="M16" s="2">
        <v>6</v>
      </c>
      <c r="N16" s="2">
        <v>7</v>
      </c>
      <c r="O16" s="2">
        <v>8</v>
      </c>
      <c r="P16" s="2">
        <v>9</v>
      </c>
      <c r="Q16" s="2">
        <v>10</v>
      </c>
      <c r="R16" s="2">
        <v>11</v>
      </c>
      <c r="S16" s="2">
        <v>12</v>
      </c>
      <c r="T16" s="2">
        <v>13</v>
      </c>
      <c r="U16" s="2">
        <v>14</v>
      </c>
      <c r="V16" s="2">
        <v>15</v>
      </c>
    </row>
    <row r="17" spans="7:22" x14ac:dyDescent="0.25">
      <c r="G17" t="s">
        <v>615</v>
      </c>
      <c r="H17" s="2">
        <v>32</v>
      </c>
      <c r="I17" s="2">
        <v>38</v>
      </c>
      <c r="J17" s="2">
        <v>38</v>
      </c>
      <c r="K17" s="2">
        <v>20</v>
      </c>
      <c r="L17" s="2">
        <v>56</v>
      </c>
      <c r="M17" s="2">
        <v>57</v>
      </c>
      <c r="N17" s="2">
        <v>41</v>
      </c>
      <c r="O17" s="2">
        <v>52</v>
      </c>
      <c r="P17" s="2" t="s">
        <v>614</v>
      </c>
      <c r="Q17" s="2">
        <v>51</v>
      </c>
      <c r="R17" s="2">
        <v>44</v>
      </c>
      <c r="S17" s="2">
        <v>34</v>
      </c>
      <c r="T17" s="2">
        <v>30</v>
      </c>
      <c r="U17" s="2">
        <v>38</v>
      </c>
      <c r="V17" s="2">
        <v>20</v>
      </c>
    </row>
    <row r="18" spans="7:22" x14ac:dyDescent="0.25">
      <c r="G18" t="s">
        <v>616</v>
      </c>
      <c r="H18" s="2">
        <v>2</v>
      </c>
      <c r="I18" s="2">
        <v>8</v>
      </c>
      <c r="J18" s="2">
        <v>8</v>
      </c>
      <c r="K18" s="2" t="s">
        <v>618</v>
      </c>
      <c r="L18" s="2" t="s">
        <v>57</v>
      </c>
      <c r="M18" s="2" t="s">
        <v>356</v>
      </c>
      <c r="N18" s="2" t="s">
        <v>60</v>
      </c>
      <c r="O18" s="2" t="s">
        <v>619</v>
      </c>
      <c r="P18" s="2" t="s">
        <v>620</v>
      </c>
      <c r="Q18" s="2" t="s">
        <v>621</v>
      </c>
      <c r="R18" s="2" t="s">
        <v>622</v>
      </c>
      <c r="S18" s="2">
        <v>4</v>
      </c>
      <c r="T18" s="2">
        <v>0</v>
      </c>
      <c r="U18" s="2">
        <v>8</v>
      </c>
      <c r="V18" s="2" t="s">
        <v>618</v>
      </c>
    </row>
    <row r="22" spans="7:22" x14ac:dyDescent="0.25">
      <c r="G22" s="15" t="s">
        <v>750</v>
      </c>
      <c r="H22" t="s">
        <v>617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438F-179A-4C5F-9356-5CE805E2BCC8}">
  <dimension ref="A7:Y25"/>
  <sheetViews>
    <sheetView workbookViewId="0">
      <selection activeCell="C16" sqref="C16"/>
    </sheetView>
  </sheetViews>
  <sheetFormatPr defaultRowHeight="15" x14ac:dyDescent="0.25"/>
  <cols>
    <col min="3" max="3" width="13.42578125" customWidth="1"/>
  </cols>
  <sheetData>
    <row r="7" spans="1:14" x14ac:dyDescent="0.25">
      <c r="A7" t="s">
        <v>630</v>
      </c>
      <c r="C7" t="s">
        <v>744</v>
      </c>
      <c r="D7" s="10" t="s">
        <v>324</v>
      </c>
      <c r="E7" s="2">
        <v>22</v>
      </c>
      <c r="F7" s="2" t="s">
        <v>746</v>
      </c>
      <c r="G7" s="10" t="s">
        <v>688</v>
      </c>
      <c r="H7" s="2">
        <v>55</v>
      </c>
      <c r="I7" s="2">
        <v>55</v>
      </c>
      <c r="J7" s="2">
        <v>55</v>
      </c>
      <c r="K7" s="2">
        <v>55</v>
      </c>
      <c r="N7" t="s">
        <v>647</v>
      </c>
    </row>
    <row r="8" spans="1:14" x14ac:dyDescent="0.25">
      <c r="A8" t="s">
        <v>631</v>
      </c>
      <c r="C8" t="s">
        <v>745</v>
      </c>
      <c r="D8" s="2">
        <v>10</v>
      </c>
      <c r="E8" s="2">
        <v>14</v>
      </c>
      <c r="F8" s="2">
        <v>62</v>
      </c>
      <c r="G8" s="2" t="s">
        <v>746</v>
      </c>
      <c r="H8" s="2">
        <v>2</v>
      </c>
      <c r="I8" s="2" t="s">
        <v>742</v>
      </c>
      <c r="J8" s="2" t="s">
        <v>649</v>
      </c>
      <c r="K8" s="2" t="s">
        <v>650</v>
      </c>
      <c r="N8" t="s">
        <v>669</v>
      </c>
    </row>
    <row r="9" spans="1:14" x14ac:dyDescent="0.25">
      <c r="A9" t="s">
        <v>630</v>
      </c>
      <c r="C9" t="s">
        <v>744</v>
      </c>
      <c r="D9" s="2">
        <v>30</v>
      </c>
      <c r="E9" s="10" t="s">
        <v>335</v>
      </c>
      <c r="F9" s="10" t="s">
        <v>336</v>
      </c>
      <c r="G9" s="2">
        <v>55</v>
      </c>
      <c r="H9" s="2">
        <v>55</v>
      </c>
      <c r="I9" s="2">
        <v>55</v>
      </c>
      <c r="J9" s="2">
        <v>55</v>
      </c>
      <c r="K9" s="2">
        <v>55</v>
      </c>
      <c r="N9" t="s">
        <v>636</v>
      </c>
    </row>
    <row r="10" spans="1:14" x14ac:dyDescent="0.25">
      <c r="A10" t="s">
        <v>631</v>
      </c>
      <c r="C10" t="s">
        <v>745</v>
      </c>
      <c r="D10" s="2">
        <v>21</v>
      </c>
      <c r="E10" s="2" t="s">
        <v>651</v>
      </c>
      <c r="F10" s="2" t="s">
        <v>652</v>
      </c>
      <c r="G10" s="2" t="s">
        <v>653</v>
      </c>
      <c r="H10" s="2" t="s">
        <v>654</v>
      </c>
      <c r="I10" s="2" t="s">
        <v>655</v>
      </c>
      <c r="J10" s="2" t="s">
        <v>656</v>
      </c>
      <c r="K10" s="2" t="s">
        <v>657</v>
      </c>
      <c r="N10" s="6" t="s">
        <v>639</v>
      </c>
    </row>
    <row r="11" spans="1:14" x14ac:dyDescent="0.25">
      <c r="A11" t="s">
        <v>631</v>
      </c>
      <c r="C11" t="s">
        <v>745</v>
      </c>
      <c r="D11" s="2">
        <v>22</v>
      </c>
      <c r="E11" s="2" t="s">
        <v>658</v>
      </c>
      <c r="F11" s="2" t="s">
        <v>659</v>
      </c>
      <c r="G11" s="2" t="s">
        <v>660</v>
      </c>
      <c r="H11" s="2" t="s">
        <v>661</v>
      </c>
      <c r="I11" s="2" t="s">
        <v>662</v>
      </c>
      <c r="J11" s="2" t="s">
        <v>663</v>
      </c>
      <c r="K11" s="2" t="s">
        <v>664</v>
      </c>
      <c r="N11" s="11" t="s">
        <v>637</v>
      </c>
    </row>
    <row r="20" spans="4:25" x14ac:dyDescent="0.25">
      <c r="D20" s="1" t="s">
        <v>747</v>
      </c>
    </row>
    <row r="22" spans="4:25" x14ac:dyDescent="0.25">
      <c r="D22" t="s">
        <v>648</v>
      </c>
      <c r="F22" s="2" t="s">
        <v>649</v>
      </c>
      <c r="G22" s="2" t="s">
        <v>650</v>
      </c>
      <c r="H22" s="2" t="s">
        <v>651</v>
      </c>
      <c r="I22" s="2" t="s">
        <v>652</v>
      </c>
      <c r="J22" s="2" t="s">
        <v>653</v>
      </c>
      <c r="K22" s="2" t="s">
        <v>654</v>
      </c>
      <c r="L22" s="2" t="s">
        <v>655</v>
      </c>
      <c r="M22" s="2" t="s">
        <v>656</v>
      </c>
      <c r="N22" s="2" t="s">
        <v>657</v>
      </c>
      <c r="O22" s="2" t="s">
        <v>658</v>
      </c>
      <c r="P22" s="2" t="s">
        <v>659</v>
      </c>
      <c r="Q22" s="2" t="s">
        <v>660</v>
      </c>
      <c r="R22" s="2" t="s">
        <v>661</v>
      </c>
      <c r="S22" s="2" t="s">
        <v>662</v>
      </c>
      <c r="T22" s="2" t="s">
        <v>663</v>
      </c>
      <c r="U22" s="2" t="s">
        <v>664</v>
      </c>
      <c r="V22" s="2" t="s">
        <v>665</v>
      </c>
      <c r="W22" s="2"/>
      <c r="X22" s="2"/>
      <c r="Y22" s="2"/>
    </row>
    <row r="23" spans="4:25" x14ac:dyDescent="0.25">
      <c r="D23" t="s">
        <v>22</v>
      </c>
      <c r="F23" s="2">
        <v>57</v>
      </c>
      <c r="G23" s="2">
        <v>56</v>
      </c>
      <c r="H23" s="2">
        <v>57</v>
      </c>
      <c r="I23" s="2" t="s">
        <v>668</v>
      </c>
      <c r="J23" s="2" t="s">
        <v>668</v>
      </c>
      <c r="K23" s="2" t="s">
        <v>668</v>
      </c>
      <c r="L23" s="2">
        <v>45</v>
      </c>
      <c r="M23" s="2">
        <v>31</v>
      </c>
      <c r="N23" s="2" t="s">
        <v>668</v>
      </c>
      <c r="O23" s="2" t="s">
        <v>342</v>
      </c>
      <c r="P23" s="2">
        <v>50</v>
      </c>
      <c r="Q23" s="2">
        <v>30</v>
      </c>
      <c r="R23" s="2">
        <v>30</v>
      </c>
      <c r="S23" s="2">
        <v>30</v>
      </c>
      <c r="T23" s="2">
        <v>30</v>
      </c>
      <c r="U23" s="2">
        <v>30</v>
      </c>
      <c r="V23" s="2">
        <v>30</v>
      </c>
      <c r="W23" s="2"/>
      <c r="X23" s="2"/>
      <c r="Y23" s="2"/>
    </row>
    <row r="24" spans="4:25" x14ac:dyDescent="0.25">
      <c r="D24" t="s">
        <v>666</v>
      </c>
      <c r="F24" s="2">
        <f>HEX2DEC(F23)</f>
        <v>87</v>
      </c>
      <c r="G24" s="2">
        <f t="shared" ref="G24:Q24" si="0">HEX2DEC(G23)</f>
        <v>86</v>
      </c>
      <c r="H24" s="2">
        <f t="shared" si="0"/>
        <v>87</v>
      </c>
      <c r="I24" s="2">
        <f t="shared" si="0"/>
        <v>90</v>
      </c>
      <c r="J24" s="2">
        <f t="shared" si="0"/>
        <v>90</v>
      </c>
      <c r="K24" s="2">
        <f t="shared" si="0"/>
        <v>90</v>
      </c>
      <c r="L24" s="2">
        <f t="shared" si="0"/>
        <v>69</v>
      </c>
      <c r="M24" s="2">
        <f t="shared" si="0"/>
        <v>49</v>
      </c>
      <c r="N24" s="2">
        <f t="shared" si="0"/>
        <v>90</v>
      </c>
      <c r="O24" s="2">
        <f t="shared" si="0"/>
        <v>77</v>
      </c>
      <c r="P24" s="2">
        <f t="shared" si="0"/>
        <v>80</v>
      </c>
      <c r="Q24" s="2">
        <f t="shared" si="0"/>
        <v>48</v>
      </c>
      <c r="R24" s="2">
        <f t="shared" ref="R24" si="1">HEX2DEC(R23)</f>
        <v>48</v>
      </c>
      <c r="S24" s="2">
        <f t="shared" ref="S24" si="2">HEX2DEC(S23)</f>
        <v>48</v>
      </c>
      <c r="T24" s="2">
        <f t="shared" ref="T24" si="3">HEX2DEC(T23)</f>
        <v>48</v>
      </c>
      <c r="U24" s="2">
        <f t="shared" ref="U24" si="4">HEX2DEC(U23)</f>
        <v>48</v>
      </c>
      <c r="V24" s="2">
        <f t="shared" ref="V24" si="5">HEX2DEC(V23)</f>
        <v>48</v>
      </c>
    </row>
    <row r="25" spans="4:25" x14ac:dyDescent="0.25">
      <c r="D25" t="s">
        <v>667</v>
      </c>
      <c r="F25" s="2" t="s">
        <v>356</v>
      </c>
      <c r="G25" s="2" t="s">
        <v>57</v>
      </c>
      <c r="H25" s="2" t="s">
        <v>356</v>
      </c>
      <c r="I25" s="2" t="s">
        <v>670</v>
      </c>
      <c r="J25" s="2" t="s">
        <v>670</v>
      </c>
      <c r="K25" s="2" t="s">
        <v>670</v>
      </c>
      <c r="L25" s="2" t="s">
        <v>671</v>
      </c>
      <c r="M25" s="2">
        <v>1</v>
      </c>
      <c r="N25" s="2" t="s">
        <v>670</v>
      </c>
      <c r="O25" s="2" t="s">
        <v>672</v>
      </c>
      <c r="P25" s="2" t="s">
        <v>673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X25" t="s">
        <v>674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68B0-CCDD-4E76-9CB7-1B00A0FE0A6A}">
  <dimension ref="A5:Z24"/>
  <sheetViews>
    <sheetView workbookViewId="0">
      <selection activeCell="C22" sqref="C22"/>
    </sheetView>
  </sheetViews>
  <sheetFormatPr defaultRowHeight="15" x14ac:dyDescent="0.25"/>
  <cols>
    <col min="2" max="2" width="10.7109375" customWidth="1"/>
  </cols>
  <sheetData>
    <row r="5" spans="1:26" x14ac:dyDescent="0.25">
      <c r="A5" t="s">
        <v>633</v>
      </c>
      <c r="H5" t="s">
        <v>634</v>
      </c>
    </row>
    <row r="6" spans="1:26" x14ac:dyDescent="0.25">
      <c r="A6" t="s">
        <v>631</v>
      </c>
      <c r="H6" t="s">
        <v>635</v>
      </c>
    </row>
    <row r="7" spans="1:26" x14ac:dyDescent="0.25">
      <c r="A7" t="s">
        <v>630</v>
      </c>
      <c r="H7" t="s">
        <v>636</v>
      </c>
    </row>
    <row r="8" spans="1:26" x14ac:dyDescent="0.25">
      <c r="A8" t="s">
        <v>631</v>
      </c>
      <c r="H8" s="6" t="s">
        <v>639</v>
      </c>
    </row>
    <row r="9" spans="1:26" x14ac:dyDescent="0.25">
      <c r="A9" t="s">
        <v>631</v>
      </c>
      <c r="H9" s="11" t="s">
        <v>637</v>
      </c>
    </row>
    <row r="10" spans="1:26" x14ac:dyDescent="0.25">
      <c r="A10" t="s">
        <v>631</v>
      </c>
      <c r="H10" s="11" t="s">
        <v>638</v>
      </c>
    </row>
    <row r="16" spans="1:26" x14ac:dyDescent="0.25"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  <c r="M16" s="2">
        <v>10</v>
      </c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>
        <v>16</v>
      </c>
      <c r="T16" s="2">
        <v>17</v>
      </c>
      <c r="U16" s="2">
        <v>18</v>
      </c>
      <c r="V16" s="2">
        <v>19</v>
      </c>
      <c r="W16" s="2">
        <v>20</v>
      </c>
      <c r="X16" s="2">
        <v>21</v>
      </c>
      <c r="Y16" s="2">
        <v>22</v>
      </c>
      <c r="Z16" s="2">
        <v>23</v>
      </c>
    </row>
    <row r="17" spans="3:26" x14ac:dyDescent="0.25">
      <c r="D17" s="2" t="s">
        <v>640</v>
      </c>
      <c r="E17" s="2" t="s">
        <v>641</v>
      </c>
      <c r="F17" s="10" t="s">
        <v>335</v>
      </c>
      <c r="G17" s="10" t="s">
        <v>335</v>
      </c>
      <c r="H17" s="10" t="s">
        <v>335</v>
      </c>
      <c r="I17" s="2" t="s">
        <v>642</v>
      </c>
      <c r="J17" s="2" t="s">
        <v>334</v>
      </c>
      <c r="K17" s="2">
        <v>64</v>
      </c>
      <c r="L17" s="2" t="s">
        <v>643</v>
      </c>
      <c r="M17" s="2" t="s">
        <v>643</v>
      </c>
      <c r="N17" s="2">
        <v>22</v>
      </c>
      <c r="O17" s="2">
        <v>20</v>
      </c>
      <c r="P17" s="10" t="s">
        <v>335</v>
      </c>
      <c r="Q17" s="10" t="s">
        <v>335</v>
      </c>
      <c r="R17" s="10" t="s">
        <v>644</v>
      </c>
      <c r="S17" s="2">
        <v>23</v>
      </c>
      <c r="T17" s="10" t="s">
        <v>335</v>
      </c>
      <c r="U17" s="10" t="s">
        <v>335</v>
      </c>
      <c r="V17" s="2" t="s">
        <v>645</v>
      </c>
      <c r="W17" s="2">
        <v>13</v>
      </c>
      <c r="X17" s="2">
        <v>55</v>
      </c>
      <c r="Y17" s="2">
        <v>55</v>
      </c>
      <c r="Z17" s="2">
        <v>33</v>
      </c>
    </row>
    <row r="22" spans="3:26" x14ac:dyDescent="0.25">
      <c r="C22">
        <v>15.051</v>
      </c>
    </row>
    <row r="24" spans="3:26" x14ac:dyDescent="0.25">
      <c r="C24" t="str">
        <f>DEC2HEX(15)</f>
        <v>F</v>
      </c>
    </row>
  </sheetData>
  <phoneticPr fontId="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F81A-C1C4-45CC-8F4E-57183D1BC0B5}">
  <dimension ref="B3:AF97"/>
  <sheetViews>
    <sheetView zoomScale="90" zoomScaleNormal="90" workbookViewId="0">
      <selection activeCell="C16" sqref="C16:G26"/>
    </sheetView>
  </sheetViews>
  <sheetFormatPr defaultRowHeight="15" x14ac:dyDescent="0.25"/>
  <cols>
    <col min="6" max="6" width="33" customWidth="1"/>
    <col min="12" max="13" width="12.140625" bestFit="1" customWidth="1"/>
    <col min="14" max="14" width="13.28515625" bestFit="1" customWidth="1"/>
    <col min="18" max="18" width="10.7109375" bestFit="1" customWidth="1"/>
    <col min="27" max="27" width="12.140625" bestFit="1" customWidth="1"/>
    <col min="32" max="32" width="12.140625" bestFit="1" customWidth="1"/>
  </cols>
  <sheetData>
    <row r="3" spans="2:25" x14ac:dyDescent="0.25">
      <c r="B3" s="1" t="s">
        <v>350</v>
      </c>
      <c r="J3" s="12" t="s">
        <v>335</v>
      </c>
      <c r="K3" s="4" t="s">
        <v>334</v>
      </c>
      <c r="L3" s="4">
        <v>55</v>
      </c>
      <c r="M3" s="4">
        <v>45</v>
      </c>
      <c r="N3" s="4" t="s">
        <v>337</v>
      </c>
      <c r="O3" s="4" t="s">
        <v>338</v>
      </c>
      <c r="P3" s="4" t="s">
        <v>339</v>
      </c>
      <c r="Q3" s="4" t="s">
        <v>334</v>
      </c>
      <c r="R3" s="12" t="s">
        <v>335</v>
      </c>
      <c r="S3" s="4" t="s">
        <v>340</v>
      </c>
      <c r="T3" s="4">
        <v>68</v>
      </c>
      <c r="U3" s="4" t="s">
        <v>341</v>
      </c>
      <c r="V3" s="4" t="s">
        <v>337</v>
      </c>
      <c r="W3" s="4" t="s">
        <v>342</v>
      </c>
      <c r="X3" s="4">
        <v>38</v>
      </c>
      <c r="Y3" s="4" t="s">
        <v>343</v>
      </c>
    </row>
    <row r="7" spans="2:25" x14ac:dyDescent="0.25">
      <c r="H7" s="3" t="s">
        <v>325</v>
      </c>
      <c r="I7" s="3" t="s">
        <v>326</v>
      </c>
      <c r="J7" s="3" t="s">
        <v>327</v>
      </c>
      <c r="K7" s="3" t="s">
        <v>328</v>
      </c>
      <c r="L7" s="3" t="s">
        <v>329</v>
      </c>
      <c r="M7" s="3" t="s">
        <v>330</v>
      </c>
      <c r="N7" s="3" t="s">
        <v>331</v>
      </c>
      <c r="O7" s="3" t="s">
        <v>332</v>
      </c>
    </row>
    <row r="8" spans="2:25" x14ac:dyDescent="0.25">
      <c r="F8" t="s">
        <v>322</v>
      </c>
    </row>
    <row r="9" spans="2:25" x14ac:dyDescent="0.25">
      <c r="B9" t="s">
        <v>630</v>
      </c>
      <c r="H9" s="10" t="s">
        <v>324</v>
      </c>
      <c r="I9" s="2">
        <v>22</v>
      </c>
      <c r="J9" s="2" t="s">
        <v>333</v>
      </c>
      <c r="K9" s="2">
        <v>32</v>
      </c>
      <c r="L9" s="2">
        <v>55</v>
      </c>
      <c r="M9" s="2">
        <v>55</v>
      </c>
      <c r="N9" s="2">
        <v>55</v>
      </c>
      <c r="O9" s="2">
        <v>55</v>
      </c>
      <c r="P9" t="s">
        <v>623</v>
      </c>
    </row>
    <row r="10" spans="2:25" x14ac:dyDescent="0.25">
      <c r="B10" t="s">
        <v>631</v>
      </c>
      <c r="H10" s="2">
        <v>10</v>
      </c>
      <c r="I10" s="2">
        <v>12</v>
      </c>
      <c r="J10" s="2">
        <v>62</v>
      </c>
      <c r="K10" s="2" t="s">
        <v>333</v>
      </c>
      <c r="L10" s="2">
        <v>32</v>
      </c>
      <c r="M10" s="12" t="s">
        <v>335</v>
      </c>
      <c r="N10" s="4" t="s">
        <v>334</v>
      </c>
      <c r="O10" s="4">
        <v>55</v>
      </c>
      <c r="P10" t="s">
        <v>689</v>
      </c>
    </row>
    <row r="11" spans="2:25" x14ac:dyDescent="0.25">
      <c r="B11" t="s">
        <v>630</v>
      </c>
      <c r="H11" s="2">
        <v>30</v>
      </c>
      <c r="I11" s="10" t="s">
        <v>335</v>
      </c>
      <c r="J11" s="10" t="s">
        <v>336</v>
      </c>
      <c r="K11" s="2">
        <v>55</v>
      </c>
      <c r="L11" s="2">
        <v>55</v>
      </c>
      <c r="M11" s="2">
        <v>55</v>
      </c>
      <c r="N11" s="2">
        <v>55</v>
      </c>
      <c r="O11" s="2">
        <v>55</v>
      </c>
      <c r="P11" t="s">
        <v>346</v>
      </c>
    </row>
    <row r="12" spans="2:25" x14ac:dyDescent="0.25">
      <c r="B12" t="s">
        <v>631</v>
      </c>
      <c r="H12" s="4">
        <v>21</v>
      </c>
      <c r="I12" s="4">
        <v>45</v>
      </c>
      <c r="J12" s="4" t="s">
        <v>337</v>
      </c>
      <c r="K12" s="4" t="s">
        <v>338</v>
      </c>
      <c r="L12" s="4" t="s">
        <v>339</v>
      </c>
      <c r="M12" s="4" t="s">
        <v>334</v>
      </c>
      <c r="N12" s="12" t="s">
        <v>335</v>
      </c>
      <c r="O12" s="4" t="s">
        <v>340</v>
      </c>
      <c r="P12" s="6" t="s">
        <v>348</v>
      </c>
    </row>
    <row r="13" spans="2:25" x14ac:dyDescent="0.25">
      <c r="B13" t="s">
        <v>631</v>
      </c>
      <c r="H13" s="4">
        <v>22</v>
      </c>
      <c r="I13" s="4">
        <v>68</v>
      </c>
      <c r="J13" s="4" t="s">
        <v>341</v>
      </c>
      <c r="K13" s="4" t="s">
        <v>337</v>
      </c>
      <c r="L13" s="4" t="s">
        <v>342</v>
      </c>
      <c r="M13" s="4">
        <v>38</v>
      </c>
      <c r="N13" s="4" t="s">
        <v>343</v>
      </c>
      <c r="O13" s="2" t="s">
        <v>344</v>
      </c>
      <c r="P13" s="11" t="s">
        <v>349</v>
      </c>
    </row>
    <row r="14" spans="2:25" x14ac:dyDescent="0.25">
      <c r="H14" s="2"/>
      <c r="I14" s="2"/>
      <c r="J14" s="2"/>
      <c r="K14" s="2"/>
      <c r="L14" s="2"/>
      <c r="M14" s="2"/>
      <c r="N14" s="2"/>
      <c r="O14" s="2"/>
    </row>
    <row r="15" spans="2:25" x14ac:dyDescent="0.25">
      <c r="H15" s="2"/>
      <c r="I15" s="2"/>
      <c r="J15" s="2"/>
      <c r="K15" s="2"/>
      <c r="L15" s="2"/>
      <c r="M15" s="2"/>
      <c r="N15" s="2"/>
      <c r="O15" s="2"/>
      <c r="P15" s="5" t="s">
        <v>347</v>
      </c>
    </row>
    <row r="16" spans="2:25" x14ac:dyDescent="0.25">
      <c r="H16" s="2"/>
      <c r="I16" s="2"/>
      <c r="J16" s="2"/>
      <c r="K16" s="2"/>
      <c r="L16" s="2"/>
      <c r="M16" s="2"/>
      <c r="N16" s="2"/>
      <c r="O16" s="2"/>
    </row>
    <row r="17" spans="6:32" x14ac:dyDescent="0.25">
      <c r="H17" s="2"/>
      <c r="I17" s="2"/>
      <c r="J17" s="2"/>
      <c r="K17" s="2"/>
      <c r="L17" s="2"/>
      <c r="M17" s="2" t="s">
        <v>345</v>
      </c>
      <c r="N17" s="2"/>
      <c r="O17" s="2"/>
    </row>
    <row r="18" spans="6:32" x14ac:dyDescent="0.25">
      <c r="F18" t="s">
        <v>323</v>
      </c>
      <c r="H18" s="2"/>
      <c r="I18" s="2"/>
      <c r="J18" s="2"/>
      <c r="K18" s="2"/>
      <c r="L18" s="2"/>
      <c r="M18" s="2"/>
      <c r="N18" s="2"/>
      <c r="O18" s="2"/>
    </row>
    <row r="19" spans="6:32" x14ac:dyDescent="0.25">
      <c r="H19" s="2"/>
      <c r="I19" s="2"/>
      <c r="J19" s="2"/>
      <c r="K19" s="2"/>
      <c r="L19" s="2"/>
      <c r="M19" s="2"/>
      <c r="N19" s="2"/>
      <c r="O19" s="2"/>
      <c r="AA19" s="2" t="s">
        <v>337</v>
      </c>
      <c r="AB19" s="2" t="s">
        <v>700</v>
      </c>
      <c r="AC19" s="2">
        <v>37</v>
      </c>
      <c r="AD19" s="2" t="s">
        <v>625</v>
      </c>
      <c r="AF19">
        <v>1600</v>
      </c>
    </row>
    <row r="20" spans="6:32" x14ac:dyDescent="0.25">
      <c r="H20" s="2"/>
      <c r="I20" s="2"/>
      <c r="J20" s="2"/>
      <c r="K20" s="2"/>
      <c r="L20" s="2"/>
      <c r="M20" s="2"/>
      <c r="N20" s="2"/>
      <c r="O20" s="2"/>
      <c r="AA20" s="2">
        <f>HEX2DEC(AA19)</f>
        <v>255</v>
      </c>
      <c r="AB20" s="2">
        <f t="shared" ref="AB20:AD20" si="0">HEX2DEC(AB19)</f>
        <v>61</v>
      </c>
      <c r="AC20" s="2">
        <f t="shared" si="0"/>
        <v>55</v>
      </c>
      <c r="AD20" s="2">
        <f t="shared" si="0"/>
        <v>226</v>
      </c>
    </row>
    <row r="21" spans="6:32" x14ac:dyDescent="0.25">
      <c r="H21" s="2"/>
      <c r="I21" s="2"/>
      <c r="J21" s="2"/>
      <c r="K21" s="2"/>
      <c r="L21" s="2"/>
      <c r="M21" s="2"/>
      <c r="N21" s="2"/>
      <c r="O21" s="2"/>
      <c r="AA21">
        <f>AA20*2^24</f>
        <v>4278190080</v>
      </c>
      <c r="AB21">
        <f>AB20*2^16</f>
        <v>3997696</v>
      </c>
      <c r="AC21">
        <f>AC20*2^8</f>
        <v>14080</v>
      </c>
      <c r="AD21">
        <f>AD20</f>
        <v>226</v>
      </c>
      <c r="AF21">
        <f>AD21+AC21+AB21+AA21</f>
        <v>4282202082</v>
      </c>
    </row>
    <row r="22" spans="6:32" x14ac:dyDescent="0.25">
      <c r="H22" s="2"/>
      <c r="I22" s="2"/>
      <c r="J22" s="2"/>
      <c r="K22" s="2"/>
      <c r="L22" s="2"/>
      <c r="M22" s="2"/>
      <c r="N22" s="2"/>
      <c r="O22" s="2"/>
    </row>
    <row r="23" spans="6:32" x14ac:dyDescent="0.25">
      <c r="H23" s="2"/>
      <c r="I23" s="2"/>
      <c r="J23" s="2"/>
      <c r="K23" s="2"/>
      <c r="L23" s="2"/>
      <c r="M23" s="2"/>
      <c r="N23" s="2"/>
      <c r="O23" s="2"/>
      <c r="AF23">
        <f>AF21/1600</f>
        <v>2676376.30125</v>
      </c>
    </row>
    <row r="24" spans="6:32" x14ac:dyDescent="0.25">
      <c r="H24" s="2"/>
      <c r="I24" s="2"/>
      <c r="J24" s="2"/>
      <c r="K24" s="2"/>
      <c r="L24" s="2"/>
      <c r="M24" s="2"/>
      <c r="N24" s="2"/>
      <c r="O24" s="2"/>
    </row>
    <row r="25" spans="6:32" x14ac:dyDescent="0.25">
      <c r="H25" s="2"/>
      <c r="I25" s="2"/>
      <c r="J25" s="2"/>
      <c r="K25" s="2"/>
      <c r="L25" s="2"/>
      <c r="N25" s="2"/>
      <c r="O25" s="2"/>
      <c r="AF25" s="16">
        <f>AF21/AF23</f>
        <v>1600</v>
      </c>
    </row>
    <row r="26" spans="6:32" x14ac:dyDescent="0.25">
      <c r="H26" s="2"/>
      <c r="I26" s="2"/>
      <c r="J26" s="2"/>
      <c r="K26" s="2"/>
      <c r="L26" s="2"/>
      <c r="M26" s="2"/>
      <c r="N26" s="2"/>
      <c r="O26" s="2"/>
    </row>
    <row r="27" spans="6:32" x14ac:dyDescent="0.25">
      <c r="H27" s="2"/>
      <c r="I27" s="2"/>
      <c r="J27" s="2"/>
      <c r="K27" s="2"/>
      <c r="L27" s="2"/>
      <c r="M27" s="2"/>
      <c r="N27" s="2"/>
      <c r="O27" s="2"/>
    </row>
    <row r="48" spans="7:15" x14ac:dyDescent="0.25">
      <c r="G48">
        <v>-1400</v>
      </c>
      <c r="O48">
        <v>1511</v>
      </c>
    </row>
    <row r="49" spans="7:28" x14ac:dyDescent="0.25">
      <c r="G49" t="s">
        <v>632</v>
      </c>
      <c r="O49" t="s">
        <v>632</v>
      </c>
    </row>
    <row r="51" spans="7:28" x14ac:dyDescent="0.25">
      <c r="O51" s="10" t="s">
        <v>335</v>
      </c>
      <c r="P51" s="2" t="s">
        <v>627</v>
      </c>
      <c r="Q51" s="2" t="s">
        <v>628</v>
      </c>
      <c r="R51" s="2">
        <v>98</v>
      </c>
      <c r="S51" s="2" t="s">
        <v>337</v>
      </c>
      <c r="T51" s="2">
        <v>48</v>
      </c>
      <c r="U51" s="2">
        <v>81</v>
      </c>
      <c r="V51" s="2" t="s">
        <v>629</v>
      </c>
      <c r="X51" t="str">
        <f>_xlfn.CONCAT(O51:V51)</f>
        <v>00c5ee98ff4881e7</v>
      </c>
    </row>
    <row r="55" spans="7:28" x14ac:dyDescent="0.25">
      <c r="S55">
        <v>512</v>
      </c>
    </row>
    <row r="56" spans="7:28" x14ac:dyDescent="0.25">
      <c r="S56">
        <f>1024*S55</f>
        <v>524288</v>
      </c>
      <c r="T56">
        <f>S56/2</f>
        <v>262144</v>
      </c>
      <c r="U56">
        <f t="shared" ref="U56:Z56" si="1">T56/2</f>
        <v>131072</v>
      </c>
      <c r="V56">
        <f t="shared" si="1"/>
        <v>65536</v>
      </c>
      <c r="W56">
        <f t="shared" si="1"/>
        <v>32768</v>
      </c>
      <c r="X56">
        <f t="shared" si="1"/>
        <v>16384</v>
      </c>
      <c r="Y56">
        <f t="shared" si="1"/>
        <v>8192</v>
      </c>
      <c r="Z56">
        <f t="shared" si="1"/>
        <v>4096</v>
      </c>
      <c r="AA56">
        <v>4</v>
      </c>
      <c r="AB56">
        <v>2</v>
      </c>
    </row>
    <row r="57" spans="7:28" x14ac:dyDescent="0.25">
      <c r="G57" s="10" t="s">
        <v>335</v>
      </c>
      <c r="H57" s="2" t="s">
        <v>334</v>
      </c>
      <c r="I57" s="2" t="s">
        <v>624</v>
      </c>
      <c r="J57" s="2">
        <v>63</v>
      </c>
      <c r="K57" s="2" t="s">
        <v>337</v>
      </c>
      <c r="L57" s="2" t="s">
        <v>625</v>
      </c>
      <c r="M57" s="2" t="s">
        <v>626</v>
      </c>
      <c r="N57" s="2">
        <v>39</v>
      </c>
      <c r="P57" t="str">
        <f>_xlfn.CONCAT(G57:J57)</f>
        <v>001dfc63</v>
      </c>
      <c r="R57">
        <f>HEX2DEC(P57)</f>
        <v>1965155</v>
      </c>
      <c r="S57">
        <f>$R$57/S56</f>
        <v>3.7482357025146484</v>
      </c>
      <c r="T57">
        <f>$R$57/T56</f>
        <v>7.4964714050292969</v>
      </c>
      <c r="U57">
        <f t="shared" ref="U57:Y57" si="2">$R$57/U56</f>
        <v>14.992942810058594</v>
      </c>
      <c r="V57">
        <f t="shared" si="2"/>
        <v>29.985885620117188</v>
      </c>
      <c r="W57">
        <f t="shared" si="2"/>
        <v>59.971771240234375</v>
      </c>
      <c r="X57">
        <f t="shared" si="2"/>
        <v>119.94354248046875</v>
      </c>
      <c r="Y57">
        <f t="shared" si="2"/>
        <v>239.8870849609375</v>
      </c>
      <c r="Z57">
        <f>$R$57/Z56</f>
        <v>479.774169921875</v>
      </c>
      <c r="AA57">
        <f t="shared" ref="AA57:AB57" si="3">$R$57/AA56</f>
        <v>491288.75</v>
      </c>
      <c r="AB57">
        <f t="shared" si="3"/>
        <v>982577.5</v>
      </c>
    </row>
    <row r="65" spans="8:15" x14ac:dyDescent="0.25">
      <c r="I65" s="17" t="s">
        <v>690</v>
      </c>
    </row>
    <row r="68" spans="8:15" x14ac:dyDescent="0.25">
      <c r="H68" s="2" t="s">
        <v>324</v>
      </c>
      <c r="I68" s="2">
        <v>22</v>
      </c>
      <c r="J68" s="2" t="s">
        <v>333</v>
      </c>
      <c r="K68" s="2">
        <v>32</v>
      </c>
      <c r="L68" s="2">
        <v>55</v>
      </c>
      <c r="M68" s="2">
        <v>55</v>
      </c>
      <c r="N68" s="2">
        <v>55</v>
      </c>
      <c r="O68" s="2">
        <v>55</v>
      </c>
    </row>
    <row r="69" spans="8:15" x14ac:dyDescent="0.25">
      <c r="H69" s="2">
        <v>10</v>
      </c>
      <c r="I69" s="2">
        <v>13</v>
      </c>
      <c r="J69" s="2">
        <v>62</v>
      </c>
      <c r="K69" s="2" t="s">
        <v>333</v>
      </c>
      <c r="L69" s="2">
        <v>32</v>
      </c>
      <c r="M69" s="2" t="s">
        <v>335</v>
      </c>
      <c r="N69" s="2" t="s">
        <v>695</v>
      </c>
      <c r="O69" s="2" t="s">
        <v>696</v>
      </c>
    </row>
    <row r="70" spans="8:15" x14ac:dyDescent="0.25">
      <c r="H70" s="2">
        <v>30</v>
      </c>
      <c r="I70" s="2" t="s">
        <v>335</v>
      </c>
      <c r="J70" s="2" t="s">
        <v>336</v>
      </c>
      <c r="K70" s="2">
        <v>55</v>
      </c>
      <c r="L70" s="2">
        <v>55</v>
      </c>
      <c r="M70" s="2">
        <v>55</v>
      </c>
      <c r="N70" s="2">
        <v>55</v>
      </c>
      <c r="O70" s="2">
        <v>55</v>
      </c>
    </row>
    <row r="71" spans="8:15" x14ac:dyDescent="0.25">
      <c r="H71" s="2">
        <v>21</v>
      </c>
      <c r="I71" s="10" t="s">
        <v>336</v>
      </c>
      <c r="J71" s="2" t="s">
        <v>337</v>
      </c>
      <c r="K71" s="2" t="s">
        <v>697</v>
      </c>
      <c r="L71" s="4" t="s">
        <v>333</v>
      </c>
      <c r="M71" s="4">
        <v>18</v>
      </c>
      <c r="N71" s="10" t="s">
        <v>335</v>
      </c>
      <c r="O71" s="2" t="s">
        <v>698</v>
      </c>
    </row>
    <row r="72" spans="8:15" x14ac:dyDescent="0.25">
      <c r="H72" s="2">
        <v>22</v>
      </c>
      <c r="I72" s="2" t="s">
        <v>339</v>
      </c>
      <c r="J72" s="2" t="s">
        <v>699</v>
      </c>
      <c r="K72" s="2" t="s">
        <v>337</v>
      </c>
      <c r="L72" s="2" t="s">
        <v>700</v>
      </c>
      <c r="M72" s="4">
        <v>37</v>
      </c>
      <c r="N72" s="4" t="s">
        <v>625</v>
      </c>
      <c r="O72" s="2" t="s">
        <v>344</v>
      </c>
    </row>
    <row r="78" spans="8:15" x14ac:dyDescent="0.25">
      <c r="I78" s="17" t="s">
        <v>691</v>
      </c>
    </row>
    <row r="81" spans="7:16" x14ac:dyDescent="0.25">
      <c r="H81" s="2" t="s">
        <v>324</v>
      </c>
      <c r="I81" s="2">
        <v>22</v>
      </c>
      <c r="J81" s="2" t="s">
        <v>333</v>
      </c>
      <c r="K81" s="2">
        <v>32</v>
      </c>
      <c r="L81" s="2">
        <v>55</v>
      </c>
      <c r="M81" s="2">
        <v>55</v>
      </c>
      <c r="N81" s="2">
        <v>55</v>
      </c>
      <c r="O81" s="2">
        <v>55</v>
      </c>
    </row>
    <row r="82" spans="7:16" x14ac:dyDescent="0.25">
      <c r="H82" s="2">
        <v>10</v>
      </c>
      <c r="I82" s="2">
        <v>13</v>
      </c>
      <c r="J82" s="2">
        <v>62</v>
      </c>
      <c r="K82" s="2" t="s">
        <v>333</v>
      </c>
      <c r="L82" s="2">
        <v>32</v>
      </c>
      <c r="M82" s="2" t="s">
        <v>335</v>
      </c>
      <c r="N82" s="2" t="s">
        <v>695</v>
      </c>
      <c r="O82" s="4" t="s">
        <v>696</v>
      </c>
      <c r="P82" s="2" t="s">
        <v>693</v>
      </c>
    </row>
    <row r="83" spans="7:16" x14ac:dyDescent="0.25">
      <c r="H83" s="2">
        <v>30</v>
      </c>
      <c r="I83" s="2" t="s">
        <v>335</v>
      </c>
      <c r="J83" s="2" t="s">
        <v>336</v>
      </c>
      <c r="K83" s="2">
        <v>55</v>
      </c>
      <c r="L83" s="2">
        <v>55</v>
      </c>
      <c r="M83" s="2">
        <v>55</v>
      </c>
      <c r="N83" s="2">
        <v>55</v>
      </c>
      <c r="O83" s="2">
        <v>55</v>
      </c>
    </row>
    <row r="84" spans="7:16" x14ac:dyDescent="0.25">
      <c r="H84" s="2">
        <v>21</v>
      </c>
      <c r="I84" s="12" t="s">
        <v>336</v>
      </c>
      <c r="J84" s="2" t="s">
        <v>337</v>
      </c>
      <c r="K84" s="2" t="s">
        <v>697</v>
      </c>
      <c r="L84" s="2" t="s">
        <v>333</v>
      </c>
      <c r="M84" s="2">
        <v>18</v>
      </c>
      <c r="N84" s="10" t="s">
        <v>335</v>
      </c>
      <c r="O84" s="2" t="s">
        <v>698</v>
      </c>
    </row>
    <row r="85" spans="7:16" x14ac:dyDescent="0.25">
      <c r="H85" s="2">
        <v>22</v>
      </c>
      <c r="I85" s="4" t="s">
        <v>339</v>
      </c>
      <c r="J85" s="4" t="s">
        <v>699</v>
      </c>
      <c r="K85" s="2" t="s">
        <v>337</v>
      </c>
      <c r="L85" s="2" t="s">
        <v>700</v>
      </c>
      <c r="M85" s="2">
        <v>37</v>
      </c>
      <c r="N85" s="2" t="s">
        <v>625</v>
      </c>
      <c r="O85" s="2" t="s">
        <v>344</v>
      </c>
    </row>
    <row r="88" spans="7:16" x14ac:dyDescent="0.25">
      <c r="I88" t="s">
        <v>692</v>
      </c>
    </row>
    <row r="89" spans="7:16" x14ac:dyDescent="0.25">
      <c r="I89" t="s">
        <v>693</v>
      </c>
      <c r="J89" t="s">
        <v>694</v>
      </c>
    </row>
    <row r="92" spans="7:16" x14ac:dyDescent="0.25">
      <c r="G92" s="2" t="s">
        <v>696</v>
      </c>
      <c r="H92" s="2" t="s">
        <v>339</v>
      </c>
      <c r="I92" s="10" t="s">
        <v>336</v>
      </c>
      <c r="J92" t="s">
        <v>699</v>
      </c>
      <c r="K92" t="str">
        <f>_xlfn.CONCAT(G92:J92)</f>
        <v>c79b016a</v>
      </c>
      <c r="L92">
        <f>HEX2DEC(K92)</f>
        <v>3348824426</v>
      </c>
      <c r="M92">
        <v>1600</v>
      </c>
      <c r="N92" s="14">
        <f>L92/M92</f>
        <v>2093015.2662500001</v>
      </c>
    </row>
    <row r="97" spans="10:10" x14ac:dyDescent="0.25">
      <c r="J97" t="str">
        <f>_xlfn.CONCAT(H97,I97)</f>
        <v/>
      </c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47EC-D525-4EE7-BA2C-E4248A15C25A}">
  <dimension ref="A1:AE20"/>
  <sheetViews>
    <sheetView workbookViewId="0">
      <selection activeCell="C27" sqref="C27"/>
    </sheetView>
  </sheetViews>
  <sheetFormatPr defaultRowHeight="15" x14ac:dyDescent="0.25"/>
  <sheetData>
    <row r="1" spans="1:8" x14ac:dyDescent="0.25">
      <c r="A1" s="13" t="s">
        <v>677</v>
      </c>
    </row>
    <row r="6" spans="1:8" x14ac:dyDescent="0.25">
      <c r="A6" t="s">
        <v>630</v>
      </c>
      <c r="H6" t="s">
        <v>680</v>
      </c>
    </row>
    <row r="7" spans="1:8" x14ac:dyDescent="0.25">
      <c r="A7" t="s">
        <v>631</v>
      </c>
      <c r="H7" t="s">
        <v>681</v>
      </c>
    </row>
    <row r="8" spans="1:8" x14ac:dyDescent="0.25">
      <c r="A8" t="s">
        <v>630</v>
      </c>
      <c r="H8" t="s">
        <v>636</v>
      </c>
    </row>
    <row r="9" spans="1:8" x14ac:dyDescent="0.25">
      <c r="A9" t="s">
        <v>631</v>
      </c>
      <c r="H9" s="6" t="s">
        <v>682</v>
      </c>
    </row>
    <row r="10" spans="1:8" x14ac:dyDescent="0.25">
      <c r="A10" t="s">
        <v>631</v>
      </c>
      <c r="H10" s="11" t="s">
        <v>683</v>
      </c>
    </row>
    <row r="11" spans="1:8" x14ac:dyDescent="0.25">
      <c r="A11" t="s">
        <v>631</v>
      </c>
      <c r="H11" s="11" t="s">
        <v>684</v>
      </c>
    </row>
    <row r="12" spans="1:8" x14ac:dyDescent="0.25">
      <c r="A12" t="s">
        <v>631</v>
      </c>
      <c r="H12" s="11" t="s">
        <v>679</v>
      </c>
    </row>
    <row r="13" spans="1:8" x14ac:dyDescent="0.25">
      <c r="A13" t="s">
        <v>678</v>
      </c>
    </row>
    <row r="14" spans="1:8" x14ac:dyDescent="0.25">
      <c r="A14" t="s">
        <v>678</v>
      </c>
    </row>
    <row r="18" spans="1:31" x14ac:dyDescent="0.25">
      <c r="A18" t="s">
        <v>685</v>
      </c>
    </row>
    <row r="20" spans="1:31" x14ac:dyDescent="0.25">
      <c r="B20" s="2">
        <v>31</v>
      </c>
      <c r="C20" s="2">
        <v>36</v>
      </c>
      <c r="D20" s="2" t="s">
        <v>686</v>
      </c>
      <c r="E20" s="2">
        <v>33</v>
      </c>
      <c r="F20" s="2">
        <v>32</v>
      </c>
      <c r="G20" s="2">
        <v>27</v>
      </c>
      <c r="H20" s="2">
        <v>34</v>
      </c>
      <c r="I20" s="2">
        <v>36</v>
      </c>
      <c r="J20" s="2" t="s">
        <v>643</v>
      </c>
      <c r="K20" s="2">
        <v>37</v>
      </c>
      <c r="L20" s="2">
        <v>22</v>
      </c>
      <c r="M20" s="2">
        <v>45</v>
      </c>
      <c r="N20" s="10" t="s">
        <v>335</v>
      </c>
      <c r="O20" s="10" t="s">
        <v>335</v>
      </c>
      <c r="P20" s="2">
        <v>35</v>
      </c>
      <c r="Q20" s="2">
        <v>39</v>
      </c>
      <c r="R20" s="2" t="s">
        <v>686</v>
      </c>
      <c r="S20" s="2">
        <v>33</v>
      </c>
      <c r="T20" s="2">
        <v>37</v>
      </c>
      <c r="U20" s="2">
        <v>27</v>
      </c>
      <c r="V20" s="2">
        <v>35</v>
      </c>
      <c r="W20" s="2">
        <v>31</v>
      </c>
      <c r="X20" s="2" t="s">
        <v>643</v>
      </c>
      <c r="Y20" s="2">
        <v>34</v>
      </c>
      <c r="Z20" s="2">
        <v>22</v>
      </c>
      <c r="AA20" s="2" t="s">
        <v>687</v>
      </c>
      <c r="AB20" s="10" t="s">
        <v>335</v>
      </c>
      <c r="AC20" s="10" t="s">
        <v>335</v>
      </c>
      <c r="AD20" s="10" t="s">
        <v>688</v>
      </c>
      <c r="AE20" s="2">
        <v>17</v>
      </c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53DF-A835-485E-BF44-99B4B51382E1}">
  <dimension ref="A2:F32"/>
  <sheetViews>
    <sheetView zoomScale="85" zoomScaleNormal="85" workbookViewId="0">
      <selection activeCell="A34" sqref="A34"/>
    </sheetView>
  </sheetViews>
  <sheetFormatPr defaultRowHeight="15" x14ac:dyDescent="0.25"/>
  <cols>
    <col min="1" max="1" width="41" customWidth="1"/>
    <col min="2" max="2" width="29.85546875" customWidth="1"/>
    <col min="25" max="25" width="21.42578125" customWidth="1"/>
  </cols>
  <sheetData>
    <row r="2" spans="1:6" x14ac:dyDescent="0.25">
      <c r="A2" s="1" t="s">
        <v>0</v>
      </c>
    </row>
    <row r="3" spans="1:6" x14ac:dyDescent="0.25">
      <c r="A3" s="1" t="s">
        <v>76</v>
      </c>
    </row>
    <row r="5" spans="1:6" x14ac:dyDescent="0.25">
      <c r="A5" s="1" t="s">
        <v>1</v>
      </c>
      <c r="B5" s="3" t="s">
        <v>3</v>
      </c>
      <c r="C5" s="1" t="s">
        <v>4</v>
      </c>
    </row>
    <row r="6" spans="1:6" x14ac:dyDescent="0.25">
      <c r="A6" t="s">
        <v>2</v>
      </c>
      <c r="B6" s="2" t="s">
        <v>5</v>
      </c>
      <c r="C6" t="s">
        <v>6</v>
      </c>
    </row>
    <row r="7" spans="1:6" x14ac:dyDescent="0.25">
      <c r="A7" t="s">
        <v>7</v>
      </c>
      <c r="B7" s="2" t="s">
        <v>8</v>
      </c>
      <c r="C7" t="s">
        <v>9</v>
      </c>
    </row>
    <row r="8" spans="1:6" x14ac:dyDescent="0.25">
      <c r="A8" t="s">
        <v>10</v>
      </c>
      <c r="B8" s="2" t="s">
        <v>8</v>
      </c>
      <c r="C8" t="s">
        <v>11</v>
      </c>
    </row>
    <row r="9" spans="1:6" x14ac:dyDescent="0.25">
      <c r="A9" t="s">
        <v>13</v>
      </c>
      <c r="B9" s="2" t="s">
        <v>8</v>
      </c>
      <c r="C9" t="s">
        <v>14</v>
      </c>
    </row>
    <row r="10" spans="1:6" x14ac:dyDescent="0.25">
      <c r="A10" t="s">
        <v>12</v>
      </c>
      <c r="B10" s="2" t="s">
        <v>8</v>
      </c>
      <c r="C10" t="s">
        <v>17</v>
      </c>
      <c r="F10" s="4" t="s">
        <v>28</v>
      </c>
    </row>
    <row r="11" spans="1:6" x14ac:dyDescent="0.25">
      <c r="A11" t="s">
        <v>16</v>
      </c>
      <c r="B11" s="2" t="s">
        <v>8</v>
      </c>
      <c r="C11" t="s">
        <v>18</v>
      </c>
    </row>
    <row r="12" spans="1:6" x14ac:dyDescent="0.25">
      <c r="A12" t="s">
        <v>20</v>
      </c>
      <c r="B12" s="2" t="s">
        <v>8</v>
      </c>
      <c r="C12" t="s">
        <v>27</v>
      </c>
    </row>
    <row r="13" spans="1:6" x14ac:dyDescent="0.25">
      <c r="A13" t="s">
        <v>15</v>
      </c>
      <c r="B13" s="2" t="s">
        <v>21</v>
      </c>
      <c r="C13" t="s">
        <v>19</v>
      </c>
    </row>
    <row r="15" spans="1:6" x14ac:dyDescent="0.25">
      <c r="B15" s="2" t="s">
        <v>77</v>
      </c>
    </row>
    <row r="17" spans="1:3" x14ac:dyDescent="0.25">
      <c r="A17" t="s">
        <v>22</v>
      </c>
      <c r="B17" s="2" t="s">
        <v>24</v>
      </c>
    </row>
    <row r="18" spans="1:3" x14ac:dyDescent="0.25">
      <c r="A18" t="s">
        <v>23</v>
      </c>
      <c r="B18" s="2">
        <f>HEX2DEC(B17)</f>
        <v>223</v>
      </c>
    </row>
    <row r="19" spans="1:3" x14ac:dyDescent="0.25">
      <c r="A19" t="s">
        <v>26</v>
      </c>
      <c r="B19" s="2">
        <f>B18/2.5</f>
        <v>89.2</v>
      </c>
      <c r="C19" t="s">
        <v>25</v>
      </c>
    </row>
    <row r="20" spans="1:3" x14ac:dyDescent="0.25">
      <c r="B20" s="2"/>
    </row>
    <row r="25" spans="1:3" x14ac:dyDescent="0.25">
      <c r="C25" s="5" t="s">
        <v>28</v>
      </c>
    </row>
    <row r="26" spans="1:3" x14ac:dyDescent="0.25">
      <c r="C26" t="s">
        <v>29</v>
      </c>
    </row>
    <row r="32" spans="1:3" x14ac:dyDescent="0.25"/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List of ID.3 UDS SID</vt:lpstr>
      <vt:lpstr>MF charge</vt:lpstr>
      <vt:lpstr>SOC</vt:lpstr>
      <vt:lpstr>MF Battery serial</vt:lpstr>
      <vt:lpstr>MF VIN</vt:lpstr>
      <vt:lpstr>MF 12V battery</vt:lpstr>
      <vt:lpstr>MF total charge and discharge</vt:lpstr>
      <vt:lpstr>MF internal GPS</vt:lpstr>
      <vt:lpstr>ELM327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Conny Nikolaisen</dc:creator>
  <cp:lastModifiedBy>Conny Nikolaisen</cp:lastModifiedBy>
  <dcterms:created xsi:type="dcterms:W3CDTF">2021-01-06T17:40:13Z</dcterms:created>
  <dcterms:modified xsi:type="dcterms:W3CDTF">2021-01-22T15:58:35Z</dcterms:modified>
</cp:coreProperties>
</file>